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ml.chartshapes+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1.xml" ContentType="application/vnd.openxmlformats-officedocument.drawingml.chartshapes+xml"/>
  <Override PartName="/xl/drawings/drawing12.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3.xml" ContentType="application/vnd.openxmlformats-officedocument.drawingml.chartshapes+xml"/>
  <Override PartName="/xl/drawings/drawing14.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5.xml" ContentType="application/vnd.openxmlformats-officedocument.drawingml.chartshapes+xml"/>
  <Override PartName="/xl/drawings/drawing16.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7.xml" ContentType="application/vnd.openxmlformats-officedocument.drawingml.chartshapes+xml"/>
  <Override PartName="/xl/drawings/drawing18.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9.xml" ContentType="application/vnd.openxmlformats-officedocument.drawingml.chartshapes+xml"/>
  <Override PartName="/xl/drawings/drawing20.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1.xml" ContentType="application/vnd.openxmlformats-officedocument.drawingml.chartshapes+xml"/>
  <Override PartName="/xl/drawings/drawing22.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23.xml" ContentType="application/vnd.openxmlformats-officedocument.drawingml.chartshapes+xml"/>
  <Override PartName="/xl/drawings/drawing24.xml" ContentType="application/vnd.openxmlformats-officedocument.drawing+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25.xml" ContentType="application/vnd.openxmlformats-officedocument.drawingml.chartshapes+xml"/>
  <Override PartName="/xl/drawings/drawing26.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27.xml" ContentType="application/vnd.openxmlformats-officedocument.drawingml.chartshapes+xml"/>
  <Override PartName="/xl/drawings/drawing28.xml" ContentType="application/vnd.openxmlformats-officedocument.drawing+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29.xml" ContentType="application/vnd.openxmlformats-officedocument.drawingml.chartshapes+xml"/>
  <Override PartName="/xl/drawings/drawing30.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31.xml" ContentType="application/vnd.openxmlformats-officedocument.drawingml.chartshapes+xml"/>
  <Override PartName="/xl/drawings/drawing32.xml" ContentType="application/vnd.openxmlformats-officedocument.drawing+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33.xml" ContentType="application/vnd.openxmlformats-officedocument.drawingml.chartshapes+xml"/>
  <Override PartName="/xl/drawings/drawing34.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35.xml" ContentType="application/vnd.openxmlformats-officedocument.drawingml.chartshapes+xml"/>
  <Override PartName="/xl/drawings/drawing36.xml" ContentType="application/vnd.openxmlformats-officedocument.drawing+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37.xml" ContentType="application/vnd.openxmlformats-officedocument.drawingml.chartshapes+xml"/>
  <Override PartName="/xl/drawings/drawing38.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39.xml" ContentType="application/vnd.openxmlformats-officedocument.drawingml.chartshapes+xml"/>
  <Override PartName="/xl/drawings/drawing40.xml" ContentType="application/vnd.openxmlformats-officedocument.drawing+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41.xml" ContentType="application/vnd.openxmlformats-officedocument.drawingml.chartshapes+xml"/>
  <Override PartName="/xl/drawings/drawing42.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43.xml" ContentType="application/vnd.openxmlformats-officedocument.drawingml.chartshapes+xml"/>
  <Override PartName="/xl/drawings/drawing44.xml" ContentType="application/vnd.openxmlformats-officedocument.drawing+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45.xml" ContentType="application/vnd.openxmlformats-officedocument.drawingml.chartshapes+xml"/>
  <Override PartName="/xl/drawings/drawing46.xml" ContentType="application/vnd.openxmlformats-officedocument.drawing+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47.xml" ContentType="application/vnd.openxmlformats-officedocument.drawingml.chartshapes+xml"/>
  <Override PartName="/xl/drawings/drawing48.xml" ContentType="application/vnd.openxmlformats-officedocument.drawing+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49.xml" ContentType="application/vnd.openxmlformats-officedocument.drawingml.chartshapes+xml"/>
  <Override PartName="/xl/drawings/drawing50.xml" ContentType="application/vnd.openxmlformats-officedocument.drawing+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51.xml" ContentType="application/vnd.openxmlformats-officedocument.drawingml.chartshapes+xml"/>
  <Override PartName="/xl/drawings/drawing52.xml" ContentType="application/vnd.openxmlformats-officedocument.drawing+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53.xml" ContentType="application/vnd.openxmlformats-officedocument.drawingml.chartshapes+xml"/>
  <Override PartName="/xl/drawings/drawing54.xml" ContentType="application/vnd.openxmlformats-officedocument.drawing+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55.xml" ContentType="application/vnd.openxmlformats-officedocument.drawingml.chartshapes+xml"/>
  <Override PartName="/xl/drawings/drawing56.xml" ContentType="application/vnd.openxmlformats-officedocument.drawing+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57.xml" ContentType="application/vnd.openxmlformats-officedocument.drawingml.chartshapes+xml"/>
  <Override PartName="/xl/drawings/drawing58.xml" ContentType="application/vnd.openxmlformats-officedocument.drawing+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59.xml" ContentType="application/vnd.openxmlformats-officedocument.drawingml.chartshapes+xml"/>
  <Override PartName="/xl/drawings/drawing60.xml" ContentType="application/vnd.openxmlformats-officedocument.drawing+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61.xml" ContentType="application/vnd.openxmlformats-officedocument.drawingml.chartshapes+xml"/>
  <Override PartName="/xl/drawings/drawing62.xml" ContentType="application/vnd.openxmlformats-officedocument.drawing+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63.xml" ContentType="application/vnd.openxmlformats-officedocument.drawingml.chartshapes+xml"/>
  <Override PartName="/xl/drawings/drawing64.xml" ContentType="application/vnd.openxmlformats-officedocument.drawing+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65.xml" ContentType="application/vnd.openxmlformats-officedocument.drawingml.chartshapes+xml"/>
  <Override PartName="/xl/drawings/drawing66.xml" ContentType="application/vnd.openxmlformats-officedocument.drawing+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drawings/drawing67.xml" ContentType="application/vnd.openxmlformats-officedocument.drawingml.chartshapes+xml"/>
  <Override PartName="/xl/drawings/drawing68.xml" ContentType="application/vnd.openxmlformats-officedocument.drawing+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drawings/drawing69.xml" ContentType="application/vnd.openxmlformats-officedocument.drawingml.chartshapes+xml"/>
  <Override PartName="/xl/drawings/drawing70.xml" ContentType="application/vnd.openxmlformats-officedocument.drawing+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drawings/drawing71.xml" ContentType="application/vnd.openxmlformats-officedocument.drawingml.chartshapes+xml"/>
  <Override PartName="/xl/drawings/drawing72.xml" ContentType="application/vnd.openxmlformats-officedocument.drawing+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drawings/drawing73.xml" ContentType="application/vnd.openxmlformats-officedocument.drawingml.chartshapes+xml"/>
  <Override PartName="/xl/drawings/drawing74.xml" ContentType="application/vnd.openxmlformats-officedocument.drawing+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drawings/drawing75.xml" ContentType="application/vnd.openxmlformats-officedocument.drawingml.chartshapes+xml"/>
  <Override PartName="/xl/drawings/drawing76.xml" ContentType="application/vnd.openxmlformats-officedocument.drawing+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drawings/drawing77.xml" ContentType="application/vnd.openxmlformats-officedocument.drawingml.chartshapes+xml"/>
  <Override PartName="/xl/drawings/drawing78.xml" ContentType="application/vnd.openxmlformats-officedocument.drawing+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drawings/drawing79.xml" ContentType="application/vnd.openxmlformats-officedocument.drawingml.chartshapes+xml"/>
  <Override PartName="/xl/drawings/drawing80.xml" ContentType="application/vnd.openxmlformats-officedocument.drawing+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drawings/drawing81.xml" ContentType="application/vnd.openxmlformats-officedocument.drawingml.chartshapes+xml"/>
  <Override PartName="/xl/drawings/drawing82.xml" ContentType="application/vnd.openxmlformats-officedocument.drawing+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drawings/drawing83.xml" ContentType="application/vnd.openxmlformats-officedocument.drawingml.chartshapes+xml"/>
  <Override PartName="/xl/drawings/drawing84.xml" ContentType="application/vnd.openxmlformats-officedocument.drawing+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drawings/drawing85.xml" ContentType="application/vnd.openxmlformats-officedocument.drawingml.chartshapes+xml"/>
  <Override PartName="/xl/drawings/drawing86.xml" ContentType="application/vnd.openxmlformats-officedocument.drawing+xml"/>
  <Override PartName="/xl/charts/chart127.xml" ContentType="application/vnd.openxmlformats-officedocument.drawingml.chart+xml"/>
  <Override PartName="/xl/charts/style127.xml" ContentType="application/vnd.ms-office.chartstyle+xml"/>
  <Override PartName="/xl/charts/colors127.xml" ContentType="application/vnd.ms-office.chartcolorstyle+xml"/>
  <Override PartName="/xl/charts/chart128.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29.xml" ContentType="application/vnd.openxmlformats-officedocument.drawingml.chart+xml"/>
  <Override PartName="/xl/charts/style129.xml" ContentType="application/vnd.ms-office.chartstyle+xml"/>
  <Override PartName="/xl/charts/colors129.xml" ContentType="application/vnd.ms-office.chartcolorstyle+xml"/>
  <Override PartName="/xl/drawings/drawing87.xml" ContentType="application/vnd.openxmlformats-officedocument.drawingml.chartshapes+xml"/>
  <Override PartName="/xl/drawings/drawing88.xml" ContentType="application/vnd.openxmlformats-officedocument.drawing+xml"/>
  <Override PartName="/xl/charts/chart130.xml" ContentType="application/vnd.openxmlformats-officedocument.drawingml.chart+xml"/>
  <Override PartName="/xl/charts/style130.xml" ContentType="application/vnd.ms-office.chartstyle+xml"/>
  <Override PartName="/xl/charts/colors130.xml" ContentType="application/vnd.ms-office.chartcolorstyle+xml"/>
  <Override PartName="/xl/charts/chart131.xml" ContentType="application/vnd.openxmlformats-officedocument.drawingml.chart+xml"/>
  <Override PartName="/xl/charts/style131.xml" ContentType="application/vnd.ms-office.chartstyle+xml"/>
  <Override PartName="/xl/charts/colors131.xml" ContentType="application/vnd.ms-office.chartcolorstyle+xml"/>
  <Override PartName="/xl/charts/chart132.xml" ContentType="application/vnd.openxmlformats-officedocument.drawingml.chart+xml"/>
  <Override PartName="/xl/charts/style132.xml" ContentType="application/vnd.ms-office.chartstyle+xml"/>
  <Override PartName="/xl/charts/colors132.xml" ContentType="application/vnd.ms-office.chartcolorstyle+xml"/>
  <Override PartName="/xl/drawings/drawing89.xml" ContentType="application/vnd.openxmlformats-officedocument.drawingml.chartshapes+xml"/>
  <Override PartName="/xl/drawings/drawing90.xml" ContentType="application/vnd.openxmlformats-officedocument.drawing+xml"/>
  <Override PartName="/xl/charts/chart133.xml" ContentType="application/vnd.openxmlformats-officedocument.drawingml.chart+xml"/>
  <Override PartName="/xl/charts/style133.xml" ContentType="application/vnd.ms-office.chartstyle+xml"/>
  <Override PartName="/xl/charts/colors133.xml" ContentType="application/vnd.ms-office.chartcolorstyle+xml"/>
  <Override PartName="/xl/charts/chart134.xml" ContentType="application/vnd.openxmlformats-officedocument.drawingml.chart+xml"/>
  <Override PartName="/xl/charts/style134.xml" ContentType="application/vnd.ms-office.chartstyle+xml"/>
  <Override PartName="/xl/charts/colors134.xml" ContentType="application/vnd.ms-office.chartcolorstyle+xml"/>
  <Override PartName="/xl/charts/chart135.xml" ContentType="application/vnd.openxmlformats-officedocument.drawingml.chart+xml"/>
  <Override PartName="/xl/charts/style135.xml" ContentType="application/vnd.ms-office.chartstyle+xml"/>
  <Override PartName="/xl/charts/colors135.xml" ContentType="application/vnd.ms-office.chartcolorstyle+xml"/>
  <Override PartName="/xl/drawings/drawing91.xml" ContentType="application/vnd.openxmlformats-officedocument.drawingml.chartshapes+xml"/>
  <Override PartName="/xl/drawings/drawing92.xml" ContentType="application/vnd.openxmlformats-officedocument.drawing+xml"/>
  <Override PartName="/xl/charts/chart136.xml" ContentType="application/vnd.openxmlformats-officedocument.drawingml.chart+xml"/>
  <Override PartName="/xl/charts/style136.xml" ContentType="application/vnd.ms-office.chartstyle+xml"/>
  <Override PartName="/xl/charts/colors136.xml" ContentType="application/vnd.ms-office.chartcolorstyle+xml"/>
  <Override PartName="/xl/charts/chart137.xml" ContentType="application/vnd.openxmlformats-officedocument.drawingml.chart+xml"/>
  <Override PartName="/xl/charts/style137.xml" ContentType="application/vnd.ms-office.chartstyle+xml"/>
  <Override PartName="/xl/charts/colors137.xml" ContentType="application/vnd.ms-office.chartcolorstyle+xml"/>
  <Override PartName="/xl/charts/chart138.xml" ContentType="application/vnd.openxmlformats-officedocument.drawingml.chart+xml"/>
  <Override PartName="/xl/charts/style138.xml" ContentType="application/vnd.ms-office.chartstyle+xml"/>
  <Override PartName="/xl/charts/colors138.xml" ContentType="application/vnd.ms-office.chartcolorstyle+xml"/>
  <Override PartName="/xl/drawings/drawing93.xml" ContentType="application/vnd.openxmlformats-officedocument.drawingml.chartshapes+xml"/>
  <Override PartName="/xl/drawings/drawing94.xml" ContentType="application/vnd.openxmlformats-officedocument.drawing+xml"/>
  <Override PartName="/xl/charts/chart139.xml" ContentType="application/vnd.openxmlformats-officedocument.drawingml.chart+xml"/>
  <Override PartName="/xl/charts/style139.xml" ContentType="application/vnd.ms-office.chartstyle+xml"/>
  <Override PartName="/xl/charts/colors139.xml" ContentType="application/vnd.ms-office.chartcolorstyle+xml"/>
  <Override PartName="/xl/charts/chart140.xml" ContentType="application/vnd.openxmlformats-officedocument.drawingml.chart+xml"/>
  <Override PartName="/xl/charts/style140.xml" ContentType="application/vnd.ms-office.chartstyle+xml"/>
  <Override PartName="/xl/charts/colors140.xml" ContentType="application/vnd.ms-office.chartcolorstyle+xml"/>
  <Override PartName="/xl/charts/chart141.xml" ContentType="application/vnd.openxmlformats-officedocument.drawingml.chart+xml"/>
  <Override PartName="/xl/charts/style141.xml" ContentType="application/vnd.ms-office.chartstyle+xml"/>
  <Override PartName="/xl/charts/colors141.xml" ContentType="application/vnd.ms-office.chartcolorstyle+xml"/>
  <Override PartName="/xl/drawings/drawing95.xml" ContentType="application/vnd.openxmlformats-officedocument.drawingml.chartshapes+xml"/>
  <Override PartName="/xl/drawings/drawing96.xml" ContentType="application/vnd.openxmlformats-officedocument.drawing+xml"/>
  <Override PartName="/xl/charts/chart142.xml" ContentType="application/vnd.openxmlformats-officedocument.drawingml.chart+xml"/>
  <Override PartName="/xl/charts/style142.xml" ContentType="application/vnd.ms-office.chartstyle+xml"/>
  <Override PartName="/xl/charts/colors142.xml" ContentType="application/vnd.ms-office.chartcolorstyle+xml"/>
  <Override PartName="/xl/charts/chart143.xml" ContentType="application/vnd.openxmlformats-officedocument.drawingml.chart+xml"/>
  <Override PartName="/xl/charts/style143.xml" ContentType="application/vnd.ms-office.chartstyle+xml"/>
  <Override PartName="/xl/charts/colors143.xml" ContentType="application/vnd.ms-office.chartcolorstyle+xml"/>
  <Override PartName="/xl/charts/chart144.xml" ContentType="application/vnd.openxmlformats-officedocument.drawingml.chart+xml"/>
  <Override PartName="/xl/charts/style144.xml" ContentType="application/vnd.ms-office.chartstyle+xml"/>
  <Override PartName="/xl/charts/colors144.xml" ContentType="application/vnd.ms-office.chartcolorstyle+xml"/>
  <Override PartName="/xl/drawings/drawing97.xml" ContentType="application/vnd.openxmlformats-officedocument.drawingml.chartshapes+xml"/>
  <Override PartName="/xl/drawings/drawing98.xml" ContentType="application/vnd.openxmlformats-officedocument.drawing+xml"/>
  <Override PartName="/xl/charts/chart145.xml" ContentType="application/vnd.openxmlformats-officedocument.drawingml.chart+xml"/>
  <Override PartName="/xl/charts/style145.xml" ContentType="application/vnd.ms-office.chartstyle+xml"/>
  <Override PartName="/xl/charts/colors145.xml" ContentType="application/vnd.ms-office.chartcolorstyle+xml"/>
  <Override PartName="/xl/charts/chart146.xml" ContentType="application/vnd.openxmlformats-officedocument.drawingml.chart+xml"/>
  <Override PartName="/xl/charts/style146.xml" ContentType="application/vnd.ms-office.chartstyle+xml"/>
  <Override PartName="/xl/charts/colors146.xml" ContentType="application/vnd.ms-office.chartcolorstyle+xml"/>
  <Override PartName="/xl/charts/chart147.xml" ContentType="application/vnd.openxmlformats-officedocument.drawingml.chart+xml"/>
  <Override PartName="/xl/charts/style147.xml" ContentType="application/vnd.ms-office.chartstyle+xml"/>
  <Override PartName="/xl/charts/colors147.xml" ContentType="application/vnd.ms-office.chartcolorstyle+xml"/>
  <Override PartName="/xl/drawings/drawing99.xml" ContentType="application/vnd.openxmlformats-officedocument.drawingml.chartshapes+xml"/>
  <Override PartName="/xl/drawings/drawing100.xml" ContentType="application/vnd.openxmlformats-officedocument.drawing+xml"/>
  <Override PartName="/xl/charts/chart148.xml" ContentType="application/vnd.openxmlformats-officedocument.drawingml.chart+xml"/>
  <Override PartName="/xl/charts/style148.xml" ContentType="application/vnd.ms-office.chartstyle+xml"/>
  <Override PartName="/xl/charts/colors148.xml" ContentType="application/vnd.ms-office.chartcolorstyle+xml"/>
  <Override PartName="/xl/charts/chart149.xml" ContentType="application/vnd.openxmlformats-officedocument.drawingml.chart+xml"/>
  <Override PartName="/xl/charts/style149.xml" ContentType="application/vnd.ms-office.chartstyle+xml"/>
  <Override PartName="/xl/charts/colors149.xml" ContentType="application/vnd.ms-office.chartcolorstyle+xml"/>
  <Override PartName="/xl/charts/chart150.xml" ContentType="application/vnd.openxmlformats-officedocument.drawingml.chart+xml"/>
  <Override PartName="/xl/charts/style150.xml" ContentType="application/vnd.ms-office.chartstyle+xml"/>
  <Override PartName="/xl/charts/colors150.xml" ContentType="application/vnd.ms-office.chartcolorstyle+xml"/>
  <Override PartName="/xl/drawings/drawing101.xml" ContentType="application/vnd.openxmlformats-officedocument.drawingml.chartshapes+xml"/>
  <Override PartName="/xl/drawings/drawing102.xml" ContentType="application/vnd.openxmlformats-officedocument.drawing+xml"/>
  <Override PartName="/xl/charts/chart151.xml" ContentType="application/vnd.openxmlformats-officedocument.drawingml.chart+xml"/>
  <Override PartName="/xl/charts/style151.xml" ContentType="application/vnd.ms-office.chartstyle+xml"/>
  <Override PartName="/xl/charts/colors151.xml" ContentType="application/vnd.ms-office.chartcolorstyle+xml"/>
  <Override PartName="/xl/charts/chart152.xml" ContentType="application/vnd.openxmlformats-officedocument.drawingml.chart+xml"/>
  <Override PartName="/xl/charts/style152.xml" ContentType="application/vnd.ms-office.chartstyle+xml"/>
  <Override PartName="/xl/charts/colors152.xml" ContentType="application/vnd.ms-office.chartcolorstyle+xml"/>
  <Override PartName="/xl/charts/chart153.xml" ContentType="application/vnd.openxmlformats-officedocument.drawingml.chart+xml"/>
  <Override PartName="/xl/charts/style153.xml" ContentType="application/vnd.ms-office.chartstyle+xml"/>
  <Override PartName="/xl/charts/colors153.xml" ContentType="application/vnd.ms-office.chartcolorstyle+xml"/>
  <Override PartName="/xl/drawings/drawing103.xml" ContentType="application/vnd.openxmlformats-officedocument.drawingml.chartshapes+xml"/>
  <Override PartName="/xl/drawings/drawing104.xml" ContentType="application/vnd.openxmlformats-officedocument.drawing+xml"/>
  <Override PartName="/xl/charts/chart154.xml" ContentType="application/vnd.openxmlformats-officedocument.drawingml.chart+xml"/>
  <Override PartName="/xl/charts/style154.xml" ContentType="application/vnd.ms-office.chartstyle+xml"/>
  <Override PartName="/xl/charts/colors154.xml" ContentType="application/vnd.ms-office.chartcolorstyle+xml"/>
  <Override PartName="/xl/charts/chart155.xml" ContentType="application/vnd.openxmlformats-officedocument.drawingml.chart+xml"/>
  <Override PartName="/xl/charts/style155.xml" ContentType="application/vnd.ms-office.chartstyle+xml"/>
  <Override PartName="/xl/charts/colors155.xml" ContentType="application/vnd.ms-office.chartcolorstyle+xml"/>
  <Override PartName="/xl/charts/chart156.xml" ContentType="application/vnd.openxmlformats-officedocument.drawingml.chart+xml"/>
  <Override PartName="/xl/charts/style156.xml" ContentType="application/vnd.ms-office.chartstyle+xml"/>
  <Override PartName="/xl/charts/colors156.xml" ContentType="application/vnd.ms-office.chartcolorstyle+xml"/>
  <Override PartName="/xl/drawings/drawing105.xml" ContentType="application/vnd.openxmlformats-officedocument.drawingml.chartshapes+xml"/>
  <Override PartName="/xl/drawings/drawing106.xml" ContentType="application/vnd.openxmlformats-officedocument.drawing+xml"/>
  <Override PartName="/xl/charts/chart157.xml" ContentType="application/vnd.openxmlformats-officedocument.drawingml.chart+xml"/>
  <Override PartName="/xl/charts/style157.xml" ContentType="application/vnd.ms-office.chartstyle+xml"/>
  <Override PartName="/xl/charts/colors157.xml" ContentType="application/vnd.ms-office.chartcolorstyle+xml"/>
  <Override PartName="/xl/charts/chart158.xml" ContentType="application/vnd.openxmlformats-officedocument.drawingml.chart+xml"/>
  <Override PartName="/xl/charts/style158.xml" ContentType="application/vnd.ms-office.chartstyle+xml"/>
  <Override PartName="/xl/charts/colors158.xml" ContentType="application/vnd.ms-office.chartcolorstyle+xml"/>
  <Override PartName="/xl/charts/chart159.xml" ContentType="application/vnd.openxmlformats-officedocument.drawingml.chart+xml"/>
  <Override PartName="/xl/charts/style159.xml" ContentType="application/vnd.ms-office.chartstyle+xml"/>
  <Override PartName="/xl/charts/colors159.xml" ContentType="application/vnd.ms-office.chartcolorstyle+xml"/>
  <Override PartName="/xl/drawings/drawing107.xml" ContentType="application/vnd.openxmlformats-officedocument.drawingml.chartshapes+xml"/>
  <Override PartName="/xl/drawings/drawing108.xml" ContentType="application/vnd.openxmlformats-officedocument.drawing+xml"/>
  <Override PartName="/xl/charts/chart160.xml" ContentType="application/vnd.openxmlformats-officedocument.drawingml.chart+xml"/>
  <Override PartName="/xl/charts/style160.xml" ContentType="application/vnd.ms-office.chartstyle+xml"/>
  <Override PartName="/xl/charts/colors160.xml" ContentType="application/vnd.ms-office.chartcolorstyle+xml"/>
  <Override PartName="/xl/charts/chart161.xml" ContentType="application/vnd.openxmlformats-officedocument.drawingml.chart+xml"/>
  <Override PartName="/xl/charts/style161.xml" ContentType="application/vnd.ms-office.chartstyle+xml"/>
  <Override PartName="/xl/charts/colors161.xml" ContentType="application/vnd.ms-office.chartcolorstyle+xml"/>
  <Override PartName="/xl/charts/chart162.xml" ContentType="application/vnd.openxmlformats-officedocument.drawingml.chart+xml"/>
  <Override PartName="/xl/charts/style162.xml" ContentType="application/vnd.ms-office.chartstyle+xml"/>
  <Override PartName="/xl/charts/colors162.xml" ContentType="application/vnd.ms-office.chartcolorstyle+xml"/>
  <Override PartName="/xl/drawings/drawing109.xml" ContentType="application/vnd.openxmlformats-officedocument.drawingml.chartshapes+xml"/>
  <Override PartName="/xl/drawings/drawing110.xml" ContentType="application/vnd.openxmlformats-officedocument.drawing+xml"/>
  <Override PartName="/xl/charts/chart163.xml" ContentType="application/vnd.openxmlformats-officedocument.drawingml.chart+xml"/>
  <Override PartName="/xl/charts/style163.xml" ContentType="application/vnd.ms-office.chartstyle+xml"/>
  <Override PartName="/xl/charts/colors163.xml" ContentType="application/vnd.ms-office.chartcolorstyle+xml"/>
  <Override PartName="/xl/charts/chart164.xml" ContentType="application/vnd.openxmlformats-officedocument.drawingml.chart+xml"/>
  <Override PartName="/xl/charts/style164.xml" ContentType="application/vnd.ms-office.chartstyle+xml"/>
  <Override PartName="/xl/charts/colors164.xml" ContentType="application/vnd.ms-office.chartcolorstyle+xml"/>
  <Override PartName="/xl/charts/chart165.xml" ContentType="application/vnd.openxmlformats-officedocument.drawingml.chart+xml"/>
  <Override PartName="/xl/charts/style165.xml" ContentType="application/vnd.ms-office.chartstyle+xml"/>
  <Override PartName="/xl/charts/colors165.xml" ContentType="application/vnd.ms-office.chartcolorstyle+xml"/>
  <Override PartName="/xl/drawings/drawing111.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431"/>
  <workbookPr/>
  <mc:AlternateContent xmlns:mc="http://schemas.openxmlformats.org/markup-compatibility/2006">
    <mc:Choice Requires="x15">
      <x15ac:absPath xmlns:x15ac="http://schemas.microsoft.com/office/spreadsheetml/2010/11/ac" url="C:\Users\JIC\Desktop\Ambulation\Zayed 10th\"/>
    </mc:Choice>
  </mc:AlternateContent>
  <bookViews>
    <workbookView xWindow="0" yWindow="0" windowWidth="28800" windowHeight="12210" firstSheet="49" activeTab="53"/>
  </bookViews>
  <sheets>
    <sheet name="Summary (2)" sheetId="65" r:id="rId1"/>
    <sheet name="Summary" sheetId="4" r:id="rId2"/>
    <sheet name="Segments" sheetId="5" r:id="rId3"/>
    <sheet name="Anomaly" sheetId="11" r:id="rId4"/>
    <sheet name="S0158" sheetId="2" r:id="rId5"/>
    <sheet name="R0158" sheetId="7" r:id="rId6"/>
    <sheet name="A0158" sheetId="17" r:id="rId7"/>
    <sheet name="S0259" sheetId="28" r:id="rId8"/>
    <sheet name="R0259" sheetId="29" r:id="rId9"/>
    <sheet name="A0259" sheetId="30" r:id="rId10"/>
    <sheet name="S0360" sheetId="27" r:id="rId11"/>
    <sheet name="R0360" sheetId="31" r:id="rId12"/>
    <sheet name="A0360" sheetId="32" r:id="rId13"/>
    <sheet name="S0865" sheetId="26" r:id="rId14"/>
    <sheet name="R0865" sheetId="33" r:id="rId15"/>
    <sheet name="A0865" sheetId="34" r:id="rId16"/>
    <sheet name="S0966" sheetId="25" r:id="rId17"/>
    <sheet name="R0966" sheetId="35" r:id="rId18"/>
    <sheet name="A0966" sheetId="36" r:id="rId19"/>
    <sheet name="S1067" sheetId="24" r:id="rId20"/>
    <sheet name="R1067" sheetId="37" r:id="rId21"/>
    <sheet name="A1067" sheetId="38" r:id="rId22"/>
    <sheet name="S1168" sheetId="13" r:id="rId23"/>
    <sheet name="R1168" sheetId="40" r:id="rId24"/>
    <sheet name="A1168" sheetId="41" r:id="rId25"/>
    <sheet name="S1269" sheetId="20" r:id="rId26"/>
    <sheet name="R1269" sheetId="42" r:id="rId27"/>
    <sheet name="A1269" sheetId="43" r:id="rId28"/>
    <sheet name="S1370" sheetId="8" r:id="rId29"/>
    <sheet name="R1370" sheetId="9" r:id="rId30"/>
    <sheet name="A1370" sheetId="19" r:id="rId31"/>
    <sheet name="S1471" sheetId="22" r:id="rId32"/>
    <sheet name="R1471" sheetId="44" r:id="rId33"/>
    <sheet name="A1471" sheetId="45" r:id="rId34"/>
    <sheet name="S1572" sheetId="21" r:id="rId35"/>
    <sheet name="R1572" sheetId="46" r:id="rId36"/>
    <sheet name="A1572" sheetId="47" r:id="rId37"/>
    <sheet name="S2582" sheetId="53" r:id="rId38"/>
    <sheet name="R2582" sheetId="59" r:id="rId39"/>
    <sheet name="A2582" sheetId="56" r:id="rId40"/>
    <sheet name="S2784" sheetId="48" r:id="rId41"/>
    <sheet name="R2784" sheetId="49" r:id="rId42"/>
    <sheet name="A2784" sheetId="50" r:id="rId43"/>
    <sheet name="S2986" sheetId="54" r:id="rId44"/>
    <sheet name="R2986" sheetId="57" r:id="rId45"/>
    <sheet name="A2986" sheetId="62" r:id="rId46"/>
    <sheet name="S50107" sheetId="52" r:id="rId47"/>
    <sheet name="R50107" sheetId="60" r:id="rId48"/>
    <sheet name="A50107" sheetId="63" r:id="rId49"/>
    <sheet name="S58115" sheetId="51" r:id="rId50"/>
    <sheet name="R58115" sheetId="61" r:id="rId51"/>
    <sheet name="A58115" sheetId="64" r:id="rId52"/>
    <sheet name="S60117" sheetId="66" r:id="rId53"/>
    <sheet name="R60117" sheetId="70" r:id="rId54"/>
    <sheet name="Sheet1" sheetId="75" r:id="rId55"/>
    <sheet name="A60117" sheetId="68" r:id="rId56"/>
    <sheet name="S61118" sheetId="69" r:id="rId57"/>
    <sheet name="R61118" sheetId="71" r:id="rId58"/>
    <sheet name="A61118" sheetId="72" r:id="rId59"/>
    <sheet name="R62119" sheetId="73" r:id="rId60"/>
    <sheet name="R63120" sheetId="74" r:id="rId61"/>
    <sheet name="R63" sheetId="76" r:id="rId62"/>
    <sheet name="R76" sheetId="80" r:id="rId63"/>
    <sheet name="R79" sheetId="79" r:id="rId64"/>
    <sheet name="R88" sheetId="81" r:id="rId65"/>
    <sheet name="R89" sheetId="89" r:id="rId66"/>
    <sheet name="R91" sheetId="91" r:id="rId67"/>
    <sheet name="R93" sheetId="90" r:id="rId68"/>
    <sheet name="R95" sheetId="82" r:id="rId69"/>
    <sheet name="R98" sheetId="77" r:id="rId70"/>
    <sheet name="R99" sheetId="83" r:id="rId71"/>
    <sheet name="R106" sheetId="84" r:id="rId72"/>
    <sheet name="R109" sheetId="78" r:id="rId73"/>
    <sheet name="R111" sheetId="85" r:id="rId74"/>
    <sheet name="R112" sheetId="92" r:id="rId75"/>
    <sheet name="R114" sheetId="99" r:id="rId76"/>
    <sheet name="R119" sheetId="86" r:id="rId77"/>
    <sheet name="R120" sheetId="87" r:id="rId78"/>
    <sheet name="R121" sheetId="93" r:id="rId79"/>
    <sheet name="R128" sheetId="101" r:id="rId80"/>
    <sheet name="R129" sheetId="94" r:id="rId81"/>
    <sheet name="R133" sheetId="100" r:id="rId82"/>
    <sheet name="R140" sheetId="109" r:id="rId83"/>
    <sheet name="R143" sheetId="110" r:id="rId84"/>
    <sheet name="R145" sheetId="95" r:id="rId85"/>
    <sheet name="R146" sheetId="88" r:id="rId86"/>
    <sheet name="R149" sheetId="103" r:id="rId87"/>
    <sheet name="R150" sheetId="96" r:id="rId88"/>
    <sheet name="R157" sheetId="102" r:id="rId89"/>
    <sheet name="R159" sheetId="104" r:id="rId90"/>
    <sheet name="R166" sheetId="106" r:id="rId91"/>
    <sheet name="R169" sheetId="97" r:id="rId92"/>
    <sheet name="R171" sheetId="105" r:id="rId93"/>
    <sheet name="R173" sheetId="98" r:id="rId94"/>
    <sheet name="R181" sheetId="107" r:id="rId95"/>
    <sheet name="R184" sheetId="108" r:id="rId96"/>
    <sheet name="STest1" sheetId="10" r:id="rId97"/>
    <sheet name="STest2" sheetId="18" r:id="rId98"/>
    <sheet name="Ab_sensor" sheetId="12" r:id="rId99"/>
  </sheets>
  <externalReferences>
    <externalReference r:id="rId100"/>
  </externalReferences>
  <definedNames>
    <definedName name="_xlnm.Print_Area" localSheetId="3">Anomaly!$A$1:$F$12</definedName>
    <definedName name="_xlnm.Print_Area" localSheetId="4">'S0158'!$A$44:$J$53</definedName>
    <definedName name="_xlnm.Print_Area" localSheetId="22">'S1168'!$A$147:$L$157</definedName>
    <definedName name="_xlnm.Print_Area" localSheetId="28">'S1370'!$A$97:$L$106</definedName>
    <definedName name="_xlnm.Print_Area" localSheetId="54">Sheet1!$A$1:$Z$21</definedName>
    <definedName name="_xlnm.Print_Area" localSheetId="1">Summary!$A$1:$AD$48</definedName>
    <definedName name="_xlnm.Print_Area" localSheetId="0">'Summary (2)'!$A$1:$S$25</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200" i="69" l="1"/>
  <c r="J199" i="69"/>
  <c r="J156" i="69"/>
  <c r="I156" i="69"/>
  <c r="J153" i="69"/>
  <c r="K183" i="69"/>
  <c r="M194" i="69"/>
  <c r="J194" i="69"/>
  <c r="K231" i="69"/>
  <c r="J230" i="69" s="1"/>
  <c r="I199" i="69"/>
  <c r="J195" i="69"/>
  <c r="M208" i="69" l="1"/>
  <c r="M199" i="69"/>
  <c r="J218" i="69"/>
  <c r="Z12" i="84" l="1"/>
  <c r="Z11" i="84"/>
  <c r="Z13" i="89"/>
  <c r="Z12" i="89"/>
  <c r="Z11" i="89"/>
  <c r="AH11" i="60"/>
  <c r="AH10" i="60"/>
  <c r="Z8" i="79" l="1"/>
  <c r="Z9" i="79"/>
  <c r="Z10" i="79"/>
  <c r="Z11" i="79"/>
  <c r="Z12" i="79"/>
  <c r="H41" i="71" l="1"/>
  <c r="H40" i="71"/>
  <c r="H39" i="71"/>
  <c r="H38" i="71"/>
  <c r="H37" i="71"/>
  <c r="H49" i="70"/>
  <c r="H48" i="70"/>
  <c r="H47" i="70"/>
  <c r="H46" i="70"/>
  <c r="H45" i="70"/>
  <c r="H44" i="70"/>
  <c r="H43" i="70"/>
  <c r="H42" i="70"/>
  <c r="H41" i="70"/>
  <c r="H40" i="70"/>
  <c r="H39" i="70"/>
  <c r="H38" i="70"/>
  <c r="H37" i="70"/>
  <c r="H41" i="61"/>
  <c r="H40" i="61"/>
  <c r="H39" i="61"/>
  <c r="H38" i="61"/>
  <c r="H37" i="61"/>
  <c r="H46" i="60"/>
  <c r="H45" i="60"/>
  <c r="H44" i="60"/>
  <c r="H43" i="60"/>
  <c r="H42" i="60"/>
  <c r="H41" i="60"/>
  <c r="H40" i="60"/>
  <c r="H39" i="60"/>
  <c r="H38" i="60"/>
  <c r="H37" i="60"/>
  <c r="AR16" i="110" l="1"/>
  <c r="AR15" i="110"/>
  <c r="AR14" i="110"/>
  <c r="AR13" i="110"/>
  <c r="AR12" i="110"/>
  <c r="AR11" i="110"/>
  <c r="AR10" i="110"/>
  <c r="AR9" i="110"/>
  <c r="AR8" i="110"/>
  <c r="H8" i="110"/>
  <c r="J8" i="110" s="1"/>
  <c r="AR7" i="110"/>
  <c r="Z7" i="110"/>
  <c r="AA7" i="110" s="1"/>
  <c r="U7" i="110"/>
  <c r="V7" i="110" s="1"/>
  <c r="T7" i="110"/>
  <c r="S7" i="110"/>
  <c r="H7" i="110"/>
  <c r="J7" i="110" s="1"/>
  <c r="AE6" i="110"/>
  <c r="AD6" i="110"/>
  <c r="AA6" i="110"/>
  <c r="Z6" i="110"/>
  <c r="AR6" i="110" s="1"/>
  <c r="T6" i="110"/>
  <c r="S6" i="110"/>
  <c r="U6" i="110" s="1"/>
  <c r="V6" i="110" s="1"/>
  <c r="J6" i="110"/>
  <c r="H6" i="110"/>
  <c r="AD5" i="110"/>
  <c r="AE5" i="110" s="1"/>
  <c r="Z5" i="110"/>
  <c r="AR5" i="110" s="1"/>
  <c r="T5" i="110"/>
  <c r="S5" i="110"/>
  <c r="U5" i="110" s="1"/>
  <c r="V5" i="110" s="1"/>
  <c r="H5" i="110"/>
  <c r="J5" i="110" s="1"/>
  <c r="AR4" i="110"/>
  <c r="J4" i="110"/>
  <c r="H4" i="110"/>
  <c r="AA5" i="110" l="1"/>
  <c r="AR16" i="109"/>
  <c r="AR15" i="109"/>
  <c r="AR14" i="109"/>
  <c r="AR13" i="109"/>
  <c r="AR12" i="109"/>
  <c r="AR11" i="109"/>
  <c r="AR10" i="109"/>
  <c r="AR9" i="109"/>
  <c r="AR8" i="109"/>
  <c r="H8" i="109"/>
  <c r="J8" i="109" s="1"/>
  <c r="AR7" i="109"/>
  <c r="AA7" i="109"/>
  <c r="Z7" i="109"/>
  <c r="U7" i="109"/>
  <c r="V7" i="109" s="1"/>
  <c r="T7" i="109"/>
  <c r="S7" i="109"/>
  <c r="H7" i="109"/>
  <c r="J7" i="109" s="1"/>
  <c r="AD6" i="109"/>
  <c r="AE6" i="109" s="1"/>
  <c r="AA6" i="109"/>
  <c r="Z6" i="109"/>
  <c r="AR6" i="109" s="1"/>
  <c r="T6" i="109"/>
  <c r="U6" i="109" s="1"/>
  <c r="V6" i="109" s="1"/>
  <c r="S6" i="109"/>
  <c r="H6" i="109"/>
  <c r="J6" i="109" s="1"/>
  <c r="AE5" i="109"/>
  <c r="AD5" i="109"/>
  <c r="Z5" i="109"/>
  <c r="AA5" i="109" s="1"/>
  <c r="T5" i="109"/>
  <c r="S5" i="109"/>
  <c r="U5" i="109" s="1"/>
  <c r="V5" i="109" s="1"/>
  <c r="J5" i="109"/>
  <c r="H5" i="109"/>
  <c r="AR4" i="109"/>
  <c r="J4" i="109"/>
  <c r="H4" i="109"/>
  <c r="AR16" i="108"/>
  <c r="AR15" i="108"/>
  <c r="AR14" i="108"/>
  <c r="AR13" i="108"/>
  <c r="AR12" i="108"/>
  <c r="AR11" i="108"/>
  <c r="AR10" i="108"/>
  <c r="AR9" i="108"/>
  <c r="AR8" i="108"/>
  <c r="H8" i="108"/>
  <c r="J8" i="108" s="1"/>
  <c r="AA7" i="108"/>
  <c r="Z7" i="108"/>
  <c r="AR7" i="108" s="1"/>
  <c r="T7" i="108"/>
  <c r="S7" i="108"/>
  <c r="U7" i="108" s="1"/>
  <c r="V7" i="108" s="1"/>
  <c r="H7" i="108"/>
  <c r="J7" i="108" s="1"/>
  <c r="AE6" i="108"/>
  <c r="AD6" i="108"/>
  <c r="Z6" i="108"/>
  <c r="AR6" i="108" s="1"/>
  <c r="T6" i="108"/>
  <c r="S6" i="108"/>
  <c r="U6" i="108" s="1"/>
  <c r="V6" i="108" s="1"/>
  <c r="J6" i="108"/>
  <c r="H6" i="108"/>
  <c r="AE5" i="108"/>
  <c r="AD5" i="108"/>
  <c r="Z5" i="108"/>
  <c r="AA5" i="108" s="1"/>
  <c r="V5" i="108"/>
  <c r="U5" i="108"/>
  <c r="T5" i="108"/>
  <c r="S5" i="108"/>
  <c r="J5" i="108"/>
  <c r="H5" i="108"/>
  <c r="AR4" i="108"/>
  <c r="H4" i="108"/>
  <c r="J4" i="108" s="1"/>
  <c r="AR16" i="107"/>
  <c r="AR15" i="107"/>
  <c r="AR14" i="107"/>
  <c r="AR13" i="107"/>
  <c r="AR12" i="107"/>
  <c r="AR11" i="107"/>
  <c r="AR10" i="107"/>
  <c r="AR9" i="107"/>
  <c r="AR8" i="107"/>
  <c r="H8" i="107"/>
  <c r="J8" i="107" s="1"/>
  <c r="AR7" i="107"/>
  <c r="AA7" i="107"/>
  <c r="Z7" i="107"/>
  <c r="U7" i="107"/>
  <c r="V7" i="107" s="1"/>
  <c r="T7" i="107"/>
  <c r="S7" i="107"/>
  <c r="H7" i="107"/>
  <c r="J7" i="107" s="1"/>
  <c r="AE6" i="107"/>
  <c r="AD6" i="107"/>
  <c r="AA6" i="107"/>
  <c r="Z6" i="107"/>
  <c r="AR6" i="107" s="1"/>
  <c r="T6" i="107"/>
  <c r="S6" i="107"/>
  <c r="U6" i="107" s="1"/>
  <c r="V6" i="107" s="1"/>
  <c r="J6" i="107"/>
  <c r="H6" i="107"/>
  <c r="AE5" i="107"/>
  <c r="AD5" i="107"/>
  <c r="Z5" i="107"/>
  <c r="AA5" i="107" s="1"/>
  <c r="T5" i="107"/>
  <c r="S5" i="107"/>
  <c r="U5" i="107" s="1"/>
  <c r="V5" i="107" s="1"/>
  <c r="J5" i="107"/>
  <c r="H5" i="107"/>
  <c r="AR4" i="107"/>
  <c r="J4" i="107"/>
  <c r="H4" i="107"/>
  <c r="AR16" i="106"/>
  <c r="AR15" i="106"/>
  <c r="AR14" i="106"/>
  <c r="AR13" i="106"/>
  <c r="AR12" i="106"/>
  <c r="AR11" i="106"/>
  <c r="AR10" i="106"/>
  <c r="AR9" i="106"/>
  <c r="AR8" i="106"/>
  <c r="H8" i="106"/>
  <c r="J8" i="106" s="1"/>
  <c r="AR7" i="106"/>
  <c r="Z7" i="106"/>
  <c r="AA7" i="106" s="1"/>
  <c r="U7" i="106"/>
  <c r="V7" i="106" s="1"/>
  <c r="T7" i="106"/>
  <c r="S7" i="106"/>
  <c r="H7" i="106"/>
  <c r="J7" i="106" s="1"/>
  <c r="AD6" i="106"/>
  <c r="AE6" i="106" s="1"/>
  <c r="AA6" i="106"/>
  <c r="Z6" i="106"/>
  <c r="AR6" i="106" s="1"/>
  <c r="T6" i="106"/>
  <c r="S6" i="106"/>
  <c r="U6" i="106" s="1"/>
  <c r="V6" i="106" s="1"/>
  <c r="H6" i="106"/>
  <c r="J6" i="106" s="1"/>
  <c r="AE5" i="106"/>
  <c r="AD5" i="106"/>
  <c r="Z5" i="106"/>
  <c r="AR5" i="106" s="1"/>
  <c r="T5" i="106"/>
  <c r="S5" i="106"/>
  <c r="U5" i="106" s="1"/>
  <c r="V5" i="106" s="1"/>
  <c r="J5" i="106"/>
  <c r="H5" i="106"/>
  <c r="AR4" i="106"/>
  <c r="J4" i="106"/>
  <c r="H4" i="106"/>
  <c r="AR16" i="105"/>
  <c r="AR15" i="105"/>
  <c r="AR14" i="105"/>
  <c r="AR13" i="105"/>
  <c r="AR12" i="105"/>
  <c r="AR11" i="105"/>
  <c r="AR10" i="105"/>
  <c r="AR9" i="105"/>
  <c r="AR8" i="105"/>
  <c r="H8" i="105"/>
  <c r="J8" i="105" s="1"/>
  <c r="AR7" i="105"/>
  <c r="Z7" i="105"/>
  <c r="AA7" i="105" s="1"/>
  <c r="U7" i="105"/>
  <c r="V7" i="105" s="1"/>
  <c r="T7" i="105"/>
  <c r="S7" i="105"/>
  <c r="H7" i="105"/>
  <c r="J7" i="105" s="1"/>
  <c r="AE6" i="105"/>
  <c r="AD6" i="105"/>
  <c r="AA6" i="105"/>
  <c r="Z6" i="105"/>
  <c r="AR6" i="105" s="1"/>
  <c r="T6" i="105"/>
  <c r="S6" i="105"/>
  <c r="U6" i="105" s="1"/>
  <c r="V6" i="105" s="1"/>
  <c r="J6" i="105"/>
  <c r="H6" i="105"/>
  <c r="AD5" i="105"/>
  <c r="AE5" i="105" s="1"/>
  <c r="Z5" i="105"/>
  <c r="AR5" i="105" s="1"/>
  <c r="T5" i="105"/>
  <c r="S5" i="105"/>
  <c r="U5" i="105" s="1"/>
  <c r="V5" i="105" s="1"/>
  <c r="H5" i="105"/>
  <c r="J5" i="105" s="1"/>
  <c r="AR4" i="105"/>
  <c r="J4" i="105"/>
  <c r="H4" i="105"/>
  <c r="AR16" i="104"/>
  <c r="AR15" i="104"/>
  <c r="AR14" i="104"/>
  <c r="AR13" i="104"/>
  <c r="AR12" i="104"/>
  <c r="AR11" i="104"/>
  <c r="AR10" i="104"/>
  <c r="AR9" i="104"/>
  <c r="AR8" i="104"/>
  <c r="J8" i="104"/>
  <c r="H8" i="104"/>
  <c r="Z7" i="104"/>
  <c r="AA7" i="104" s="1"/>
  <c r="T7" i="104"/>
  <c r="S7" i="104"/>
  <c r="U7" i="104" s="1"/>
  <c r="V7" i="104" s="1"/>
  <c r="H7" i="104"/>
  <c r="J7" i="104" s="1"/>
  <c r="AR6" i="104"/>
  <c r="AE6" i="104"/>
  <c r="AD6" i="104"/>
  <c r="Z6" i="104"/>
  <c r="AA6" i="104" s="1"/>
  <c r="T6" i="104"/>
  <c r="S6" i="104"/>
  <c r="U6" i="104" s="1"/>
  <c r="V6" i="104" s="1"/>
  <c r="J6" i="104"/>
  <c r="H6" i="104"/>
  <c r="AD5" i="104"/>
  <c r="AR5" i="104" s="1"/>
  <c r="Z5" i="104"/>
  <c r="AA5" i="104" s="1"/>
  <c r="U5" i="104"/>
  <c r="V5" i="104" s="1"/>
  <c r="T5" i="104"/>
  <c r="S5" i="104"/>
  <c r="H5" i="104"/>
  <c r="J5" i="104" s="1"/>
  <c r="AR4" i="104"/>
  <c r="H4" i="104"/>
  <c r="J4" i="104" s="1"/>
  <c r="AR16" i="103"/>
  <c r="AR15" i="103"/>
  <c r="AR14" i="103"/>
  <c r="AR13" i="103"/>
  <c r="AR12" i="103"/>
  <c r="AR11" i="103"/>
  <c r="AR10" i="103"/>
  <c r="AR9" i="103"/>
  <c r="AR8" i="103"/>
  <c r="H8" i="103"/>
  <c r="J8" i="103" s="1"/>
  <c r="AR7" i="103"/>
  <c r="Z7" i="103"/>
  <c r="AA7" i="103" s="1"/>
  <c r="U7" i="103"/>
  <c r="V7" i="103" s="1"/>
  <c r="T7" i="103"/>
  <c r="S7" i="103"/>
  <c r="H7" i="103"/>
  <c r="J7" i="103" s="1"/>
  <c r="AE6" i="103"/>
  <c r="AD6" i="103"/>
  <c r="AA6" i="103"/>
  <c r="Z6" i="103"/>
  <c r="AR6" i="103" s="1"/>
  <c r="T6" i="103"/>
  <c r="S6" i="103"/>
  <c r="U6" i="103" s="1"/>
  <c r="V6" i="103" s="1"/>
  <c r="J6" i="103"/>
  <c r="H6" i="103"/>
  <c r="AE5" i="103"/>
  <c r="AD5" i="103"/>
  <c r="Z5" i="103"/>
  <c r="AA5" i="103" s="1"/>
  <c r="T5" i="103"/>
  <c r="S5" i="103"/>
  <c r="U5" i="103" s="1"/>
  <c r="V5" i="103" s="1"/>
  <c r="J5" i="103"/>
  <c r="H5" i="103"/>
  <c r="AR4" i="103"/>
  <c r="J4" i="103"/>
  <c r="H4" i="103"/>
  <c r="AR16" i="102"/>
  <c r="AR15" i="102"/>
  <c r="AR14" i="102"/>
  <c r="AR13" i="102"/>
  <c r="AR12" i="102"/>
  <c r="AR11" i="102"/>
  <c r="AR10" i="102"/>
  <c r="AR9" i="102"/>
  <c r="AR8" i="102"/>
  <c r="J8" i="102"/>
  <c r="H8" i="102"/>
  <c r="AA7" i="102"/>
  <c r="Z7" i="102"/>
  <c r="AR7" i="102" s="1"/>
  <c r="T7" i="102"/>
  <c r="S7" i="102"/>
  <c r="U7" i="102" s="1"/>
  <c r="V7" i="102" s="1"/>
  <c r="H7" i="102"/>
  <c r="J7" i="102" s="1"/>
  <c r="AE6" i="102"/>
  <c r="AD6" i="102"/>
  <c r="Z6" i="102"/>
  <c r="AA6" i="102" s="1"/>
  <c r="T6" i="102"/>
  <c r="S6" i="102"/>
  <c r="U6" i="102" s="1"/>
  <c r="V6" i="102" s="1"/>
  <c r="J6" i="102"/>
  <c r="H6" i="102"/>
  <c r="AE5" i="102"/>
  <c r="AD5" i="102"/>
  <c r="Z5" i="102"/>
  <c r="AA5" i="102" s="1"/>
  <c r="V5" i="102"/>
  <c r="U5" i="102"/>
  <c r="T5" i="102"/>
  <c r="S5" i="102"/>
  <c r="J5" i="102"/>
  <c r="H5" i="102"/>
  <c r="AR4" i="102"/>
  <c r="H4" i="102"/>
  <c r="J4" i="102" s="1"/>
  <c r="AR16" i="101"/>
  <c r="AR15" i="101"/>
  <c r="AR14" i="101"/>
  <c r="AR13" i="101"/>
  <c r="AR12" i="101"/>
  <c r="AR11" i="101"/>
  <c r="AR10" i="101"/>
  <c r="AR9" i="101"/>
  <c r="AR8" i="101"/>
  <c r="H8" i="101"/>
  <c r="J8" i="101" s="1"/>
  <c r="Z7" i="101"/>
  <c r="AA7" i="101" s="1"/>
  <c r="T7" i="101"/>
  <c r="S7" i="101"/>
  <c r="U7" i="101" s="1"/>
  <c r="V7" i="101" s="1"/>
  <c r="J7" i="101"/>
  <c r="H7" i="101"/>
  <c r="AD6" i="101"/>
  <c r="AE6" i="101" s="1"/>
  <c r="Z6" i="101"/>
  <c r="AR6" i="101" s="1"/>
  <c r="U6" i="101"/>
  <c r="V6" i="101" s="1"/>
  <c r="T6" i="101"/>
  <c r="S6" i="101"/>
  <c r="H6" i="101"/>
  <c r="J6" i="101" s="1"/>
  <c r="AD5" i="101"/>
  <c r="AE5" i="101" s="1"/>
  <c r="AA5" i="101"/>
  <c r="Z5" i="101"/>
  <c r="AR5" i="101" s="1"/>
  <c r="T5" i="101"/>
  <c r="S5" i="101"/>
  <c r="U5" i="101" s="1"/>
  <c r="V5" i="101" s="1"/>
  <c r="H5" i="101"/>
  <c r="J5" i="101" s="1"/>
  <c r="AR4" i="101"/>
  <c r="J4" i="101"/>
  <c r="H4" i="101"/>
  <c r="AR5" i="109" l="1"/>
  <c r="AR5" i="108"/>
  <c r="AA6" i="108"/>
  <c r="AR5" i="107"/>
  <c r="AA5" i="106"/>
  <c r="AA5" i="105"/>
  <c r="AE5" i="104"/>
  <c r="AR7" i="104"/>
  <c r="AR5" i="103"/>
  <c r="AR6" i="102"/>
  <c r="AR5" i="102"/>
  <c r="AA6" i="101"/>
  <c r="AR7" i="101"/>
  <c r="AR16" i="100" l="1"/>
  <c r="AR15" i="100"/>
  <c r="AR14" i="100"/>
  <c r="AR13" i="100"/>
  <c r="AR12" i="100"/>
  <c r="AR11" i="100"/>
  <c r="AR10" i="100"/>
  <c r="AR9" i="100"/>
  <c r="AR8" i="100"/>
  <c r="H8" i="100"/>
  <c r="J8" i="100" s="1"/>
  <c r="AR7" i="100"/>
  <c r="Z7" i="100"/>
  <c r="AA7" i="100" s="1"/>
  <c r="U7" i="100"/>
  <c r="V7" i="100" s="1"/>
  <c r="T7" i="100"/>
  <c r="S7" i="100"/>
  <c r="H7" i="100"/>
  <c r="J7" i="100" s="1"/>
  <c r="AD6" i="100"/>
  <c r="AE6" i="100" s="1"/>
  <c r="AA6" i="100"/>
  <c r="Z6" i="100"/>
  <c r="AR6" i="100" s="1"/>
  <c r="T6" i="100"/>
  <c r="S6" i="100"/>
  <c r="U6" i="100" s="1"/>
  <c r="V6" i="100" s="1"/>
  <c r="H6" i="100"/>
  <c r="J6" i="100" s="1"/>
  <c r="AE5" i="100"/>
  <c r="AD5" i="100"/>
  <c r="Z5" i="100"/>
  <c r="AA5" i="100" s="1"/>
  <c r="T5" i="100"/>
  <c r="S5" i="100"/>
  <c r="U5" i="100" s="1"/>
  <c r="V5" i="100" s="1"/>
  <c r="J5" i="100"/>
  <c r="H5" i="100"/>
  <c r="AR4" i="100"/>
  <c r="J4" i="100"/>
  <c r="H4" i="100"/>
  <c r="AR16" i="99"/>
  <c r="AR15" i="99"/>
  <c r="AR14" i="99"/>
  <c r="AR13" i="99"/>
  <c r="AR12" i="99"/>
  <c r="AR11" i="99"/>
  <c r="AR10" i="99"/>
  <c r="AR9" i="99"/>
  <c r="AR8" i="99"/>
  <c r="H8" i="99"/>
  <c r="J8" i="99" s="1"/>
  <c r="AR7" i="99"/>
  <c r="AA7" i="99"/>
  <c r="Z7" i="99"/>
  <c r="U7" i="99"/>
  <c r="V7" i="99" s="1"/>
  <c r="T7" i="99"/>
  <c r="S7" i="99"/>
  <c r="H7" i="99"/>
  <c r="J7" i="99" s="1"/>
  <c r="AD6" i="99"/>
  <c r="AE6" i="99" s="1"/>
  <c r="AA6" i="99"/>
  <c r="Z6" i="99"/>
  <c r="AR6" i="99" s="1"/>
  <c r="T6" i="99"/>
  <c r="S6" i="99"/>
  <c r="U6" i="99" s="1"/>
  <c r="V6" i="99" s="1"/>
  <c r="H6" i="99"/>
  <c r="J6" i="99" s="1"/>
  <c r="AE5" i="99"/>
  <c r="AD5" i="99"/>
  <c r="Z5" i="99"/>
  <c r="AA5" i="99" s="1"/>
  <c r="T5" i="99"/>
  <c r="S5" i="99"/>
  <c r="U5" i="99" s="1"/>
  <c r="V5" i="99" s="1"/>
  <c r="J5" i="99"/>
  <c r="H5" i="99"/>
  <c r="AR4" i="99"/>
  <c r="J4" i="99"/>
  <c r="H4" i="99"/>
  <c r="AR16" i="98"/>
  <c r="AR15" i="98"/>
  <c r="AR14" i="98"/>
  <c r="AR13" i="98"/>
  <c r="AR12" i="98"/>
  <c r="AR11" i="98"/>
  <c r="AR10" i="98"/>
  <c r="AR9" i="98"/>
  <c r="AR8" i="98"/>
  <c r="H8" i="98"/>
  <c r="J8" i="98" s="1"/>
  <c r="AR7" i="98"/>
  <c r="Z7" i="98"/>
  <c r="AA7" i="98" s="1"/>
  <c r="U7" i="98"/>
  <c r="V7" i="98" s="1"/>
  <c r="T7" i="98"/>
  <c r="S7" i="98"/>
  <c r="H7" i="98"/>
  <c r="J7" i="98" s="1"/>
  <c r="AE6" i="98"/>
  <c r="AD6" i="98"/>
  <c r="AA6" i="98"/>
  <c r="Z6" i="98"/>
  <c r="AR6" i="98" s="1"/>
  <c r="T6" i="98"/>
  <c r="S6" i="98"/>
  <c r="U6" i="98" s="1"/>
  <c r="V6" i="98" s="1"/>
  <c r="J6" i="98"/>
  <c r="H6" i="98"/>
  <c r="AD5" i="98"/>
  <c r="AE5" i="98" s="1"/>
  <c r="Z5" i="98"/>
  <c r="AA5" i="98" s="1"/>
  <c r="T5" i="98"/>
  <c r="S5" i="98"/>
  <c r="U5" i="98" s="1"/>
  <c r="V5" i="98" s="1"/>
  <c r="H5" i="98"/>
  <c r="J5" i="98" s="1"/>
  <c r="AR4" i="98"/>
  <c r="J4" i="98"/>
  <c r="H4" i="98"/>
  <c r="AR16" i="97"/>
  <c r="AR15" i="97"/>
  <c r="AR14" i="97"/>
  <c r="AR13" i="97"/>
  <c r="AR12" i="97"/>
  <c r="AR11" i="97"/>
  <c r="AR10" i="97"/>
  <c r="AR9" i="97"/>
  <c r="AR8" i="97"/>
  <c r="H8" i="97"/>
  <c r="J8" i="97" s="1"/>
  <c r="AR7" i="97"/>
  <c r="Z7" i="97"/>
  <c r="AA7" i="97" s="1"/>
  <c r="U7" i="97"/>
  <c r="V7" i="97" s="1"/>
  <c r="T7" i="97"/>
  <c r="S7" i="97"/>
  <c r="H7" i="97"/>
  <c r="J7" i="97" s="1"/>
  <c r="AE6" i="97"/>
  <c r="AD6" i="97"/>
  <c r="AA6" i="97"/>
  <c r="Z6" i="97"/>
  <c r="AR6" i="97" s="1"/>
  <c r="T6" i="97"/>
  <c r="S6" i="97"/>
  <c r="U6" i="97" s="1"/>
  <c r="V6" i="97" s="1"/>
  <c r="J6" i="97"/>
  <c r="H6" i="97"/>
  <c r="AE5" i="97"/>
  <c r="AD5" i="97"/>
  <c r="Z5" i="97"/>
  <c r="AA5" i="97" s="1"/>
  <c r="T5" i="97"/>
  <c r="S5" i="97"/>
  <c r="U5" i="97" s="1"/>
  <c r="V5" i="97" s="1"/>
  <c r="J5" i="97"/>
  <c r="H5" i="97"/>
  <c r="AR4" i="97"/>
  <c r="J4" i="97"/>
  <c r="H4" i="97"/>
  <c r="AR16" i="96"/>
  <c r="AR15" i="96"/>
  <c r="AR14" i="96"/>
  <c r="AR13" i="96"/>
  <c r="AR12" i="96"/>
  <c r="AR11" i="96"/>
  <c r="AR10" i="96"/>
  <c r="AR9" i="96"/>
  <c r="AR8" i="96"/>
  <c r="J8" i="96"/>
  <c r="H8" i="96"/>
  <c r="AR7" i="96"/>
  <c r="AA7" i="96"/>
  <c r="Z7" i="96"/>
  <c r="T7" i="96"/>
  <c r="U7" i="96" s="1"/>
  <c r="V7" i="96" s="1"/>
  <c r="S7" i="96"/>
  <c r="H7" i="96"/>
  <c r="J7" i="96" s="1"/>
  <c r="AE6" i="96"/>
  <c r="AD6" i="96"/>
  <c r="Z6" i="96"/>
  <c r="AR6" i="96" s="1"/>
  <c r="T6" i="96"/>
  <c r="S6" i="96"/>
  <c r="U6" i="96" s="1"/>
  <c r="V6" i="96" s="1"/>
  <c r="J6" i="96"/>
  <c r="H6" i="96"/>
  <c r="AE5" i="96"/>
  <c r="AD5" i="96"/>
  <c r="Z5" i="96"/>
  <c r="AA5" i="96" s="1"/>
  <c r="T5" i="96"/>
  <c r="S5" i="96"/>
  <c r="U5" i="96" s="1"/>
  <c r="V5" i="96" s="1"/>
  <c r="J5" i="96"/>
  <c r="H5" i="96"/>
  <c r="AR4" i="96"/>
  <c r="H4" i="96"/>
  <c r="J4" i="96" s="1"/>
  <c r="AR16" i="95"/>
  <c r="AR15" i="95"/>
  <c r="AR14" i="95"/>
  <c r="AR13" i="95"/>
  <c r="AR12" i="95"/>
  <c r="AR11" i="95"/>
  <c r="AR10" i="95"/>
  <c r="AR9" i="95"/>
  <c r="AR8" i="95"/>
  <c r="J8" i="95"/>
  <c r="H8" i="95"/>
  <c r="AA7" i="95"/>
  <c r="Z7" i="95"/>
  <c r="AR7" i="95" s="1"/>
  <c r="T7" i="95"/>
  <c r="S7" i="95"/>
  <c r="U7" i="95" s="1"/>
  <c r="V7" i="95" s="1"/>
  <c r="J7" i="95"/>
  <c r="H7" i="95"/>
  <c r="AE6" i="95"/>
  <c r="AD6" i="95"/>
  <c r="Z6" i="95"/>
  <c r="AR6" i="95" s="1"/>
  <c r="T6" i="95"/>
  <c r="S6" i="95"/>
  <c r="U6" i="95" s="1"/>
  <c r="V6" i="95" s="1"/>
  <c r="J6" i="95"/>
  <c r="H6" i="95"/>
  <c r="AE5" i="95"/>
  <c r="AD5" i="95"/>
  <c r="AA5" i="95"/>
  <c r="Z5" i="95"/>
  <c r="AR5" i="95" s="1"/>
  <c r="V5" i="95"/>
  <c r="U5" i="95"/>
  <c r="T5" i="95"/>
  <c r="S5" i="95"/>
  <c r="J5" i="95"/>
  <c r="H5" i="95"/>
  <c r="AR4" i="95"/>
  <c r="H4" i="95"/>
  <c r="J4" i="95" s="1"/>
  <c r="AR16" i="94"/>
  <c r="AR15" i="94"/>
  <c r="AR14" i="94"/>
  <c r="AR13" i="94"/>
  <c r="AR12" i="94"/>
  <c r="AR11" i="94"/>
  <c r="AR10" i="94"/>
  <c r="AR9" i="94"/>
  <c r="AR8" i="94"/>
  <c r="H8" i="94"/>
  <c r="J8" i="94" s="1"/>
  <c r="AR7" i="94"/>
  <c r="Z7" i="94"/>
  <c r="AA7" i="94" s="1"/>
  <c r="U7" i="94"/>
  <c r="V7" i="94" s="1"/>
  <c r="T7" i="94"/>
  <c r="S7" i="94"/>
  <c r="H7" i="94"/>
  <c r="J7" i="94" s="1"/>
  <c r="AE6" i="94"/>
  <c r="AD6" i="94"/>
  <c r="AA6" i="94"/>
  <c r="Z6" i="94"/>
  <c r="AR6" i="94" s="1"/>
  <c r="T6" i="94"/>
  <c r="S6" i="94"/>
  <c r="U6" i="94" s="1"/>
  <c r="V6" i="94" s="1"/>
  <c r="J6" i="94"/>
  <c r="H6" i="94"/>
  <c r="AD5" i="94"/>
  <c r="AE5" i="94" s="1"/>
  <c r="Z5" i="94"/>
  <c r="AR5" i="94" s="1"/>
  <c r="T5" i="94"/>
  <c r="S5" i="94"/>
  <c r="U5" i="94" s="1"/>
  <c r="V5" i="94" s="1"/>
  <c r="H5" i="94"/>
  <c r="J5" i="94" s="1"/>
  <c r="AR4" i="94"/>
  <c r="J4" i="94"/>
  <c r="H4" i="94"/>
  <c r="AR16" i="93"/>
  <c r="AR15" i="93"/>
  <c r="AR14" i="93"/>
  <c r="AR13" i="93"/>
  <c r="AR12" i="93"/>
  <c r="AR11" i="93"/>
  <c r="AR10" i="93"/>
  <c r="AR9" i="93"/>
  <c r="AR8" i="93"/>
  <c r="H8" i="93"/>
  <c r="J8" i="93" s="1"/>
  <c r="Z7" i="93"/>
  <c r="AR7" i="93" s="1"/>
  <c r="T7" i="93"/>
  <c r="S7" i="93"/>
  <c r="U7" i="93" s="1"/>
  <c r="V7" i="93" s="1"/>
  <c r="J7" i="93"/>
  <c r="H7" i="93"/>
  <c r="AD6" i="93"/>
  <c r="AE6" i="93" s="1"/>
  <c r="Z6" i="93"/>
  <c r="AA6" i="93" s="1"/>
  <c r="U6" i="93"/>
  <c r="V6" i="93" s="1"/>
  <c r="T6" i="93"/>
  <c r="S6" i="93"/>
  <c r="H6" i="93"/>
  <c r="J6" i="93" s="1"/>
  <c r="AD5" i="93"/>
  <c r="AE5" i="93" s="1"/>
  <c r="AA5" i="93"/>
  <c r="Z5" i="93"/>
  <c r="AR5" i="93" s="1"/>
  <c r="T5" i="93"/>
  <c r="U5" i="93" s="1"/>
  <c r="V5" i="93" s="1"/>
  <c r="S5" i="93"/>
  <c r="H5" i="93"/>
  <c r="J5" i="93" s="1"/>
  <c r="AR4" i="93"/>
  <c r="H4" i="93"/>
  <c r="J4" i="93" s="1"/>
  <c r="AR16" i="92"/>
  <c r="AR15" i="92"/>
  <c r="AR14" i="92"/>
  <c r="AR13" i="92"/>
  <c r="AR12" i="92"/>
  <c r="AR11" i="92"/>
  <c r="AR10" i="92"/>
  <c r="AR9" i="92"/>
  <c r="AR8" i="92"/>
  <c r="H8" i="92"/>
  <c r="J8" i="92" s="1"/>
  <c r="AA7" i="92"/>
  <c r="Z7" i="92"/>
  <c r="AR7" i="92" s="1"/>
  <c r="T7" i="92"/>
  <c r="S7" i="92"/>
  <c r="U7" i="92" s="1"/>
  <c r="V7" i="92" s="1"/>
  <c r="J7" i="92"/>
  <c r="H7" i="92"/>
  <c r="AD6" i="92"/>
  <c r="AE6" i="92" s="1"/>
  <c r="Z6" i="92"/>
  <c r="AR6" i="92" s="1"/>
  <c r="T6" i="92"/>
  <c r="S6" i="92"/>
  <c r="U6" i="92" s="1"/>
  <c r="V6" i="92" s="1"/>
  <c r="H6" i="92"/>
  <c r="J6" i="92" s="1"/>
  <c r="AE5" i="92"/>
  <c r="AD5" i="92"/>
  <c r="AA5" i="92"/>
  <c r="Z5" i="92"/>
  <c r="AR5" i="92" s="1"/>
  <c r="T5" i="92"/>
  <c r="S5" i="92"/>
  <c r="U5" i="92" s="1"/>
  <c r="V5" i="92" s="1"/>
  <c r="J5" i="92"/>
  <c r="H5" i="92"/>
  <c r="AR4" i="92"/>
  <c r="H4" i="92"/>
  <c r="J4" i="92" s="1"/>
  <c r="AR16" i="91"/>
  <c r="AR15" i="91"/>
  <c r="AR14" i="91"/>
  <c r="AR13" i="91"/>
  <c r="AR12" i="91"/>
  <c r="AR11" i="91"/>
  <c r="AR10" i="91"/>
  <c r="AR9" i="91"/>
  <c r="AR8" i="91"/>
  <c r="J8" i="91"/>
  <c r="H8" i="91"/>
  <c r="AA7" i="91"/>
  <c r="Z7" i="91"/>
  <c r="AR7" i="91" s="1"/>
  <c r="T7" i="91"/>
  <c r="S7" i="91"/>
  <c r="U7" i="91" s="1"/>
  <c r="V7" i="91" s="1"/>
  <c r="H7" i="91"/>
  <c r="J7" i="91" s="1"/>
  <c r="AE6" i="91"/>
  <c r="AD6" i="91"/>
  <c r="Z6" i="91"/>
  <c r="AA6" i="91" s="1"/>
  <c r="T6" i="91"/>
  <c r="S6" i="91"/>
  <c r="U6" i="91" s="1"/>
  <c r="V6" i="91" s="1"/>
  <c r="J6" i="91"/>
  <c r="H6" i="91"/>
  <c r="AE5" i="91"/>
  <c r="AD5" i="91"/>
  <c r="Z5" i="91"/>
  <c r="AA5" i="91" s="1"/>
  <c r="V5" i="91"/>
  <c r="U5" i="91"/>
  <c r="T5" i="91"/>
  <c r="S5" i="91"/>
  <c r="J5" i="91"/>
  <c r="H5" i="91"/>
  <c r="AR4" i="91"/>
  <c r="H4" i="91"/>
  <c r="J4" i="91" s="1"/>
  <c r="AR16" i="90"/>
  <c r="AR15" i="90"/>
  <c r="AR14" i="90"/>
  <c r="AR13" i="90"/>
  <c r="AR12" i="90"/>
  <c r="AR11" i="90"/>
  <c r="AR10" i="90"/>
  <c r="AR9" i="90"/>
  <c r="AR8" i="90"/>
  <c r="H8" i="90"/>
  <c r="J8" i="90" s="1"/>
  <c r="AR7" i="90"/>
  <c r="AA7" i="90"/>
  <c r="Z7" i="90"/>
  <c r="T7" i="90"/>
  <c r="U7" i="90" s="1"/>
  <c r="V7" i="90" s="1"/>
  <c r="S7" i="90"/>
  <c r="H7" i="90"/>
  <c r="J7" i="90" s="1"/>
  <c r="AE6" i="90"/>
  <c r="AD6" i="90"/>
  <c r="Z6" i="90"/>
  <c r="AA6" i="90" s="1"/>
  <c r="T6" i="90"/>
  <c r="S6" i="90"/>
  <c r="U6" i="90" s="1"/>
  <c r="V6" i="90" s="1"/>
  <c r="J6" i="90"/>
  <c r="H6" i="90"/>
  <c r="AE5" i="90"/>
  <c r="AD5" i="90"/>
  <c r="Z5" i="90"/>
  <c r="AA5" i="90" s="1"/>
  <c r="T5" i="90"/>
  <c r="S5" i="90"/>
  <c r="U5" i="90" s="1"/>
  <c r="V5" i="90" s="1"/>
  <c r="J5" i="90"/>
  <c r="H5" i="90"/>
  <c r="AR4" i="90"/>
  <c r="H4" i="90"/>
  <c r="J4" i="90" s="1"/>
  <c r="AR16" i="89"/>
  <c r="AR15" i="89"/>
  <c r="AR14" i="89"/>
  <c r="AR13" i="89"/>
  <c r="AR12" i="89"/>
  <c r="AR11" i="89"/>
  <c r="AR10" i="89"/>
  <c r="AR9" i="89"/>
  <c r="AR8" i="89"/>
  <c r="H8" i="89"/>
  <c r="J8" i="89" s="1"/>
  <c r="AA7" i="89"/>
  <c r="Z7" i="89"/>
  <c r="AR7" i="89" s="1"/>
  <c r="T7" i="89"/>
  <c r="S7" i="89"/>
  <c r="U7" i="89" s="1"/>
  <c r="V7" i="89" s="1"/>
  <c r="H7" i="89"/>
  <c r="J7" i="89" s="1"/>
  <c r="AE6" i="89"/>
  <c r="AD6" i="89"/>
  <c r="Z6" i="89"/>
  <c r="AR6" i="89" s="1"/>
  <c r="T6" i="89"/>
  <c r="S6" i="89"/>
  <c r="U6" i="89" s="1"/>
  <c r="V6" i="89" s="1"/>
  <c r="J6" i="89"/>
  <c r="H6" i="89"/>
  <c r="AE5" i="89"/>
  <c r="AD5" i="89"/>
  <c r="Z5" i="89"/>
  <c r="AA5" i="89" s="1"/>
  <c r="V5" i="89"/>
  <c r="U5" i="89"/>
  <c r="T5" i="89"/>
  <c r="S5" i="89"/>
  <c r="J5" i="89"/>
  <c r="H5" i="89"/>
  <c r="AR4" i="89"/>
  <c r="H4" i="89"/>
  <c r="J4" i="89" s="1"/>
  <c r="AR16" i="88"/>
  <c r="AR15" i="88"/>
  <c r="AR14" i="88"/>
  <c r="AR13" i="88"/>
  <c r="AR12" i="88"/>
  <c r="AR11" i="88"/>
  <c r="AR10" i="88"/>
  <c r="AR9" i="88"/>
  <c r="AR8" i="88"/>
  <c r="H8" i="88"/>
  <c r="J8" i="88" s="1"/>
  <c r="AR7" i="88"/>
  <c r="Z7" i="88"/>
  <c r="AA7" i="88" s="1"/>
  <c r="U7" i="88"/>
  <c r="V7" i="88" s="1"/>
  <c r="T7" i="88"/>
  <c r="S7" i="88"/>
  <c r="H7" i="88"/>
  <c r="J7" i="88" s="1"/>
  <c r="AE6" i="88"/>
  <c r="AD6" i="88"/>
  <c r="AA6" i="88"/>
  <c r="Z6" i="88"/>
  <c r="AR6" i="88" s="1"/>
  <c r="T6" i="88"/>
  <c r="S6" i="88"/>
  <c r="U6" i="88" s="1"/>
  <c r="V6" i="88" s="1"/>
  <c r="J6" i="88"/>
  <c r="H6" i="88"/>
  <c r="AE5" i="88"/>
  <c r="AD5" i="88"/>
  <c r="Z5" i="88"/>
  <c r="AA5" i="88" s="1"/>
  <c r="T5" i="88"/>
  <c r="S5" i="88"/>
  <c r="U5" i="88" s="1"/>
  <c r="V5" i="88" s="1"/>
  <c r="J5" i="88"/>
  <c r="H5" i="88"/>
  <c r="AR4" i="88"/>
  <c r="J4" i="88"/>
  <c r="H4" i="88"/>
  <c r="AR16" i="87"/>
  <c r="AR15" i="87"/>
  <c r="AR14" i="87"/>
  <c r="AR13" i="87"/>
  <c r="AR12" i="87"/>
  <c r="AR11" i="87"/>
  <c r="AR10" i="87"/>
  <c r="AR9" i="87"/>
  <c r="AR8" i="87"/>
  <c r="J8" i="87"/>
  <c r="H8" i="87"/>
  <c r="Z7" i="87"/>
  <c r="AR7" i="87" s="1"/>
  <c r="T7" i="87"/>
  <c r="S7" i="87"/>
  <c r="U7" i="87" s="1"/>
  <c r="V7" i="87" s="1"/>
  <c r="H7" i="87"/>
  <c r="J7" i="87" s="1"/>
  <c r="AE6" i="87"/>
  <c r="AD6" i="87"/>
  <c r="Z6" i="87"/>
  <c r="AA6" i="87" s="1"/>
  <c r="T6" i="87"/>
  <c r="S6" i="87"/>
  <c r="U6" i="87" s="1"/>
  <c r="V6" i="87" s="1"/>
  <c r="J6" i="87"/>
  <c r="H6" i="87"/>
  <c r="AD5" i="87"/>
  <c r="AE5" i="87" s="1"/>
  <c r="Z5" i="87"/>
  <c r="AA5" i="87" s="1"/>
  <c r="U5" i="87"/>
  <c r="V5" i="87" s="1"/>
  <c r="T5" i="87"/>
  <c r="S5" i="87"/>
  <c r="H5" i="87"/>
  <c r="J5" i="87" s="1"/>
  <c r="AR4" i="87"/>
  <c r="H4" i="87"/>
  <c r="J4" i="87" s="1"/>
  <c r="AR16" i="86"/>
  <c r="AR15" i="86"/>
  <c r="AR14" i="86"/>
  <c r="AR13" i="86"/>
  <c r="AR12" i="86"/>
  <c r="AR11" i="86"/>
  <c r="AR10" i="86"/>
  <c r="AR9" i="86"/>
  <c r="AR8" i="86"/>
  <c r="J8" i="86"/>
  <c r="H8" i="86"/>
  <c r="AR7" i="86"/>
  <c r="Z7" i="86"/>
  <c r="AA7" i="86" s="1"/>
  <c r="U7" i="86"/>
  <c r="V7" i="86" s="1"/>
  <c r="T7" i="86"/>
  <c r="S7" i="86"/>
  <c r="H7" i="86"/>
  <c r="J7" i="86" s="1"/>
  <c r="AE6" i="86"/>
  <c r="AD6" i="86"/>
  <c r="AA6" i="86"/>
  <c r="Z6" i="86"/>
  <c r="AR6" i="86" s="1"/>
  <c r="T6" i="86"/>
  <c r="S6" i="86"/>
  <c r="U6" i="86" s="1"/>
  <c r="V6" i="86" s="1"/>
  <c r="J6" i="86"/>
  <c r="H6" i="86"/>
  <c r="AD5" i="86"/>
  <c r="AE5" i="86" s="1"/>
  <c r="Z5" i="86"/>
  <c r="AA5" i="86" s="1"/>
  <c r="T5" i="86"/>
  <c r="S5" i="86"/>
  <c r="U5" i="86" s="1"/>
  <c r="V5" i="86" s="1"/>
  <c r="H5" i="86"/>
  <c r="J5" i="86" s="1"/>
  <c r="AR4" i="86"/>
  <c r="J4" i="86"/>
  <c r="H4" i="86"/>
  <c r="AR16" i="85"/>
  <c r="AR15" i="85"/>
  <c r="AR14" i="85"/>
  <c r="AR13" i="85"/>
  <c r="AR12" i="85"/>
  <c r="AR11" i="85"/>
  <c r="AR10" i="85"/>
  <c r="AR9" i="85"/>
  <c r="AR8" i="85"/>
  <c r="H8" i="85"/>
  <c r="J8" i="85" s="1"/>
  <c r="Z7" i="85"/>
  <c r="AR7" i="85" s="1"/>
  <c r="T7" i="85"/>
  <c r="S7" i="85"/>
  <c r="U7" i="85" s="1"/>
  <c r="V7" i="85" s="1"/>
  <c r="J7" i="85"/>
  <c r="H7" i="85"/>
  <c r="AD6" i="85"/>
  <c r="AE6" i="85" s="1"/>
  <c r="Z6" i="85"/>
  <c r="AA6" i="85" s="1"/>
  <c r="U6" i="85"/>
  <c r="V6" i="85" s="1"/>
  <c r="T6" i="85"/>
  <c r="S6" i="85"/>
  <c r="H6" i="85"/>
  <c r="J6" i="85" s="1"/>
  <c r="AD5" i="85"/>
  <c r="AE5" i="85" s="1"/>
  <c r="AA5" i="85"/>
  <c r="Z5" i="85"/>
  <c r="AR5" i="85" s="1"/>
  <c r="T5" i="85"/>
  <c r="U5" i="85" s="1"/>
  <c r="V5" i="85" s="1"/>
  <c r="S5" i="85"/>
  <c r="H5" i="85"/>
  <c r="J5" i="85" s="1"/>
  <c r="AR4" i="85"/>
  <c r="H4" i="85"/>
  <c r="J4" i="85" s="1"/>
  <c r="AR16" i="84"/>
  <c r="AR15" i="84"/>
  <c r="AR14" i="84"/>
  <c r="AR13" i="84"/>
  <c r="AR12" i="84"/>
  <c r="AR11" i="84"/>
  <c r="AR10" i="84"/>
  <c r="AR9" i="84"/>
  <c r="AR8" i="84"/>
  <c r="H8" i="84"/>
  <c r="J8" i="84" s="1"/>
  <c r="AR7" i="84"/>
  <c r="AA7" i="84"/>
  <c r="Z7" i="84"/>
  <c r="T7" i="84"/>
  <c r="U7" i="84" s="1"/>
  <c r="V7" i="84" s="1"/>
  <c r="S7" i="84"/>
  <c r="H7" i="84"/>
  <c r="J7" i="84" s="1"/>
  <c r="AD6" i="84"/>
  <c r="AE6" i="84" s="1"/>
  <c r="Z6" i="84"/>
  <c r="AA6" i="84" s="1"/>
  <c r="T6" i="84"/>
  <c r="S6" i="84"/>
  <c r="U6" i="84" s="1"/>
  <c r="V6" i="84" s="1"/>
  <c r="H6" i="84"/>
  <c r="J6" i="84" s="1"/>
  <c r="AE5" i="84"/>
  <c r="AD5" i="84"/>
  <c r="Z5" i="84"/>
  <c r="AA5" i="84" s="1"/>
  <c r="T5" i="84"/>
  <c r="S5" i="84"/>
  <c r="U5" i="84" s="1"/>
  <c r="V5" i="84" s="1"/>
  <c r="J5" i="84"/>
  <c r="H5" i="84"/>
  <c r="AR4" i="84"/>
  <c r="H4" i="84"/>
  <c r="J4" i="84" s="1"/>
  <c r="AR16" i="83"/>
  <c r="AR15" i="83"/>
  <c r="AR14" i="83"/>
  <c r="AR13" i="83"/>
  <c r="AR12" i="83"/>
  <c r="AR11" i="83"/>
  <c r="AR10" i="83"/>
  <c r="AR9" i="83"/>
  <c r="AR8" i="83"/>
  <c r="H8" i="83"/>
  <c r="J8" i="83" s="1"/>
  <c r="AR7" i="83"/>
  <c r="AA7" i="83"/>
  <c r="Z7" i="83"/>
  <c r="V7" i="83"/>
  <c r="U7" i="83"/>
  <c r="T7" i="83"/>
  <c r="S7" i="83"/>
  <c r="J7" i="83"/>
  <c r="H7" i="83"/>
  <c r="AD6" i="83"/>
  <c r="AE6" i="83" s="1"/>
  <c r="AA6" i="83"/>
  <c r="Z6" i="83"/>
  <c r="AR6" i="83" s="1"/>
  <c r="U6" i="83"/>
  <c r="V6" i="83" s="1"/>
  <c r="T6" i="83"/>
  <c r="S6" i="83"/>
  <c r="H6" i="83"/>
  <c r="J6" i="83" s="1"/>
  <c r="AE5" i="83"/>
  <c r="AD5" i="83"/>
  <c r="Z5" i="83"/>
  <c r="AA5" i="83" s="1"/>
  <c r="T5" i="83"/>
  <c r="S5" i="83"/>
  <c r="U5" i="83" s="1"/>
  <c r="V5" i="83" s="1"/>
  <c r="J5" i="83"/>
  <c r="H5" i="83"/>
  <c r="AR4" i="83"/>
  <c r="J4" i="83"/>
  <c r="H4" i="83"/>
  <c r="AR16" i="82"/>
  <c r="AR15" i="82"/>
  <c r="AR14" i="82"/>
  <c r="AR13" i="82"/>
  <c r="AR12" i="82"/>
  <c r="AR11" i="82"/>
  <c r="AR10" i="82"/>
  <c r="AR9" i="82"/>
  <c r="AR8" i="82"/>
  <c r="H8" i="82"/>
  <c r="J8" i="82" s="1"/>
  <c r="AR7" i="82"/>
  <c r="Z7" i="82"/>
  <c r="AA7" i="82" s="1"/>
  <c r="U7" i="82"/>
  <c r="V7" i="82" s="1"/>
  <c r="T7" i="82"/>
  <c r="S7" i="82"/>
  <c r="H7" i="82"/>
  <c r="J7" i="82" s="1"/>
  <c r="AE6" i="82"/>
  <c r="AD6" i="82"/>
  <c r="AA6" i="82"/>
  <c r="Z6" i="82"/>
  <c r="AR6" i="82" s="1"/>
  <c r="T6" i="82"/>
  <c r="S6" i="82"/>
  <c r="U6" i="82" s="1"/>
  <c r="V6" i="82" s="1"/>
  <c r="J6" i="82"/>
  <c r="H6" i="82"/>
  <c r="AD5" i="82"/>
  <c r="AE5" i="82" s="1"/>
  <c r="Z5" i="82"/>
  <c r="AA5" i="82" s="1"/>
  <c r="T5" i="82"/>
  <c r="S5" i="82"/>
  <c r="U5" i="82" s="1"/>
  <c r="V5" i="82" s="1"/>
  <c r="H5" i="82"/>
  <c r="J5" i="82" s="1"/>
  <c r="AR4" i="82"/>
  <c r="J4" i="82"/>
  <c r="H4" i="82"/>
  <c r="AR16" i="81"/>
  <c r="AR15" i="81"/>
  <c r="AR14" i="81"/>
  <c r="AR13" i="81"/>
  <c r="AR12" i="81"/>
  <c r="AR11" i="81"/>
  <c r="AR10" i="81"/>
  <c r="AR9" i="81"/>
  <c r="AR8" i="81"/>
  <c r="H8" i="81"/>
  <c r="J8" i="81" s="1"/>
  <c r="Z7" i="81"/>
  <c r="AA7" i="81" s="1"/>
  <c r="T7" i="81"/>
  <c r="S7" i="81"/>
  <c r="U7" i="81" s="1"/>
  <c r="V7" i="81" s="1"/>
  <c r="H7" i="81"/>
  <c r="J7" i="81" s="1"/>
  <c r="AD6" i="81"/>
  <c r="AE6" i="81" s="1"/>
  <c r="Z6" i="81"/>
  <c r="AR6" i="81" s="1"/>
  <c r="T6" i="81"/>
  <c r="U6" i="81" s="1"/>
  <c r="V6" i="81" s="1"/>
  <c r="S6" i="81"/>
  <c r="H6" i="81"/>
  <c r="J6" i="81" s="1"/>
  <c r="AD5" i="81"/>
  <c r="AE5" i="81" s="1"/>
  <c r="Z5" i="81"/>
  <c r="AA5" i="81" s="1"/>
  <c r="T5" i="81"/>
  <c r="S5" i="81"/>
  <c r="U5" i="81" s="1"/>
  <c r="V5" i="81" s="1"/>
  <c r="H5" i="81"/>
  <c r="J5" i="81" s="1"/>
  <c r="AR4" i="81"/>
  <c r="H4" i="81"/>
  <c r="J4" i="81" s="1"/>
  <c r="AR5" i="100" l="1"/>
  <c r="AR5" i="99"/>
  <c r="AR5" i="98"/>
  <c r="AR5" i="97"/>
  <c r="AR5" i="96"/>
  <c r="AA6" i="96"/>
  <c r="AA6" i="95"/>
  <c r="AA5" i="94"/>
  <c r="AR6" i="93"/>
  <c r="AA7" i="93"/>
  <c r="AA6" i="92"/>
  <c r="AR6" i="91"/>
  <c r="AR5" i="91"/>
  <c r="AR5" i="90"/>
  <c r="AR6" i="90"/>
  <c r="AR5" i="89"/>
  <c r="AA6" i="89"/>
  <c r="AR5" i="88"/>
  <c r="AR6" i="87"/>
  <c r="AA7" i="87"/>
  <c r="AR5" i="87"/>
  <c r="AR5" i="86"/>
  <c r="AR6" i="85"/>
  <c r="AA7" i="85"/>
  <c r="AR5" i="84"/>
  <c r="AR6" i="84"/>
  <c r="AR5" i="83"/>
  <c r="AR5" i="82"/>
  <c r="AA6" i="81"/>
  <c r="AR7" i="81"/>
  <c r="AR5" i="81"/>
  <c r="AR16" i="80"/>
  <c r="AR15" i="80"/>
  <c r="AR14" i="80"/>
  <c r="AR13" i="80"/>
  <c r="AR12" i="80"/>
  <c r="AR11" i="80"/>
  <c r="AR10" i="80"/>
  <c r="AR9" i="80"/>
  <c r="AR8" i="80"/>
  <c r="J8" i="80"/>
  <c r="H8" i="80"/>
  <c r="Z7" i="80"/>
  <c r="AR7" i="80" s="1"/>
  <c r="T7" i="80"/>
  <c r="S7" i="80"/>
  <c r="U7" i="80" s="1"/>
  <c r="V7" i="80" s="1"/>
  <c r="J7" i="80"/>
  <c r="H7" i="80"/>
  <c r="AE6" i="80"/>
  <c r="AD6" i="80"/>
  <c r="Z6" i="80"/>
  <c r="AA6" i="80" s="1"/>
  <c r="T6" i="80"/>
  <c r="S6" i="80"/>
  <c r="U6" i="80" s="1"/>
  <c r="V6" i="80" s="1"/>
  <c r="J6" i="80"/>
  <c r="H6" i="80"/>
  <c r="AD5" i="80"/>
  <c r="AE5" i="80" s="1"/>
  <c r="AA5" i="80"/>
  <c r="Z5" i="80"/>
  <c r="AR5" i="80" s="1"/>
  <c r="U5" i="80"/>
  <c r="V5" i="80" s="1"/>
  <c r="T5" i="80"/>
  <c r="S5" i="80"/>
  <c r="H5" i="80"/>
  <c r="J5" i="80" s="1"/>
  <c r="AR4" i="80"/>
  <c r="H4" i="80"/>
  <c r="J4" i="80" s="1"/>
  <c r="AR16" i="79"/>
  <c r="AR15" i="79"/>
  <c r="AR14" i="79"/>
  <c r="AR13" i="79"/>
  <c r="AR12" i="79"/>
  <c r="AR11" i="79"/>
  <c r="AR10" i="79"/>
  <c r="AR9" i="79"/>
  <c r="AR8" i="79"/>
  <c r="J8" i="79"/>
  <c r="H8" i="79"/>
  <c r="AA7" i="79"/>
  <c r="Z7" i="79"/>
  <c r="AR7" i="79" s="1"/>
  <c r="T7" i="79"/>
  <c r="S7" i="79"/>
  <c r="U7" i="79" s="1"/>
  <c r="V7" i="79" s="1"/>
  <c r="J7" i="79"/>
  <c r="H7" i="79"/>
  <c r="AE6" i="79"/>
  <c r="AD6" i="79"/>
  <c r="Z6" i="79"/>
  <c r="AR6" i="79" s="1"/>
  <c r="T6" i="79"/>
  <c r="S6" i="79"/>
  <c r="U6" i="79" s="1"/>
  <c r="V6" i="79" s="1"/>
  <c r="J6" i="79"/>
  <c r="H6" i="79"/>
  <c r="AE5" i="79"/>
  <c r="AD5" i="79"/>
  <c r="Z5" i="79"/>
  <c r="AA5" i="79" s="1"/>
  <c r="V5" i="79"/>
  <c r="U5" i="79"/>
  <c r="T5" i="79"/>
  <c r="S5" i="79"/>
  <c r="J5" i="79"/>
  <c r="H5" i="79"/>
  <c r="AR4" i="79"/>
  <c r="H4" i="79"/>
  <c r="J4" i="79" s="1"/>
  <c r="AR16" i="78"/>
  <c r="AR15" i="78"/>
  <c r="AR14" i="78"/>
  <c r="AR13" i="78"/>
  <c r="AR12" i="78"/>
  <c r="AR11" i="78"/>
  <c r="AR10" i="78"/>
  <c r="AR9" i="78"/>
  <c r="AR8" i="78"/>
  <c r="H8" i="78"/>
  <c r="J8" i="78" s="1"/>
  <c r="AR7" i="78"/>
  <c r="Z7" i="78"/>
  <c r="AA7" i="78" s="1"/>
  <c r="V7" i="78"/>
  <c r="U7" i="78"/>
  <c r="T7" i="78"/>
  <c r="S7" i="78"/>
  <c r="J7" i="78"/>
  <c r="H7" i="78"/>
  <c r="AD6" i="78"/>
  <c r="AE6" i="78" s="1"/>
  <c r="AA6" i="78"/>
  <c r="Z6" i="78"/>
  <c r="AR6" i="78" s="1"/>
  <c r="U6" i="78"/>
  <c r="V6" i="78" s="1"/>
  <c r="T6" i="78"/>
  <c r="S6" i="78"/>
  <c r="H6" i="78"/>
  <c r="J6" i="78" s="1"/>
  <c r="AE5" i="78"/>
  <c r="AD5" i="78"/>
  <c r="AA5" i="78"/>
  <c r="Z5" i="78"/>
  <c r="AR5" i="78" s="1"/>
  <c r="T5" i="78"/>
  <c r="S5" i="78"/>
  <c r="U5" i="78" s="1"/>
  <c r="V5" i="78" s="1"/>
  <c r="J5" i="78"/>
  <c r="H5" i="78"/>
  <c r="AR4" i="78"/>
  <c r="J4" i="78"/>
  <c r="H4" i="78"/>
  <c r="AR16" i="77"/>
  <c r="AR15" i="77"/>
  <c r="AR14" i="77"/>
  <c r="AR13" i="77"/>
  <c r="AR12" i="77"/>
  <c r="AR11" i="77"/>
  <c r="AR10" i="77"/>
  <c r="AR9" i="77"/>
  <c r="AR8" i="77"/>
  <c r="H8" i="77"/>
  <c r="J8" i="77" s="1"/>
  <c r="AR7" i="77"/>
  <c r="Z7" i="77"/>
  <c r="AA7" i="77" s="1"/>
  <c r="U7" i="77"/>
  <c r="V7" i="77" s="1"/>
  <c r="T7" i="77"/>
  <c r="S7" i="77"/>
  <c r="H7" i="77"/>
  <c r="J7" i="77" s="1"/>
  <c r="AE6" i="77"/>
  <c r="AD6" i="77"/>
  <c r="AA6" i="77"/>
  <c r="Z6" i="77"/>
  <c r="AR6" i="77" s="1"/>
  <c r="T6" i="77"/>
  <c r="S6" i="77"/>
  <c r="U6" i="77" s="1"/>
  <c r="V6" i="77" s="1"/>
  <c r="H6" i="77"/>
  <c r="J6" i="77" s="1"/>
  <c r="AE5" i="77"/>
  <c r="AD5" i="77"/>
  <c r="Z5" i="77"/>
  <c r="AR5" i="77" s="1"/>
  <c r="T5" i="77"/>
  <c r="S5" i="77"/>
  <c r="U5" i="77" s="1"/>
  <c r="V5" i="77" s="1"/>
  <c r="J5" i="77"/>
  <c r="H5" i="77"/>
  <c r="AR4" i="77"/>
  <c r="J4" i="77"/>
  <c r="H4" i="77"/>
  <c r="AR16" i="76"/>
  <c r="AR15" i="76"/>
  <c r="AR14" i="76"/>
  <c r="AR13" i="76"/>
  <c r="AR12" i="76"/>
  <c r="AR11" i="76"/>
  <c r="AR10" i="76"/>
  <c r="AR9" i="76"/>
  <c r="AR8" i="76"/>
  <c r="J8" i="76"/>
  <c r="H8" i="76"/>
  <c r="Z7" i="76"/>
  <c r="AR7" i="76" s="1"/>
  <c r="T7" i="76"/>
  <c r="S7" i="76"/>
  <c r="U7" i="76" s="1"/>
  <c r="V7" i="76" s="1"/>
  <c r="J7" i="76"/>
  <c r="H7" i="76"/>
  <c r="AE6" i="76"/>
  <c r="AD6" i="76"/>
  <c r="Z6" i="76"/>
  <c r="AR6" i="76" s="1"/>
  <c r="T6" i="76"/>
  <c r="S6" i="76"/>
  <c r="U6" i="76" s="1"/>
  <c r="V6" i="76" s="1"/>
  <c r="J6" i="76"/>
  <c r="H6" i="76"/>
  <c r="AD5" i="76"/>
  <c r="AE5" i="76" s="1"/>
  <c r="AA5" i="76"/>
  <c r="Z5" i="76"/>
  <c r="AR5" i="76" s="1"/>
  <c r="U5" i="76"/>
  <c r="V5" i="76" s="1"/>
  <c r="T5" i="76"/>
  <c r="S5" i="76"/>
  <c r="H5" i="76"/>
  <c r="J5" i="76" s="1"/>
  <c r="AR4" i="76"/>
  <c r="H4" i="76"/>
  <c r="J4" i="76" s="1"/>
  <c r="AR6" i="80" l="1"/>
  <c r="AA7" i="80"/>
  <c r="AR5" i="79"/>
  <c r="AA6" i="79"/>
  <c r="AA5" i="77"/>
  <c r="AA7" i="76"/>
  <c r="AA6" i="76"/>
  <c r="O11" i="75"/>
  <c r="O10" i="75"/>
  <c r="O9" i="75"/>
  <c r="O8" i="75"/>
  <c r="M11" i="75"/>
  <c r="M10" i="75"/>
  <c r="M9" i="75"/>
  <c r="M8" i="75"/>
  <c r="X4" i="75"/>
  <c r="Z5" i="75" s="1"/>
  <c r="X5" i="75"/>
  <c r="X6" i="75"/>
  <c r="Z6" i="75" s="1"/>
  <c r="X3" i="75"/>
  <c r="Z4" i="75" s="1"/>
  <c r="T4" i="75"/>
  <c r="V4" i="75" s="1"/>
  <c r="T5" i="75"/>
  <c r="V5" i="75" s="1"/>
  <c r="T6" i="75"/>
  <c r="T3" i="75"/>
  <c r="T8" i="75" s="1"/>
  <c r="D21" i="75"/>
  <c r="F17" i="75"/>
  <c r="F18" i="75"/>
  <c r="F19" i="75"/>
  <c r="D19" i="75"/>
  <c r="D17" i="75"/>
  <c r="D18" i="75"/>
  <c r="V6" i="75" l="1"/>
  <c r="V9" i="75" s="1"/>
  <c r="X8" i="75"/>
  <c r="Z9" i="75"/>
  <c r="Z8" i="75"/>
  <c r="D20" i="75"/>
  <c r="F20" i="75"/>
  <c r="J8" i="74"/>
  <c r="J9" i="74"/>
  <c r="J10" i="74"/>
  <c r="J11" i="74"/>
  <c r="AR16" i="74"/>
  <c r="AR15" i="74"/>
  <c r="AR14" i="74"/>
  <c r="AR13" i="74"/>
  <c r="AR12" i="74"/>
  <c r="AR11" i="74"/>
  <c r="AR10" i="74"/>
  <c r="AR9" i="74"/>
  <c r="AR8" i="74"/>
  <c r="Z7" i="74"/>
  <c r="AR7" i="74" s="1"/>
  <c r="T7" i="74"/>
  <c r="S7" i="74"/>
  <c r="U7" i="74" s="1"/>
  <c r="V7" i="74" s="1"/>
  <c r="J7" i="74"/>
  <c r="Z6" i="74"/>
  <c r="AR6" i="74" s="1"/>
  <c r="T6" i="74"/>
  <c r="S6" i="74"/>
  <c r="U6" i="74" s="1"/>
  <c r="V6" i="74" s="1"/>
  <c r="J6" i="74"/>
  <c r="AD5" i="74"/>
  <c r="AE5" i="74" s="1"/>
  <c r="AA5" i="74"/>
  <c r="Z5" i="74"/>
  <c r="AR5" i="74" s="1"/>
  <c r="T5" i="74"/>
  <c r="U5" i="74" s="1"/>
  <c r="V5" i="74" s="1"/>
  <c r="S5" i="74"/>
  <c r="J5" i="74"/>
  <c r="AR4" i="74"/>
  <c r="J4" i="74"/>
  <c r="AR16" i="73"/>
  <c r="AR15" i="73"/>
  <c r="AR14" i="73"/>
  <c r="AR13" i="73"/>
  <c r="AR12" i="73"/>
  <c r="AR11" i="73"/>
  <c r="AR10" i="73"/>
  <c r="AR9" i="73"/>
  <c r="AR8" i="73"/>
  <c r="Z7" i="73"/>
  <c r="AA7" i="73" s="1"/>
  <c r="T7" i="73"/>
  <c r="S7" i="73"/>
  <c r="U7" i="73" s="1"/>
  <c r="V7" i="73" s="1"/>
  <c r="J7" i="73"/>
  <c r="Z6" i="73"/>
  <c r="AR6" i="73" s="1"/>
  <c r="T6" i="73"/>
  <c r="S6" i="73"/>
  <c r="U6" i="73" s="1"/>
  <c r="V6" i="73" s="1"/>
  <c r="J6" i="73"/>
  <c r="AD5" i="73"/>
  <c r="AE5" i="73" s="1"/>
  <c r="Z5" i="73"/>
  <c r="AR5" i="73" s="1"/>
  <c r="T5" i="73"/>
  <c r="S5" i="73"/>
  <c r="J5" i="73"/>
  <c r="AR4" i="73"/>
  <c r="J4" i="73"/>
  <c r="V8" i="75" l="1"/>
  <c r="AA6" i="74"/>
  <c r="AA7" i="74"/>
  <c r="AR7" i="73"/>
  <c r="U5" i="73"/>
  <c r="V5" i="73" s="1"/>
  <c r="AA6" i="73"/>
  <c r="AA5" i="73"/>
  <c r="AR16" i="71"/>
  <c r="AR15" i="71"/>
  <c r="AR14" i="71"/>
  <c r="AR13" i="71"/>
  <c r="AR12" i="71"/>
  <c r="AR11" i="71"/>
  <c r="AR10" i="71"/>
  <c r="AR9" i="71"/>
  <c r="AR8" i="71"/>
  <c r="AR7" i="71"/>
  <c r="AR6" i="71"/>
  <c r="AR5" i="71"/>
  <c r="AR4" i="71"/>
  <c r="AR16" i="70"/>
  <c r="AR15" i="70"/>
  <c r="AR14" i="70"/>
  <c r="AR13" i="70"/>
  <c r="AR12" i="70"/>
  <c r="AR11" i="70"/>
  <c r="AR10" i="70"/>
  <c r="AR9" i="70"/>
  <c r="AR8" i="70"/>
  <c r="AR7" i="70"/>
  <c r="AR6" i="70"/>
  <c r="AR5" i="70"/>
  <c r="AR4" i="70"/>
  <c r="AR16" i="61"/>
  <c r="AR15" i="61"/>
  <c r="AR14" i="61"/>
  <c r="AR13" i="61"/>
  <c r="AR12" i="61"/>
  <c r="AR11" i="61"/>
  <c r="AR10" i="61"/>
  <c r="AR9" i="61"/>
  <c r="AR8" i="61"/>
  <c r="AR7" i="61"/>
  <c r="AR6" i="61"/>
  <c r="AR5" i="61"/>
  <c r="AR4" i="61"/>
  <c r="AR16" i="60"/>
  <c r="AR15" i="60"/>
  <c r="AR14" i="60"/>
  <c r="AR13" i="60"/>
  <c r="AR12" i="60"/>
  <c r="AR11" i="60"/>
  <c r="AR10" i="60"/>
  <c r="AR9" i="60"/>
  <c r="AR8" i="60"/>
  <c r="AR7" i="60"/>
  <c r="AR6" i="60"/>
  <c r="AR5" i="60"/>
  <c r="AR4" i="60"/>
  <c r="AR16" i="57"/>
  <c r="AR15" i="57"/>
  <c r="AR14" i="57"/>
  <c r="AR13" i="57"/>
  <c r="AR12" i="57"/>
  <c r="AR11" i="57"/>
  <c r="AR10" i="57"/>
  <c r="AR9" i="57"/>
  <c r="AR8" i="57"/>
  <c r="AR7" i="57"/>
  <c r="AR6" i="57"/>
  <c r="AR5" i="57"/>
  <c r="AR4" i="57"/>
  <c r="AR16" i="49"/>
  <c r="AR15" i="49"/>
  <c r="AR14" i="49"/>
  <c r="AR13" i="49"/>
  <c r="AR12" i="49"/>
  <c r="AR11" i="49"/>
  <c r="AR10" i="49"/>
  <c r="AR9" i="49"/>
  <c r="AR8" i="49"/>
  <c r="AR7" i="49"/>
  <c r="AR6" i="49"/>
  <c r="AR5" i="49"/>
  <c r="AR4" i="49"/>
  <c r="AR16" i="59"/>
  <c r="AR15" i="59"/>
  <c r="AR14" i="59"/>
  <c r="AR13" i="59"/>
  <c r="AR12" i="59"/>
  <c r="AR11" i="59"/>
  <c r="AR10" i="59"/>
  <c r="AR9" i="59"/>
  <c r="AR8" i="59"/>
  <c r="AR7" i="59"/>
  <c r="AR6" i="59"/>
  <c r="AR5" i="59"/>
  <c r="AR4" i="59"/>
  <c r="AR16" i="46"/>
  <c r="AR15" i="46"/>
  <c r="AR14" i="46"/>
  <c r="AR13" i="46"/>
  <c r="AR12" i="46"/>
  <c r="AR11" i="46"/>
  <c r="AR10" i="46"/>
  <c r="AR9" i="46"/>
  <c r="AR8" i="46"/>
  <c r="AR7" i="46"/>
  <c r="AR6" i="46"/>
  <c r="AR5" i="46"/>
  <c r="AR4" i="46"/>
  <c r="AR16" i="44"/>
  <c r="AR15" i="44"/>
  <c r="AR14" i="44"/>
  <c r="AR13" i="44"/>
  <c r="AR12" i="44"/>
  <c r="AR11" i="44"/>
  <c r="AR10" i="44"/>
  <c r="AR9" i="44"/>
  <c r="AR8" i="44"/>
  <c r="AR7" i="44"/>
  <c r="AR6" i="44"/>
  <c r="AR5" i="44"/>
  <c r="AR4" i="44"/>
  <c r="AR16" i="9"/>
  <c r="AR15" i="9"/>
  <c r="AR14" i="9"/>
  <c r="AR13" i="9"/>
  <c r="AR12" i="9"/>
  <c r="AR11" i="9"/>
  <c r="AR10" i="9"/>
  <c r="AR9" i="9"/>
  <c r="AR8" i="9"/>
  <c r="AR7" i="9"/>
  <c r="AR6" i="9"/>
  <c r="AR5" i="9"/>
  <c r="AR4" i="9"/>
  <c r="AR12" i="42"/>
  <c r="AR13" i="42"/>
  <c r="AR14" i="42"/>
  <c r="AR15" i="42"/>
  <c r="AR16" i="42"/>
  <c r="AR11" i="42"/>
  <c r="AR10" i="42"/>
  <c r="AR9" i="42"/>
  <c r="AR8" i="42"/>
  <c r="AR7" i="42"/>
  <c r="AR6" i="42"/>
  <c r="AR5" i="42"/>
  <c r="AR4" i="42"/>
  <c r="AR11" i="40"/>
  <c r="AR10" i="40"/>
  <c r="AR9" i="40"/>
  <c r="AR8" i="40"/>
  <c r="AR7" i="40"/>
  <c r="AR6" i="40"/>
  <c r="AR5" i="40"/>
  <c r="AR4" i="40"/>
  <c r="AR11" i="37"/>
  <c r="AR10" i="37"/>
  <c r="AR9" i="37"/>
  <c r="AR8" i="37"/>
  <c r="AR7" i="37"/>
  <c r="AR6" i="37"/>
  <c r="AR5" i="37"/>
  <c r="AR4" i="37"/>
  <c r="AR11" i="35"/>
  <c r="AR10" i="35"/>
  <c r="AR9" i="35"/>
  <c r="AR8" i="35"/>
  <c r="AR7" i="35"/>
  <c r="AR6" i="35"/>
  <c r="AR5" i="35"/>
  <c r="AR4" i="35"/>
  <c r="AR11" i="33"/>
  <c r="AR10" i="33"/>
  <c r="AR9" i="33"/>
  <c r="AR8" i="33"/>
  <c r="AR7" i="33"/>
  <c r="AR6" i="33"/>
  <c r="AR5" i="33"/>
  <c r="AR4" i="33"/>
  <c r="AR9" i="31"/>
  <c r="AR10" i="31"/>
  <c r="AR11" i="31"/>
  <c r="AR8" i="31"/>
  <c r="AR7" i="31"/>
  <c r="AR6" i="31"/>
  <c r="AR5" i="31"/>
  <c r="AR4" i="31"/>
  <c r="AR5" i="29"/>
  <c r="AR6" i="29"/>
  <c r="AR7" i="29"/>
  <c r="AR8" i="29"/>
  <c r="AR4" i="29"/>
  <c r="J67" i="8"/>
  <c r="J81" i="8"/>
  <c r="N165" i="2"/>
  <c r="N130" i="2"/>
  <c r="N110" i="2"/>
  <c r="N87" i="2"/>
  <c r="N63" i="2"/>
  <c r="M62" i="2"/>
  <c r="J62" i="2"/>
  <c r="J56" i="2"/>
  <c r="J132" i="2"/>
  <c r="J164" i="2"/>
  <c r="S5" i="71"/>
  <c r="U5" i="71"/>
  <c r="V5" i="71"/>
  <c r="T5" i="71"/>
  <c r="Z5" i="71"/>
  <c r="AA5" i="71"/>
  <c r="AD5" i="71"/>
  <c r="AE5" i="71"/>
  <c r="S6" i="71"/>
  <c r="U6" i="71"/>
  <c r="V6" i="71"/>
  <c r="T6" i="71"/>
  <c r="Z6" i="71"/>
  <c r="AA6" i="71"/>
  <c r="AD6" i="71"/>
  <c r="AE6" i="71"/>
  <c r="S7" i="71"/>
  <c r="U7" i="71"/>
  <c r="V7" i="71"/>
  <c r="T7" i="71"/>
  <c r="Z7" i="71"/>
  <c r="AA7" i="71"/>
  <c r="AD4" i="70"/>
  <c r="AE4" i="70"/>
  <c r="Z4" i="70"/>
  <c r="AA4" i="70"/>
  <c r="S4" i="70"/>
  <c r="U4" i="70"/>
  <c r="V4" i="70"/>
  <c r="T4" i="70"/>
  <c r="E8" i="72"/>
  <c r="D8" i="72"/>
  <c r="B8" i="72"/>
  <c r="C7" i="72"/>
  <c r="C6" i="72"/>
  <c r="C5" i="72"/>
  <c r="C3" i="72"/>
  <c r="H8" i="71"/>
  <c r="J8" i="71"/>
  <c r="H7" i="71"/>
  <c r="J7" i="71"/>
  <c r="H6" i="71"/>
  <c r="J6" i="71"/>
  <c r="H5" i="71"/>
  <c r="J5" i="71"/>
  <c r="H4" i="71"/>
  <c r="J4" i="71"/>
  <c r="C16" i="68"/>
  <c r="D16" i="68"/>
  <c r="B16" i="68"/>
  <c r="C14" i="68"/>
  <c r="C13" i="68"/>
  <c r="C6" i="68"/>
  <c r="H16" i="70"/>
  <c r="J16" i="70"/>
  <c r="H15" i="70"/>
  <c r="J15" i="70"/>
  <c r="H14" i="70"/>
  <c r="J14" i="70"/>
  <c r="H13" i="70"/>
  <c r="J13" i="70"/>
  <c r="H12" i="70"/>
  <c r="J12" i="70"/>
  <c r="H11" i="70"/>
  <c r="J11" i="70"/>
  <c r="H10" i="70"/>
  <c r="J10" i="70"/>
  <c r="H9" i="70"/>
  <c r="J9" i="70"/>
  <c r="H8" i="70"/>
  <c r="J8" i="70"/>
  <c r="AL7" i="70"/>
  <c r="AM7" i="70"/>
  <c r="AH7" i="70"/>
  <c r="AI7" i="70"/>
  <c r="AD7" i="70"/>
  <c r="AE7" i="70"/>
  <c r="Z7" i="70"/>
  <c r="AA7" i="70"/>
  <c r="U7" i="70"/>
  <c r="V7" i="70"/>
  <c r="T7" i="70"/>
  <c r="S7" i="70"/>
  <c r="H7" i="70"/>
  <c r="J7" i="70"/>
  <c r="AL6" i="70"/>
  <c r="AM6" i="70"/>
  <c r="AH6" i="70"/>
  <c r="AI6" i="70"/>
  <c r="AD6" i="70"/>
  <c r="AE6" i="70"/>
  <c r="Z6" i="70"/>
  <c r="AA6" i="70"/>
  <c r="T6" i="70"/>
  <c r="S6" i="70"/>
  <c r="U6" i="70"/>
  <c r="V6" i="70"/>
  <c r="H6" i="70"/>
  <c r="J6" i="70"/>
  <c r="AH5" i="70"/>
  <c r="AI5" i="70"/>
  <c r="AD5" i="70"/>
  <c r="AE5" i="70"/>
  <c r="Z5" i="70"/>
  <c r="AA5" i="70"/>
  <c r="T5" i="70"/>
  <c r="S5" i="70"/>
  <c r="U5" i="70"/>
  <c r="V5" i="70"/>
  <c r="H5" i="70"/>
  <c r="J5" i="70"/>
  <c r="H4" i="70"/>
  <c r="J4" i="70"/>
  <c r="C8" i="72"/>
  <c r="C9" i="72"/>
  <c r="D17" i="68"/>
  <c r="D9" i="72"/>
  <c r="Q232" i="69"/>
  <c r="Q233" i="69"/>
  <c r="Q234" i="69"/>
  <c r="Q235" i="69"/>
  <c r="Q236" i="69"/>
  <c r="Q237" i="69"/>
  <c r="Q238" i="69"/>
  <c r="Q239" i="69"/>
  <c r="Q240" i="69"/>
  <c r="Q241" i="69"/>
  <c r="Q242" i="69"/>
  <c r="P234" i="69"/>
  <c r="P235" i="69"/>
  <c r="P236" i="69"/>
  <c r="P237" i="69"/>
  <c r="P238" i="69"/>
  <c r="P239" i="69"/>
  <c r="P240" i="69"/>
  <c r="P241" i="69"/>
  <c r="P242" i="69"/>
  <c r="M234" i="69"/>
  <c r="M235" i="69"/>
  <c r="M236" i="69"/>
  <c r="M237" i="69"/>
  <c r="M238" i="69"/>
  <c r="M239" i="69"/>
  <c r="M240" i="69"/>
  <c r="M241" i="69"/>
  <c r="N230" i="69"/>
  <c r="J242" i="69"/>
  <c r="I232" i="69"/>
  <c r="J232" i="69"/>
  <c r="I233" i="69"/>
  <c r="J233" i="69"/>
  <c r="I234" i="69"/>
  <c r="J234" i="69"/>
  <c r="I235" i="69"/>
  <c r="J235" i="69"/>
  <c r="I236" i="69"/>
  <c r="J236" i="69"/>
  <c r="I237" i="69"/>
  <c r="J237" i="69"/>
  <c r="I238" i="69"/>
  <c r="J238" i="69"/>
  <c r="I239" i="69"/>
  <c r="J239" i="69"/>
  <c r="I240" i="69"/>
  <c r="J240" i="69"/>
  <c r="I241" i="69"/>
  <c r="J241" i="69"/>
  <c r="I242" i="69"/>
  <c r="M231" i="69"/>
  <c r="M243" i="69" s="1"/>
  <c r="J231" i="69"/>
  <c r="I231" i="69"/>
  <c r="Q230" i="69"/>
  <c r="Q231" i="69"/>
  <c r="P230" i="69"/>
  <c r="I230" i="69"/>
  <c r="M227" i="69"/>
  <c r="Q220" i="69"/>
  <c r="Q221" i="69"/>
  <c r="Q222" i="69"/>
  <c r="Q223" i="69"/>
  <c r="Q224" i="69"/>
  <c r="Q225" i="69"/>
  <c r="Q226" i="69"/>
  <c r="P220" i="69"/>
  <c r="P221" i="69"/>
  <c r="P222" i="69"/>
  <c r="P223" i="69"/>
  <c r="P224" i="69"/>
  <c r="P225" i="69"/>
  <c r="P226" i="69"/>
  <c r="P219" i="69"/>
  <c r="N220" i="69"/>
  <c r="N221" i="69"/>
  <c r="N222" i="69"/>
  <c r="N223" i="69"/>
  <c r="N224" i="69"/>
  <c r="N225" i="69"/>
  <c r="N226" i="69"/>
  <c r="M220" i="69"/>
  <c r="M221" i="69"/>
  <c r="M222" i="69"/>
  <c r="M223" i="69"/>
  <c r="M224" i="69"/>
  <c r="M225" i="69"/>
  <c r="M219" i="69"/>
  <c r="J226" i="69"/>
  <c r="I220" i="69"/>
  <c r="J220" i="69"/>
  <c r="I221" i="69"/>
  <c r="J221" i="69"/>
  <c r="I222" i="69"/>
  <c r="J222" i="69"/>
  <c r="I223" i="69"/>
  <c r="J223" i="69"/>
  <c r="I224" i="69"/>
  <c r="J224" i="69"/>
  <c r="I225" i="69"/>
  <c r="J225" i="69"/>
  <c r="I226" i="69"/>
  <c r="J219" i="69"/>
  <c r="I219" i="69"/>
  <c r="Q218" i="69"/>
  <c r="Q219" i="69"/>
  <c r="P218" i="69"/>
  <c r="N218" i="69"/>
  <c r="I218" i="69"/>
  <c r="M216" i="69"/>
  <c r="M212" i="69"/>
  <c r="J207" i="69"/>
  <c r="N207" i="69"/>
  <c r="J208" i="69"/>
  <c r="I208" i="69"/>
  <c r="Q207" i="69"/>
  <c r="Q208" i="69"/>
  <c r="Q209" i="69"/>
  <c r="Q210" i="69"/>
  <c r="Q211" i="69"/>
  <c r="Q212" i="69"/>
  <c r="Q213" i="69"/>
  <c r="Q214" i="69"/>
  <c r="Q215" i="69"/>
  <c r="P207" i="69"/>
  <c r="I207" i="69"/>
  <c r="M209" i="69"/>
  <c r="M210" i="69"/>
  <c r="M211" i="69"/>
  <c r="M213" i="69"/>
  <c r="M214" i="69"/>
  <c r="J215" i="69"/>
  <c r="I209" i="69"/>
  <c r="J209" i="69"/>
  <c r="I210" i="69"/>
  <c r="J210" i="69"/>
  <c r="I211" i="69"/>
  <c r="J211" i="69"/>
  <c r="I212" i="69"/>
  <c r="J212" i="69"/>
  <c r="I213" i="69"/>
  <c r="J213" i="69"/>
  <c r="I214" i="69"/>
  <c r="J214" i="69"/>
  <c r="I215" i="69"/>
  <c r="Q196" i="69"/>
  <c r="Q197" i="69"/>
  <c r="Q198" i="69"/>
  <c r="Q199" i="69"/>
  <c r="P196" i="69"/>
  <c r="P197" i="69"/>
  <c r="P198" i="69"/>
  <c r="P199" i="69"/>
  <c r="M196" i="69"/>
  <c r="M197" i="69"/>
  <c r="M198" i="69"/>
  <c r="I196" i="69"/>
  <c r="J196" i="69"/>
  <c r="I197" i="69"/>
  <c r="J197" i="69"/>
  <c r="I198" i="69"/>
  <c r="J198" i="69"/>
  <c r="M195" i="69"/>
  <c r="I195" i="69"/>
  <c r="Q194" i="69"/>
  <c r="Q195" i="69"/>
  <c r="P194" i="69"/>
  <c r="N194" i="69"/>
  <c r="I194" i="69"/>
  <c r="Q155" i="69"/>
  <c r="Q156" i="69"/>
  <c r="Q157" i="69"/>
  <c r="Q158" i="69"/>
  <c r="Q159" i="69"/>
  <c r="Q160" i="69"/>
  <c r="Q161" i="69"/>
  <c r="Q162" i="69"/>
  <c r="Q163" i="69"/>
  <c r="Q164" i="69"/>
  <c r="Q165" i="69"/>
  <c r="Q166" i="69"/>
  <c r="Q167" i="69"/>
  <c r="Q168" i="69"/>
  <c r="Q169" i="69"/>
  <c r="Q170" i="69"/>
  <c r="Q171" i="69"/>
  <c r="Q172" i="69"/>
  <c r="Q173" i="69"/>
  <c r="Q174" i="69"/>
  <c r="Q175" i="69"/>
  <c r="Q176" i="69"/>
  <c r="Q177" i="69"/>
  <c r="Q178" i="69"/>
  <c r="Q179" i="69"/>
  <c r="Q180" i="69"/>
  <c r="Q181" i="69"/>
  <c r="Q182" i="69"/>
  <c r="Q183" i="69"/>
  <c r="Q184" i="69"/>
  <c r="Q185" i="69"/>
  <c r="Q186" i="69"/>
  <c r="Q187" i="69"/>
  <c r="Q188" i="69"/>
  <c r="Q189" i="69"/>
  <c r="Q190" i="69"/>
  <c r="Q191" i="69"/>
  <c r="P155" i="69"/>
  <c r="P158" i="69"/>
  <c r="P167" i="69"/>
  <c r="P172" i="69"/>
  <c r="P173" i="69"/>
  <c r="P176" i="69"/>
  <c r="P177" i="69"/>
  <c r="P182" i="69"/>
  <c r="P183" i="69"/>
  <c r="P190" i="69"/>
  <c r="P191" i="69"/>
  <c r="M183" i="69"/>
  <c r="K177" i="69"/>
  <c r="M177" i="69"/>
  <c r="K173" i="69"/>
  <c r="M173" i="69"/>
  <c r="K167" i="69"/>
  <c r="M167" i="69"/>
  <c r="K158" i="69"/>
  <c r="M158" i="69"/>
  <c r="K155" i="69"/>
  <c r="M155" i="69" s="1"/>
  <c r="M192" i="69" s="1"/>
  <c r="M172" i="69"/>
  <c r="M176" i="69"/>
  <c r="M182" i="69"/>
  <c r="M190" i="69"/>
  <c r="M191" i="69"/>
  <c r="J191" i="69"/>
  <c r="I155" i="69"/>
  <c r="J155" i="69"/>
  <c r="I157" i="69"/>
  <c r="J157" i="69"/>
  <c r="I158" i="69"/>
  <c r="J158" i="69"/>
  <c r="I159" i="69"/>
  <c r="J159" i="69"/>
  <c r="I160" i="69"/>
  <c r="J160" i="69"/>
  <c r="I161" i="69"/>
  <c r="J161" i="69"/>
  <c r="I162" i="69"/>
  <c r="J162" i="69"/>
  <c r="I163" i="69"/>
  <c r="J163" i="69"/>
  <c r="I164" i="69"/>
  <c r="J164" i="69"/>
  <c r="I165" i="69"/>
  <c r="J165" i="69"/>
  <c r="I166" i="69"/>
  <c r="J166" i="69"/>
  <c r="I167" i="69"/>
  <c r="J167" i="69"/>
  <c r="I168" i="69"/>
  <c r="J168" i="69"/>
  <c r="I169" i="69"/>
  <c r="J169" i="69"/>
  <c r="I170" i="69"/>
  <c r="J170" i="69"/>
  <c r="I171" i="69"/>
  <c r="J171" i="69"/>
  <c r="I172" i="69"/>
  <c r="J172" i="69"/>
  <c r="I173" i="69"/>
  <c r="J173" i="69"/>
  <c r="I174" i="69"/>
  <c r="J174" i="69"/>
  <c r="I175" i="69"/>
  <c r="J175" i="69"/>
  <c r="I176" i="69"/>
  <c r="J176" i="69"/>
  <c r="I177" i="69"/>
  <c r="J177" i="69"/>
  <c r="I178" i="69"/>
  <c r="J178" i="69"/>
  <c r="I179" i="69"/>
  <c r="J179" i="69"/>
  <c r="I180" i="69"/>
  <c r="J180" i="69"/>
  <c r="I181" i="69"/>
  <c r="J181" i="69"/>
  <c r="I182" i="69"/>
  <c r="J182" i="69"/>
  <c r="I183" i="69"/>
  <c r="J183" i="69"/>
  <c r="I184" i="69"/>
  <c r="J184" i="69"/>
  <c r="I185" i="69"/>
  <c r="J185" i="69"/>
  <c r="I186" i="69"/>
  <c r="J186" i="69"/>
  <c r="I187" i="69"/>
  <c r="J187" i="69"/>
  <c r="I188" i="69"/>
  <c r="J188" i="69"/>
  <c r="I189" i="69"/>
  <c r="J189" i="69"/>
  <c r="I190" i="69"/>
  <c r="J190" i="69"/>
  <c r="I191" i="69"/>
  <c r="M154" i="69"/>
  <c r="J154" i="69"/>
  <c r="I154" i="69"/>
  <c r="Q153" i="69"/>
  <c r="Q154" i="69"/>
  <c r="N153" i="69"/>
  <c r="N154" i="69"/>
  <c r="I153" i="69"/>
  <c r="E16" i="68"/>
  <c r="C12" i="68"/>
  <c r="C11" i="68"/>
  <c r="C10" i="68"/>
  <c r="C9" i="68"/>
  <c r="C8" i="68"/>
  <c r="C7" i="68"/>
  <c r="C5" i="68"/>
  <c r="C3" i="68"/>
  <c r="Q551" i="66"/>
  <c r="Q552" i="66"/>
  <c r="Q553" i="66"/>
  <c r="Q554" i="66"/>
  <c r="Q555" i="66"/>
  <c r="Q556" i="66"/>
  <c r="Q557" i="66"/>
  <c r="Q558" i="66"/>
  <c r="Q559" i="66"/>
  <c r="Q560" i="66"/>
  <c r="Q561" i="66"/>
  <c r="Q562" i="66"/>
  <c r="Q563" i="66"/>
  <c r="Q564" i="66"/>
  <c r="Q565" i="66"/>
  <c r="P551" i="66"/>
  <c r="P552" i="66"/>
  <c r="P553" i="66"/>
  <c r="P554" i="66"/>
  <c r="P555" i="66"/>
  <c r="P556" i="66"/>
  <c r="P557" i="66"/>
  <c r="P558" i="66"/>
  <c r="P559" i="66"/>
  <c r="P560" i="66"/>
  <c r="P561" i="66"/>
  <c r="P562" i="66"/>
  <c r="P563" i="66"/>
  <c r="P564" i="66"/>
  <c r="P565" i="66"/>
  <c r="P550" i="66"/>
  <c r="M566" i="66"/>
  <c r="N551" i="66"/>
  <c r="N552" i="66"/>
  <c r="N553" i="66"/>
  <c r="N554" i="66"/>
  <c r="N555" i="66"/>
  <c r="N556" i="66"/>
  <c r="N557" i="66"/>
  <c r="N558" i="66"/>
  <c r="N559" i="66"/>
  <c r="N560" i="66"/>
  <c r="N561" i="66"/>
  <c r="N562" i="66"/>
  <c r="N563" i="66"/>
  <c r="N564" i="66"/>
  <c r="N565" i="66"/>
  <c r="M551" i="66"/>
  <c r="M552" i="66"/>
  <c r="M553" i="66"/>
  <c r="M554" i="66"/>
  <c r="M555" i="66"/>
  <c r="M556" i="66"/>
  <c r="M557" i="66"/>
  <c r="M558" i="66"/>
  <c r="M559" i="66"/>
  <c r="M560" i="66"/>
  <c r="M561" i="66"/>
  <c r="M562" i="66"/>
  <c r="M563" i="66"/>
  <c r="M564" i="66"/>
  <c r="M550" i="66"/>
  <c r="J565" i="66"/>
  <c r="J549" i="66"/>
  <c r="I551" i="66"/>
  <c r="J551" i="66"/>
  <c r="I552" i="66"/>
  <c r="J552" i="66"/>
  <c r="I553" i="66"/>
  <c r="J553" i="66"/>
  <c r="I554" i="66"/>
  <c r="J554" i="66"/>
  <c r="I555" i="66"/>
  <c r="J555" i="66"/>
  <c r="I556" i="66"/>
  <c r="J556" i="66"/>
  <c r="I557" i="66"/>
  <c r="J557" i="66"/>
  <c r="I558" i="66"/>
  <c r="J558" i="66"/>
  <c r="I559" i="66"/>
  <c r="J559" i="66"/>
  <c r="I560" i="66"/>
  <c r="J560" i="66"/>
  <c r="I561" i="66"/>
  <c r="J561" i="66"/>
  <c r="I562" i="66"/>
  <c r="J562" i="66"/>
  <c r="I563" i="66"/>
  <c r="J563" i="66"/>
  <c r="I564" i="66"/>
  <c r="J564" i="66"/>
  <c r="I565" i="66"/>
  <c r="J550" i="66"/>
  <c r="N549" i="66"/>
  <c r="I550" i="66"/>
  <c r="Q549" i="66"/>
  <c r="Q550" i="66"/>
  <c r="P549" i="66"/>
  <c r="I549" i="66"/>
  <c r="Q537" i="66"/>
  <c r="Q538" i="66"/>
  <c r="Q539" i="66"/>
  <c r="Q540" i="66"/>
  <c r="Q541" i="66"/>
  <c r="Q542" i="66"/>
  <c r="Q543" i="66"/>
  <c r="Q544" i="66"/>
  <c r="P537" i="66"/>
  <c r="P538" i="66"/>
  <c r="P539" i="66"/>
  <c r="P540" i="66"/>
  <c r="P541" i="66"/>
  <c r="P542" i="66"/>
  <c r="P543" i="66"/>
  <c r="P544" i="66"/>
  <c r="N537" i="66"/>
  <c r="N538" i="66"/>
  <c r="N539" i="66"/>
  <c r="N540" i="66"/>
  <c r="N541" i="66"/>
  <c r="N542" i="66"/>
  <c r="N543" i="66"/>
  <c r="N544" i="66"/>
  <c r="M545" i="66"/>
  <c r="M537" i="66"/>
  <c r="M538" i="66"/>
  <c r="M539" i="66"/>
  <c r="M540" i="66"/>
  <c r="M541" i="66"/>
  <c r="M542" i="66"/>
  <c r="M543" i="66"/>
  <c r="J544" i="66"/>
  <c r="I537" i="66"/>
  <c r="J537" i="66"/>
  <c r="I538" i="66"/>
  <c r="J538" i="66"/>
  <c r="I539" i="66"/>
  <c r="J539" i="66"/>
  <c r="I540" i="66"/>
  <c r="J540" i="66"/>
  <c r="I541" i="66"/>
  <c r="J541" i="66"/>
  <c r="I542" i="66"/>
  <c r="J542" i="66"/>
  <c r="I543" i="66"/>
  <c r="J543" i="66"/>
  <c r="I544" i="66"/>
  <c r="M536" i="66"/>
  <c r="J536" i="66"/>
  <c r="I536" i="66"/>
  <c r="Q535" i="66"/>
  <c r="Q536" i="66"/>
  <c r="J535" i="66"/>
  <c r="N535" i="66"/>
  <c r="N536" i="66"/>
  <c r="I535" i="66"/>
  <c r="Q515" i="66"/>
  <c r="Q516" i="66"/>
  <c r="Q517" i="66"/>
  <c r="Q518" i="66"/>
  <c r="Q519" i="66"/>
  <c r="Q520" i="66"/>
  <c r="Q521" i="66"/>
  <c r="Q522" i="66"/>
  <c r="Q523" i="66"/>
  <c r="Q524" i="66"/>
  <c r="Q525" i="66"/>
  <c r="Q526" i="66"/>
  <c r="Q527" i="66"/>
  <c r="Q528" i="66"/>
  <c r="Q529" i="66"/>
  <c r="Q530" i="66"/>
  <c r="P515" i="66"/>
  <c r="P516" i="66"/>
  <c r="P517" i="66"/>
  <c r="P518" i="66"/>
  <c r="P519" i="66"/>
  <c r="P520" i="66"/>
  <c r="P521" i="66"/>
  <c r="P522" i="66"/>
  <c r="P523" i="66"/>
  <c r="P524" i="66"/>
  <c r="P525" i="66"/>
  <c r="P526" i="66"/>
  <c r="P527" i="66"/>
  <c r="P528" i="66"/>
  <c r="P529" i="66"/>
  <c r="P530" i="66"/>
  <c r="N515" i="66"/>
  <c r="N516" i="66"/>
  <c r="N517" i="66"/>
  <c r="N518" i="66"/>
  <c r="N519" i="66"/>
  <c r="N520" i="66"/>
  <c r="N521" i="66"/>
  <c r="N522" i="66"/>
  <c r="N523" i="66"/>
  <c r="N524" i="66"/>
  <c r="N525" i="66"/>
  <c r="N526" i="66"/>
  <c r="N527" i="66"/>
  <c r="N528" i="66"/>
  <c r="N529" i="66"/>
  <c r="N530" i="66"/>
  <c r="M531" i="66"/>
  <c r="M515" i="66"/>
  <c r="M516" i="66"/>
  <c r="M517" i="66"/>
  <c r="M518" i="66"/>
  <c r="M519" i="66"/>
  <c r="M520" i="66"/>
  <c r="M521" i="66"/>
  <c r="M522" i="66"/>
  <c r="M523" i="66"/>
  <c r="M524" i="66"/>
  <c r="M525" i="66"/>
  <c r="M526" i="66"/>
  <c r="M527" i="66"/>
  <c r="M528" i="66"/>
  <c r="M529" i="66"/>
  <c r="M530" i="66"/>
  <c r="J530" i="66"/>
  <c r="I515" i="66"/>
  <c r="J515" i="66"/>
  <c r="I516" i="66"/>
  <c r="J516" i="66"/>
  <c r="I517" i="66"/>
  <c r="J517" i="66"/>
  <c r="I518" i="66"/>
  <c r="J518" i="66"/>
  <c r="I519" i="66"/>
  <c r="J519" i="66"/>
  <c r="I520" i="66"/>
  <c r="J520" i="66"/>
  <c r="I521" i="66"/>
  <c r="J521" i="66"/>
  <c r="I522" i="66"/>
  <c r="J522" i="66"/>
  <c r="I523" i="66"/>
  <c r="J523" i="66"/>
  <c r="I524" i="66"/>
  <c r="J524" i="66"/>
  <c r="I525" i="66"/>
  <c r="J525" i="66"/>
  <c r="I526" i="66"/>
  <c r="J526" i="66"/>
  <c r="I527" i="66"/>
  <c r="J527" i="66"/>
  <c r="I528" i="66"/>
  <c r="J528" i="66"/>
  <c r="I529" i="66"/>
  <c r="J529" i="66"/>
  <c r="I530" i="66"/>
  <c r="Q514" i="66"/>
  <c r="M514" i="66"/>
  <c r="J514" i="66"/>
  <c r="J513" i="66"/>
  <c r="N513" i="66"/>
  <c r="N514" i="66"/>
  <c r="I514" i="66"/>
  <c r="Q513" i="66"/>
  <c r="P513" i="66"/>
  <c r="I513" i="66"/>
  <c r="Q493" i="66"/>
  <c r="Q494" i="66"/>
  <c r="Q495" i="66"/>
  <c r="Q496" i="66"/>
  <c r="Q497" i="66"/>
  <c r="Q498" i="66"/>
  <c r="Q499" i="66"/>
  <c r="Q500" i="66"/>
  <c r="Q501" i="66"/>
  <c r="Q502" i="66"/>
  <c r="Q503" i="66"/>
  <c r="Q504" i="66"/>
  <c r="Q505" i="66"/>
  <c r="Q506" i="66"/>
  <c r="Q507" i="66"/>
  <c r="Q508" i="66"/>
  <c r="P493" i="66"/>
  <c r="P494" i="66"/>
  <c r="P495" i="66"/>
  <c r="P496" i="66"/>
  <c r="P497" i="66"/>
  <c r="P498" i="66"/>
  <c r="P499" i="66"/>
  <c r="P500" i="66"/>
  <c r="P501" i="66"/>
  <c r="P502" i="66"/>
  <c r="P503" i="66"/>
  <c r="P504" i="66"/>
  <c r="P505" i="66"/>
  <c r="P506" i="66"/>
  <c r="P507" i="66"/>
  <c r="P508" i="66"/>
  <c r="N493" i="66"/>
  <c r="N494" i="66"/>
  <c r="N495" i="66"/>
  <c r="N496" i="66"/>
  <c r="N497" i="66"/>
  <c r="N498" i="66"/>
  <c r="N499" i="66"/>
  <c r="N500" i="66"/>
  <c r="N501" i="66"/>
  <c r="N502" i="66"/>
  <c r="N503" i="66"/>
  <c r="N504" i="66"/>
  <c r="N505" i="66"/>
  <c r="N506" i="66"/>
  <c r="N507" i="66"/>
  <c r="N508" i="66"/>
  <c r="M509" i="66"/>
  <c r="M493" i="66"/>
  <c r="M494" i="66"/>
  <c r="M495" i="66"/>
  <c r="M496" i="66"/>
  <c r="M497" i="66"/>
  <c r="M498" i="66"/>
  <c r="M499" i="66"/>
  <c r="M500" i="66"/>
  <c r="M501" i="66"/>
  <c r="M502" i="66"/>
  <c r="M503" i="66"/>
  <c r="M504" i="66"/>
  <c r="M505" i="66"/>
  <c r="M506" i="66"/>
  <c r="M507" i="66"/>
  <c r="M508" i="66"/>
  <c r="J508" i="66"/>
  <c r="I493" i="66"/>
  <c r="J493" i="66"/>
  <c r="I494" i="66"/>
  <c r="J494" i="66"/>
  <c r="I495" i="66"/>
  <c r="J495" i="66"/>
  <c r="I496" i="66"/>
  <c r="J496" i="66"/>
  <c r="I497" i="66"/>
  <c r="J497" i="66"/>
  <c r="I498" i="66"/>
  <c r="J498" i="66"/>
  <c r="I499" i="66"/>
  <c r="J499" i="66"/>
  <c r="I500" i="66"/>
  <c r="J500" i="66"/>
  <c r="I501" i="66"/>
  <c r="J501" i="66"/>
  <c r="I502" i="66"/>
  <c r="J502" i="66"/>
  <c r="I503" i="66"/>
  <c r="J503" i="66"/>
  <c r="I504" i="66"/>
  <c r="J504" i="66"/>
  <c r="I505" i="66"/>
  <c r="J505" i="66"/>
  <c r="I506" i="66"/>
  <c r="J506" i="66"/>
  <c r="I507" i="66"/>
  <c r="J507" i="66"/>
  <c r="I508" i="66"/>
  <c r="M492" i="66"/>
  <c r="J492" i="66"/>
  <c r="J491" i="66"/>
  <c r="N491" i="66"/>
  <c r="N492" i="66"/>
  <c r="I492" i="66"/>
  <c r="Q491" i="66"/>
  <c r="Q492" i="66"/>
  <c r="P491" i="66"/>
  <c r="I491" i="66"/>
  <c r="Q467" i="66"/>
  <c r="Q468" i="66"/>
  <c r="Q469" i="66"/>
  <c r="Q470" i="66"/>
  <c r="Q471" i="66"/>
  <c r="Q472" i="66"/>
  <c r="Q473" i="66"/>
  <c r="Q474" i="66"/>
  <c r="Q475" i="66"/>
  <c r="Q476" i="66"/>
  <c r="Q477" i="66"/>
  <c r="Q478" i="66"/>
  <c r="Q479" i="66"/>
  <c r="Q480" i="66"/>
  <c r="Q481" i="66"/>
  <c r="Q482" i="66"/>
  <c r="Q483" i="66"/>
  <c r="P467" i="66"/>
  <c r="P468" i="66"/>
  <c r="P469" i="66"/>
  <c r="P470" i="66"/>
  <c r="P471" i="66"/>
  <c r="P472" i="66"/>
  <c r="P473" i="66"/>
  <c r="P474" i="66"/>
  <c r="P475" i="66"/>
  <c r="P476" i="66"/>
  <c r="P477" i="66"/>
  <c r="P478" i="66"/>
  <c r="P479" i="66"/>
  <c r="P480" i="66"/>
  <c r="P481" i="66"/>
  <c r="P482" i="66"/>
  <c r="P483" i="66"/>
  <c r="N467" i="66"/>
  <c r="N468" i="66"/>
  <c r="N469" i="66"/>
  <c r="N470" i="66"/>
  <c r="N471" i="66"/>
  <c r="N472" i="66"/>
  <c r="N473" i="66"/>
  <c r="N474" i="66"/>
  <c r="N475" i="66"/>
  <c r="N476" i="66"/>
  <c r="N477" i="66"/>
  <c r="N478" i="66"/>
  <c r="N479" i="66"/>
  <c r="N480" i="66"/>
  <c r="N481" i="66"/>
  <c r="N482" i="66"/>
  <c r="N483" i="66"/>
  <c r="M484" i="66"/>
  <c r="M467" i="66"/>
  <c r="M468" i="66"/>
  <c r="M469" i="66"/>
  <c r="M470" i="66"/>
  <c r="M471" i="66"/>
  <c r="M472" i="66"/>
  <c r="M473" i="66"/>
  <c r="M474" i="66"/>
  <c r="M475" i="66"/>
  <c r="M476" i="66"/>
  <c r="M477" i="66"/>
  <c r="M478" i="66"/>
  <c r="M479" i="66"/>
  <c r="M480" i="66"/>
  <c r="M481" i="66"/>
  <c r="M482" i="66"/>
  <c r="M483" i="66"/>
  <c r="M466" i="66"/>
  <c r="J483" i="66"/>
  <c r="I467" i="66"/>
  <c r="J467" i="66"/>
  <c r="I468" i="66"/>
  <c r="J468" i="66"/>
  <c r="I469" i="66"/>
  <c r="J469" i="66"/>
  <c r="I470" i="66"/>
  <c r="J470" i="66"/>
  <c r="I471" i="66"/>
  <c r="J471" i="66"/>
  <c r="I472" i="66"/>
  <c r="J472" i="66"/>
  <c r="I473" i="66"/>
  <c r="J473" i="66"/>
  <c r="I474" i="66"/>
  <c r="J474" i="66"/>
  <c r="I475" i="66"/>
  <c r="J475" i="66"/>
  <c r="I476" i="66"/>
  <c r="J476" i="66"/>
  <c r="I477" i="66"/>
  <c r="J477" i="66"/>
  <c r="I478" i="66"/>
  <c r="J478" i="66"/>
  <c r="I479" i="66"/>
  <c r="J479" i="66"/>
  <c r="I480" i="66"/>
  <c r="J480" i="66"/>
  <c r="I481" i="66"/>
  <c r="J481" i="66"/>
  <c r="I482" i="66"/>
  <c r="J482" i="66"/>
  <c r="I483" i="66"/>
  <c r="J466" i="66"/>
  <c r="I466" i="66"/>
  <c r="Q465" i="66"/>
  <c r="Q466" i="66"/>
  <c r="J465" i="66"/>
  <c r="N465" i="66"/>
  <c r="I465" i="66"/>
  <c r="Q443" i="66"/>
  <c r="Q444" i="66"/>
  <c r="Q445" i="66"/>
  <c r="Q446" i="66"/>
  <c r="Q447" i="66"/>
  <c r="Q448" i="66"/>
  <c r="Q449" i="66"/>
  <c r="Q450" i="66"/>
  <c r="Q451" i="66"/>
  <c r="Q452" i="66"/>
  <c r="Q453" i="66"/>
  <c r="Q454" i="66"/>
  <c r="Q455" i="66"/>
  <c r="P443" i="66"/>
  <c r="P444" i="66"/>
  <c r="P445" i="66"/>
  <c r="P446" i="66"/>
  <c r="P447" i="66"/>
  <c r="P448" i="66"/>
  <c r="P449" i="66"/>
  <c r="P450" i="66"/>
  <c r="P451" i="66"/>
  <c r="P452" i="66"/>
  <c r="P453" i="66"/>
  <c r="P454" i="66"/>
  <c r="P455" i="66"/>
  <c r="N443" i="66"/>
  <c r="N444" i="66"/>
  <c r="N445" i="66"/>
  <c r="N446" i="66"/>
  <c r="N447" i="66"/>
  <c r="N448" i="66"/>
  <c r="N449" i="66"/>
  <c r="N450" i="66"/>
  <c r="N451" i="66"/>
  <c r="N452" i="66"/>
  <c r="N453" i="66"/>
  <c r="N454" i="66"/>
  <c r="N455" i="66"/>
  <c r="M456" i="66"/>
  <c r="M443" i="66"/>
  <c r="M444" i="66"/>
  <c r="M445" i="66"/>
  <c r="M446" i="66"/>
  <c r="M447" i="66"/>
  <c r="M448" i="66"/>
  <c r="M449" i="66"/>
  <c r="M450" i="66"/>
  <c r="M451" i="66"/>
  <c r="M452" i="66"/>
  <c r="M453" i="66"/>
  <c r="M454" i="66"/>
  <c r="M455" i="66"/>
  <c r="J455" i="66"/>
  <c r="I443" i="66"/>
  <c r="J443" i="66"/>
  <c r="I444" i="66"/>
  <c r="J444" i="66"/>
  <c r="I445" i="66"/>
  <c r="J445" i="66"/>
  <c r="I446" i="66"/>
  <c r="J446" i="66"/>
  <c r="I447" i="66"/>
  <c r="J447" i="66"/>
  <c r="I448" i="66"/>
  <c r="J448" i="66"/>
  <c r="I449" i="66"/>
  <c r="J449" i="66"/>
  <c r="I450" i="66"/>
  <c r="J450" i="66"/>
  <c r="I451" i="66"/>
  <c r="J451" i="66"/>
  <c r="I452" i="66"/>
  <c r="J452" i="66"/>
  <c r="I453" i="66"/>
  <c r="J453" i="66"/>
  <c r="I454" i="66"/>
  <c r="J454" i="66"/>
  <c r="I455" i="66"/>
  <c r="M442" i="66"/>
  <c r="J442" i="66"/>
  <c r="I442" i="66"/>
  <c r="Q441" i="66"/>
  <c r="Q442" i="66"/>
  <c r="J441" i="66"/>
  <c r="N441" i="66"/>
  <c r="N442" i="66"/>
  <c r="I441" i="66"/>
  <c r="M432" i="66"/>
  <c r="Q422" i="66"/>
  <c r="Q423" i="66"/>
  <c r="Q424" i="66"/>
  <c r="Q425" i="66"/>
  <c r="Q426" i="66"/>
  <c r="Q427" i="66"/>
  <c r="Q428" i="66"/>
  <c r="Q429" i="66"/>
  <c r="Q430" i="66"/>
  <c r="Q431" i="66"/>
  <c r="P422" i="66"/>
  <c r="P423" i="66"/>
  <c r="P424" i="66"/>
  <c r="P425" i="66"/>
  <c r="P426" i="66"/>
  <c r="P427" i="66"/>
  <c r="P428" i="66"/>
  <c r="P429" i="66"/>
  <c r="P430" i="66"/>
  <c r="P431" i="66"/>
  <c r="N422" i="66"/>
  <c r="N423" i="66"/>
  <c r="N424" i="66"/>
  <c r="N425" i="66"/>
  <c r="N426" i="66"/>
  <c r="N427" i="66"/>
  <c r="N428" i="66"/>
  <c r="N429" i="66"/>
  <c r="N430" i="66"/>
  <c r="N431" i="66"/>
  <c r="M422" i="66"/>
  <c r="M423" i="66"/>
  <c r="M424" i="66"/>
  <c r="M425" i="66"/>
  <c r="M426" i="66"/>
  <c r="M427" i="66"/>
  <c r="M428" i="66"/>
  <c r="M429" i="66"/>
  <c r="M430" i="66"/>
  <c r="M431" i="66"/>
  <c r="J431" i="66"/>
  <c r="I422" i="66"/>
  <c r="J422" i="66"/>
  <c r="I423" i="66"/>
  <c r="J423" i="66"/>
  <c r="I424" i="66"/>
  <c r="J424" i="66"/>
  <c r="I425" i="66"/>
  <c r="J425" i="66"/>
  <c r="I426" i="66"/>
  <c r="J426" i="66"/>
  <c r="I427" i="66"/>
  <c r="J427" i="66"/>
  <c r="I428" i="66"/>
  <c r="J428" i="66"/>
  <c r="I429" i="66"/>
  <c r="J429" i="66"/>
  <c r="I430" i="66"/>
  <c r="J430" i="66"/>
  <c r="I431" i="66"/>
  <c r="M421" i="66"/>
  <c r="J421" i="66"/>
  <c r="I421" i="66"/>
  <c r="Q420" i="66"/>
  <c r="Q421" i="66"/>
  <c r="P420" i="66"/>
  <c r="J420" i="66"/>
  <c r="N420" i="66"/>
  <c r="N421" i="66"/>
  <c r="I420" i="66"/>
  <c r="Q391" i="66"/>
  <c r="Q392" i="66"/>
  <c r="Q393" i="66"/>
  <c r="Q394" i="66"/>
  <c r="Q395" i="66"/>
  <c r="Q396" i="66"/>
  <c r="Q397" i="66"/>
  <c r="Q398" i="66"/>
  <c r="Q399" i="66"/>
  <c r="Q400" i="66"/>
  <c r="Q401" i="66"/>
  <c r="Q402" i="66"/>
  <c r="Q403" i="66"/>
  <c r="Q404" i="66"/>
  <c r="Q405" i="66"/>
  <c r="Q406" i="66"/>
  <c r="P391" i="66"/>
  <c r="P392" i="66"/>
  <c r="P393" i="66"/>
  <c r="P394" i="66"/>
  <c r="P395" i="66"/>
  <c r="P396" i="66"/>
  <c r="P397" i="66"/>
  <c r="P398" i="66"/>
  <c r="P399" i="66"/>
  <c r="P400" i="66"/>
  <c r="P401" i="66"/>
  <c r="P402" i="66"/>
  <c r="P403" i="66"/>
  <c r="P404" i="66"/>
  <c r="P405" i="66"/>
  <c r="P406" i="66"/>
  <c r="N391" i="66"/>
  <c r="N392" i="66"/>
  <c r="N393" i="66"/>
  <c r="N394" i="66"/>
  <c r="N395" i="66"/>
  <c r="N396" i="66"/>
  <c r="N397" i="66"/>
  <c r="N398" i="66"/>
  <c r="N399" i="66"/>
  <c r="N400" i="66"/>
  <c r="N401" i="66"/>
  <c r="N402" i="66"/>
  <c r="N403" i="66"/>
  <c r="N404" i="66"/>
  <c r="N405" i="66"/>
  <c r="N406" i="66"/>
  <c r="M407" i="66"/>
  <c r="M391" i="66"/>
  <c r="M392" i="66"/>
  <c r="M393" i="66"/>
  <c r="M394" i="66"/>
  <c r="M395" i="66"/>
  <c r="M396" i="66"/>
  <c r="M397" i="66"/>
  <c r="M398" i="66"/>
  <c r="M399" i="66"/>
  <c r="M400" i="66"/>
  <c r="M401" i="66"/>
  <c r="M402" i="66"/>
  <c r="M403" i="66"/>
  <c r="M404" i="66"/>
  <c r="M405" i="66"/>
  <c r="M406" i="66"/>
  <c r="J406" i="66"/>
  <c r="I391" i="66"/>
  <c r="J391" i="66"/>
  <c r="I392" i="66"/>
  <c r="J392" i="66"/>
  <c r="I393" i="66"/>
  <c r="J393" i="66"/>
  <c r="I394" i="66"/>
  <c r="J394" i="66"/>
  <c r="I395" i="66"/>
  <c r="J395" i="66"/>
  <c r="I396" i="66"/>
  <c r="J396" i="66"/>
  <c r="I397" i="66"/>
  <c r="J397" i="66"/>
  <c r="I398" i="66"/>
  <c r="J398" i="66"/>
  <c r="I399" i="66"/>
  <c r="J399" i="66"/>
  <c r="I400" i="66"/>
  <c r="J400" i="66"/>
  <c r="I401" i="66"/>
  <c r="J401" i="66"/>
  <c r="I402" i="66"/>
  <c r="J402" i="66"/>
  <c r="I403" i="66"/>
  <c r="J403" i="66"/>
  <c r="I404" i="66"/>
  <c r="J404" i="66"/>
  <c r="I405" i="66"/>
  <c r="J405" i="66"/>
  <c r="I406" i="66"/>
  <c r="M390" i="66"/>
  <c r="J390" i="66"/>
  <c r="I390" i="66"/>
  <c r="Q389" i="66"/>
  <c r="Q390" i="66"/>
  <c r="P389" i="66"/>
  <c r="J389" i="66"/>
  <c r="N389" i="66"/>
  <c r="N390" i="66"/>
  <c r="I389" i="66"/>
  <c r="M344" i="66"/>
  <c r="Q323" i="66"/>
  <c r="Q324" i="66"/>
  <c r="Q325" i="66"/>
  <c r="Q326" i="66"/>
  <c r="Q327" i="66"/>
  <c r="Q328" i="66"/>
  <c r="Q329" i="66"/>
  <c r="Q330" i="66"/>
  <c r="Q331" i="66"/>
  <c r="Q332" i="66"/>
  <c r="Q333" i="66"/>
  <c r="Q334" i="66"/>
  <c r="Q335" i="66"/>
  <c r="Q336" i="66"/>
  <c r="Q337" i="66"/>
  <c r="Q338" i="66"/>
  <c r="Q339" i="66"/>
  <c r="Q340" i="66"/>
  <c r="Q341" i="66"/>
  <c r="Q342" i="66"/>
  <c r="Q343" i="66"/>
  <c r="N323" i="66"/>
  <c r="N324" i="66"/>
  <c r="N325" i="66"/>
  <c r="N326" i="66"/>
  <c r="N327" i="66"/>
  <c r="N328" i="66"/>
  <c r="N329" i="66"/>
  <c r="N330" i="66"/>
  <c r="N331" i="66"/>
  <c r="N332" i="66"/>
  <c r="N333" i="66"/>
  <c r="N334" i="66"/>
  <c r="N335" i="66"/>
  <c r="N336" i="66"/>
  <c r="N337" i="66"/>
  <c r="N338" i="66"/>
  <c r="N339" i="66"/>
  <c r="N340" i="66"/>
  <c r="N341" i="66"/>
  <c r="N342" i="66"/>
  <c r="N343" i="66"/>
  <c r="M323" i="66"/>
  <c r="M324" i="66"/>
  <c r="M325" i="66"/>
  <c r="M326" i="66"/>
  <c r="M327" i="66"/>
  <c r="M328" i="66"/>
  <c r="M329" i="66"/>
  <c r="M330" i="66"/>
  <c r="M331" i="66"/>
  <c r="M332" i="66"/>
  <c r="M337" i="66"/>
  <c r="M338" i="66"/>
  <c r="M340" i="66"/>
  <c r="M341" i="66"/>
  <c r="M342" i="66"/>
  <c r="M343" i="66"/>
  <c r="J343" i="66"/>
  <c r="K338" i="66"/>
  <c r="K332" i="66"/>
  <c r="I323" i="66"/>
  <c r="J323" i="66"/>
  <c r="I324" i="66"/>
  <c r="J324" i="66"/>
  <c r="I325" i="66"/>
  <c r="J325" i="66"/>
  <c r="I326" i="66"/>
  <c r="J326" i="66"/>
  <c r="I327" i="66"/>
  <c r="J327" i="66"/>
  <c r="I328" i="66"/>
  <c r="J328" i="66"/>
  <c r="I329" i="66"/>
  <c r="J329" i="66"/>
  <c r="I330" i="66"/>
  <c r="J330" i="66"/>
  <c r="I331" i="66"/>
  <c r="J331" i="66"/>
  <c r="I332" i="66"/>
  <c r="J332" i="66"/>
  <c r="I333" i="66"/>
  <c r="J333" i="66"/>
  <c r="I334" i="66"/>
  <c r="J334" i="66"/>
  <c r="I335" i="66"/>
  <c r="J335" i="66"/>
  <c r="I336" i="66"/>
  <c r="J336" i="66"/>
  <c r="I337" i="66"/>
  <c r="J337" i="66"/>
  <c r="I338" i="66"/>
  <c r="J338" i="66"/>
  <c r="I339" i="66"/>
  <c r="J339" i="66"/>
  <c r="I340" i="66"/>
  <c r="J340" i="66"/>
  <c r="I341" i="66"/>
  <c r="J341" i="66"/>
  <c r="I342" i="66"/>
  <c r="J342" i="66"/>
  <c r="I343" i="66"/>
  <c r="M322" i="66"/>
  <c r="J322" i="66"/>
  <c r="J321" i="66"/>
  <c r="N321" i="66"/>
  <c r="N322" i="66"/>
  <c r="I322" i="66"/>
  <c r="Q321" i="66"/>
  <c r="Q322" i="66"/>
  <c r="I321" i="66"/>
  <c r="P275" i="66"/>
  <c r="P276" i="66"/>
  <c r="P277" i="66"/>
  <c r="P280" i="66"/>
  <c r="P281" i="66"/>
  <c r="P282" i="66"/>
  <c r="P283" i="66"/>
  <c r="P284" i="66"/>
  <c r="P285" i="66"/>
  <c r="P286" i="66"/>
  <c r="P287" i="66"/>
  <c r="P288" i="66"/>
  <c r="P289" i="66"/>
  <c r="P290" i="66"/>
  <c r="P291" i="66"/>
  <c r="P292" i="66"/>
  <c r="P293" i="66"/>
  <c r="P294" i="66"/>
  <c r="P295" i="66"/>
  <c r="P296" i="66"/>
  <c r="P297" i="66"/>
  <c r="P298" i="66"/>
  <c r="P299" i="66"/>
  <c r="P300" i="66"/>
  <c r="P301" i="66"/>
  <c r="P302" i="66"/>
  <c r="P303" i="66"/>
  <c r="P304" i="66"/>
  <c r="P305" i="66"/>
  <c r="M275" i="66"/>
  <c r="M276" i="66"/>
  <c r="M280" i="66"/>
  <c r="M281" i="66"/>
  <c r="M282" i="66"/>
  <c r="M283" i="66"/>
  <c r="M284" i="66"/>
  <c r="M285" i="66"/>
  <c r="M286" i="66"/>
  <c r="M287" i="66"/>
  <c r="M288" i="66"/>
  <c r="M289" i="66"/>
  <c r="M290" i="66"/>
  <c r="M291" i="66"/>
  <c r="M292" i="66"/>
  <c r="M293" i="66"/>
  <c r="M294" i="66"/>
  <c r="M295" i="66"/>
  <c r="M296" i="66"/>
  <c r="M297" i="66"/>
  <c r="M298" i="66"/>
  <c r="M299" i="66"/>
  <c r="M300" i="66"/>
  <c r="M301" i="66"/>
  <c r="M302" i="66"/>
  <c r="M303" i="66"/>
  <c r="M304" i="66"/>
  <c r="M305" i="66"/>
  <c r="J305" i="66"/>
  <c r="I273" i="66"/>
  <c r="J273" i="66"/>
  <c r="I274" i="66"/>
  <c r="J274" i="66"/>
  <c r="I275" i="66"/>
  <c r="J275" i="66"/>
  <c r="I276" i="66"/>
  <c r="J276" i="66"/>
  <c r="I277" i="66"/>
  <c r="J277" i="66"/>
  <c r="I278" i="66"/>
  <c r="J278" i="66"/>
  <c r="I279" i="66"/>
  <c r="J279" i="66"/>
  <c r="I280" i="66"/>
  <c r="J280" i="66"/>
  <c r="I281" i="66"/>
  <c r="J281" i="66"/>
  <c r="I282" i="66"/>
  <c r="J282" i="66"/>
  <c r="I283" i="66"/>
  <c r="J283" i="66"/>
  <c r="I284" i="66"/>
  <c r="J284" i="66"/>
  <c r="I285" i="66"/>
  <c r="J285" i="66"/>
  <c r="I286" i="66"/>
  <c r="J286" i="66"/>
  <c r="I287" i="66"/>
  <c r="J287" i="66"/>
  <c r="I288" i="66"/>
  <c r="J288" i="66"/>
  <c r="I289" i="66"/>
  <c r="J289" i="66"/>
  <c r="I290" i="66"/>
  <c r="J290" i="66"/>
  <c r="I291" i="66"/>
  <c r="J291" i="66"/>
  <c r="I292" i="66"/>
  <c r="J292" i="66"/>
  <c r="I293" i="66"/>
  <c r="J293" i="66"/>
  <c r="I294" i="66"/>
  <c r="J294" i="66"/>
  <c r="I295" i="66"/>
  <c r="J295" i="66"/>
  <c r="I296" i="66"/>
  <c r="J296" i="66"/>
  <c r="I297" i="66"/>
  <c r="J297" i="66"/>
  <c r="I298" i="66"/>
  <c r="J298" i="66"/>
  <c r="I299" i="66"/>
  <c r="J299" i="66"/>
  <c r="I300" i="66"/>
  <c r="J300" i="66"/>
  <c r="I301" i="66"/>
  <c r="J301" i="66"/>
  <c r="I302" i="66"/>
  <c r="J302" i="66"/>
  <c r="I303" i="66"/>
  <c r="J303" i="66"/>
  <c r="I304" i="66"/>
  <c r="J304" i="66"/>
  <c r="I305" i="66"/>
  <c r="J272" i="66"/>
  <c r="I272" i="66"/>
  <c r="Q271" i="66"/>
  <c r="Q272" i="66"/>
  <c r="Q273" i="66"/>
  <c r="Q274" i="66"/>
  <c r="Q275" i="66"/>
  <c r="Q276" i="66"/>
  <c r="Q277" i="66"/>
  <c r="Q278" i="66"/>
  <c r="Q279" i="66"/>
  <c r="Q280" i="66"/>
  <c r="Q281" i="66"/>
  <c r="Q282" i="66"/>
  <c r="Q283" i="66"/>
  <c r="Q284" i="66"/>
  <c r="Q285" i="66"/>
  <c r="Q286" i="66"/>
  <c r="Q287" i="66"/>
  <c r="Q288" i="66"/>
  <c r="Q289" i="66"/>
  <c r="Q290" i="66"/>
  <c r="Q291" i="66"/>
  <c r="Q292" i="66"/>
  <c r="Q293" i="66"/>
  <c r="Q294" i="66"/>
  <c r="Q295" i="66"/>
  <c r="Q296" i="66"/>
  <c r="Q297" i="66"/>
  <c r="Q298" i="66"/>
  <c r="Q299" i="66"/>
  <c r="Q300" i="66"/>
  <c r="Q301" i="66"/>
  <c r="Q302" i="66"/>
  <c r="Q303" i="66"/>
  <c r="Q304" i="66"/>
  <c r="Q305" i="66"/>
  <c r="P271" i="66"/>
  <c r="I271" i="66"/>
  <c r="M211" i="66"/>
  <c r="J241" i="66"/>
  <c r="J183" i="66"/>
  <c r="M216" i="66"/>
  <c r="M230" i="66"/>
  <c r="M231" i="66"/>
  <c r="M232" i="66"/>
  <c r="M233" i="66"/>
  <c r="M234" i="66"/>
  <c r="M235" i="66"/>
  <c r="M238" i="66"/>
  <c r="M239" i="66"/>
  <c r="M240" i="66"/>
  <c r="I209" i="66"/>
  <c r="J209" i="66"/>
  <c r="I210" i="66"/>
  <c r="J210" i="66"/>
  <c r="I211" i="66"/>
  <c r="J211" i="66"/>
  <c r="I212" i="66"/>
  <c r="J212" i="66"/>
  <c r="I213" i="66"/>
  <c r="J213" i="66"/>
  <c r="I214" i="66"/>
  <c r="J214" i="66"/>
  <c r="I215" i="66"/>
  <c r="J215" i="66"/>
  <c r="I216" i="66"/>
  <c r="J216" i="66"/>
  <c r="I217" i="66"/>
  <c r="J217" i="66"/>
  <c r="I218" i="66"/>
  <c r="J218" i="66"/>
  <c r="I219" i="66"/>
  <c r="J219" i="66"/>
  <c r="I220" i="66"/>
  <c r="J220" i="66"/>
  <c r="I221" i="66"/>
  <c r="J221" i="66"/>
  <c r="I222" i="66"/>
  <c r="J222" i="66"/>
  <c r="I223" i="66"/>
  <c r="J223" i="66"/>
  <c r="I224" i="66"/>
  <c r="J224" i="66"/>
  <c r="I225" i="66"/>
  <c r="J225" i="66"/>
  <c r="I226" i="66"/>
  <c r="J226" i="66"/>
  <c r="I227" i="66"/>
  <c r="J227" i="66"/>
  <c r="I228" i="66"/>
  <c r="J228" i="66"/>
  <c r="I229" i="66"/>
  <c r="J229" i="66"/>
  <c r="I230" i="66"/>
  <c r="J230" i="66"/>
  <c r="I231" i="66"/>
  <c r="J231" i="66"/>
  <c r="I232" i="66"/>
  <c r="J232" i="66"/>
  <c r="I233" i="66"/>
  <c r="J233" i="66"/>
  <c r="I234" i="66"/>
  <c r="J234" i="66"/>
  <c r="I235" i="66"/>
  <c r="J235" i="66"/>
  <c r="I236" i="66"/>
  <c r="J236" i="66"/>
  <c r="I237" i="66"/>
  <c r="J237" i="66"/>
  <c r="I238" i="66"/>
  <c r="J238" i="66"/>
  <c r="I239" i="66"/>
  <c r="J239" i="66"/>
  <c r="I240" i="66"/>
  <c r="J240" i="66"/>
  <c r="I241" i="66"/>
  <c r="J208" i="66"/>
  <c r="I208" i="66"/>
  <c r="Q207" i="66"/>
  <c r="Q209" i="66"/>
  <c r="Q210" i="66"/>
  <c r="Q211" i="66"/>
  <c r="Q212" i="66"/>
  <c r="Q213" i="66"/>
  <c r="Q214" i="66"/>
  <c r="Q215" i="66"/>
  <c r="Q216" i="66"/>
  <c r="Q217" i="66"/>
  <c r="Q218" i="66"/>
  <c r="Q219" i="66"/>
  <c r="Q220" i="66"/>
  <c r="Q221" i="66"/>
  <c r="Q222" i="66"/>
  <c r="Q223" i="66"/>
  <c r="Q224" i="66"/>
  <c r="Q225" i="66"/>
  <c r="Q226" i="66"/>
  <c r="Q227" i="66"/>
  <c r="Q228" i="66"/>
  <c r="Q229" i="66"/>
  <c r="Q230" i="66"/>
  <c r="Q231" i="66"/>
  <c r="Q232" i="66"/>
  <c r="Q233" i="66"/>
  <c r="Q234" i="66"/>
  <c r="Q235" i="66"/>
  <c r="Q236" i="66"/>
  <c r="Q237" i="66"/>
  <c r="Q238" i="66"/>
  <c r="Q239" i="66"/>
  <c r="Q240" i="66"/>
  <c r="Q241" i="66"/>
  <c r="P207" i="66"/>
  <c r="I207" i="66"/>
  <c r="P163" i="66"/>
  <c r="P164" i="66"/>
  <c r="P165" i="66"/>
  <c r="P166" i="66"/>
  <c r="P167" i="66"/>
  <c r="P168" i="66"/>
  <c r="P169" i="66"/>
  <c r="P174" i="66"/>
  <c r="P175" i="66"/>
  <c r="P181" i="66"/>
  <c r="P182" i="66"/>
  <c r="P183" i="66"/>
  <c r="M163" i="66"/>
  <c r="M164" i="66"/>
  <c r="M165" i="66"/>
  <c r="M166" i="66"/>
  <c r="M167" i="66"/>
  <c r="M168" i="66"/>
  <c r="M174" i="66"/>
  <c r="M181" i="66"/>
  <c r="M182" i="66"/>
  <c r="M183" i="66"/>
  <c r="M162" i="66"/>
  <c r="I163" i="66"/>
  <c r="J163" i="66"/>
  <c r="I164" i="66"/>
  <c r="J164" i="66"/>
  <c r="I165" i="66"/>
  <c r="J165" i="66"/>
  <c r="I166" i="66"/>
  <c r="J166" i="66"/>
  <c r="I167" i="66"/>
  <c r="J167" i="66"/>
  <c r="I168" i="66"/>
  <c r="J168" i="66"/>
  <c r="I169" i="66"/>
  <c r="J169" i="66"/>
  <c r="I170" i="66"/>
  <c r="J170" i="66"/>
  <c r="I171" i="66"/>
  <c r="J171" i="66"/>
  <c r="I172" i="66"/>
  <c r="J172" i="66"/>
  <c r="I173" i="66"/>
  <c r="J173" i="66"/>
  <c r="I174" i="66"/>
  <c r="J174" i="66"/>
  <c r="I175" i="66"/>
  <c r="J175" i="66"/>
  <c r="I176" i="66"/>
  <c r="J176" i="66"/>
  <c r="I177" i="66"/>
  <c r="J177" i="66"/>
  <c r="I178" i="66"/>
  <c r="J178" i="66"/>
  <c r="I179" i="66"/>
  <c r="J179" i="66"/>
  <c r="I180" i="66"/>
  <c r="J180" i="66"/>
  <c r="I181" i="66"/>
  <c r="J181" i="66"/>
  <c r="I182" i="66"/>
  <c r="J182" i="66"/>
  <c r="I183" i="66"/>
  <c r="J162" i="66"/>
  <c r="J161" i="66"/>
  <c r="N161" i="66"/>
  <c r="I162" i="66"/>
  <c r="Q161" i="66"/>
  <c r="Q162" i="66"/>
  <c r="Q163" i="66"/>
  <c r="Q164" i="66"/>
  <c r="Q165" i="66"/>
  <c r="Q166" i="66"/>
  <c r="Q167" i="66"/>
  <c r="Q168" i="66"/>
  <c r="Q169" i="66"/>
  <c r="Q170" i="66"/>
  <c r="Q171" i="66"/>
  <c r="Q172" i="66"/>
  <c r="Q173" i="66"/>
  <c r="Q174" i="66"/>
  <c r="Q175" i="66"/>
  <c r="Q176" i="66"/>
  <c r="Q177" i="66"/>
  <c r="Q178" i="66"/>
  <c r="Q179" i="66"/>
  <c r="Q180" i="66"/>
  <c r="Q181" i="66"/>
  <c r="Q182" i="66"/>
  <c r="Q183" i="66"/>
  <c r="I161" i="66"/>
  <c r="P120" i="66"/>
  <c r="P121" i="66"/>
  <c r="P122" i="66"/>
  <c r="P123" i="66"/>
  <c r="P125" i="66"/>
  <c r="P126" i="66"/>
  <c r="P130" i="66"/>
  <c r="P131" i="66"/>
  <c r="P133" i="66"/>
  <c r="P134" i="66"/>
  <c r="P139" i="66"/>
  <c r="M120" i="66"/>
  <c r="M121" i="66"/>
  <c r="M122" i="66"/>
  <c r="M125" i="66"/>
  <c r="M130" i="66"/>
  <c r="M133" i="66"/>
  <c r="M119" i="66"/>
  <c r="J120" i="66"/>
  <c r="J121" i="66"/>
  <c r="J122" i="66"/>
  <c r="J123" i="66"/>
  <c r="J124" i="66"/>
  <c r="J125" i="66"/>
  <c r="J126" i="66"/>
  <c r="J127" i="66"/>
  <c r="J128" i="66"/>
  <c r="J129" i="66"/>
  <c r="J130" i="66"/>
  <c r="J131" i="66"/>
  <c r="J132" i="66"/>
  <c r="J133" i="66"/>
  <c r="J134" i="66"/>
  <c r="J135" i="66"/>
  <c r="J136" i="66"/>
  <c r="J137" i="66"/>
  <c r="J138" i="66"/>
  <c r="I120" i="66"/>
  <c r="I121" i="66"/>
  <c r="I122" i="66"/>
  <c r="I123" i="66"/>
  <c r="I124" i="66"/>
  <c r="I125" i="66"/>
  <c r="I126" i="66"/>
  <c r="I127" i="66"/>
  <c r="I128" i="66"/>
  <c r="I129" i="66"/>
  <c r="I130" i="66"/>
  <c r="I131" i="66"/>
  <c r="I132" i="66"/>
  <c r="I133" i="66"/>
  <c r="I134" i="66"/>
  <c r="I135" i="66"/>
  <c r="I136" i="66"/>
  <c r="I137" i="66"/>
  <c r="I138" i="66"/>
  <c r="I139" i="66"/>
  <c r="I118" i="66"/>
  <c r="J119" i="66"/>
  <c r="J118" i="66"/>
  <c r="N118" i="66"/>
  <c r="N119" i="66"/>
  <c r="N120" i="66"/>
  <c r="N121" i="66"/>
  <c r="N122" i="66"/>
  <c r="I119" i="66"/>
  <c r="Q118" i="66"/>
  <c r="Q119" i="66"/>
  <c r="Q120" i="66"/>
  <c r="Q121" i="66"/>
  <c r="Q122" i="66"/>
  <c r="Q123" i="66"/>
  <c r="Q124" i="66"/>
  <c r="Q125" i="66"/>
  <c r="Q126" i="66"/>
  <c r="Q127" i="66"/>
  <c r="Q128" i="66"/>
  <c r="Q129" i="66"/>
  <c r="Q130" i="66"/>
  <c r="Q131" i="66"/>
  <c r="Q132" i="66"/>
  <c r="Q133" i="66"/>
  <c r="Q134" i="66"/>
  <c r="Q135" i="66"/>
  <c r="Q136" i="66"/>
  <c r="Q137" i="66"/>
  <c r="Q138" i="66"/>
  <c r="Q139" i="66"/>
  <c r="P118" i="66"/>
  <c r="C17" i="68"/>
  <c r="P231" i="69"/>
  <c r="N231" i="69"/>
  <c r="N232" i="69" s="1"/>
  <c r="N233" i="69" s="1"/>
  <c r="N234" i="69" s="1"/>
  <c r="N235" i="69" s="1"/>
  <c r="N236" i="69" s="1"/>
  <c r="N237" i="69" s="1"/>
  <c r="N238" i="69" s="1"/>
  <c r="N239" i="69" s="1"/>
  <c r="N240" i="69" s="1"/>
  <c r="N241" i="69" s="1"/>
  <c r="N242" i="69" s="1"/>
  <c r="P208" i="69"/>
  <c r="N219" i="69"/>
  <c r="N208" i="69"/>
  <c r="N209" i="69"/>
  <c r="N210" i="69"/>
  <c r="N211" i="69"/>
  <c r="N212" i="69"/>
  <c r="N213" i="69"/>
  <c r="N214" i="69"/>
  <c r="N215" i="69"/>
  <c r="P195" i="69"/>
  <c r="N195" i="69"/>
  <c r="N196" i="69" s="1"/>
  <c r="N197" i="69" s="1"/>
  <c r="N198" i="69" s="1"/>
  <c r="N199" i="69" s="1"/>
  <c r="P154" i="69"/>
  <c r="P153" i="69"/>
  <c r="N550" i="66"/>
  <c r="P536" i="66"/>
  <c r="P535" i="66"/>
  <c r="P514" i="66"/>
  <c r="P492" i="66"/>
  <c r="P466" i="66"/>
  <c r="P465" i="66"/>
  <c r="N466" i="66"/>
  <c r="P442" i="66"/>
  <c r="P441" i="66"/>
  <c r="P421" i="66"/>
  <c r="P390" i="66"/>
  <c r="P323" i="66"/>
  <c r="P322" i="66"/>
  <c r="P321" i="66"/>
  <c r="K131" i="66"/>
  <c r="M131" i="66"/>
  <c r="K123" i="66"/>
  <c r="M123" i="66"/>
  <c r="K212" i="66"/>
  <c r="M212" i="66"/>
  <c r="K277" i="66"/>
  <c r="M277" i="66"/>
  <c r="P272" i="66"/>
  <c r="M272" i="66"/>
  <c r="J271" i="66"/>
  <c r="N271" i="66"/>
  <c r="N272" i="66"/>
  <c r="N273" i="66"/>
  <c r="N274" i="66"/>
  <c r="N275" i="66"/>
  <c r="N276" i="66"/>
  <c r="K134" i="66"/>
  <c r="J139" i="66"/>
  <c r="K126" i="66"/>
  <c r="M126" i="66"/>
  <c r="K225" i="66"/>
  <c r="M225" i="66"/>
  <c r="K209" i="66"/>
  <c r="M209" i="66"/>
  <c r="K221" i="66"/>
  <c r="M221" i="66"/>
  <c r="K217" i="66"/>
  <c r="M217" i="66"/>
  <c r="K236" i="66"/>
  <c r="M236" i="66"/>
  <c r="P209" i="66"/>
  <c r="K175" i="66"/>
  <c r="M175" i="66"/>
  <c r="K169" i="66"/>
  <c r="M169" i="66"/>
  <c r="P162" i="66"/>
  <c r="P161" i="66"/>
  <c r="N162" i="66"/>
  <c r="N163" i="66"/>
  <c r="N164" i="66"/>
  <c r="N165" i="66"/>
  <c r="N166" i="66"/>
  <c r="N167" i="66"/>
  <c r="N168" i="66"/>
  <c r="P119" i="66"/>
  <c r="R20" i="65"/>
  <c r="R21" i="65"/>
  <c r="R23" i="65"/>
  <c r="R19" i="65"/>
  <c r="F48" i="65"/>
  <c r="C48" i="65"/>
  <c r="P209" i="69"/>
  <c r="P324" i="66"/>
  <c r="N123" i="66"/>
  <c r="N124" i="66"/>
  <c r="N125" i="66"/>
  <c r="M134" i="66"/>
  <c r="M140" i="66"/>
  <c r="M184" i="66"/>
  <c r="M306" i="66"/>
  <c r="N169" i="66"/>
  <c r="N170" i="66"/>
  <c r="N171" i="66"/>
  <c r="N172" i="66"/>
  <c r="N173" i="66"/>
  <c r="N174" i="66"/>
  <c r="N175" i="66"/>
  <c r="N176" i="66"/>
  <c r="N177" i="66"/>
  <c r="N178" i="66"/>
  <c r="N179" i="66"/>
  <c r="N180" i="66"/>
  <c r="N181" i="66"/>
  <c r="N182" i="66"/>
  <c r="N183" i="66"/>
  <c r="N126" i="66"/>
  <c r="N127" i="66"/>
  <c r="N128" i="66"/>
  <c r="N129" i="66"/>
  <c r="N130" i="66"/>
  <c r="N131" i="66"/>
  <c r="N132" i="66"/>
  <c r="N133" i="66"/>
  <c r="N134" i="66"/>
  <c r="N135" i="66"/>
  <c r="N136" i="66"/>
  <c r="N137" i="66"/>
  <c r="N138" i="66"/>
  <c r="N139" i="66"/>
  <c r="J207" i="66"/>
  <c r="N207" i="66"/>
  <c r="N209" i="66"/>
  <c r="N210" i="66"/>
  <c r="N211" i="66"/>
  <c r="N212" i="66"/>
  <c r="N213" i="66"/>
  <c r="N214" i="66"/>
  <c r="N215" i="66"/>
  <c r="N216" i="66"/>
  <c r="N217" i="66"/>
  <c r="N218" i="66"/>
  <c r="N219" i="66"/>
  <c r="N220" i="66"/>
  <c r="N221" i="66"/>
  <c r="N222" i="66"/>
  <c r="N223" i="66"/>
  <c r="N224" i="66"/>
  <c r="N225" i="66"/>
  <c r="N226" i="66"/>
  <c r="N227" i="66"/>
  <c r="N228" i="66"/>
  <c r="N229" i="66"/>
  <c r="N230" i="66"/>
  <c r="N231" i="66"/>
  <c r="N232" i="66"/>
  <c r="N233" i="66"/>
  <c r="N234" i="66"/>
  <c r="N235" i="66"/>
  <c r="N236" i="66"/>
  <c r="N237" i="66"/>
  <c r="N238" i="66"/>
  <c r="N239" i="66"/>
  <c r="N240" i="66"/>
  <c r="N241" i="66"/>
  <c r="N277" i="66"/>
  <c r="N278" i="66"/>
  <c r="N279" i="66"/>
  <c r="N280" i="66"/>
  <c r="N281" i="66"/>
  <c r="N282" i="66"/>
  <c r="N283" i="66"/>
  <c r="N284" i="66"/>
  <c r="N285" i="66"/>
  <c r="N286" i="66"/>
  <c r="N287" i="66"/>
  <c r="N288" i="66"/>
  <c r="N289" i="66"/>
  <c r="N290" i="66"/>
  <c r="N291" i="66"/>
  <c r="N292" i="66"/>
  <c r="N293" i="66"/>
  <c r="N294" i="66"/>
  <c r="N295" i="66"/>
  <c r="N296" i="66"/>
  <c r="N297" i="66"/>
  <c r="N298" i="66"/>
  <c r="N299" i="66"/>
  <c r="N300" i="66"/>
  <c r="N301" i="66"/>
  <c r="N302" i="66"/>
  <c r="N303" i="66"/>
  <c r="N304" i="66"/>
  <c r="N305" i="66"/>
  <c r="M242" i="66"/>
  <c r="S21" i="65"/>
  <c r="S23" i="65"/>
  <c r="S20" i="65"/>
  <c r="E8" i="64"/>
  <c r="E9" i="62"/>
  <c r="E9" i="50"/>
  <c r="E13" i="63"/>
  <c r="P210" i="69"/>
  <c r="P325" i="66"/>
  <c r="P211" i="66"/>
  <c r="E14" i="56"/>
  <c r="P211" i="69"/>
  <c r="P326" i="66"/>
  <c r="P212" i="66"/>
  <c r="S5" i="61"/>
  <c r="T5" i="61"/>
  <c r="U5" i="61"/>
  <c r="V5" i="61"/>
  <c r="Z5" i="61"/>
  <c r="AA5" i="61"/>
  <c r="S6" i="61"/>
  <c r="U6" i="61"/>
  <c r="V6" i="61"/>
  <c r="T6" i="61"/>
  <c r="Z6" i="61"/>
  <c r="AA6" i="61"/>
  <c r="AD6" i="61"/>
  <c r="AE6" i="61"/>
  <c r="S7" i="61"/>
  <c r="U7" i="61"/>
  <c r="V7" i="61"/>
  <c r="T7" i="61"/>
  <c r="Z7" i="61"/>
  <c r="AA7" i="61"/>
  <c r="AD7" i="61"/>
  <c r="AE7" i="61"/>
  <c r="S5" i="60"/>
  <c r="U5" i="60"/>
  <c r="V5" i="60"/>
  <c r="T5" i="60"/>
  <c r="Z5" i="60"/>
  <c r="AA5" i="60"/>
  <c r="AD5" i="60"/>
  <c r="AE5" i="60"/>
  <c r="AH5" i="60"/>
  <c r="AI5" i="60"/>
  <c r="S6" i="60"/>
  <c r="T6" i="60"/>
  <c r="U6" i="60"/>
  <c r="V6" i="60"/>
  <c r="Z6" i="60"/>
  <c r="AA6" i="60"/>
  <c r="AD6" i="60"/>
  <c r="AE6" i="60"/>
  <c r="AH6" i="60"/>
  <c r="AI6" i="60"/>
  <c r="AL6" i="60"/>
  <c r="AM6" i="60"/>
  <c r="AP6" i="60"/>
  <c r="AQ6" i="60"/>
  <c r="S7" i="60"/>
  <c r="U7" i="60"/>
  <c r="V7" i="60"/>
  <c r="T7" i="60"/>
  <c r="Z7" i="60"/>
  <c r="AA7" i="60"/>
  <c r="AD7" i="60"/>
  <c r="AE7" i="60"/>
  <c r="S5" i="57"/>
  <c r="T5" i="57"/>
  <c r="U5" i="57"/>
  <c r="V5" i="57"/>
  <c r="Z5" i="57"/>
  <c r="AA5" i="57"/>
  <c r="S6" i="57"/>
  <c r="U6" i="57"/>
  <c r="V6" i="57"/>
  <c r="T6" i="57"/>
  <c r="Z6" i="57"/>
  <c r="AA6" i="57"/>
  <c r="S7" i="57"/>
  <c r="T7" i="57"/>
  <c r="U7" i="57"/>
  <c r="V7" i="57"/>
  <c r="Z7" i="57"/>
  <c r="AA7" i="57"/>
  <c r="AD7" i="57"/>
  <c r="AE7" i="57"/>
  <c r="S9" i="57"/>
  <c r="T9" i="57"/>
  <c r="U9" i="57"/>
  <c r="V9" i="57"/>
  <c r="Z9" i="57"/>
  <c r="AA9" i="57"/>
  <c r="S10" i="57"/>
  <c r="U10" i="57"/>
  <c r="V10" i="57"/>
  <c r="T10" i="57"/>
  <c r="Z10" i="57"/>
  <c r="AA10" i="57"/>
  <c r="S5" i="59"/>
  <c r="S6" i="59"/>
  <c r="U6" i="59"/>
  <c r="V6" i="59"/>
  <c r="T6" i="59"/>
  <c r="Z6" i="59"/>
  <c r="AA6" i="59"/>
  <c r="AD6" i="59"/>
  <c r="AE6" i="59"/>
  <c r="AH6" i="59"/>
  <c r="AI6" i="59"/>
  <c r="S7" i="59"/>
  <c r="T7" i="59"/>
  <c r="U7" i="59"/>
  <c r="V7" i="59"/>
  <c r="Z7" i="59"/>
  <c r="AA7" i="59"/>
  <c r="AD7" i="59"/>
  <c r="AE7" i="59"/>
  <c r="S8" i="59"/>
  <c r="T8" i="59"/>
  <c r="U8" i="59"/>
  <c r="V8" i="59"/>
  <c r="Z8" i="59"/>
  <c r="AA8" i="59"/>
  <c r="S9" i="59"/>
  <c r="U9" i="59"/>
  <c r="V9" i="59"/>
  <c r="T9" i="59"/>
  <c r="Z9" i="59"/>
  <c r="AA9" i="59"/>
  <c r="AD9" i="59"/>
  <c r="AE9" i="59"/>
  <c r="S10" i="59"/>
  <c r="U10" i="59"/>
  <c r="V10" i="59"/>
  <c r="T10" i="59"/>
  <c r="Z10" i="59"/>
  <c r="AA10" i="59"/>
  <c r="AD10" i="59"/>
  <c r="AE10" i="59"/>
  <c r="S11" i="59"/>
  <c r="U11" i="59"/>
  <c r="V11" i="59"/>
  <c r="T11" i="59"/>
  <c r="Z11" i="59"/>
  <c r="AA11" i="59"/>
  <c r="P212" i="69"/>
  <c r="P327" i="66"/>
  <c r="Q19" i="4"/>
  <c r="P213" i="69"/>
  <c r="P328" i="66"/>
  <c r="D8" i="64"/>
  <c r="B8" i="64"/>
  <c r="C7" i="64"/>
  <c r="C6" i="64"/>
  <c r="C5" i="64"/>
  <c r="C4" i="64"/>
  <c r="C3" i="64"/>
  <c r="D13" i="63"/>
  <c r="B13" i="63"/>
  <c r="C12" i="63"/>
  <c r="C11" i="63"/>
  <c r="C10" i="63"/>
  <c r="C9" i="63"/>
  <c r="C8" i="63"/>
  <c r="C7" i="63"/>
  <c r="C6" i="63"/>
  <c r="C5" i="63"/>
  <c r="C4" i="63"/>
  <c r="C3" i="63"/>
  <c r="C4" i="62"/>
  <c r="C5" i="62"/>
  <c r="C6" i="62"/>
  <c r="C7" i="62"/>
  <c r="C8" i="62"/>
  <c r="C3" i="62"/>
  <c r="D9" i="62"/>
  <c r="B9" i="62"/>
  <c r="C4" i="50"/>
  <c r="C5" i="50"/>
  <c r="C6" i="50"/>
  <c r="C7" i="50"/>
  <c r="C8" i="50"/>
  <c r="C3" i="50"/>
  <c r="D14" i="56"/>
  <c r="D15" i="56"/>
  <c r="C14" i="56"/>
  <c r="B14" i="56"/>
  <c r="C6" i="45"/>
  <c r="C4" i="56"/>
  <c r="C5" i="56"/>
  <c r="C6" i="56"/>
  <c r="C7" i="56"/>
  <c r="C8" i="56"/>
  <c r="C9" i="56"/>
  <c r="C10" i="56"/>
  <c r="C11" i="56"/>
  <c r="C12" i="56"/>
  <c r="C13" i="56"/>
  <c r="C3" i="56"/>
  <c r="P215" i="69"/>
  <c r="P214" i="69"/>
  <c r="P329" i="66"/>
  <c r="C8" i="64"/>
  <c r="C9" i="64"/>
  <c r="D9" i="64"/>
  <c r="C13" i="63"/>
  <c r="C14" i="63"/>
  <c r="C9" i="62"/>
  <c r="C10" i="62"/>
  <c r="D10" i="62"/>
  <c r="P330" i="66"/>
  <c r="P216" i="66"/>
  <c r="D14" i="63"/>
  <c r="P331" i="66"/>
  <c r="P217" i="66"/>
  <c r="H9" i="61"/>
  <c r="J9" i="61"/>
  <c r="H8" i="61"/>
  <c r="J8" i="61"/>
  <c r="H6" i="61"/>
  <c r="J6" i="61"/>
  <c r="H5" i="61"/>
  <c r="J5" i="61"/>
  <c r="H4" i="61"/>
  <c r="J4" i="61"/>
  <c r="H14" i="60"/>
  <c r="J14" i="60"/>
  <c r="H13" i="60"/>
  <c r="J13" i="60"/>
  <c r="H12" i="60"/>
  <c r="J12" i="60"/>
  <c r="H10" i="60"/>
  <c r="J10" i="60"/>
  <c r="H9" i="60"/>
  <c r="J9" i="60"/>
  <c r="H8" i="60"/>
  <c r="J8" i="60"/>
  <c r="H7" i="60"/>
  <c r="J7" i="60"/>
  <c r="H6" i="60"/>
  <c r="J6" i="60"/>
  <c r="H5" i="60"/>
  <c r="J5" i="60"/>
  <c r="H4" i="60"/>
  <c r="J4" i="60"/>
  <c r="H16" i="59"/>
  <c r="J16" i="59"/>
  <c r="H15" i="59"/>
  <c r="J15" i="59"/>
  <c r="H14" i="59"/>
  <c r="J14" i="59"/>
  <c r="H13" i="59"/>
  <c r="J13" i="59"/>
  <c r="H11" i="59"/>
  <c r="J11" i="59"/>
  <c r="H10" i="59"/>
  <c r="J10" i="59"/>
  <c r="H9" i="59"/>
  <c r="J9" i="59"/>
  <c r="H8" i="59"/>
  <c r="J8" i="59"/>
  <c r="H7" i="59"/>
  <c r="J7" i="59"/>
  <c r="H6" i="59"/>
  <c r="J6" i="59"/>
  <c r="H5" i="59"/>
  <c r="J5" i="59"/>
  <c r="M176" i="54"/>
  <c r="H5" i="57"/>
  <c r="J5" i="57"/>
  <c r="H4" i="57"/>
  <c r="J4" i="57"/>
  <c r="H9" i="57"/>
  <c r="J9" i="57"/>
  <c r="H8" i="57"/>
  <c r="J8" i="57"/>
  <c r="H7" i="57"/>
  <c r="J7" i="57"/>
  <c r="H6" i="57"/>
  <c r="J6" i="57"/>
  <c r="P178" i="53"/>
  <c r="M178" i="53"/>
  <c r="J178" i="53"/>
  <c r="I178" i="53"/>
  <c r="P177" i="53"/>
  <c r="M177" i="53"/>
  <c r="J177" i="53"/>
  <c r="I177" i="53"/>
  <c r="P176" i="53"/>
  <c r="M176" i="53"/>
  <c r="J176" i="53"/>
  <c r="I176" i="53"/>
  <c r="P175" i="53"/>
  <c r="M175" i="53"/>
  <c r="J175" i="53"/>
  <c r="I175" i="53"/>
  <c r="P174" i="53"/>
  <c r="M174" i="53"/>
  <c r="J174" i="53"/>
  <c r="I174" i="53"/>
  <c r="P173" i="53"/>
  <c r="M173" i="53"/>
  <c r="J173" i="53"/>
  <c r="I173" i="53"/>
  <c r="P172" i="53"/>
  <c r="M172" i="53"/>
  <c r="J172" i="53"/>
  <c r="I172" i="53"/>
  <c r="P171" i="53"/>
  <c r="M171" i="53"/>
  <c r="J171" i="53"/>
  <c r="I171" i="53"/>
  <c r="P170" i="53"/>
  <c r="M170" i="53"/>
  <c r="J170" i="53"/>
  <c r="I170" i="53"/>
  <c r="P169" i="53"/>
  <c r="M169" i="53"/>
  <c r="J169" i="53"/>
  <c r="I169" i="53"/>
  <c r="P168" i="53"/>
  <c r="M168" i="53"/>
  <c r="J168" i="53"/>
  <c r="I168" i="53"/>
  <c r="P167" i="53"/>
  <c r="M167" i="53"/>
  <c r="J167" i="53"/>
  <c r="I167" i="53"/>
  <c r="P166" i="53"/>
  <c r="M166" i="53"/>
  <c r="J166" i="53"/>
  <c r="I166" i="53"/>
  <c r="P165" i="53"/>
  <c r="M165" i="53"/>
  <c r="J165" i="53"/>
  <c r="I165" i="53"/>
  <c r="P164" i="53"/>
  <c r="M164" i="53"/>
  <c r="J164" i="53"/>
  <c r="I164" i="53"/>
  <c r="P163" i="53"/>
  <c r="M163" i="53"/>
  <c r="J163" i="53"/>
  <c r="I163" i="53"/>
  <c r="P162" i="53"/>
  <c r="M162" i="53"/>
  <c r="M179" i="53"/>
  <c r="J162" i="53"/>
  <c r="I162" i="53"/>
  <c r="Q161" i="53"/>
  <c r="Q162" i="53"/>
  <c r="Q163" i="53"/>
  <c r="Q164" i="53"/>
  <c r="Q165" i="53"/>
  <c r="Q166" i="53"/>
  <c r="Q167" i="53"/>
  <c r="Q168" i="53"/>
  <c r="Q169" i="53"/>
  <c r="Q170" i="53"/>
  <c r="Q171" i="53"/>
  <c r="Q172" i="53"/>
  <c r="Q173" i="53"/>
  <c r="Q174" i="53"/>
  <c r="Q175" i="53"/>
  <c r="Q176" i="53"/>
  <c r="Q177" i="53"/>
  <c r="Q178" i="53"/>
  <c r="P161" i="53"/>
  <c r="M161" i="53"/>
  <c r="J161" i="53"/>
  <c r="N161" i="53"/>
  <c r="N162" i="53"/>
  <c r="N163" i="53"/>
  <c r="N164" i="53"/>
  <c r="N165" i="53"/>
  <c r="N166" i="53"/>
  <c r="N167" i="53"/>
  <c r="N168" i="53"/>
  <c r="N169" i="53"/>
  <c r="N170" i="53"/>
  <c r="N171" i="53"/>
  <c r="N172" i="53"/>
  <c r="N173" i="53"/>
  <c r="N174" i="53"/>
  <c r="N175" i="53"/>
  <c r="N176" i="53"/>
  <c r="N177" i="53"/>
  <c r="N178" i="53"/>
  <c r="I161" i="53"/>
  <c r="P332" i="66"/>
  <c r="C15" i="56"/>
  <c r="M1170" i="54"/>
  <c r="Q1152" i="54"/>
  <c r="Q1153" i="54"/>
  <c r="Q1154" i="54"/>
  <c r="Q1155" i="54"/>
  <c r="Q1156" i="54"/>
  <c r="Q1157" i="54"/>
  <c r="Q1158" i="54"/>
  <c r="Q1159" i="54"/>
  <c r="Q1160" i="54"/>
  <c r="Q1161" i="54"/>
  <c r="Q1162" i="54"/>
  <c r="Q1163" i="54"/>
  <c r="Q1164" i="54"/>
  <c r="Q1165" i="54"/>
  <c r="Q1166" i="54"/>
  <c r="Q1167" i="54"/>
  <c r="Q1168" i="54"/>
  <c r="P1152" i="54"/>
  <c r="P1153" i="54"/>
  <c r="P1154" i="54"/>
  <c r="P1155" i="54"/>
  <c r="P1156" i="54"/>
  <c r="P1157" i="54"/>
  <c r="P1158" i="54"/>
  <c r="P1159" i="54"/>
  <c r="P1160" i="54"/>
  <c r="P1161" i="54"/>
  <c r="P1162" i="54"/>
  <c r="P1163" i="54"/>
  <c r="P1164" i="54"/>
  <c r="P1166" i="54"/>
  <c r="P1167" i="54"/>
  <c r="P1168" i="54"/>
  <c r="P1169" i="54"/>
  <c r="N1152" i="54"/>
  <c r="N1153" i="54"/>
  <c r="N1154" i="54"/>
  <c r="N1155" i="54"/>
  <c r="N1156" i="54"/>
  <c r="N1157" i="54"/>
  <c r="N1158" i="54"/>
  <c r="N1159" i="54"/>
  <c r="N1160" i="54"/>
  <c r="N1161" i="54"/>
  <c r="N1162" i="54"/>
  <c r="N1163" i="54"/>
  <c r="N1164" i="54"/>
  <c r="N1165" i="54"/>
  <c r="N1166" i="54"/>
  <c r="N1167" i="54"/>
  <c r="N1168" i="54"/>
  <c r="N1169" i="54"/>
  <c r="M1152" i="54"/>
  <c r="M1153" i="54"/>
  <c r="M1154" i="54"/>
  <c r="M1155" i="54"/>
  <c r="M1156" i="54"/>
  <c r="M1157" i="54"/>
  <c r="M1158" i="54"/>
  <c r="M1159" i="54"/>
  <c r="M1160" i="54"/>
  <c r="M1161" i="54"/>
  <c r="M1162" i="54"/>
  <c r="M1163" i="54"/>
  <c r="M1164" i="54"/>
  <c r="M1166" i="54"/>
  <c r="M1167" i="54"/>
  <c r="M1168" i="54"/>
  <c r="M1169" i="54"/>
  <c r="K1164" i="54"/>
  <c r="J1169" i="54"/>
  <c r="I1152" i="54"/>
  <c r="J1152" i="54"/>
  <c r="I1153" i="54"/>
  <c r="J1153" i="54"/>
  <c r="I1154" i="54"/>
  <c r="J1154" i="54"/>
  <c r="I1155" i="54"/>
  <c r="J1155" i="54"/>
  <c r="I1156" i="54"/>
  <c r="J1156" i="54"/>
  <c r="I1157" i="54"/>
  <c r="J1157" i="54"/>
  <c r="I1158" i="54"/>
  <c r="J1158" i="54"/>
  <c r="I1159" i="54"/>
  <c r="J1159" i="54"/>
  <c r="I1160" i="54"/>
  <c r="J1160" i="54"/>
  <c r="I1161" i="54"/>
  <c r="J1161" i="54"/>
  <c r="I1162" i="54"/>
  <c r="J1162" i="54"/>
  <c r="I1163" i="54"/>
  <c r="J1163" i="54"/>
  <c r="I1164" i="54"/>
  <c r="J1164" i="54"/>
  <c r="I1165" i="54"/>
  <c r="J1165" i="54"/>
  <c r="I1166" i="54"/>
  <c r="J1166" i="54"/>
  <c r="I1167" i="54"/>
  <c r="J1167" i="54"/>
  <c r="I1168" i="54"/>
  <c r="J1168" i="54"/>
  <c r="I1169" i="54"/>
  <c r="M1151" i="54"/>
  <c r="J1151" i="54"/>
  <c r="I1151" i="54"/>
  <c r="Q1150" i="54"/>
  <c r="Q1151" i="54"/>
  <c r="J1150" i="54"/>
  <c r="N1150" i="54"/>
  <c r="N1151" i="54"/>
  <c r="I1150" i="54"/>
  <c r="M1065" i="54"/>
  <c r="J1064" i="54"/>
  <c r="I1057" i="54"/>
  <c r="J1057" i="54"/>
  <c r="M1057" i="54"/>
  <c r="I1058" i="54"/>
  <c r="J1058" i="54"/>
  <c r="M1058" i="54"/>
  <c r="I1059" i="54"/>
  <c r="J1059" i="54"/>
  <c r="M1059" i="54"/>
  <c r="I1060" i="54"/>
  <c r="J1060" i="54"/>
  <c r="M1060" i="54"/>
  <c r="I1061" i="54"/>
  <c r="J1061" i="54"/>
  <c r="M1061" i="54"/>
  <c r="I1062" i="54"/>
  <c r="J1062" i="54"/>
  <c r="M1062" i="54"/>
  <c r="I1063" i="54"/>
  <c r="J1063" i="54"/>
  <c r="M1063" i="54"/>
  <c r="I1064" i="54"/>
  <c r="M1056" i="54"/>
  <c r="J1056" i="54"/>
  <c r="I1056" i="54"/>
  <c r="Q1055" i="54"/>
  <c r="Q1056" i="54"/>
  <c r="Q1057" i="54"/>
  <c r="Q1058" i="54"/>
  <c r="Q1059" i="54"/>
  <c r="Q1060" i="54"/>
  <c r="Q1061" i="54"/>
  <c r="Q1062" i="54"/>
  <c r="Q1063" i="54"/>
  <c r="Q1064" i="54"/>
  <c r="P1055" i="54"/>
  <c r="J1055" i="54"/>
  <c r="N1055" i="54"/>
  <c r="N1056" i="54"/>
  <c r="N1057" i="54"/>
  <c r="N1058" i="54"/>
  <c r="N1059" i="54"/>
  <c r="N1060" i="54"/>
  <c r="N1061" i="54"/>
  <c r="N1062" i="54"/>
  <c r="N1063" i="54"/>
  <c r="I1055" i="54"/>
  <c r="M698" i="54"/>
  <c r="Q683" i="54"/>
  <c r="Q684" i="54"/>
  <c r="Q685" i="54"/>
  <c r="Q686" i="54"/>
  <c r="Q687" i="54"/>
  <c r="Q688" i="54"/>
  <c r="Q689" i="54"/>
  <c r="Q690" i="54"/>
  <c r="Q691" i="54"/>
  <c r="Q692" i="54"/>
  <c r="Q693" i="54"/>
  <c r="Q694" i="54"/>
  <c r="Q695" i="54"/>
  <c r="Q696" i="54"/>
  <c r="Q697" i="54"/>
  <c r="P683" i="54"/>
  <c r="P686" i="54"/>
  <c r="P689" i="54"/>
  <c r="P691" i="54"/>
  <c r="P692" i="54"/>
  <c r="P693" i="54"/>
  <c r="P695" i="54"/>
  <c r="P696" i="54"/>
  <c r="P697" i="54"/>
  <c r="P682" i="54"/>
  <c r="N683" i="54"/>
  <c r="N684" i="54"/>
  <c r="N685" i="54"/>
  <c r="N686" i="54"/>
  <c r="N687" i="54"/>
  <c r="N688" i="54"/>
  <c r="N689" i="54"/>
  <c r="N690" i="54"/>
  <c r="N691" i="54"/>
  <c r="N692" i="54"/>
  <c r="N693" i="54"/>
  <c r="N694" i="54"/>
  <c r="N695" i="54"/>
  <c r="N696" i="54"/>
  <c r="N697" i="54"/>
  <c r="M683" i="54"/>
  <c r="M686" i="54"/>
  <c r="M689" i="54"/>
  <c r="M691" i="54"/>
  <c r="M692" i="54"/>
  <c r="M693" i="54"/>
  <c r="M695" i="54"/>
  <c r="M696" i="54"/>
  <c r="M697" i="54"/>
  <c r="J697" i="54"/>
  <c r="K693" i="54"/>
  <c r="K689" i="54"/>
  <c r="K686" i="54"/>
  <c r="K683" i="54"/>
  <c r="I683" i="54"/>
  <c r="J683" i="54"/>
  <c r="I684" i="54"/>
  <c r="J684" i="54"/>
  <c r="I685" i="54"/>
  <c r="J685" i="54"/>
  <c r="I686" i="54"/>
  <c r="J686" i="54"/>
  <c r="I687" i="54"/>
  <c r="J687" i="54"/>
  <c r="I688" i="54"/>
  <c r="J688" i="54"/>
  <c r="I689" i="54"/>
  <c r="J689" i="54"/>
  <c r="I690" i="54"/>
  <c r="J690" i="54"/>
  <c r="I691" i="54"/>
  <c r="J691" i="54"/>
  <c r="I692" i="54"/>
  <c r="J692" i="54"/>
  <c r="I693" i="54"/>
  <c r="J693" i="54"/>
  <c r="I694" i="54"/>
  <c r="J694" i="54"/>
  <c r="I695" i="54"/>
  <c r="J695" i="54"/>
  <c r="I696" i="54"/>
  <c r="J696" i="54"/>
  <c r="I697" i="54"/>
  <c r="M682" i="54"/>
  <c r="J682" i="54"/>
  <c r="I682" i="54"/>
  <c r="Q681" i="54"/>
  <c r="Q682" i="54"/>
  <c r="P681" i="54"/>
  <c r="J681" i="54"/>
  <c r="N681" i="54"/>
  <c r="N682" i="54"/>
  <c r="I681" i="54"/>
  <c r="M590" i="54"/>
  <c r="M584" i="54"/>
  <c r="M585" i="54"/>
  <c r="M587" i="54"/>
  <c r="M588" i="54"/>
  <c r="M589" i="54"/>
  <c r="K585" i="54"/>
  <c r="J589" i="54"/>
  <c r="M583" i="54"/>
  <c r="I584" i="54"/>
  <c r="J584" i="54"/>
  <c r="I585" i="54"/>
  <c r="J585" i="54"/>
  <c r="I586" i="54"/>
  <c r="J586" i="54"/>
  <c r="I587" i="54"/>
  <c r="J587" i="54"/>
  <c r="I588" i="54"/>
  <c r="J588" i="54"/>
  <c r="I589" i="54"/>
  <c r="J583" i="54"/>
  <c r="I583" i="54"/>
  <c r="Q582" i="54"/>
  <c r="Q583" i="54"/>
  <c r="Q584" i="54"/>
  <c r="Q585" i="54"/>
  <c r="Q586" i="54"/>
  <c r="Q587" i="54"/>
  <c r="Q588" i="54"/>
  <c r="Q589" i="54"/>
  <c r="J582" i="54"/>
  <c r="N582" i="54"/>
  <c r="I582" i="54"/>
  <c r="P172" i="54"/>
  <c r="J175" i="54"/>
  <c r="I175" i="54"/>
  <c r="I174" i="54"/>
  <c r="J174" i="54"/>
  <c r="M174" i="54"/>
  <c r="M173" i="54"/>
  <c r="J173" i="54"/>
  <c r="I173" i="54"/>
  <c r="Q172" i="54"/>
  <c r="Q173" i="54"/>
  <c r="Q174" i="54"/>
  <c r="Q175" i="54"/>
  <c r="J172" i="54"/>
  <c r="N172" i="54"/>
  <c r="N173" i="54"/>
  <c r="N174" i="54"/>
  <c r="I172" i="54"/>
  <c r="M43" i="54"/>
  <c r="J42" i="54"/>
  <c r="J32" i="54"/>
  <c r="M38" i="54"/>
  <c r="M34" i="54"/>
  <c r="I34" i="54"/>
  <c r="J34" i="54"/>
  <c r="I35" i="54"/>
  <c r="J35" i="54"/>
  <c r="M35" i="54"/>
  <c r="I36" i="54"/>
  <c r="J36" i="54"/>
  <c r="M36" i="54"/>
  <c r="I37" i="54"/>
  <c r="J37" i="54"/>
  <c r="M37" i="54"/>
  <c r="I38" i="54"/>
  <c r="J38" i="54"/>
  <c r="I39" i="54"/>
  <c r="J39" i="54"/>
  <c r="M39" i="54"/>
  <c r="I40" i="54"/>
  <c r="J40" i="54"/>
  <c r="M40" i="54"/>
  <c r="I41" i="54"/>
  <c r="J41" i="54"/>
  <c r="M41" i="54"/>
  <c r="I42" i="54"/>
  <c r="M33" i="54"/>
  <c r="J33" i="54"/>
  <c r="I33" i="54"/>
  <c r="Q32" i="54"/>
  <c r="Q33" i="54"/>
  <c r="Q34" i="54"/>
  <c r="Q35" i="54"/>
  <c r="Q36" i="54"/>
  <c r="Q37" i="54"/>
  <c r="Q38" i="54"/>
  <c r="Q39" i="54"/>
  <c r="Q40" i="54"/>
  <c r="Q41" i="54"/>
  <c r="Q42" i="54"/>
  <c r="P32" i="54"/>
  <c r="N32" i="54"/>
  <c r="N33" i="54"/>
  <c r="N34" i="54"/>
  <c r="N35" i="54"/>
  <c r="N36" i="54"/>
  <c r="N37" i="54"/>
  <c r="N38" i="54"/>
  <c r="N39" i="54"/>
  <c r="N40" i="54"/>
  <c r="N41" i="54"/>
  <c r="I32" i="54"/>
  <c r="M260" i="53"/>
  <c r="Q248" i="53"/>
  <c r="Q249" i="53"/>
  <c r="Q250" i="53"/>
  <c r="Q251" i="53"/>
  <c r="Q252" i="53"/>
  <c r="Q253" i="53"/>
  <c r="Q254" i="53"/>
  <c r="Q255" i="53"/>
  <c r="Q256" i="53"/>
  <c r="Q257" i="53"/>
  <c r="Q258" i="53"/>
  <c r="Q259" i="53"/>
  <c r="P248" i="53"/>
  <c r="P249" i="53"/>
  <c r="P250" i="53"/>
  <c r="P251" i="53"/>
  <c r="P252" i="53"/>
  <c r="P253" i="53"/>
  <c r="P254" i="53"/>
  <c r="P255" i="53"/>
  <c r="P256" i="53"/>
  <c r="P257" i="53"/>
  <c r="P258" i="53"/>
  <c r="P259" i="53"/>
  <c r="N248" i="53"/>
  <c r="N249" i="53"/>
  <c r="N250" i="53"/>
  <c r="N251" i="53"/>
  <c r="N252" i="53"/>
  <c r="N253" i="53"/>
  <c r="N254" i="53"/>
  <c r="N255" i="53"/>
  <c r="N256" i="53"/>
  <c r="N257" i="53"/>
  <c r="N258" i="53"/>
  <c r="N259" i="53"/>
  <c r="M248" i="53"/>
  <c r="M249" i="53"/>
  <c r="M250" i="53"/>
  <c r="M251" i="53"/>
  <c r="M252" i="53"/>
  <c r="M253" i="53"/>
  <c r="M254" i="53"/>
  <c r="M255" i="53"/>
  <c r="M256" i="53"/>
  <c r="M257" i="53"/>
  <c r="M258" i="53"/>
  <c r="M259" i="53"/>
  <c r="M247" i="53"/>
  <c r="J259" i="53"/>
  <c r="I252" i="53"/>
  <c r="J252" i="53"/>
  <c r="I253" i="53"/>
  <c r="J253" i="53"/>
  <c r="I254" i="53"/>
  <c r="J254" i="53"/>
  <c r="I255" i="53"/>
  <c r="J255" i="53"/>
  <c r="I256" i="53"/>
  <c r="J256" i="53"/>
  <c r="I257" i="53"/>
  <c r="J257" i="53"/>
  <c r="I258" i="53"/>
  <c r="J258" i="53"/>
  <c r="J251" i="53"/>
  <c r="I251" i="53"/>
  <c r="J250" i="53"/>
  <c r="I250" i="53"/>
  <c r="J249" i="53"/>
  <c r="I249" i="53"/>
  <c r="J248" i="53"/>
  <c r="I248" i="53"/>
  <c r="Q247" i="53"/>
  <c r="J247" i="53"/>
  <c r="I247" i="53"/>
  <c r="Q246" i="53"/>
  <c r="P246" i="53"/>
  <c r="J246" i="53"/>
  <c r="N246" i="53"/>
  <c r="N247" i="53"/>
  <c r="I246" i="53"/>
  <c r="I259" i="53"/>
  <c r="M234" i="53"/>
  <c r="M243" i="53"/>
  <c r="M238" i="53"/>
  <c r="M230" i="53"/>
  <c r="J242" i="53"/>
  <c r="I242" i="53"/>
  <c r="M241" i="53"/>
  <c r="J241" i="53"/>
  <c r="I241" i="53"/>
  <c r="M240" i="53"/>
  <c r="J240" i="53"/>
  <c r="I240" i="53"/>
  <c r="M239" i="53"/>
  <c r="J239" i="53"/>
  <c r="I239" i="53"/>
  <c r="J238" i="53"/>
  <c r="I238" i="53"/>
  <c r="M237" i="53"/>
  <c r="J237" i="53"/>
  <c r="I237" i="53"/>
  <c r="M236" i="53"/>
  <c r="J236" i="53"/>
  <c r="I236" i="53"/>
  <c r="M235" i="53"/>
  <c r="J235" i="53"/>
  <c r="I235" i="53"/>
  <c r="J234" i="53"/>
  <c r="I234" i="53"/>
  <c r="M233" i="53"/>
  <c r="J233" i="53"/>
  <c r="I233" i="53"/>
  <c r="M232" i="53"/>
  <c r="J232" i="53"/>
  <c r="I232" i="53"/>
  <c r="M231" i="53"/>
  <c r="J231" i="53"/>
  <c r="I231" i="53"/>
  <c r="J230" i="53"/>
  <c r="I230" i="53"/>
  <c r="Q229" i="53"/>
  <c r="Q230" i="53"/>
  <c r="Q231" i="53"/>
  <c r="Q232" i="53"/>
  <c r="Q233" i="53"/>
  <c r="Q234" i="53"/>
  <c r="Q235" i="53"/>
  <c r="Q236" i="53"/>
  <c r="Q237" i="53"/>
  <c r="Q238" i="53"/>
  <c r="Q239" i="53"/>
  <c r="Q240" i="53"/>
  <c r="Q241" i="53"/>
  <c r="Q242" i="53"/>
  <c r="M229" i="53"/>
  <c r="J229" i="53"/>
  <c r="I229" i="53"/>
  <c r="Q228" i="53"/>
  <c r="P228" i="53"/>
  <c r="J228" i="53"/>
  <c r="N228" i="53"/>
  <c r="N229" i="53"/>
  <c r="N230" i="53"/>
  <c r="N231" i="53"/>
  <c r="N232" i="53"/>
  <c r="N233" i="53"/>
  <c r="N234" i="53"/>
  <c r="N235" i="53"/>
  <c r="N236" i="53"/>
  <c r="N237" i="53"/>
  <c r="N238" i="53"/>
  <c r="N239" i="53"/>
  <c r="N240" i="53"/>
  <c r="N241" i="53"/>
  <c r="I228" i="53"/>
  <c r="M226" i="53"/>
  <c r="Q204" i="53"/>
  <c r="Q205" i="53"/>
  <c r="Q206" i="53"/>
  <c r="Q207" i="53"/>
  <c r="Q208" i="53"/>
  <c r="Q209" i="53"/>
  <c r="Q210" i="53"/>
  <c r="Q211" i="53"/>
  <c r="Q212" i="53"/>
  <c r="Q213" i="53"/>
  <c r="Q214" i="53"/>
  <c r="Q215" i="53"/>
  <c r="Q216" i="53"/>
  <c r="Q217" i="53"/>
  <c r="Q218" i="53"/>
  <c r="Q219" i="53"/>
  <c r="Q220" i="53"/>
  <c r="Q221" i="53"/>
  <c r="Q222" i="53"/>
  <c r="Q223" i="53"/>
  <c r="Q224" i="53"/>
  <c r="Q225" i="53"/>
  <c r="P203" i="53"/>
  <c r="P204" i="53"/>
  <c r="P205" i="53"/>
  <c r="P206" i="53"/>
  <c r="P207" i="53"/>
  <c r="P208" i="53"/>
  <c r="P209" i="53"/>
  <c r="P210" i="53"/>
  <c r="P211" i="53"/>
  <c r="P212" i="53"/>
  <c r="P213" i="53"/>
  <c r="P214" i="53"/>
  <c r="P215" i="53"/>
  <c r="P216" i="53"/>
  <c r="P217" i="53"/>
  <c r="P218" i="53"/>
  <c r="P219" i="53"/>
  <c r="P220" i="53"/>
  <c r="P221" i="53"/>
  <c r="P222" i="53"/>
  <c r="P223" i="53"/>
  <c r="P224" i="53"/>
  <c r="P225" i="53"/>
  <c r="N204" i="53"/>
  <c r="N205" i="53"/>
  <c r="N206" i="53"/>
  <c r="N207" i="53"/>
  <c r="N208" i="53"/>
  <c r="N209" i="53"/>
  <c r="N210" i="53"/>
  <c r="N211" i="53"/>
  <c r="N212" i="53"/>
  <c r="N213" i="53"/>
  <c r="N214" i="53"/>
  <c r="N215" i="53"/>
  <c r="N216" i="53"/>
  <c r="N217" i="53"/>
  <c r="N218" i="53"/>
  <c r="N219" i="53"/>
  <c r="N220" i="53"/>
  <c r="N221" i="53"/>
  <c r="N222" i="53"/>
  <c r="N223" i="53"/>
  <c r="N224" i="53"/>
  <c r="N225" i="53"/>
  <c r="M204" i="53"/>
  <c r="M205" i="53"/>
  <c r="M206" i="53"/>
  <c r="M207" i="53"/>
  <c r="M208" i="53"/>
  <c r="M209" i="53"/>
  <c r="M210" i="53"/>
  <c r="M211" i="53"/>
  <c r="M212" i="53"/>
  <c r="M213" i="53"/>
  <c r="M214" i="53"/>
  <c r="M215" i="53"/>
  <c r="M216" i="53"/>
  <c r="M217" i="53"/>
  <c r="M218" i="53"/>
  <c r="M219" i="53"/>
  <c r="M220" i="53"/>
  <c r="M221" i="53"/>
  <c r="M222" i="53"/>
  <c r="M223" i="53"/>
  <c r="M224" i="53"/>
  <c r="M225" i="53"/>
  <c r="J225" i="53"/>
  <c r="I204" i="53"/>
  <c r="J204" i="53"/>
  <c r="I205" i="53"/>
  <c r="J205" i="53"/>
  <c r="I206" i="53"/>
  <c r="J206" i="53"/>
  <c r="I207" i="53"/>
  <c r="J207" i="53"/>
  <c r="I208" i="53"/>
  <c r="J208" i="53"/>
  <c r="I209" i="53"/>
  <c r="J209" i="53"/>
  <c r="I210" i="53"/>
  <c r="J210" i="53"/>
  <c r="I211" i="53"/>
  <c r="J211" i="53"/>
  <c r="I212" i="53"/>
  <c r="J212" i="53"/>
  <c r="I213" i="53"/>
  <c r="J213" i="53"/>
  <c r="I214" i="53"/>
  <c r="J214" i="53"/>
  <c r="I215" i="53"/>
  <c r="J215" i="53"/>
  <c r="I216" i="53"/>
  <c r="J216" i="53"/>
  <c r="I217" i="53"/>
  <c r="J217" i="53"/>
  <c r="I218" i="53"/>
  <c r="J218" i="53"/>
  <c r="I219" i="53"/>
  <c r="J219" i="53"/>
  <c r="I220" i="53"/>
  <c r="J220" i="53"/>
  <c r="I221" i="53"/>
  <c r="J221" i="53"/>
  <c r="I222" i="53"/>
  <c r="J222" i="53"/>
  <c r="I223" i="53"/>
  <c r="J223" i="53"/>
  <c r="I224" i="53"/>
  <c r="J224" i="53"/>
  <c r="I225" i="53"/>
  <c r="M203" i="53"/>
  <c r="J203" i="53"/>
  <c r="I203" i="53"/>
  <c r="Q202" i="53"/>
  <c r="Q203" i="53"/>
  <c r="J202" i="53"/>
  <c r="N202" i="53"/>
  <c r="N203" i="53"/>
  <c r="I202" i="53"/>
  <c r="M199" i="53"/>
  <c r="Q187" i="53"/>
  <c r="Q188" i="53"/>
  <c r="Q189" i="53"/>
  <c r="Q190" i="53"/>
  <c r="Q191" i="53"/>
  <c r="Q192" i="53"/>
  <c r="Q193" i="53"/>
  <c r="Q194" i="53"/>
  <c r="Q195" i="53"/>
  <c r="Q196" i="53"/>
  <c r="Q197" i="53"/>
  <c r="Q198" i="53"/>
  <c r="P187" i="53"/>
  <c r="P188" i="53"/>
  <c r="P189" i="53"/>
  <c r="P190" i="53"/>
  <c r="P191" i="53"/>
  <c r="P192" i="53"/>
  <c r="P193" i="53"/>
  <c r="P194" i="53"/>
  <c r="P195" i="53"/>
  <c r="P196" i="53"/>
  <c r="P197" i="53"/>
  <c r="P198" i="53"/>
  <c r="N187" i="53"/>
  <c r="N188" i="53"/>
  <c r="N189" i="53"/>
  <c r="N190" i="53"/>
  <c r="N191" i="53"/>
  <c r="N192" i="53"/>
  <c r="N193" i="53"/>
  <c r="N194" i="53"/>
  <c r="N195" i="53"/>
  <c r="N196" i="53"/>
  <c r="N197" i="53"/>
  <c r="N198" i="53"/>
  <c r="M187" i="53"/>
  <c r="M188" i="53"/>
  <c r="M189" i="53"/>
  <c r="M190" i="53"/>
  <c r="M191" i="53"/>
  <c r="M192" i="53"/>
  <c r="M193" i="53"/>
  <c r="M194" i="53"/>
  <c r="M195" i="53"/>
  <c r="M196" i="53"/>
  <c r="M197" i="53"/>
  <c r="M198" i="53"/>
  <c r="J185" i="53"/>
  <c r="N185" i="53"/>
  <c r="N186" i="53"/>
  <c r="J198" i="53"/>
  <c r="I187" i="53"/>
  <c r="J187" i="53"/>
  <c r="I188" i="53"/>
  <c r="J188" i="53"/>
  <c r="I189" i="53"/>
  <c r="J189" i="53"/>
  <c r="I190" i="53"/>
  <c r="J190" i="53"/>
  <c r="I191" i="53"/>
  <c r="J191" i="53"/>
  <c r="I192" i="53"/>
  <c r="J192" i="53"/>
  <c r="I193" i="53"/>
  <c r="J193" i="53"/>
  <c r="I194" i="53"/>
  <c r="J194" i="53"/>
  <c r="I195" i="53"/>
  <c r="J195" i="53"/>
  <c r="I196" i="53"/>
  <c r="J196" i="53"/>
  <c r="I197" i="53"/>
  <c r="J197" i="53"/>
  <c r="I198" i="53"/>
  <c r="Q186" i="53"/>
  <c r="J186" i="53"/>
  <c r="I186" i="53"/>
  <c r="Q185" i="53"/>
  <c r="P185" i="53"/>
  <c r="I185" i="53"/>
  <c r="Q142" i="53"/>
  <c r="Q143" i="53"/>
  <c r="Q144" i="53"/>
  <c r="Q145" i="53"/>
  <c r="Q146" i="53"/>
  <c r="Q147" i="53"/>
  <c r="Q148" i="53"/>
  <c r="Q149" i="53"/>
  <c r="Q150" i="53"/>
  <c r="Q151" i="53"/>
  <c r="Q152" i="53"/>
  <c r="Q153" i="53"/>
  <c r="Q154" i="53"/>
  <c r="Q155" i="53"/>
  <c r="Q156" i="53"/>
  <c r="Q157" i="53"/>
  <c r="O138" i="53"/>
  <c r="P140" i="53"/>
  <c r="P142" i="53"/>
  <c r="P143" i="53"/>
  <c r="P144" i="53"/>
  <c r="P145" i="53"/>
  <c r="P146" i="53"/>
  <c r="P147" i="53"/>
  <c r="P148" i="53"/>
  <c r="P149" i="53"/>
  <c r="P150" i="53"/>
  <c r="P151" i="53"/>
  <c r="P152" i="53"/>
  <c r="P153" i="53"/>
  <c r="P154" i="53"/>
  <c r="P155" i="53"/>
  <c r="P156" i="53"/>
  <c r="P157" i="53"/>
  <c r="N142" i="53"/>
  <c r="N143" i="53"/>
  <c r="N144" i="53"/>
  <c r="N145" i="53"/>
  <c r="N146" i="53"/>
  <c r="N147" i="53"/>
  <c r="N148" i="53"/>
  <c r="N149" i="53"/>
  <c r="N150" i="53"/>
  <c r="N151" i="53"/>
  <c r="N152" i="53"/>
  <c r="N153" i="53"/>
  <c r="N154" i="53"/>
  <c r="N155" i="53"/>
  <c r="N156" i="53"/>
  <c r="N157" i="53"/>
  <c r="Q141" i="53"/>
  <c r="N141" i="53"/>
  <c r="N140" i="53"/>
  <c r="Q140" i="53"/>
  <c r="Q229" i="52"/>
  <c r="Q230" i="52"/>
  <c r="Q231" i="52"/>
  <c r="Q232" i="52"/>
  <c r="Q233" i="52"/>
  <c r="Q234" i="52"/>
  <c r="Q235" i="52"/>
  <c r="Q236" i="52"/>
  <c r="Q237" i="52"/>
  <c r="Q238" i="52"/>
  <c r="Q239" i="52"/>
  <c r="Q240" i="52"/>
  <c r="Q241" i="52"/>
  <c r="Q242" i="52"/>
  <c r="Q243" i="52"/>
  <c r="Q244" i="52"/>
  <c r="Q245" i="52"/>
  <c r="Q246" i="52"/>
  <c r="Q247" i="52"/>
  <c r="Q248" i="52"/>
  <c r="Q249" i="52"/>
  <c r="Q250" i="52"/>
  <c r="Q251" i="52"/>
  <c r="Q252" i="52"/>
  <c r="Q253" i="52"/>
  <c r="Q254" i="52"/>
  <c r="Q255" i="52"/>
  <c r="Q256" i="52"/>
  <c r="Q257" i="52"/>
  <c r="Q258" i="52"/>
  <c r="Q259" i="52"/>
  <c r="Q260" i="52"/>
  <c r="Q228" i="52"/>
  <c r="P229" i="52"/>
  <c r="N228" i="52"/>
  <c r="M158" i="53"/>
  <c r="M141" i="53"/>
  <c r="M142" i="53"/>
  <c r="M143" i="53"/>
  <c r="M144" i="53"/>
  <c r="M145" i="53"/>
  <c r="M146" i="53"/>
  <c r="M147" i="53"/>
  <c r="M148" i="53"/>
  <c r="M149" i="53"/>
  <c r="M150" i="53"/>
  <c r="M151" i="53"/>
  <c r="M152" i="53"/>
  <c r="M153" i="53"/>
  <c r="M154" i="53"/>
  <c r="M155" i="53"/>
  <c r="M156" i="53"/>
  <c r="M157" i="53"/>
  <c r="J157" i="53"/>
  <c r="I141" i="53"/>
  <c r="J141" i="53"/>
  <c r="I142" i="53"/>
  <c r="J142" i="53"/>
  <c r="I143" i="53"/>
  <c r="J143" i="53"/>
  <c r="I144" i="53"/>
  <c r="J144" i="53"/>
  <c r="I145" i="53"/>
  <c r="J145" i="53"/>
  <c r="I146" i="53"/>
  <c r="J146" i="53"/>
  <c r="I147" i="53"/>
  <c r="J147" i="53"/>
  <c r="I148" i="53"/>
  <c r="J148" i="53"/>
  <c r="I149" i="53"/>
  <c r="J149" i="53"/>
  <c r="I150" i="53"/>
  <c r="J150" i="53"/>
  <c r="I151" i="53"/>
  <c r="J151" i="53"/>
  <c r="I152" i="53"/>
  <c r="J152" i="53"/>
  <c r="I153" i="53"/>
  <c r="J153" i="53"/>
  <c r="I154" i="53"/>
  <c r="J154" i="53"/>
  <c r="I155" i="53"/>
  <c r="J155" i="53"/>
  <c r="I156" i="53"/>
  <c r="J156" i="53"/>
  <c r="I157" i="53"/>
  <c r="M140" i="53"/>
  <c r="J140" i="53"/>
  <c r="I140" i="53"/>
  <c r="Q138" i="53"/>
  <c r="P138" i="53"/>
  <c r="J138" i="53"/>
  <c r="N138" i="53"/>
  <c r="I138" i="53"/>
  <c r="Q129" i="53"/>
  <c r="Q130" i="53"/>
  <c r="Q131" i="53"/>
  <c r="Q132" i="53"/>
  <c r="Q133" i="53"/>
  <c r="Q134" i="53"/>
  <c r="P123" i="53"/>
  <c r="P124" i="53"/>
  <c r="P125" i="53"/>
  <c r="P126" i="53"/>
  <c r="P127" i="53"/>
  <c r="P128" i="53"/>
  <c r="P130" i="53"/>
  <c r="P131" i="53"/>
  <c r="P132" i="53"/>
  <c r="P133" i="53"/>
  <c r="P134" i="53"/>
  <c r="N129" i="53"/>
  <c r="N130" i="53"/>
  <c r="N131" i="53"/>
  <c r="N132" i="53"/>
  <c r="N133" i="53"/>
  <c r="N134" i="53"/>
  <c r="K128" i="53"/>
  <c r="I129" i="53"/>
  <c r="J129" i="53"/>
  <c r="N126" i="53"/>
  <c r="Q126" i="53"/>
  <c r="N127" i="53"/>
  <c r="N128" i="53"/>
  <c r="Q127" i="53"/>
  <c r="Q128" i="53"/>
  <c r="M126" i="53"/>
  <c r="M127" i="53"/>
  <c r="M125" i="53"/>
  <c r="I126" i="53"/>
  <c r="J126" i="53"/>
  <c r="I127" i="53"/>
  <c r="J127" i="53"/>
  <c r="M128" i="53"/>
  <c r="J128" i="53"/>
  <c r="I128" i="53"/>
  <c r="J134" i="53"/>
  <c r="I134" i="53"/>
  <c r="M133" i="53"/>
  <c r="J133" i="53"/>
  <c r="I133" i="53"/>
  <c r="M132" i="53"/>
  <c r="J132" i="53"/>
  <c r="I132" i="53"/>
  <c r="M131" i="53"/>
  <c r="J131" i="53"/>
  <c r="I131" i="53"/>
  <c r="J130" i="53"/>
  <c r="I130" i="53"/>
  <c r="J125" i="53"/>
  <c r="I125" i="53"/>
  <c r="M124" i="53"/>
  <c r="J124" i="53"/>
  <c r="I124" i="53"/>
  <c r="M123" i="53"/>
  <c r="J123" i="53"/>
  <c r="I123" i="53"/>
  <c r="M122" i="53"/>
  <c r="J122" i="53"/>
  <c r="I122" i="53"/>
  <c r="Q121" i="53"/>
  <c r="Q122" i="53"/>
  <c r="Q123" i="53"/>
  <c r="Q124" i="53"/>
  <c r="Q125" i="53"/>
  <c r="P121" i="53"/>
  <c r="J121" i="53"/>
  <c r="N121" i="53"/>
  <c r="N122" i="53"/>
  <c r="N123" i="53"/>
  <c r="N124" i="53"/>
  <c r="N125" i="53"/>
  <c r="I121" i="53"/>
  <c r="P104" i="53"/>
  <c r="N106" i="53"/>
  <c r="N107" i="53"/>
  <c r="N108" i="53"/>
  <c r="N109" i="53"/>
  <c r="N110" i="53"/>
  <c r="N111" i="53"/>
  <c r="N112" i="53"/>
  <c r="N113" i="53"/>
  <c r="N114" i="53"/>
  <c r="N115" i="53"/>
  <c r="N116" i="53"/>
  <c r="N117" i="53"/>
  <c r="N118" i="53"/>
  <c r="K112" i="53"/>
  <c r="M114" i="53"/>
  <c r="J104" i="53"/>
  <c r="N104" i="53"/>
  <c r="N105" i="53"/>
  <c r="Q104" i="53"/>
  <c r="I104" i="53"/>
  <c r="I105" i="53"/>
  <c r="J105" i="53"/>
  <c r="M105" i="53"/>
  <c r="Q105" i="53"/>
  <c r="Q106" i="53"/>
  <c r="Q107" i="53"/>
  <c r="Q108" i="53"/>
  <c r="Q109" i="53"/>
  <c r="Q110" i="53"/>
  <c r="Q111" i="53"/>
  <c r="Q112" i="53"/>
  <c r="Q113" i="53"/>
  <c r="Q114" i="53"/>
  <c r="Q115" i="53"/>
  <c r="Q116" i="53"/>
  <c r="Q117" i="53"/>
  <c r="Q118" i="53"/>
  <c r="J118" i="53"/>
  <c r="I118" i="53"/>
  <c r="M117" i="53"/>
  <c r="J117" i="53"/>
  <c r="I117" i="53"/>
  <c r="M116" i="53"/>
  <c r="J116" i="53"/>
  <c r="I116" i="53"/>
  <c r="M115" i="53"/>
  <c r="J115" i="53"/>
  <c r="I115" i="53"/>
  <c r="J114" i="53"/>
  <c r="I114" i="53"/>
  <c r="J113" i="53"/>
  <c r="I113" i="53"/>
  <c r="M112" i="53"/>
  <c r="J112" i="53"/>
  <c r="I112" i="53"/>
  <c r="M111" i="53"/>
  <c r="J111" i="53"/>
  <c r="I111" i="53"/>
  <c r="M110" i="53"/>
  <c r="J110" i="53"/>
  <c r="I110" i="53"/>
  <c r="M109" i="53"/>
  <c r="J109" i="53"/>
  <c r="I109" i="53"/>
  <c r="M108" i="53"/>
  <c r="J108" i="53"/>
  <c r="I108" i="53"/>
  <c r="M107" i="53"/>
  <c r="J107" i="53"/>
  <c r="I107" i="53"/>
  <c r="M106" i="53"/>
  <c r="J106" i="53"/>
  <c r="I106" i="53"/>
  <c r="Q89" i="53"/>
  <c r="Q90" i="53"/>
  <c r="Q91" i="53"/>
  <c r="Q92" i="53"/>
  <c r="Q93" i="53"/>
  <c r="Q94" i="53"/>
  <c r="Q95" i="53"/>
  <c r="Q96" i="53"/>
  <c r="Q97" i="53"/>
  <c r="Q98" i="53"/>
  <c r="Q99" i="53"/>
  <c r="Q100" i="53"/>
  <c r="P89" i="53"/>
  <c r="P90" i="53"/>
  <c r="P91" i="53"/>
  <c r="P92" i="53"/>
  <c r="P93" i="53"/>
  <c r="P94" i="53"/>
  <c r="P96" i="53"/>
  <c r="P97" i="53"/>
  <c r="P98" i="53"/>
  <c r="P99" i="53"/>
  <c r="P100" i="53"/>
  <c r="N89" i="53"/>
  <c r="N90" i="53"/>
  <c r="N91" i="53"/>
  <c r="N92" i="53"/>
  <c r="N93" i="53"/>
  <c r="J100" i="53"/>
  <c r="M89" i="53"/>
  <c r="M90" i="53"/>
  <c r="M91" i="53"/>
  <c r="M92" i="53"/>
  <c r="M93" i="53"/>
  <c r="M96" i="53"/>
  <c r="M97" i="53"/>
  <c r="M98" i="53"/>
  <c r="M99" i="53"/>
  <c r="J87" i="53"/>
  <c r="M88" i="53"/>
  <c r="I89" i="53"/>
  <c r="J89" i="53"/>
  <c r="I90" i="53"/>
  <c r="J90" i="53"/>
  <c r="I91" i="53"/>
  <c r="J91" i="53"/>
  <c r="I92" i="53"/>
  <c r="J92" i="53"/>
  <c r="I93" i="53"/>
  <c r="J93" i="53"/>
  <c r="I94" i="53"/>
  <c r="J94" i="53"/>
  <c r="K94" i="53"/>
  <c r="M94" i="53"/>
  <c r="I95" i="53"/>
  <c r="J95" i="53"/>
  <c r="I96" i="53"/>
  <c r="J96" i="53"/>
  <c r="I97" i="53"/>
  <c r="J97" i="53"/>
  <c r="I98" i="53"/>
  <c r="J98" i="53"/>
  <c r="I99" i="53"/>
  <c r="J99" i="53"/>
  <c r="I100" i="53"/>
  <c r="J88" i="53"/>
  <c r="I88" i="53"/>
  <c r="Q87" i="53"/>
  <c r="Q88" i="53"/>
  <c r="N87" i="53"/>
  <c r="N88" i="53"/>
  <c r="I87" i="53"/>
  <c r="Q71" i="53"/>
  <c r="Q72" i="53"/>
  <c r="Q73" i="53"/>
  <c r="Q74" i="53"/>
  <c r="Q75" i="53"/>
  <c r="Q76" i="53"/>
  <c r="Q77" i="53"/>
  <c r="Q78" i="53"/>
  <c r="Q79" i="53"/>
  <c r="Q80" i="53"/>
  <c r="Q81" i="53"/>
  <c r="Q82" i="53"/>
  <c r="Q83" i="53"/>
  <c r="Q84" i="53"/>
  <c r="P71" i="53"/>
  <c r="P72" i="53"/>
  <c r="P73" i="53"/>
  <c r="P74" i="53"/>
  <c r="P76" i="53"/>
  <c r="P77" i="53"/>
  <c r="P78" i="53"/>
  <c r="P79" i="53"/>
  <c r="P84" i="53"/>
  <c r="N71" i="53"/>
  <c r="N72" i="53"/>
  <c r="N73" i="53"/>
  <c r="N74" i="53"/>
  <c r="N75" i="53"/>
  <c r="N76" i="53"/>
  <c r="N77" i="53"/>
  <c r="N78" i="53"/>
  <c r="N79" i="53"/>
  <c r="N80" i="53"/>
  <c r="N81" i="53"/>
  <c r="N82" i="53"/>
  <c r="N83" i="53"/>
  <c r="N84" i="53"/>
  <c r="M71" i="53"/>
  <c r="M72" i="53"/>
  <c r="M73" i="53"/>
  <c r="M74" i="53"/>
  <c r="M76" i="53"/>
  <c r="M77" i="53"/>
  <c r="M78" i="53"/>
  <c r="M79" i="53"/>
  <c r="M84" i="53"/>
  <c r="J84" i="53"/>
  <c r="K79" i="53"/>
  <c r="K74" i="53"/>
  <c r="I84" i="53"/>
  <c r="I71" i="53"/>
  <c r="J71" i="53"/>
  <c r="I72" i="53"/>
  <c r="J72" i="53"/>
  <c r="I73" i="53"/>
  <c r="J73" i="53"/>
  <c r="I74" i="53"/>
  <c r="J74" i="53"/>
  <c r="I75" i="53"/>
  <c r="J75" i="53"/>
  <c r="I76" i="53"/>
  <c r="J76" i="53"/>
  <c r="I77" i="53"/>
  <c r="J77" i="53"/>
  <c r="I78" i="53"/>
  <c r="J78" i="53"/>
  <c r="I79" i="53"/>
  <c r="J79" i="53"/>
  <c r="I80" i="53"/>
  <c r="J80" i="53"/>
  <c r="I81" i="53"/>
  <c r="J81" i="53"/>
  <c r="I82" i="53"/>
  <c r="J82" i="53"/>
  <c r="I83" i="53"/>
  <c r="J83" i="53"/>
  <c r="M70" i="53"/>
  <c r="J70" i="53"/>
  <c r="I70" i="53"/>
  <c r="Q69" i="53"/>
  <c r="Q70" i="53"/>
  <c r="J69" i="53"/>
  <c r="N69" i="53"/>
  <c r="N70" i="53"/>
  <c r="I69" i="53"/>
  <c r="Q59" i="53"/>
  <c r="Q60" i="53"/>
  <c r="Q61" i="53"/>
  <c r="Q62" i="53"/>
  <c r="Q63" i="53"/>
  <c r="Q64" i="53"/>
  <c r="Q65" i="53"/>
  <c r="P59" i="53"/>
  <c r="P60" i="53"/>
  <c r="P61" i="53"/>
  <c r="P64" i="53"/>
  <c r="P65" i="53"/>
  <c r="P58" i="53"/>
  <c r="N59" i="53"/>
  <c r="N60" i="53"/>
  <c r="M59" i="53"/>
  <c r="M60" i="53"/>
  <c r="M66" i="53"/>
  <c r="M64" i="53"/>
  <c r="M65" i="53"/>
  <c r="J65" i="53"/>
  <c r="M58" i="53"/>
  <c r="J58" i="53"/>
  <c r="J57" i="53"/>
  <c r="N57" i="53"/>
  <c r="I58" i="53"/>
  <c r="Q57" i="53"/>
  <c r="Q58" i="53"/>
  <c r="P57" i="53"/>
  <c r="I57" i="53"/>
  <c r="I59" i="53"/>
  <c r="J59" i="53"/>
  <c r="I60" i="53"/>
  <c r="J60" i="53"/>
  <c r="I61" i="53"/>
  <c r="J61" i="53"/>
  <c r="I62" i="53"/>
  <c r="J62" i="53"/>
  <c r="K61" i="53"/>
  <c r="M61" i="53"/>
  <c r="I63" i="53"/>
  <c r="J63" i="53"/>
  <c r="I64" i="53"/>
  <c r="J64" i="53"/>
  <c r="I65" i="53"/>
  <c r="M294" i="52"/>
  <c r="Q275" i="52"/>
  <c r="Q276" i="52"/>
  <c r="Q277" i="52"/>
  <c r="Q278" i="52"/>
  <c r="Q279" i="52"/>
  <c r="Q280" i="52"/>
  <c r="Q281" i="52"/>
  <c r="Q282" i="52"/>
  <c r="Q283" i="52"/>
  <c r="Q284" i="52"/>
  <c r="Q285" i="52"/>
  <c r="Q286" i="52"/>
  <c r="Q287" i="52"/>
  <c r="Q288" i="52"/>
  <c r="Q289" i="52"/>
  <c r="Q290" i="52"/>
  <c r="Q291" i="52"/>
  <c r="Q292" i="52"/>
  <c r="Q293" i="52"/>
  <c r="P275" i="52"/>
  <c r="P276" i="52"/>
  <c r="P278" i="52"/>
  <c r="P279" i="52"/>
  <c r="P280" i="52"/>
  <c r="P281" i="52"/>
  <c r="P282" i="52"/>
  <c r="P283" i="52"/>
  <c r="P284" i="52"/>
  <c r="P285" i="52"/>
  <c r="P286" i="52"/>
  <c r="P287" i="52"/>
  <c r="P288" i="52"/>
  <c r="P290" i="52"/>
  <c r="P291" i="52"/>
  <c r="P292" i="52"/>
  <c r="P293" i="52"/>
  <c r="P274" i="52"/>
  <c r="K288" i="52"/>
  <c r="M288" i="52"/>
  <c r="N277" i="52"/>
  <c r="K276" i="52"/>
  <c r="N275" i="52"/>
  <c r="J293" i="52"/>
  <c r="M275" i="52"/>
  <c r="M276" i="52"/>
  <c r="M278" i="52"/>
  <c r="M279" i="52"/>
  <c r="M280" i="52"/>
  <c r="M281" i="52"/>
  <c r="M282" i="52"/>
  <c r="M283" i="52"/>
  <c r="M284" i="52"/>
  <c r="M285" i="52"/>
  <c r="M286" i="52"/>
  <c r="M287" i="52"/>
  <c r="M290" i="52"/>
  <c r="M291" i="52"/>
  <c r="M292" i="52"/>
  <c r="J273" i="52"/>
  <c r="N273" i="52"/>
  <c r="N274" i="52"/>
  <c r="I275" i="52"/>
  <c r="J275" i="52"/>
  <c r="I276" i="52"/>
  <c r="J276" i="52"/>
  <c r="I277" i="52"/>
  <c r="J277" i="52"/>
  <c r="I278" i="52"/>
  <c r="J278" i="52"/>
  <c r="I279" i="52"/>
  <c r="J279" i="52"/>
  <c r="I280" i="52"/>
  <c r="J280" i="52"/>
  <c r="I281" i="52"/>
  <c r="J281" i="52"/>
  <c r="I282" i="52"/>
  <c r="J282" i="52"/>
  <c r="I283" i="52"/>
  <c r="J283" i="52"/>
  <c r="I284" i="52"/>
  <c r="J284" i="52"/>
  <c r="I285" i="52"/>
  <c r="J285" i="52"/>
  <c r="I286" i="52"/>
  <c r="J286" i="52"/>
  <c r="I287" i="52"/>
  <c r="J287" i="52"/>
  <c r="I288" i="52"/>
  <c r="J288" i="52"/>
  <c r="I289" i="52"/>
  <c r="J289" i="52"/>
  <c r="I290" i="52"/>
  <c r="J290" i="52"/>
  <c r="I291" i="52"/>
  <c r="J291" i="52"/>
  <c r="I292" i="52"/>
  <c r="J292" i="52"/>
  <c r="I293" i="52"/>
  <c r="M274" i="52"/>
  <c r="J274" i="52"/>
  <c r="I274" i="52"/>
  <c r="Q273" i="52"/>
  <c r="Q274" i="52"/>
  <c r="P273" i="52"/>
  <c r="I273" i="52"/>
  <c r="M261" i="52"/>
  <c r="P228" i="52"/>
  <c r="N229" i="52"/>
  <c r="N230" i="52"/>
  <c r="N231" i="52"/>
  <c r="N232" i="52"/>
  <c r="N233" i="52"/>
  <c r="N234" i="52"/>
  <c r="N235" i="52"/>
  <c r="N236" i="52"/>
  <c r="N237" i="52"/>
  <c r="N238" i="52"/>
  <c r="N239" i="52"/>
  <c r="N240" i="52"/>
  <c r="N241" i="52"/>
  <c r="N242" i="52"/>
  <c r="N243" i="52"/>
  <c r="N244" i="52"/>
  <c r="N245" i="52"/>
  <c r="N246" i="52"/>
  <c r="N247" i="52"/>
  <c r="N248" i="52"/>
  <c r="N249" i="52"/>
  <c r="N250" i="52"/>
  <c r="N251" i="52"/>
  <c r="N252" i="52"/>
  <c r="N253" i="52"/>
  <c r="N254" i="52"/>
  <c r="N255" i="52"/>
  <c r="N256" i="52"/>
  <c r="N257" i="52"/>
  <c r="N258" i="52"/>
  <c r="N259" i="52"/>
  <c r="N260" i="52"/>
  <c r="M229" i="52"/>
  <c r="M232" i="52"/>
  <c r="M234" i="52"/>
  <c r="M235" i="52"/>
  <c r="M236" i="52"/>
  <c r="M237" i="52"/>
  <c r="M241" i="52"/>
  <c r="M242" i="52"/>
  <c r="M243" i="52"/>
  <c r="M244" i="52"/>
  <c r="M245" i="52"/>
  <c r="M246" i="52"/>
  <c r="M247" i="52"/>
  <c r="M249" i="52"/>
  <c r="M250" i="52"/>
  <c r="M251" i="52"/>
  <c r="M252" i="52"/>
  <c r="M253" i="52"/>
  <c r="M254" i="52"/>
  <c r="M256" i="52"/>
  <c r="M257" i="52"/>
  <c r="M258" i="52"/>
  <c r="M259" i="52"/>
  <c r="M260" i="52"/>
  <c r="J260" i="52"/>
  <c r="K254" i="52"/>
  <c r="K247" i="52"/>
  <c r="K237" i="52"/>
  <c r="K232" i="52"/>
  <c r="K229" i="52"/>
  <c r="I229" i="52"/>
  <c r="J229" i="52"/>
  <c r="I230" i="52"/>
  <c r="J230" i="52"/>
  <c r="I231" i="52"/>
  <c r="J231" i="52"/>
  <c r="I232" i="52"/>
  <c r="J232" i="52"/>
  <c r="I233" i="52"/>
  <c r="J233" i="52"/>
  <c r="I234" i="52"/>
  <c r="J234" i="52"/>
  <c r="I235" i="52"/>
  <c r="J235" i="52"/>
  <c r="I236" i="52"/>
  <c r="J236" i="52"/>
  <c r="I237" i="52"/>
  <c r="J237" i="52"/>
  <c r="I238" i="52"/>
  <c r="J238" i="52"/>
  <c r="I239" i="52"/>
  <c r="J239" i="52"/>
  <c r="I240" i="52"/>
  <c r="J240" i="52"/>
  <c r="I241" i="52"/>
  <c r="J241" i="52"/>
  <c r="I242" i="52"/>
  <c r="J242" i="52"/>
  <c r="I243" i="52"/>
  <c r="J243" i="52"/>
  <c r="I244" i="52"/>
  <c r="J244" i="52"/>
  <c r="I245" i="52"/>
  <c r="J245" i="52"/>
  <c r="I246" i="52"/>
  <c r="J246" i="52"/>
  <c r="I247" i="52"/>
  <c r="J247" i="52"/>
  <c r="I248" i="52"/>
  <c r="J248" i="52"/>
  <c r="I249" i="52"/>
  <c r="J249" i="52"/>
  <c r="I250" i="52"/>
  <c r="J250" i="52"/>
  <c r="I251" i="52"/>
  <c r="J251" i="52"/>
  <c r="I252" i="52"/>
  <c r="J252" i="52"/>
  <c r="I253" i="52"/>
  <c r="J253" i="52"/>
  <c r="I254" i="52"/>
  <c r="J254" i="52"/>
  <c r="I255" i="52"/>
  <c r="J255" i="52"/>
  <c r="I256" i="52"/>
  <c r="J256" i="52"/>
  <c r="I257" i="52"/>
  <c r="J257" i="52"/>
  <c r="I258" i="52"/>
  <c r="J258" i="52"/>
  <c r="I259" i="52"/>
  <c r="J259" i="52"/>
  <c r="I260" i="52"/>
  <c r="M228" i="52"/>
  <c r="J228" i="52"/>
  <c r="I228" i="52"/>
  <c r="Q226" i="52"/>
  <c r="P226" i="52"/>
  <c r="I226" i="52"/>
  <c r="M223" i="52"/>
  <c r="M187" i="52"/>
  <c r="Q204" i="52"/>
  <c r="Q205" i="52"/>
  <c r="Q206" i="52"/>
  <c r="Q207" i="52"/>
  <c r="Q208" i="52"/>
  <c r="Q209" i="52"/>
  <c r="Q210" i="52"/>
  <c r="Q211" i="52"/>
  <c r="Q212" i="52"/>
  <c r="Q213" i="52"/>
  <c r="Q214" i="52"/>
  <c r="Q215" i="52"/>
  <c r="Q216" i="52"/>
  <c r="Q217" i="52"/>
  <c r="Q218" i="52"/>
  <c r="Q219" i="52"/>
  <c r="Q220" i="52"/>
  <c r="Q221" i="52"/>
  <c r="Q222" i="52"/>
  <c r="P204" i="52"/>
  <c r="P205" i="52"/>
  <c r="P207" i="52"/>
  <c r="P208" i="52"/>
  <c r="P209" i="52"/>
  <c r="P210" i="52"/>
  <c r="P211" i="52"/>
  <c r="P212" i="52"/>
  <c r="P213" i="52"/>
  <c r="P214" i="52"/>
  <c r="P215" i="52"/>
  <c r="P216" i="52"/>
  <c r="P217" i="52"/>
  <c r="P219" i="52"/>
  <c r="P220" i="52"/>
  <c r="P221" i="52"/>
  <c r="P222" i="52"/>
  <c r="P203" i="52"/>
  <c r="N204" i="52"/>
  <c r="N205" i="52"/>
  <c r="N206" i="52"/>
  <c r="N207" i="52"/>
  <c r="N208" i="52"/>
  <c r="N209" i="52"/>
  <c r="N210" i="52"/>
  <c r="N211" i="52"/>
  <c r="N212" i="52"/>
  <c r="N213" i="52"/>
  <c r="N214" i="52"/>
  <c r="N215" i="52"/>
  <c r="N216" i="52"/>
  <c r="N217" i="52"/>
  <c r="N218" i="52"/>
  <c r="N219" i="52"/>
  <c r="N220" i="52"/>
  <c r="N221" i="52"/>
  <c r="N222" i="52"/>
  <c r="M204" i="52"/>
  <c r="M205" i="52"/>
  <c r="M207" i="52"/>
  <c r="M208" i="52"/>
  <c r="M209" i="52"/>
  <c r="M210" i="52"/>
  <c r="M211" i="52"/>
  <c r="M212" i="52"/>
  <c r="M213" i="52"/>
  <c r="M214" i="52"/>
  <c r="M215" i="52"/>
  <c r="M216" i="52"/>
  <c r="M217" i="52"/>
  <c r="M219" i="52"/>
  <c r="M220" i="52"/>
  <c r="M221" i="52"/>
  <c r="M222" i="52"/>
  <c r="K217" i="52"/>
  <c r="K205" i="52"/>
  <c r="J202" i="52"/>
  <c r="N202" i="52"/>
  <c r="N203" i="52"/>
  <c r="J222" i="52"/>
  <c r="I204" i="52"/>
  <c r="J204" i="52"/>
  <c r="I205" i="52"/>
  <c r="J205" i="52"/>
  <c r="I206" i="52"/>
  <c r="J206" i="52"/>
  <c r="I207" i="52"/>
  <c r="J207" i="52"/>
  <c r="I208" i="52"/>
  <c r="J208" i="52"/>
  <c r="I209" i="52"/>
  <c r="J209" i="52"/>
  <c r="I210" i="52"/>
  <c r="J210" i="52"/>
  <c r="I211" i="52"/>
  <c r="J211" i="52"/>
  <c r="I212" i="52"/>
  <c r="J212" i="52"/>
  <c r="I213" i="52"/>
  <c r="J213" i="52"/>
  <c r="I214" i="52"/>
  <c r="J214" i="52"/>
  <c r="I215" i="52"/>
  <c r="J215" i="52"/>
  <c r="I216" i="52"/>
  <c r="J216" i="52"/>
  <c r="I217" i="52"/>
  <c r="J217" i="52"/>
  <c r="I218" i="52"/>
  <c r="J218" i="52"/>
  <c r="I219" i="52"/>
  <c r="J219" i="52"/>
  <c r="I220" i="52"/>
  <c r="J220" i="52"/>
  <c r="I221" i="52"/>
  <c r="J221" i="52"/>
  <c r="I222" i="52"/>
  <c r="Q203" i="52"/>
  <c r="M203" i="52"/>
  <c r="J203" i="52"/>
  <c r="I203" i="52"/>
  <c r="Q202" i="52"/>
  <c r="P202" i="52"/>
  <c r="I202" i="52"/>
  <c r="Q168" i="52"/>
  <c r="Q167" i="52"/>
  <c r="P167" i="52"/>
  <c r="P169" i="52"/>
  <c r="P170" i="52"/>
  <c r="P171" i="52"/>
  <c r="P172" i="52"/>
  <c r="P173" i="52"/>
  <c r="P175" i="52"/>
  <c r="P176" i="52"/>
  <c r="P177" i="52"/>
  <c r="P178" i="52"/>
  <c r="P179" i="52"/>
  <c r="P180" i="52"/>
  <c r="P181" i="52"/>
  <c r="P183" i="52"/>
  <c r="P184" i="52"/>
  <c r="P185" i="52"/>
  <c r="P186" i="52"/>
  <c r="P166" i="52"/>
  <c r="N167" i="52"/>
  <c r="N168" i="52"/>
  <c r="N169" i="52"/>
  <c r="N170" i="52"/>
  <c r="N171" i="52"/>
  <c r="N172" i="52"/>
  <c r="N173" i="52"/>
  <c r="N174" i="52"/>
  <c r="N175" i="52"/>
  <c r="N176" i="52"/>
  <c r="N177" i="52"/>
  <c r="N178" i="52"/>
  <c r="N179" i="52"/>
  <c r="N180" i="52"/>
  <c r="N181" i="52"/>
  <c r="N182" i="52"/>
  <c r="N183" i="52"/>
  <c r="N184" i="52"/>
  <c r="N185" i="52"/>
  <c r="N186" i="52"/>
  <c r="M167" i="52"/>
  <c r="M169" i="52"/>
  <c r="M170" i="52"/>
  <c r="M171" i="52"/>
  <c r="M172" i="52"/>
  <c r="M173" i="52"/>
  <c r="M175" i="52"/>
  <c r="M176" i="52"/>
  <c r="M177" i="52"/>
  <c r="M178" i="52"/>
  <c r="M179" i="52"/>
  <c r="M180" i="52"/>
  <c r="M181" i="52"/>
  <c r="M183" i="52"/>
  <c r="M184" i="52"/>
  <c r="M185" i="52"/>
  <c r="M186" i="52"/>
  <c r="J186" i="52"/>
  <c r="K181" i="52"/>
  <c r="K173" i="52"/>
  <c r="I167" i="52"/>
  <c r="J167" i="52"/>
  <c r="I168" i="52"/>
  <c r="J168" i="52"/>
  <c r="I169" i="52"/>
  <c r="J169" i="52"/>
  <c r="I170" i="52"/>
  <c r="J170" i="52"/>
  <c r="I171" i="52"/>
  <c r="J171" i="52"/>
  <c r="I172" i="52"/>
  <c r="J172" i="52"/>
  <c r="I173" i="52"/>
  <c r="J173" i="52"/>
  <c r="I174" i="52"/>
  <c r="J174" i="52"/>
  <c r="I175" i="52"/>
  <c r="J175" i="52"/>
  <c r="I176" i="52"/>
  <c r="J176" i="52"/>
  <c r="I177" i="52"/>
  <c r="J177" i="52"/>
  <c r="I178" i="52"/>
  <c r="J178" i="52"/>
  <c r="I179" i="52"/>
  <c r="J179" i="52"/>
  <c r="I180" i="52"/>
  <c r="J180" i="52"/>
  <c r="I181" i="52"/>
  <c r="J181" i="52"/>
  <c r="I182" i="52"/>
  <c r="J182" i="52"/>
  <c r="I183" i="52"/>
  <c r="J183" i="52"/>
  <c r="I184" i="52"/>
  <c r="J184" i="52"/>
  <c r="I185" i="52"/>
  <c r="J185" i="52"/>
  <c r="I186" i="52"/>
  <c r="Q166" i="52"/>
  <c r="N166" i="52"/>
  <c r="M166" i="52"/>
  <c r="J166" i="52"/>
  <c r="I166" i="52"/>
  <c r="Q164" i="52"/>
  <c r="P164" i="52"/>
  <c r="J164" i="52"/>
  <c r="N164" i="52"/>
  <c r="I164" i="52"/>
  <c r="M162" i="52"/>
  <c r="Q142" i="52"/>
  <c r="Q143" i="52"/>
  <c r="Q144" i="52"/>
  <c r="Q145" i="52"/>
  <c r="Q146" i="52"/>
  <c r="Q147" i="52"/>
  <c r="Q148" i="52"/>
  <c r="Q149" i="52"/>
  <c r="Q150" i="52"/>
  <c r="Q151" i="52"/>
  <c r="Q152" i="52"/>
  <c r="Q153" i="52"/>
  <c r="Q154" i="52"/>
  <c r="Q155" i="52"/>
  <c r="Q156" i="52"/>
  <c r="Q157" i="52"/>
  <c r="Q158" i="52"/>
  <c r="Q159" i="52"/>
  <c r="Q160" i="52"/>
  <c r="Q161" i="52"/>
  <c r="P142" i="52"/>
  <c r="P143" i="52"/>
  <c r="P144" i="52"/>
  <c r="P145" i="52"/>
  <c r="P146" i="52"/>
  <c r="P149" i="52"/>
  <c r="P150" i="52"/>
  <c r="P151" i="52"/>
  <c r="P152" i="52"/>
  <c r="P153" i="52"/>
  <c r="P154" i="52"/>
  <c r="P155" i="52"/>
  <c r="P156" i="52"/>
  <c r="P158" i="52"/>
  <c r="P159" i="52"/>
  <c r="P160" i="52"/>
  <c r="P161" i="52"/>
  <c r="N142" i="52"/>
  <c r="N143" i="52"/>
  <c r="N144" i="52"/>
  <c r="N145" i="52"/>
  <c r="N146" i="52"/>
  <c r="N147" i="52"/>
  <c r="N148" i="52"/>
  <c r="N149" i="52"/>
  <c r="N150" i="52"/>
  <c r="N151" i="52"/>
  <c r="N152" i="52"/>
  <c r="N153" i="52"/>
  <c r="N154" i="52"/>
  <c r="N155" i="52"/>
  <c r="N156" i="52"/>
  <c r="N157" i="52"/>
  <c r="N158" i="52"/>
  <c r="N159" i="52"/>
  <c r="N160" i="52"/>
  <c r="N161" i="52"/>
  <c r="K156" i="52"/>
  <c r="M156" i="52"/>
  <c r="K146" i="52"/>
  <c r="M146" i="52"/>
  <c r="M142" i="52"/>
  <c r="M143" i="52"/>
  <c r="M144" i="52"/>
  <c r="M145" i="52"/>
  <c r="M149" i="52"/>
  <c r="M150" i="52"/>
  <c r="M151" i="52"/>
  <c r="M152" i="52"/>
  <c r="M153" i="52"/>
  <c r="M154" i="52"/>
  <c r="M155" i="52"/>
  <c r="M158" i="52"/>
  <c r="M159" i="52"/>
  <c r="M160" i="52"/>
  <c r="M161" i="52"/>
  <c r="J161" i="52"/>
  <c r="J140" i="52"/>
  <c r="N140" i="52"/>
  <c r="N141" i="52"/>
  <c r="J141" i="52"/>
  <c r="I141" i="52"/>
  <c r="Q140" i="52"/>
  <c r="Q141" i="52"/>
  <c r="P140" i="52"/>
  <c r="I140" i="52"/>
  <c r="I142" i="52"/>
  <c r="J142" i="52"/>
  <c r="I143" i="52"/>
  <c r="J143" i="52"/>
  <c r="I144" i="52"/>
  <c r="J144" i="52"/>
  <c r="I145" i="52"/>
  <c r="J145" i="52"/>
  <c r="I146" i="52"/>
  <c r="J146" i="52"/>
  <c r="I147" i="52"/>
  <c r="J147" i="52"/>
  <c r="I148" i="52"/>
  <c r="J148" i="52"/>
  <c r="I149" i="52"/>
  <c r="J149" i="52"/>
  <c r="I150" i="52"/>
  <c r="J150" i="52"/>
  <c r="I151" i="52"/>
  <c r="J151" i="52"/>
  <c r="I152" i="52"/>
  <c r="J152" i="52"/>
  <c r="I153" i="52"/>
  <c r="J153" i="52"/>
  <c r="I154" i="52"/>
  <c r="J154" i="52"/>
  <c r="I155" i="52"/>
  <c r="J155" i="52"/>
  <c r="I156" i="52"/>
  <c r="J156" i="52"/>
  <c r="I157" i="52"/>
  <c r="J157" i="52"/>
  <c r="I158" i="52"/>
  <c r="J158" i="52"/>
  <c r="I159" i="52"/>
  <c r="J159" i="52"/>
  <c r="I160" i="52"/>
  <c r="J160" i="52"/>
  <c r="I161" i="52"/>
  <c r="Q128" i="52"/>
  <c r="Q129" i="52"/>
  <c r="Q130" i="52"/>
  <c r="Q131" i="52"/>
  <c r="Q132" i="52"/>
  <c r="Q133" i="52"/>
  <c r="Q134" i="52"/>
  <c r="Q135" i="52"/>
  <c r="Q126" i="52"/>
  <c r="Q127" i="52"/>
  <c r="P128" i="52"/>
  <c r="P129" i="52"/>
  <c r="P130" i="52"/>
  <c r="P132" i="52"/>
  <c r="P133" i="52"/>
  <c r="P134" i="52"/>
  <c r="P135" i="52"/>
  <c r="P127" i="52"/>
  <c r="P126" i="52"/>
  <c r="N128" i="52"/>
  <c r="N129" i="52"/>
  <c r="N126" i="52"/>
  <c r="N127" i="52"/>
  <c r="M128" i="52"/>
  <c r="M129" i="52"/>
  <c r="M132" i="52"/>
  <c r="M133" i="52"/>
  <c r="M134" i="52"/>
  <c r="M127" i="52"/>
  <c r="J126" i="52"/>
  <c r="J135" i="52"/>
  <c r="I128" i="52"/>
  <c r="J128" i="52"/>
  <c r="I129" i="52"/>
  <c r="J129" i="52"/>
  <c r="I130" i="52"/>
  <c r="J130" i="52"/>
  <c r="K130" i="52"/>
  <c r="M130" i="52"/>
  <c r="I131" i="52"/>
  <c r="J131" i="52"/>
  <c r="I132" i="52"/>
  <c r="J132" i="52"/>
  <c r="I133" i="52"/>
  <c r="J133" i="52"/>
  <c r="I134" i="52"/>
  <c r="J134" i="52"/>
  <c r="I135" i="52"/>
  <c r="J127" i="52"/>
  <c r="I127" i="52"/>
  <c r="I126" i="52"/>
  <c r="Q106" i="52"/>
  <c r="Q107" i="52"/>
  <c r="Q108" i="52"/>
  <c r="Q109" i="52"/>
  <c r="Q110" i="52"/>
  <c r="Q111" i="52"/>
  <c r="Q112" i="52"/>
  <c r="Q113" i="52"/>
  <c r="Q114" i="52"/>
  <c r="Q115" i="52"/>
  <c r="Q116" i="52"/>
  <c r="Q117" i="52"/>
  <c r="Q118" i="52"/>
  <c r="Q119" i="52"/>
  <c r="Q120" i="52"/>
  <c r="Q121" i="52"/>
  <c r="P108" i="52"/>
  <c r="P109" i="52"/>
  <c r="P110" i="52"/>
  <c r="P111" i="52"/>
  <c r="P112" i="52"/>
  <c r="P113" i="52"/>
  <c r="P114" i="52"/>
  <c r="P115" i="52"/>
  <c r="P116" i="52"/>
  <c r="P118" i="52"/>
  <c r="P119" i="52"/>
  <c r="P120" i="52"/>
  <c r="P121" i="52"/>
  <c r="Q104" i="52"/>
  <c r="Q105" i="52"/>
  <c r="J121" i="52"/>
  <c r="M109" i="52"/>
  <c r="M110" i="52"/>
  <c r="M111" i="52"/>
  <c r="M112" i="52"/>
  <c r="M113" i="52"/>
  <c r="M114" i="52"/>
  <c r="M115" i="52"/>
  <c r="M118" i="52"/>
  <c r="M119" i="52"/>
  <c r="M120" i="52"/>
  <c r="M108" i="52"/>
  <c r="I106" i="52"/>
  <c r="J106" i="52"/>
  <c r="I107" i="52"/>
  <c r="J107" i="52"/>
  <c r="I108" i="52"/>
  <c r="J108" i="52"/>
  <c r="I109" i="52"/>
  <c r="J109" i="52"/>
  <c r="I110" i="52"/>
  <c r="J110" i="52"/>
  <c r="I111" i="52"/>
  <c r="J111" i="52"/>
  <c r="I112" i="52"/>
  <c r="J112" i="52"/>
  <c r="I113" i="52"/>
  <c r="J113" i="52"/>
  <c r="I114" i="52"/>
  <c r="J114" i="52"/>
  <c r="I115" i="52"/>
  <c r="J115" i="52"/>
  <c r="I116" i="52"/>
  <c r="J116" i="52"/>
  <c r="K116" i="52"/>
  <c r="M116" i="52"/>
  <c r="I117" i="52"/>
  <c r="J117" i="52"/>
  <c r="I118" i="52"/>
  <c r="J118" i="52"/>
  <c r="I119" i="52"/>
  <c r="J119" i="52"/>
  <c r="I120" i="52"/>
  <c r="J120" i="52"/>
  <c r="I121" i="52"/>
  <c r="J105" i="52"/>
  <c r="I105" i="52"/>
  <c r="I104" i="52"/>
  <c r="M96" i="52"/>
  <c r="M92" i="52"/>
  <c r="M88" i="52"/>
  <c r="I99" i="52"/>
  <c r="J99" i="52"/>
  <c r="M99" i="52"/>
  <c r="J100" i="52"/>
  <c r="I100" i="52"/>
  <c r="M98" i="52"/>
  <c r="J98" i="52"/>
  <c r="I98" i="52"/>
  <c r="M97" i="52"/>
  <c r="J97" i="52"/>
  <c r="I97" i="52"/>
  <c r="J96" i="52"/>
  <c r="I96" i="52"/>
  <c r="M95" i="52"/>
  <c r="J95" i="52"/>
  <c r="I95" i="52"/>
  <c r="M94" i="52"/>
  <c r="J94" i="52"/>
  <c r="I94" i="52"/>
  <c r="M93" i="52"/>
  <c r="J93" i="52"/>
  <c r="I93" i="52"/>
  <c r="J92" i="52"/>
  <c r="I92" i="52"/>
  <c r="M91" i="52"/>
  <c r="J91" i="52"/>
  <c r="I91" i="52"/>
  <c r="M90" i="52"/>
  <c r="J90" i="52"/>
  <c r="I90" i="52"/>
  <c r="M89" i="52"/>
  <c r="J89" i="52"/>
  <c r="I89" i="52"/>
  <c r="J88" i="52"/>
  <c r="I88" i="52"/>
  <c r="Q87" i="52"/>
  <c r="Q88" i="52"/>
  <c r="Q89" i="52"/>
  <c r="Q90" i="52"/>
  <c r="Q91" i="52"/>
  <c r="Q92" i="52"/>
  <c r="Q93" i="52"/>
  <c r="Q94" i="52"/>
  <c r="Q95" i="52"/>
  <c r="Q96" i="52"/>
  <c r="Q97" i="52"/>
  <c r="Q98" i="52"/>
  <c r="Q99" i="52"/>
  <c r="Q100" i="52"/>
  <c r="P87" i="52"/>
  <c r="I87" i="52"/>
  <c r="M85" i="52"/>
  <c r="Q75" i="52"/>
  <c r="Q76" i="52"/>
  <c r="Q77" i="52"/>
  <c r="Q78" i="52"/>
  <c r="Q79" i="52"/>
  <c r="Q80" i="52"/>
  <c r="Q81" i="52"/>
  <c r="Q82" i="52"/>
  <c r="Q83" i="52"/>
  <c r="Q84" i="52"/>
  <c r="P75" i="52"/>
  <c r="P76" i="52"/>
  <c r="P77" i="52"/>
  <c r="P78" i="52"/>
  <c r="P79" i="52"/>
  <c r="P80" i="52"/>
  <c r="P81" i="52"/>
  <c r="P82" i="52"/>
  <c r="P83" i="52"/>
  <c r="P84" i="52"/>
  <c r="P74" i="52"/>
  <c r="N75" i="52"/>
  <c r="N76" i="52"/>
  <c r="N77" i="52"/>
  <c r="N78" i="52"/>
  <c r="N79" i="52"/>
  <c r="N80" i="52"/>
  <c r="N81" i="52"/>
  <c r="N82" i="52"/>
  <c r="N83" i="52"/>
  <c r="N84" i="52"/>
  <c r="M75" i="52"/>
  <c r="M76" i="52"/>
  <c r="M77" i="52"/>
  <c r="M78" i="52"/>
  <c r="M79" i="52"/>
  <c r="M80" i="52"/>
  <c r="M81" i="52"/>
  <c r="M82" i="52"/>
  <c r="M83" i="52"/>
  <c r="M84" i="52"/>
  <c r="J84" i="52"/>
  <c r="I75" i="52"/>
  <c r="J75" i="52"/>
  <c r="I76" i="52"/>
  <c r="J76" i="52"/>
  <c r="I77" i="52"/>
  <c r="J77" i="52"/>
  <c r="I78" i="52"/>
  <c r="J78" i="52"/>
  <c r="I79" i="52"/>
  <c r="J79" i="52"/>
  <c r="I80" i="52"/>
  <c r="J80" i="52"/>
  <c r="I81" i="52"/>
  <c r="J81" i="52"/>
  <c r="I82" i="52"/>
  <c r="J82" i="52"/>
  <c r="I83" i="52"/>
  <c r="J83" i="52"/>
  <c r="I84" i="52"/>
  <c r="J72" i="52"/>
  <c r="N72" i="52"/>
  <c r="Q74" i="52"/>
  <c r="N74" i="52"/>
  <c r="M74" i="52"/>
  <c r="J74" i="52"/>
  <c r="I74" i="52"/>
  <c r="Q72" i="52"/>
  <c r="P72" i="52"/>
  <c r="I72" i="52"/>
  <c r="P59" i="52"/>
  <c r="P60" i="52"/>
  <c r="P61" i="52"/>
  <c r="P62" i="52"/>
  <c r="P63" i="52"/>
  <c r="P64" i="52"/>
  <c r="P65" i="52"/>
  <c r="P66" i="52"/>
  <c r="P67" i="52"/>
  <c r="P68" i="52"/>
  <c r="P69" i="52"/>
  <c r="M58" i="52"/>
  <c r="M59" i="52"/>
  <c r="M60" i="52"/>
  <c r="M61" i="52"/>
  <c r="M62" i="52"/>
  <c r="M63" i="52"/>
  <c r="M64" i="52"/>
  <c r="M65" i="52"/>
  <c r="M66" i="52"/>
  <c r="M67" i="52"/>
  <c r="M68" i="52"/>
  <c r="M69" i="52"/>
  <c r="J69" i="52"/>
  <c r="J57" i="52"/>
  <c r="I69" i="52"/>
  <c r="I59" i="52"/>
  <c r="J59" i="52"/>
  <c r="I60" i="52"/>
  <c r="J60" i="52"/>
  <c r="I61" i="52"/>
  <c r="J61" i="52"/>
  <c r="I62" i="52"/>
  <c r="J62" i="52"/>
  <c r="I63" i="52"/>
  <c r="J63" i="52"/>
  <c r="I64" i="52"/>
  <c r="J64" i="52"/>
  <c r="I65" i="52"/>
  <c r="J65" i="52"/>
  <c r="I66" i="52"/>
  <c r="J66" i="52"/>
  <c r="I67" i="52"/>
  <c r="J67" i="52"/>
  <c r="I68" i="52"/>
  <c r="J68" i="52"/>
  <c r="J58" i="52"/>
  <c r="I58" i="52"/>
  <c r="Q57" i="52"/>
  <c r="Q58" i="52"/>
  <c r="Q59" i="52"/>
  <c r="Q60" i="52"/>
  <c r="Q61" i="52"/>
  <c r="Q62" i="52"/>
  <c r="Q63" i="52"/>
  <c r="Q64" i="52"/>
  <c r="Q65" i="52"/>
  <c r="Q66" i="52"/>
  <c r="Q67" i="52"/>
  <c r="Q68" i="52"/>
  <c r="Q69" i="52"/>
  <c r="P57" i="52"/>
  <c r="I57" i="52"/>
  <c r="Q1169" i="54"/>
  <c r="P1151" i="54"/>
  <c r="P1150" i="54"/>
  <c r="P1056" i="54"/>
  <c r="P583" i="54"/>
  <c r="P582" i="54"/>
  <c r="N583" i="54"/>
  <c r="N584" i="54"/>
  <c r="N585" i="54"/>
  <c r="N586" i="54"/>
  <c r="N587" i="54"/>
  <c r="N588" i="54"/>
  <c r="P33" i="54"/>
  <c r="P247" i="53"/>
  <c r="P229" i="53"/>
  <c r="P202" i="53"/>
  <c r="P186" i="53"/>
  <c r="M186" i="53"/>
  <c r="P141" i="53"/>
  <c r="P122" i="53"/>
  <c r="M130" i="53"/>
  <c r="M135" i="53"/>
  <c r="M119" i="53"/>
  <c r="M101" i="53"/>
  <c r="P87" i="53"/>
  <c r="N94" i="53"/>
  <c r="N95" i="53"/>
  <c r="N96" i="53"/>
  <c r="N97" i="53"/>
  <c r="N98" i="53"/>
  <c r="N99" i="53"/>
  <c r="N100" i="53"/>
  <c r="P88" i="53"/>
  <c r="P70" i="53"/>
  <c r="P69" i="53"/>
  <c r="N61" i="53"/>
  <c r="N62" i="53"/>
  <c r="N63" i="53"/>
  <c r="N64" i="53"/>
  <c r="N65" i="53"/>
  <c r="N58" i="53"/>
  <c r="N276" i="52"/>
  <c r="N278" i="52"/>
  <c r="N279" i="52"/>
  <c r="N280" i="52"/>
  <c r="N281" i="52"/>
  <c r="N282" i="52"/>
  <c r="N283" i="52"/>
  <c r="N284" i="52"/>
  <c r="N285" i="52"/>
  <c r="N286" i="52"/>
  <c r="N287" i="52"/>
  <c r="N288" i="52"/>
  <c r="N289" i="52"/>
  <c r="N290" i="52"/>
  <c r="N291" i="52"/>
  <c r="N292" i="52"/>
  <c r="N293" i="52"/>
  <c r="J226" i="52"/>
  <c r="N226" i="52"/>
  <c r="Q169" i="52"/>
  <c r="Q170" i="52"/>
  <c r="Q171" i="52"/>
  <c r="Q172" i="52"/>
  <c r="Q173" i="52"/>
  <c r="Q174" i="52"/>
  <c r="Q175" i="52"/>
  <c r="Q176" i="52"/>
  <c r="Q177" i="52"/>
  <c r="Q178" i="52"/>
  <c r="Q179" i="52"/>
  <c r="Q180" i="52"/>
  <c r="Q181" i="52"/>
  <c r="Q182" i="52"/>
  <c r="Q183" i="52"/>
  <c r="Q184" i="52"/>
  <c r="Q185" i="52"/>
  <c r="Q186" i="52"/>
  <c r="P141" i="52"/>
  <c r="M141" i="52"/>
  <c r="M136" i="52"/>
  <c r="K105" i="52"/>
  <c r="N130" i="52"/>
  <c r="N131" i="52"/>
  <c r="N132" i="52"/>
  <c r="N133" i="52"/>
  <c r="N134" i="52"/>
  <c r="N135" i="52"/>
  <c r="J104" i="52"/>
  <c r="N104" i="52"/>
  <c r="N105" i="52"/>
  <c r="N106" i="52"/>
  <c r="N107" i="52"/>
  <c r="N108" i="52"/>
  <c r="N109" i="52"/>
  <c r="N110" i="52"/>
  <c r="N111" i="52"/>
  <c r="N112" i="52"/>
  <c r="N113" i="52"/>
  <c r="N114" i="52"/>
  <c r="N115" i="52"/>
  <c r="N116" i="52"/>
  <c r="N117" i="52"/>
  <c r="N118" i="52"/>
  <c r="N119" i="52"/>
  <c r="N120" i="52"/>
  <c r="N121" i="52"/>
  <c r="M105" i="52"/>
  <c r="M122" i="52"/>
  <c r="M101" i="52"/>
  <c r="P104" i="52"/>
  <c r="P105" i="52"/>
  <c r="P88" i="52"/>
  <c r="J87" i="52"/>
  <c r="N87" i="52"/>
  <c r="N88" i="52"/>
  <c r="N89" i="52"/>
  <c r="N90" i="52"/>
  <c r="N91" i="52"/>
  <c r="N92" i="52"/>
  <c r="N93" i="52"/>
  <c r="N94" i="52"/>
  <c r="N95" i="52"/>
  <c r="N96" i="52"/>
  <c r="N97" i="52"/>
  <c r="N98" i="52"/>
  <c r="N99" i="52"/>
  <c r="M70" i="52"/>
  <c r="P58" i="52"/>
  <c r="N57" i="52"/>
  <c r="N58" i="52"/>
  <c r="N59" i="52"/>
  <c r="N60" i="52"/>
  <c r="N61" i="52"/>
  <c r="N62" i="52"/>
  <c r="N63" i="52"/>
  <c r="N64" i="52"/>
  <c r="N65" i="52"/>
  <c r="N66" i="52"/>
  <c r="N67" i="52"/>
  <c r="N68" i="52"/>
  <c r="N69" i="52"/>
  <c r="P221" i="66"/>
  <c r="P1057" i="54"/>
  <c r="P584" i="54"/>
  <c r="P173" i="54"/>
  <c r="P34" i="54"/>
  <c r="P230" i="53"/>
  <c r="P232" i="52"/>
  <c r="P105" i="53"/>
  <c r="P89" i="52"/>
  <c r="P1058" i="54"/>
  <c r="P585" i="54"/>
  <c r="P175" i="54"/>
  <c r="P174" i="54"/>
  <c r="P35" i="54"/>
  <c r="P231" i="53"/>
  <c r="P234" i="52"/>
  <c r="P106" i="53"/>
  <c r="P90" i="52"/>
  <c r="P337" i="66"/>
  <c r="P1059" i="54"/>
  <c r="P36" i="54"/>
  <c r="P232" i="53"/>
  <c r="P235" i="52"/>
  <c r="P107" i="53"/>
  <c r="P91" i="52"/>
  <c r="P338" i="66"/>
  <c r="P1060" i="54"/>
  <c r="P587" i="54"/>
  <c r="P37" i="54"/>
  <c r="P233" i="53"/>
  <c r="P236" i="52"/>
  <c r="P108" i="53"/>
  <c r="P92" i="52"/>
  <c r="P225" i="66"/>
  <c r="P1061" i="54"/>
  <c r="P589" i="54"/>
  <c r="P588" i="54"/>
  <c r="P38" i="54"/>
  <c r="P234" i="53"/>
  <c r="P237" i="52"/>
  <c r="P109" i="53"/>
  <c r="P93" i="52"/>
  <c r="P340" i="66"/>
  <c r="P1062" i="54"/>
  <c r="P39" i="54"/>
  <c r="P235" i="53"/>
  <c r="P241" i="52"/>
  <c r="P110" i="53"/>
  <c r="P94" i="52"/>
  <c r="P341" i="66"/>
  <c r="P1064" i="54"/>
  <c r="P1063" i="54"/>
  <c r="P40" i="54"/>
  <c r="P236" i="53"/>
  <c r="P242" i="52"/>
  <c r="P111" i="53"/>
  <c r="P95" i="52"/>
  <c r="P343" i="66"/>
  <c r="P342" i="66"/>
  <c r="P42" i="54"/>
  <c r="P41" i="54"/>
  <c r="P237" i="53"/>
  <c r="P243" i="52"/>
  <c r="P112" i="53"/>
  <c r="P96" i="52"/>
  <c r="P238" i="53"/>
  <c r="P244" i="52"/>
  <c r="P114" i="53"/>
  <c r="P97" i="52"/>
  <c r="P230" i="66"/>
  <c r="P239" i="53"/>
  <c r="P245" i="52"/>
  <c r="P115" i="53"/>
  <c r="P98" i="52"/>
  <c r="P231" i="66"/>
  <c r="P240" i="53"/>
  <c r="P246" i="52"/>
  <c r="P116" i="53"/>
  <c r="P100" i="52"/>
  <c r="P99" i="52"/>
  <c r="P232" i="66"/>
  <c r="P242" i="53"/>
  <c r="P241" i="53"/>
  <c r="P247" i="52"/>
  <c r="P118" i="53"/>
  <c r="P117" i="53"/>
  <c r="P233" i="66"/>
  <c r="P249" i="52"/>
  <c r="P234" i="66"/>
  <c r="P250" i="52"/>
  <c r="P235" i="66"/>
  <c r="P251" i="52"/>
  <c r="P236" i="66"/>
  <c r="P252" i="52"/>
  <c r="P253" i="52"/>
  <c r="P238" i="66"/>
  <c r="P254" i="52"/>
  <c r="P239" i="66"/>
  <c r="P256" i="52"/>
  <c r="P241" i="66"/>
  <c r="P240" i="66"/>
  <c r="P257" i="52"/>
  <c r="P258" i="52"/>
  <c r="P260" i="52"/>
  <c r="P259" i="52"/>
  <c r="B9" i="50"/>
  <c r="C9" i="50"/>
  <c r="D9" i="50"/>
  <c r="AD6" i="49"/>
  <c r="AE6" i="49"/>
  <c r="AD5" i="49"/>
  <c r="AE5" i="49"/>
  <c r="AA6" i="49"/>
  <c r="AA7" i="49"/>
  <c r="Z6" i="49"/>
  <c r="Z7" i="49"/>
  <c r="V6" i="49"/>
  <c r="V7" i="49"/>
  <c r="U6" i="49"/>
  <c r="U7" i="49"/>
  <c r="T6" i="49"/>
  <c r="T7" i="49"/>
  <c r="S6" i="49"/>
  <c r="S7" i="49"/>
  <c r="J6" i="49"/>
  <c r="J7" i="49"/>
  <c r="J8" i="49"/>
  <c r="J9" i="49"/>
  <c r="H6" i="49"/>
  <c r="H7" i="49"/>
  <c r="H8" i="49"/>
  <c r="H9" i="49"/>
  <c r="P125" i="51"/>
  <c r="M131" i="51"/>
  <c r="M127" i="51"/>
  <c r="J135" i="51"/>
  <c r="I135" i="51"/>
  <c r="M134" i="51"/>
  <c r="J134" i="51"/>
  <c r="I134" i="51"/>
  <c r="M133" i="51"/>
  <c r="J133" i="51"/>
  <c r="I133" i="51"/>
  <c r="M132" i="51"/>
  <c r="J132" i="51"/>
  <c r="I132" i="51"/>
  <c r="J131" i="51"/>
  <c r="I131" i="51"/>
  <c r="M130" i="51"/>
  <c r="J130" i="51"/>
  <c r="I130" i="51"/>
  <c r="M129" i="51"/>
  <c r="J129" i="51"/>
  <c r="I129" i="51"/>
  <c r="M128" i="51"/>
  <c r="J128" i="51"/>
  <c r="I128" i="51"/>
  <c r="J127" i="51"/>
  <c r="I127" i="51"/>
  <c r="Q126" i="51"/>
  <c r="Q127" i="51"/>
  <c r="Q128" i="51"/>
  <c r="Q129" i="51"/>
  <c r="Q130" i="51"/>
  <c r="Q131" i="51"/>
  <c r="Q132" i="51"/>
  <c r="Q133" i="51"/>
  <c r="Q134" i="51"/>
  <c r="Q135" i="51"/>
  <c r="M126" i="51"/>
  <c r="J126" i="51"/>
  <c r="J125" i="51"/>
  <c r="N125" i="51"/>
  <c r="N126" i="51"/>
  <c r="I126" i="51"/>
  <c r="Q125" i="51"/>
  <c r="I125" i="51"/>
  <c r="M118" i="51"/>
  <c r="M114" i="51"/>
  <c r="J122" i="51"/>
  <c r="I122" i="51"/>
  <c r="M121" i="51"/>
  <c r="J121" i="51"/>
  <c r="I121" i="51"/>
  <c r="M120" i="51"/>
  <c r="J120" i="51"/>
  <c r="I120" i="51"/>
  <c r="M119" i="51"/>
  <c r="J119" i="51"/>
  <c r="I119" i="51"/>
  <c r="J118" i="51"/>
  <c r="I118" i="51"/>
  <c r="M117" i="51"/>
  <c r="J117" i="51"/>
  <c r="I117" i="51"/>
  <c r="M116" i="51"/>
  <c r="J116" i="51"/>
  <c r="I116" i="51"/>
  <c r="M115" i="51"/>
  <c r="J115" i="51"/>
  <c r="I115" i="51"/>
  <c r="J114" i="51"/>
  <c r="I114" i="51"/>
  <c r="Q113" i="51"/>
  <c r="Q114" i="51"/>
  <c r="Q115" i="51"/>
  <c r="Q116" i="51"/>
  <c r="Q117" i="51"/>
  <c r="Q118" i="51"/>
  <c r="Q119" i="51"/>
  <c r="Q120" i="51"/>
  <c r="Q121" i="51"/>
  <c r="Q122" i="51"/>
  <c r="M113" i="51"/>
  <c r="J113" i="51"/>
  <c r="J112" i="51"/>
  <c r="N112" i="51"/>
  <c r="N113" i="51"/>
  <c r="I113" i="51"/>
  <c r="Q112" i="51"/>
  <c r="P112" i="51"/>
  <c r="I112" i="51"/>
  <c r="Q98" i="51"/>
  <c r="Q99" i="51"/>
  <c r="Q100" i="51"/>
  <c r="Q101" i="51"/>
  <c r="Q102" i="51"/>
  <c r="Q103" i="51"/>
  <c r="Q104" i="51"/>
  <c r="Q105" i="51"/>
  <c r="Q106" i="51"/>
  <c r="P98" i="51"/>
  <c r="P99" i="51"/>
  <c r="P100" i="51"/>
  <c r="P101" i="51"/>
  <c r="P102" i="51"/>
  <c r="P103" i="51"/>
  <c r="P104" i="51"/>
  <c r="P105" i="51"/>
  <c r="P106" i="51"/>
  <c r="N98" i="51"/>
  <c r="N99" i="51"/>
  <c r="N100" i="51"/>
  <c r="N101" i="51"/>
  <c r="N102" i="51"/>
  <c r="N103" i="51"/>
  <c r="N104" i="51"/>
  <c r="N105" i="51"/>
  <c r="N106" i="51"/>
  <c r="M107" i="51"/>
  <c r="M98" i="51"/>
  <c r="M99" i="51"/>
  <c r="M100" i="51"/>
  <c r="M101" i="51"/>
  <c r="M102" i="51"/>
  <c r="M103" i="51"/>
  <c r="M104" i="51"/>
  <c r="M105" i="51"/>
  <c r="M106" i="51"/>
  <c r="J106" i="51"/>
  <c r="J98" i="51"/>
  <c r="J99" i="51"/>
  <c r="J100" i="51"/>
  <c r="J101" i="51"/>
  <c r="J102" i="51"/>
  <c r="J103" i="51"/>
  <c r="J104" i="51"/>
  <c r="J105" i="51"/>
  <c r="I98" i="51"/>
  <c r="I99" i="51"/>
  <c r="I100" i="51"/>
  <c r="I101" i="51"/>
  <c r="I102" i="51"/>
  <c r="I103" i="51"/>
  <c r="I104" i="51"/>
  <c r="I105" i="51"/>
  <c r="I106" i="51"/>
  <c r="M97" i="51"/>
  <c r="J97" i="51"/>
  <c r="J96" i="51"/>
  <c r="N96" i="51"/>
  <c r="N97" i="51"/>
  <c r="I97" i="51"/>
  <c r="Q96" i="51"/>
  <c r="Q97" i="51"/>
  <c r="I96" i="51"/>
  <c r="M88" i="51"/>
  <c r="M94" i="51"/>
  <c r="I93" i="51"/>
  <c r="M92" i="51"/>
  <c r="J92" i="51"/>
  <c r="J93" i="51"/>
  <c r="I92" i="51"/>
  <c r="M91" i="51"/>
  <c r="J91" i="51"/>
  <c r="I91" i="51"/>
  <c r="M90" i="51"/>
  <c r="J90" i="51"/>
  <c r="I90" i="51"/>
  <c r="M89" i="51"/>
  <c r="J89" i="51"/>
  <c r="I89" i="51"/>
  <c r="Q88" i="51"/>
  <c r="Q89" i="51"/>
  <c r="Q90" i="51"/>
  <c r="Q91" i="51"/>
  <c r="Q92" i="51"/>
  <c r="Q93" i="51"/>
  <c r="J88" i="51"/>
  <c r="J87" i="51"/>
  <c r="N87" i="51"/>
  <c r="N88" i="51"/>
  <c r="N89" i="51"/>
  <c r="I88" i="51"/>
  <c r="Q87" i="51"/>
  <c r="P87" i="51"/>
  <c r="I87" i="51"/>
  <c r="Q79" i="51"/>
  <c r="Q80" i="51"/>
  <c r="Q81" i="51"/>
  <c r="Q82" i="51"/>
  <c r="Q83" i="51"/>
  <c r="P79" i="51"/>
  <c r="P80" i="51"/>
  <c r="P81" i="51"/>
  <c r="P82" i="51"/>
  <c r="P83" i="51"/>
  <c r="P77" i="51"/>
  <c r="N79" i="51"/>
  <c r="N80" i="51"/>
  <c r="N81" i="51"/>
  <c r="N82" i="51"/>
  <c r="N83" i="51"/>
  <c r="M80" i="51"/>
  <c r="M84" i="51"/>
  <c r="M79" i="51"/>
  <c r="M81" i="51"/>
  <c r="M82" i="51"/>
  <c r="J79" i="51"/>
  <c r="J80" i="51"/>
  <c r="J81" i="51"/>
  <c r="J82" i="51"/>
  <c r="J83" i="51"/>
  <c r="I79" i="51"/>
  <c r="I80" i="51"/>
  <c r="I81" i="51"/>
  <c r="I82" i="51"/>
  <c r="I83" i="51"/>
  <c r="M78" i="51"/>
  <c r="J78" i="51"/>
  <c r="I78" i="51"/>
  <c r="Q77" i="51"/>
  <c r="Q78" i="51"/>
  <c r="J77" i="51"/>
  <c r="N77" i="51"/>
  <c r="N78" i="51"/>
  <c r="I77" i="51"/>
  <c r="N127" i="51"/>
  <c r="N128" i="51"/>
  <c r="N129" i="51"/>
  <c r="N130" i="51"/>
  <c r="N131" i="51"/>
  <c r="N132" i="51"/>
  <c r="N133" i="51"/>
  <c r="N134" i="51"/>
  <c r="M136" i="51"/>
  <c r="P113" i="51"/>
  <c r="M123" i="51"/>
  <c r="N114" i="51"/>
  <c r="N115" i="51"/>
  <c r="N116" i="51"/>
  <c r="N117" i="51"/>
  <c r="N118" i="51"/>
  <c r="N119" i="51"/>
  <c r="N120" i="51"/>
  <c r="N121" i="51"/>
  <c r="P96" i="51"/>
  <c r="P97" i="51"/>
  <c r="P88" i="51"/>
  <c r="N90" i="51"/>
  <c r="N91" i="51"/>
  <c r="N92" i="51"/>
  <c r="P126" i="51"/>
  <c r="P114" i="51"/>
  <c r="P89" i="51"/>
  <c r="P78" i="51"/>
  <c r="P127" i="51"/>
  <c r="P115" i="51"/>
  <c r="P90" i="51"/>
  <c r="P128" i="51"/>
  <c r="P116" i="51"/>
  <c r="P91" i="51"/>
  <c r="P129" i="51"/>
  <c r="P117" i="51"/>
  <c r="P93" i="51"/>
  <c r="P92" i="51"/>
  <c r="P130" i="51"/>
  <c r="P118" i="51"/>
  <c r="P131" i="51"/>
  <c r="P119" i="51"/>
  <c r="P132" i="51"/>
  <c r="P120" i="51"/>
  <c r="P133" i="51"/>
  <c r="P122" i="51"/>
  <c r="P121" i="51"/>
  <c r="P135" i="51"/>
  <c r="P134" i="51"/>
  <c r="M438" i="48"/>
  <c r="Q415" i="48"/>
  <c r="Q416" i="48"/>
  <c r="Q417" i="48"/>
  <c r="Q418" i="48"/>
  <c r="Q419" i="48"/>
  <c r="Q420" i="48"/>
  <c r="Q421" i="48"/>
  <c r="Q422" i="48"/>
  <c r="Q423" i="48"/>
  <c r="Q424" i="48"/>
  <c r="Q425" i="48"/>
  <c r="Q426" i="48"/>
  <c r="Q427" i="48"/>
  <c r="Q428" i="48"/>
  <c r="Q429" i="48"/>
  <c r="Q430" i="48"/>
  <c r="Q431" i="48"/>
  <c r="Q432" i="48"/>
  <c r="Q433" i="48"/>
  <c r="Q434" i="48"/>
  <c r="Q435" i="48"/>
  <c r="Q436" i="48"/>
  <c r="Q437" i="48"/>
  <c r="P415" i="48"/>
  <c r="P416" i="48"/>
  <c r="P417" i="48"/>
  <c r="P418" i="48"/>
  <c r="P419" i="48"/>
  <c r="P420" i="48"/>
  <c r="P421" i="48"/>
  <c r="P422" i="48"/>
  <c r="P423" i="48"/>
  <c r="P424" i="48"/>
  <c r="P425" i="48"/>
  <c r="P426" i="48"/>
  <c r="P427" i="48"/>
  <c r="P428" i="48"/>
  <c r="P429" i="48"/>
  <c r="P430" i="48"/>
  <c r="P431" i="48"/>
  <c r="P432" i="48"/>
  <c r="P433" i="48"/>
  <c r="P434" i="48"/>
  <c r="P435" i="48"/>
  <c r="P436" i="48"/>
  <c r="P437" i="48"/>
  <c r="N415" i="48"/>
  <c r="N416" i="48"/>
  <c r="N417" i="48"/>
  <c r="N418" i="48"/>
  <c r="N419" i="48"/>
  <c r="N420" i="48"/>
  <c r="N421" i="48"/>
  <c r="N422" i="48"/>
  <c r="N423" i="48"/>
  <c r="N424" i="48"/>
  <c r="N425" i="48"/>
  <c r="N426" i="48"/>
  <c r="N427" i="48"/>
  <c r="N428" i="48"/>
  <c r="N429" i="48"/>
  <c r="N430" i="48"/>
  <c r="N431" i="48"/>
  <c r="N432" i="48"/>
  <c r="N433" i="48"/>
  <c r="N434" i="48"/>
  <c r="N435" i="48"/>
  <c r="N436" i="48"/>
  <c r="N437" i="48"/>
  <c r="J437" i="48"/>
  <c r="M415" i="48"/>
  <c r="M416" i="48"/>
  <c r="M417" i="48"/>
  <c r="M418" i="48"/>
  <c r="M419" i="48"/>
  <c r="M420" i="48"/>
  <c r="M421" i="48"/>
  <c r="M422" i="48"/>
  <c r="M423" i="48"/>
  <c r="M424" i="48"/>
  <c r="M425" i="48"/>
  <c r="M426" i="48"/>
  <c r="M427" i="48"/>
  <c r="M428" i="48"/>
  <c r="M429" i="48"/>
  <c r="M430" i="48"/>
  <c r="M431" i="48"/>
  <c r="M432" i="48"/>
  <c r="M433" i="48"/>
  <c r="M434" i="48"/>
  <c r="M435" i="48"/>
  <c r="M436" i="48"/>
  <c r="J413" i="48"/>
  <c r="I415" i="48"/>
  <c r="J415" i="48"/>
  <c r="I416" i="48"/>
  <c r="J416" i="48"/>
  <c r="I417" i="48"/>
  <c r="J417" i="48"/>
  <c r="I418" i="48"/>
  <c r="J418" i="48"/>
  <c r="I419" i="48"/>
  <c r="J419" i="48"/>
  <c r="I420" i="48"/>
  <c r="J420" i="48"/>
  <c r="I421" i="48"/>
  <c r="J421" i="48"/>
  <c r="I422" i="48"/>
  <c r="J422" i="48"/>
  <c r="I423" i="48"/>
  <c r="J423" i="48"/>
  <c r="I424" i="48"/>
  <c r="J424" i="48"/>
  <c r="I425" i="48"/>
  <c r="J425" i="48"/>
  <c r="I426" i="48"/>
  <c r="J426" i="48"/>
  <c r="I427" i="48"/>
  <c r="J427" i="48"/>
  <c r="I428" i="48"/>
  <c r="J428" i="48"/>
  <c r="I429" i="48"/>
  <c r="J429" i="48"/>
  <c r="I430" i="48"/>
  <c r="J430" i="48"/>
  <c r="I431" i="48"/>
  <c r="J431" i="48"/>
  <c r="I432" i="48"/>
  <c r="J432" i="48"/>
  <c r="I433" i="48"/>
  <c r="J433" i="48"/>
  <c r="I434" i="48"/>
  <c r="J434" i="48"/>
  <c r="I435" i="48"/>
  <c r="J435" i="48"/>
  <c r="I436" i="48"/>
  <c r="J436" i="48"/>
  <c r="I437" i="48"/>
  <c r="J414" i="48"/>
  <c r="I414" i="48"/>
  <c r="Q413" i="48"/>
  <c r="Q414" i="48"/>
  <c r="I413" i="48"/>
  <c r="M406" i="48"/>
  <c r="Q379" i="48"/>
  <c r="Q380" i="48"/>
  <c r="Q381" i="48"/>
  <c r="Q382" i="48"/>
  <c r="Q383" i="48"/>
  <c r="Q384" i="48"/>
  <c r="Q385" i="48"/>
  <c r="Q386" i="48"/>
  <c r="Q387" i="48"/>
  <c r="Q388" i="48"/>
  <c r="Q389" i="48"/>
  <c r="Q390" i="48"/>
  <c r="Q391" i="48"/>
  <c r="Q392" i="48"/>
  <c r="Q393" i="48"/>
  <c r="Q394" i="48"/>
  <c r="Q395" i="48"/>
  <c r="Q396" i="48"/>
  <c r="Q397" i="48"/>
  <c r="Q398" i="48"/>
  <c r="Q399" i="48"/>
  <c r="Q400" i="48"/>
  <c r="Q401" i="48"/>
  <c r="Q402" i="48"/>
  <c r="Q403" i="48"/>
  <c r="Q404" i="48"/>
  <c r="Q405" i="48"/>
  <c r="P383" i="48"/>
  <c r="P384" i="48"/>
  <c r="P385" i="48"/>
  <c r="P386" i="48"/>
  <c r="P387" i="48"/>
  <c r="P389" i="48"/>
  <c r="P390" i="48"/>
  <c r="P391" i="48"/>
  <c r="P392" i="48"/>
  <c r="P397" i="48"/>
  <c r="P398" i="48"/>
  <c r="P399" i="48"/>
  <c r="P404" i="48"/>
  <c r="P405" i="48"/>
  <c r="N379" i="48"/>
  <c r="N380" i="48"/>
  <c r="N381" i="48"/>
  <c r="N382" i="48"/>
  <c r="N383" i="48"/>
  <c r="N384" i="48"/>
  <c r="N385" i="48"/>
  <c r="N386" i="48"/>
  <c r="N387" i="48"/>
  <c r="N388" i="48"/>
  <c r="N389" i="48"/>
  <c r="N390" i="48"/>
  <c r="N391" i="48"/>
  <c r="N392" i="48"/>
  <c r="N393" i="48"/>
  <c r="N394" i="48"/>
  <c r="N395" i="48"/>
  <c r="N396" i="48"/>
  <c r="N397" i="48"/>
  <c r="N398" i="48"/>
  <c r="N399" i="48"/>
  <c r="N400" i="48"/>
  <c r="N401" i="48"/>
  <c r="N402" i="48"/>
  <c r="N403" i="48"/>
  <c r="N404" i="48"/>
  <c r="N405" i="48"/>
  <c r="J405" i="48"/>
  <c r="K399" i="48"/>
  <c r="M399" i="48"/>
  <c r="M383" i="48"/>
  <c r="M384" i="48"/>
  <c r="M385" i="48"/>
  <c r="M386" i="48"/>
  <c r="M387" i="48"/>
  <c r="M389" i="48"/>
  <c r="M390" i="48"/>
  <c r="M391" i="48"/>
  <c r="M392" i="48"/>
  <c r="M397" i="48"/>
  <c r="M398" i="48"/>
  <c r="M404" i="48"/>
  <c r="K392" i="48"/>
  <c r="K387" i="48"/>
  <c r="M378" i="48"/>
  <c r="K378" i="48"/>
  <c r="Q378" i="48"/>
  <c r="J378" i="48"/>
  <c r="I378" i="48"/>
  <c r="I379" i="48"/>
  <c r="J379" i="48"/>
  <c r="I380" i="48"/>
  <c r="J380" i="48"/>
  <c r="I381" i="48"/>
  <c r="J381" i="48"/>
  <c r="I383" i="48"/>
  <c r="J383" i="48"/>
  <c r="I384" i="48"/>
  <c r="J384" i="48"/>
  <c r="I385" i="48"/>
  <c r="J385" i="48"/>
  <c r="I386" i="48"/>
  <c r="J386" i="48"/>
  <c r="I387" i="48"/>
  <c r="J387" i="48"/>
  <c r="I388" i="48"/>
  <c r="J388" i="48"/>
  <c r="I389" i="48"/>
  <c r="J389" i="48"/>
  <c r="I390" i="48"/>
  <c r="J390" i="48"/>
  <c r="I391" i="48"/>
  <c r="J391" i="48"/>
  <c r="I392" i="48"/>
  <c r="J392" i="48"/>
  <c r="I393" i="48"/>
  <c r="J393" i="48"/>
  <c r="I394" i="48"/>
  <c r="J394" i="48"/>
  <c r="I395" i="48"/>
  <c r="J395" i="48"/>
  <c r="I396" i="48"/>
  <c r="J396" i="48"/>
  <c r="I397" i="48"/>
  <c r="J397" i="48"/>
  <c r="I398" i="48"/>
  <c r="J398" i="48"/>
  <c r="I399" i="48"/>
  <c r="J399" i="48"/>
  <c r="I400" i="48"/>
  <c r="J400" i="48"/>
  <c r="I401" i="48"/>
  <c r="J401" i="48"/>
  <c r="I402" i="48"/>
  <c r="J402" i="48"/>
  <c r="I403" i="48"/>
  <c r="J403" i="48"/>
  <c r="I404" i="48"/>
  <c r="J404" i="48"/>
  <c r="I405" i="48"/>
  <c r="J382" i="48"/>
  <c r="I382" i="48"/>
  <c r="Q377" i="48"/>
  <c r="P377" i="48"/>
  <c r="I377" i="48"/>
  <c r="M364" i="48"/>
  <c r="Q352" i="48"/>
  <c r="Q353" i="48"/>
  <c r="Q354" i="48"/>
  <c r="Q355" i="48"/>
  <c r="Q356" i="48"/>
  <c r="Q357" i="48"/>
  <c r="Q358" i="48"/>
  <c r="Q359" i="48"/>
  <c r="Q360" i="48"/>
  <c r="Q361" i="48"/>
  <c r="Q362" i="48"/>
  <c r="Q363" i="48"/>
  <c r="P352" i="48"/>
  <c r="P355" i="48"/>
  <c r="P356" i="48"/>
  <c r="P357" i="48"/>
  <c r="P358" i="48"/>
  <c r="P360" i="48"/>
  <c r="P361" i="48"/>
  <c r="P362" i="48"/>
  <c r="P363" i="48"/>
  <c r="N350" i="48"/>
  <c r="N352" i="48"/>
  <c r="N353" i="48"/>
  <c r="N354" i="48"/>
  <c r="N355" i="48"/>
  <c r="N356" i="48"/>
  <c r="N357" i="48"/>
  <c r="N358" i="48"/>
  <c r="N359" i="48"/>
  <c r="N360" i="48"/>
  <c r="N361" i="48"/>
  <c r="N362" i="48"/>
  <c r="N363" i="48"/>
  <c r="M352" i="48"/>
  <c r="M355" i="48"/>
  <c r="M356" i="48"/>
  <c r="M357" i="48"/>
  <c r="M358" i="48"/>
  <c r="M360" i="48"/>
  <c r="M361" i="48"/>
  <c r="M362" i="48"/>
  <c r="M363" i="48"/>
  <c r="K358" i="48"/>
  <c r="K352" i="48"/>
  <c r="I363" i="48"/>
  <c r="I352" i="48"/>
  <c r="J352" i="48"/>
  <c r="I353" i="48"/>
  <c r="J353" i="48"/>
  <c r="I354" i="48"/>
  <c r="J354" i="48"/>
  <c r="I355" i="48"/>
  <c r="J355" i="48"/>
  <c r="I356" i="48"/>
  <c r="J356" i="48"/>
  <c r="I357" i="48"/>
  <c r="J357" i="48"/>
  <c r="I358" i="48"/>
  <c r="J358" i="48"/>
  <c r="I359" i="48"/>
  <c r="J359" i="48"/>
  <c r="I360" i="48"/>
  <c r="J360" i="48"/>
  <c r="I361" i="48"/>
  <c r="J361" i="48"/>
  <c r="I362" i="48"/>
  <c r="J362" i="48"/>
  <c r="J363" i="48"/>
  <c r="Q351" i="48"/>
  <c r="J351" i="48"/>
  <c r="I351" i="48"/>
  <c r="Q350" i="48"/>
  <c r="I350" i="48"/>
  <c r="M147" i="48"/>
  <c r="Q132" i="48"/>
  <c r="Q133" i="48"/>
  <c r="Q134" i="48"/>
  <c r="Q135" i="48"/>
  <c r="Q136" i="48"/>
  <c r="Q137" i="48"/>
  <c r="Q138" i="48"/>
  <c r="Q139" i="48"/>
  <c r="Q140" i="48"/>
  <c r="Q141" i="48"/>
  <c r="Q142" i="48"/>
  <c r="Q143" i="48"/>
  <c r="Q144" i="48"/>
  <c r="Q145" i="48"/>
  <c r="Q146" i="48"/>
  <c r="P138" i="48"/>
  <c r="P139" i="48"/>
  <c r="P140" i="48"/>
  <c r="P141" i="48"/>
  <c r="P144" i="48"/>
  <c r="P145" i="48"/>
  <c r="P146" i="48"/>
  <c r="P130" i="48"/>
  <c r="N132" i="48"/>
  <c r="N133" i="48"/>
  <c r="N134" i="48"/>
  <c r="N135" i="48"/>
  <c r="N136" i="48"/>
  <c r="N137" i="48"/>
  <c r="N138" i="48"/>
  <c r="N139" i="48"/>
  <c r="N140" i="48"/>
  <c r="N141" i="48"/>
  <c r="N142" i="48"/>
  <c r="N143" i="48"/>
  <c r="N144" i="48"/>
  <c r="N145" i="48"/>
  <c r="N146" i="48"/>
  <c r="Q131" i="48"/>
  <c r="Q130" i="48"/>
  <c r="N130" i="48"/>
  <c r="N131" i="48"/>
  <c r="M89" i="48"/>
  <c r="M64" i="48"/>
  <c r="Q76" i="48"/>
  <c r="Q77" i="48"/>
  <c r="Q78" i="48"/>
  <c r="Q79" i="48"/>
  <c r="Q80" i="48"/>
  <c r="Q81" i="48"/>
  <c r="Q82" i="48"/>
  <c r="Q83" i="48"/>
  <c r="Q84" i="48"/>
  <c r="Q85" i="48"/>
  <c r="Q86" i="48"/>
  <c r="Q87" i="48"/>
  <c r="Q88" i="48"/>
  <c r="Q74" i="48"/>
  <c r="Q75" i="48"/>
  <c r="P77" i="48"/>
  <c r="P78" i="48"/>
  <c r="P79" i="48"/>
  <c r="P80" i="48"/>
  <c r="P81" i="48"/>
  <c r="P84" i="48"/>
  <c r="P85" i="48"/>
  <c r="P87" i="48"/>
  <c r="P88" i="48"/>
  <c r="P74" i="48"/>
  <c r="N76" i="48"/>
  <c r="N77" i="48"/>
  <c r="N78" i="48"/>
  <c r="N79" i="48"/>
  <c r="N80" i="48"/>
  <c r="N81" i="48"/>
  <c r="N82" i="48"/>
  <c r="N83" i="48"/>
  <c r="N84" i="48"/>
  <c r="N85" i="48"/>
  <c r="N86" i="48"/>
  <c r="N87" i="48"/>
  <c r="N88" i="48"/>
  <c r="N74" i="48"/>
  <c r="N75" i="48"/>
  <c r="Q59" i="48"/>
  <c r="Q60" i="48"/>
  <c r="Q61" i="48"/>
  <c r="Q62" i="48"/>
  <c r="Q63" i="48"/>
  <c r="Q57" i="48"/>
  <c r="Q58" i="48"/>
  <c r="P59" i="48"/>
  <c r="P60" i="48"/>
  <c r="P61" i="48"/>
  <c r="P62" i="48"/>
  <c r="P63" i="48"/>
  <c r="P58" i="48"/>
  <c r="P57" i="48"/>
  <c r="N59" i="48"/>
  <c r="N60" i="48"/>
  <c r="N61" i="48"/>
  <c r="N62" i="48"/>
  <c r="N63" i="48"/>
  <c r="N57" i="48"/>
  <c r="N58" i="48"/>
  <c r="P414" i="48"/>
  <c r="P413" i="48"/>
  <c r="N413" i="48"/>
  <c r="N414" i="48"/>
  <c r="P378" i="48"/>
  <c r="J377" i="48"/>
  <c r="N377" i="48"/>
  <c r="N378" i="48"/>
  <c r="P351" i="48"/>
  <c r="P350" i="48"/>
  <c r="M351" i="48"/>
  <c r="M414" i="48"/>
  <c r="J350" i="48"/>
  <c r="N351" i="48"/>
  <c r="P131" i="48"/>
  <c r="M146" i="48"/>
  <c r="M145" i="48"/>
  <c r="M144" i="48"/>
  <c r="M139" i="48"/>
  <c r="M140" i="48"/>
  <c r="M141" i="48"/>
  <c r="M138" i="48"/>
  <c r="J146" i="48"/>
  <c r="K141" i="48"/>
  <c r="J57" i="48"/>
  <c r="M131" i="48"/>
  <c r="J130" i="48"/>
  <c r="J131" i="48"/>
  <c r="K131" i="48"/>
  <c r="I132" i="48"/>
  <c r="J132" i="48"/>
  <c r="I133" i="48"/>
  <c r="J133" i="48"/>
  <c r="I134" i="48"/>
  <c r="J134" i="48"/>
  <c r="I135" i="48"/>
  <c r="J135" i="48"/>
  <c r="I136" i="48"/>
  <c r="J136" i="48"/>
  <c r="I137" i="48"/>
  <c r="J137" i="48"/>
  <c r="I138" i="48"/>
  <c r="J138" i="48"/>
  <c r="I139" i="48"/>
  <c r="J139" i="48"/>
  <c r="I140" i="48"/>
  <c r="J140" i="48"/>
  <c r="I141" i="48"/>
  <c r="J141" i="48"/>
  <c r="I142" i="48"/>
  <c r="J142" i="48"/>
  <c r="I143" i="48"/>
  <c r="J143" i="48"/>
  <c r="I144" i="48"/>
  <c r="J144" i="48"/>
  <c r="I145" i="48"/>
  <c r="J145" i="48"/>
  <c r="I146" i="48"/>
  <c r="I131" i="48"/>
  <c r="I130" i="48"/>
  <c r="M88" i="48"/>
  <c r="J88" i="48"/>
  <c r="M87" i="48"/>
  <c r="M85" i="48"/>
  <c r="M84" i="48"/>
  <c r="K85" i="48"/>
  <c r="M80" i="48"/>
  <c r="M78" i="48"/>
  <c r="M79" i="48"/>
  <c r="M81" i="48"/>
  <c r="K81" i="48"/>
  <c r="M77" i="48"/>
  <c r="M57" i="48"/>
  <c r="J74" i="48"/>
  <c r="I76" i="48"/>
  <c r="I77" i="48"/>
  <c r="J77" i="48"/>
  <c r="I78" i="48"/>
  <c r="J78" i="48"/>
  <c r="I79" i="48"/>
  <c r="J79" i="48"/>
  <c r="I80" i="48"/>
  <c r="J80" i="48"/>
  <c r="I81" i="48"/>
  <c r="J81" i="48"/>
  <c r="I82" i="48"/>
  <c r="J82" i="48"/>
  <c r="I83" i="48"/>
  <c r="J83" i="48"/>
  <c r="I84" i="48"/>
  <c r="J84" i="48"/>
  <c r="I85" i="48"/>
  <c r="J85" i="48"/>
  <c r="I86" i="48"/>
  <c r="J86" i="48"/>
  <c r="I87" i="48"/>
  <c r="J87" i="48"/>
  <c r="I88" i="48"/>
  <c r="I75" i="48"/>
  <c r="I74" i="48"/>
  <c r="M58" i="48"/>
  <c r="M59" i="48"/>
  <c r="M60" i="48"/>
  <c r="M61" i="48"/>
  <c r="M62" i="48"/>
  <c r="M63" i="48"/>
  <c r="J63" i="48"/>
  <c r="J59" i="48"/>
  <c r="J60" i="48"/>
  <c r="J61" i="48"/>
  <c r="J62" i="48"/>
  <c r="I59" i="48"/>
  <c r="I60" i="48"/>
  <c r="I61" i="48"/>
  <c r="I62" i="48"/>
  <c r="I63" i="48"/>
  <c r="J58" i="48"/>
  <c r="I58" i="48"/>
  <c r="I57" i="48"/>
  <c r="C10" i="50"/>
  <c r="D10" i="50"/>
  <c r="Z5" i="49"/>
  <c r="AA5" i="49"/>
  <c r="T5" i="49"/>
  <c r="S5" i="49"/>
  <c r="H5" i="49"/>
  <c r="J5" i="49"/>
  <c r="Z4" i="49"/>
  <c r="AA4" i="49"/>
  <c r="T4" i="49"/>
  <c r="S4" i="49"/>
  <c r="H4" i="49"/>
  <c r="J4" i="49"/>
  <c r="U5" i="49"/>
  <c r="V5" i="49"/>
  <c r="U4" i="49"/>
  <c r="V4" i="49"/>
  <c r="F48" i="4"/>
  <c r="C48" i="4"/>
  <c r="Q31" i="4"/>
  <c r="R31" i="4"/>
  <c r="Q29" i="4"/>
  <c r="R29" i="4"/>
  <c r="Q28" i="4"/>
  <c r="R28" i="4"/>
  <c r="Q27" i="4"/>
  <c r="C5" i="47"/>
  <c r="B5" i="47"/>
  <c r="D6" i="47"/>
  <c r="D16" i="30"/>
  <c r="C6" i="47"/>
  <c r="P312" i="28"/>
  <c r="Z5" i="46"/>
  <c r="AA5" i="46"/>
  <c r="T5" i="46"/>
  <c r="S5" i="46"/>
  <c r="U5" i="46"/>
  <c r="V5" i="46"/>
  <c r="H5" i="46"/>
  <c r="J5" i="46"/>
  <c r="Z4" i="46"/>
  <c r="AA4" i="46"/>
  <c r="T4" i="46"/>
  <c r="S4" i="46"/>
  <c r="H4" i="46"/>
  <c r="J4" i="46"/>
  <c r="D6" i="45"/>
  <c r="B6" i="45"/>
  <c r="V5" i="44"/>
  <c r="V4" i="44"/>
  <c r="T5" i="44"/>
  <c r="U5" i="44"/>
  <c r="Z5" i="44"/>
  <c r="AA5" i="44"/>
  <c r="AD5" i="44"/>
  <c r="AE5" i="44"/>
  <c r="J5" i="44"/>
  <c r="J6" i="44"/>
  <c r="H6" i="44"/>
  <c r="S5" i="44"/>
  <c r="H5" i="44"/>
  <c r="Z4" i="44"/>
  <c r="AA4" i="44"/>
  <c r="T4" i="44"/>
  <c r="S4" i="44"/>
  <c r="H4" i="44"/>
  <c r="J4" i="44"/>
  <c r="E10" i="43"/>
  <c r="D10" i="43"/>
  <c r="C10" i="43"/>
  <c r="B10" i="43"/>
  <c r="S15" i="42"/>
  <c r="T15" i="42"/>
  <c r="S16" i="42"/>
  <c r="T16" i="42"/>
  <c r="Z15" i="42"/>
  <c r="AA15" i="42"/>
  <c r="Z16" i="42"/>
  <c r="AA16" i="42"/>
  <c r="AD16" i="42"/>
  <c r="AE16" i="42"/>
  <c r="AD14" i="42"/>
  <c r="AE14" i="42"/>
  <c r="P391" i="20"/>
  <c r="M391" i="20"/>
  <c r="I391" i="20"/>
  <c r="P390" i="20"/>
  <c r="M390" i="20"/>
  <c r="J390" i="20"/>
  <c r="J391" i="20"/>
  <c r="I390" i="20"/>
  <c r="P389" i="20"/>
  <c r="M389" i="20"/>
  <c r="J389" i="20"/>
  <c r="I389" i="20"/>
  <c r="P388" i="20"/>
  <c r="M388" i="20"/>
  <c r="J388" i="20"/>
  <c r="I388" i="20"/>
  <c r="P387" i="20"/>
  <c r="M387" i="20"/>
  <c r="J387" i="20"/>
  <c r="I387" i="20"/>
  <c r="P386" i="20"/>
  <c r="M386" i="20"/>
  <c r="J386" i="20"/>
  <c r="I386" i="20"/>
  <c r="P385" i="20"/>
  <c r="M385" i="20"/>
  <c r="J385" i="20"/>
  <c r="I385" i="20"/>
  <c r="P384" i="20"/>
  <c r="M384" i="20"/>
  <c r="J384" i="20"/>
  <c r="I384" i="20"/>
  <c r="P383" i="20"/>
  <c r="M383" i="20"/>
  <c r="J383" i="20"/>
  <c r="I383" i="20"/>
  <c r="P382" i="20"/>
  <c r="M382" i="20"/>
  <c r="J382" i="20"/>
  <c r="I382" i="20"/>
  <c r="P381" i="20"/>
  <c r="M381" i="20"/>
  <c r="J381" i="20"/>
  <c r="I381" i="20"/>
  <c r="P380" i="20"/>
  <c r="M380" i="20"/>
  <c r="J380" i="20"/>
  <c r="I380" i="20"/>
  <c r="P379" i="20"/>
  <c r="M379" i="20"/>
  <c r="J379" i="20"/>
  <c r="I379" i="20"/>
  <c r="P378" i="20"/>
  <c r="M378" i="20"/>
  <c r="J378" i="20"/>
  <c r="I378" i="20"/>
  <c r="P377" i="20"/>
  <c r="N377" i="20"/>
  <c r="N378" i="20"/>
  <c r="N379" i="20"/>
  <c r="N380" i="20"/>
  <c r="N381" i="20"/>
  <c r="N382" i="20"/>
  <c r="N383" i="20"/>
  <c r="N384" i="20"/>
  <c r="N385" i="20"/>
  <c r="N386" i="20"/>
  <c r="N387" i="20"/>
  <c r="N388" i="20"/>
  <c r="N389" i="20"/>
  <c r="N390" i="20"/>
  <c r="N391" i="20"/>
  <c r="M377" i="20"/>
  <c r="J377" i="20"/>
  <c r="I377" i="20"/>
  <c r="Q376" i="20"/>
  <c r="Q377" i="20"/>
  <c r="Q378" i="20"/>
  <c r="Q379" i="20"/>
  <c r="Q380" i="20"/>
  <c r="Q381" i="20"/>
  <c r="Q382" i="20"/>
  <c r="Q383" i="20"/>
  <c r="Q384" i="20"/>
  <c r="Q385" i="20"/>
  <c r="Q386" i="20"/>
  <c r="Q387" i="20"/>
  <c r="Q388" i="20"/>
  <c r="Q389" i="20"/>
  <c r="Q390" i="20"/>
  <c r="Q391" i="20"/>
  <c r="P376" i="20"/>
  <c r="M376" i="20"/>
  <c r="J376" i="20"/>
  <c r="J375" i="20"/>
  <c r="I376" i="20"/>
  <c r="Q375" i="20"/>
  <c r="P375" i="20"/>
  <c r="N375" i="20"/>
  <c r="N376" i="20"/>
  <c r="M375" i="20"/>
  <c r="I375" i="20"/>
  <c r="P372" i="20"/>
  <c r="M372" i="20"/>
  <c r="I372" i="20"/>
  <c r="P371" i="20"/>
  <c r="M371" i="20"/>
  <c r="J371" i="20"/>
  <c r="J372" i="20"/>
  <c r="I371" i="20"/>
  <c r="P370" i="20"/>
  <c r="M370" i="20"/>
  <c r="J370" i="20"/>
  <c r="I370" i="20"/>
  <c r="J369" i="20"/>
  <c r="I369" i="20"/>
  <c r="J368" i="20"/>
  <c r="I368" i="20"/>
  <c r="J367" i="20"/>
  <c r="I367" i="20"/>
  <c r="J366" i="20"/>
  <c r="I366" i="20"/>
  <c r="P365" i="20"/>
  <c r="J365" i="20"/>
  <c r="K365" i="20"/>
  <c r="M365" i="20"/>
  <c r="I365" i="20"/>
  <c r="P364" i="20"/>
  <c r="M364" i="20"/>
  <c r="J364" i="20"/>
  <c r="I364" i="20"/>
  <c r="P363" i="20"/>
  <c r="M363" i="20"/>
  <c r="J363" i="20"/>
  <c r="I363" i="20"/>
  <c r="J362" i="20"/>
  <c r="I362" i="20"/>
  <c r="P361" i="20"/>
  <c r="J361" i="20"/>
  <c r="I361" i="20"/>
  <c r="P360" i="20"/>
  <c r="M360" i="20"/>
  <c r="J360" i="20"/>
  <c r="I360" i="20"/>
  <c r="J359" i="20"/>
  <c r="I359" i="20"/>
  <c r="J358" i="20"/>
  <c r="I358" i="20"/>
  <c r="P357" i="20"/>
  <c r="K357" i="20"/>
  <c r="M357" i="20"/>
  <c r="J357" i="20"/>
  <c r="I357" i="20"/>
  <c r="P356" i="20"/>
  <c r="M356" i="20"/>
  <c r="J356" i="20"/>
  <c r="I356" i="20"/>
  <c r="P355" i="20"/>
  <c r="M355" i="20"/>
  <c r="J355" i="20"/>
  <c r="I355" i="20"/>
  <c r="P354" i="20"/>
  <c r="M354" i="20"/>
  <c r="J354" i="20"/>
  <c r="I354" i="20"/>
  <c r="P353" i="20"/>
  <c r="M353" i="20"/>
  <c r="J353" i="20"/>
  <c r="I353" i="20"/>
  <c r="P352" i="20"/>
  <c r="M352" i="20"/>
  <c r="J352" i="20"/>
  <c r="I352" i="20"/>
  <c r="P351" i="20"/>
  <c r="M351" i="20"/>
  <c r="J351" i="20"/>
  <c r="I351" i="20"/>
  <c r="P350" i="20"/>
  <c r="N350" i="20"/>
  <c r="N351" i="20"/>
  <c r="N352" i="20"/>
  <c r="N353" i="20"/>
  <c r="N354" i="20"/>
  <c r="N355" i="20"/>
  <c r="N356" i="20"/>
  <c r="N357" i="20"/>
  <c r="N358" i="20"/>
  <c r="N359" i="20"/>
  <c r="N360" i="20"/>
  <c r="M350" i="20"/>
  <c r="J350" i="20"/>
  <c r="I350" i="20"/>
  <c r="Q349" i="20"/>
  <c r="Q350" i="20"/>
  <c r="Q351" i="20"/>
  <c r="Q352" i="20"/>
  <c r="Q353" i="20"/>
  <c r="Q354" i="20"/>
  <c r="Q355" i="20"/>
  <c r="Q356" i="20"/>
  <c r="Q357" i="20"/>
  <c r="Q358" i="20"/>
  <c r="Q359" i="20"/>
  <c r="Q360" i="20"/>
  <c r="Q361" i="20"/>
  <c r="Q362" i="20"/>
  <c r="Q363" i="20"/>
  <c r="Q364" i="20"/>
  <c r="Q365" i="20"/>
  <c r="Q366" i="20"/>
  <c r="Q367" i="20"/>
  <c r="Q368" i="20"/>
  <c r="Q369" i="20"/>
  <c r="Q370" i="20"/>
  <c r="Q371" i="20"/>
  <c r="Q372" i="20"/>
  <c r="P349" i="20"/>
  <c r="M349" i="20"/>
  <c r="J349" i="20"/>
  <c r="N349" i="20"/>
  <c r="I349" i="20"/>
  <c r="P345" i="20"/>
  <c r="M345" i="20"/>
  <c r="J345" i="20"/>
  <c r="I345" i="20"/>
  <c r="P344" i="20"/>
  <c r="M344" i="20"/>
  <c r="J344" i="20"/>
  <c r="I344" i="20"/>
  <c r="J343" i="20"/>
  <c r="I343" i="20"/>
  <c r="J342" i="20"/>
  <c r="I342" i="20"/>
  <c r="P341" i="20"/>
  <c r="K341" i="20"/>
  <c r="M341" i="20"/>
  <c r="J341" i="20"/>
  <c r="I341" i="20"/>
  <c r="J340" i="20"/>
  <c r="I340" i="20"/>
  <c r="J339" i="20"/>
  <c r="I339" i="20"/>
  <c r="P338" i="20"/>
  <c r="J338" i="20"/>
  <c r="I338" i="20"/>
  <c r="J337" i="20"/>
  <c r="I337" i="20"/>
  <c r="J336" i="20"/>
  <c r="I336" i="20"/>
  <c r="P335" i="20"/>
  <c r="M335" i="20"/>
  <c r="J335" i="20"/>
  <c r="K335" i="20"/>
  <c r="I335" i="20"/>
  <c r="J334" i="20"/>
  <c r="I334" i="20"/>
  <c r="J333" i="20"/>
  <c r="I333" i="20"/>
  <c r="P332" i="20"/>
  <c r="K332" i="20"/>
  <c r="M332" i="20"/>
  <c r="J332" i="20"/>
  <c r="I332" i="20"/>
  <c r="P331" i="20"/>
  <c r="M331" i="20"/>
  <c r="J331" i="20"/>
  <c r="I331" i="20"/>
  <c r="J330" i="20"/>
  <c r="I330" i="20"/>
  <c r="P329" i="20"/>
  <c r="J329" i="20"/>
  <c r="I329" i="20"/>
  <c r="P328" i="20"/>
  <c r="M328" i="20"/>
  <c r="J328" i="20"/>
  <c r="I328" i="20"/>
  <c r="P327" i="20"/>
  <c r="M327" i="20"/>
  <c r="J327" i="20"/>
  <c r="I327" i="20"/>
  <c r="P326" i="20"/>
  <c r="M326" i="20"/>
  <c r="J326" i="20"/>
  <c r="I326" i="20"/>
  <c r="P325" i="20"/>
  <c r="M325" i="20"/>
  <c r="J325" i="20"/>
  <c r="I325" i="20"/>
  <c r="P324" i="20"/>
  <c r="M324" i="20"/>
  <c r="J324" i="20"/>
  <c r="I324" i="20"/>
  <c r="J323" i="20"/>
  <c r="I323" i="20"/>
  <c r="P322" i="20"/>
  <c r="J322" i="20"/>
  <c r="K322" i="20"/>
  <c r="M322" i="20"/>
  <c r="I322" i="20"/>
  <c r="P321" i="20"/>
  <c r="N321" i="20"/>
  <c r="N322" i="20"/>
  <c r="N323" i="20"/>
  <c r="N324" i="20"/>
  <c r="N325" i="20"/>
  <c r="N326" i="20"/>
  <c r="N327" i="20"/>
  <c r="N328" i="20"/>
  <c r="M321" i="20"/>
  <c r="J321" i="20"/>
  <c r="I321" i="20"/>
  <c r="Q320" i="20"/>
  <c r="Q321" i="20"/>
  <c r="Q322" i="20"/>
  <c r="Q323" i="20"/>
  <c r="Q324" i="20"/>
  <c r="Q325" i="20"/>
  <c r="Q326" i="20"/>
  <c r="Q327" i="20"/>
  <c r="Q328" i="20"/>
  <c r="Q329" i="20"/>
  <c r="Q330" i="20"/>
  <c r="Q331" i="20"/>
  <c r="Q332" i="20"/>
  <c r="Q333" i="20"/>
  <c r="Q334" i="20"/>
  <c r="Q335" i="20"/>
  <c r="Q336" i="20"/>
  <c r="Q337" i="20"/>
  <c r="Q338" i="20"/>
  <c r="Q339" i="20"/>
  <c r="Q340" i="20"/>
  <c r="Q341" i="20"/>
  <c r="Q342" i="20"/>
  <c r="Q343" i="20"/>
  <c r="Q344" i="20"/>
  <c r="Q345" i="20"/>
  <c r="P320" i="20"/>
  <c r="M320" i="20"/>
  <c r="J320" i="20"/>
  <c r="I320" i="20"/>
  <c r="P319" i="20"/>
  <c r="M319" i="20"/>
  <c r="J319" i="20"/>
  <c r="I319" i="20"/>
  <c r="Q318" i="20"/>
  <c r="Q319" i="20"/>
  <c r="P318" i="20"/>
  <c r="N318" i="20"/>
  <c r="N319" i="20"/>
  <c r="N320" i="20"/>
  <c r="M318" i="20"/>
  <c r="J318" i="20"/>
  <c r="I318" i="20"/>
  <c r="P314" i="20"/>
  <c r="M314" i="20"/>
  <c r="I314" i="20"/>
  <c r="P313" i="20"/>
  <c r="M313" i="20"/>
  <c r="J313" i="20"/>
  <c r="J314" i="20"/>
  <c r="I313" i="20"/>
  <c r="J312" i="20"/>
  <c r="I312" i="20"/>
  <c r="J311" i="20"/>
  <c r="I311" i="20"/>
  <c r="P310" i="20"/>
  <c r="J310" i="20"/>
  <c r="K310" i="20"/>
  <c r="M310" i="20"/>
  <c r="I310" i="20"/>
  <c r="P309" i="20"/>
  <c r="M309" i="20"/>
  <c r="J309" i="20"/>
  <c r="I309" i="20"/>
  <c r="J308" i="20"/>
  <c r="I308" i="20"/>
  <c r="J307" i="20"/>
  <c r="I307" i="20"/>
  <c r="P306" i="20"/>
  <c r="J306" i="20"/>
  <c r="I306" i="20"/>
  <c r="P305" i="20"/>
  <c r="M305" i="20"/>
  <c r="J305" i="20"/>
  <c r="I305" i="20"/>
  <c r="P304" i="20"/>
  <c r="M304" i="20"/>
  <c r="J304" i="20"/>
  <c r="I304" i="20"/>
  <c r="P303" i="20"/>
  <c r="M303" i="20"/>
  <c r="J303" i="20"/>
  <c r="I303" i="20"/>
  <c r="J302" i="20"/>
  <c r="I302" i="20"/>
  <c r="J301" i="20"/>
  <c r="I301" i="20"/>
  <c r="J300" i="20"/>
  <c r="I300" i="20"/>
  <c r="J299" i="20"/>
  <c r="I299" i="20"/>
  <c r="J298" i="20"/>
  <c r="I298" i="20"/>
  <c r="J297" i="20"/>
  <c r="I297" i="20"/>
  <c r="J296" i="20"/>
  <c r="I296" i="20"/>
  <c r="P295" i="20"/>
  <c r="J295" i="20"/>
  <c r="K295" i="20"/>
  <c r="M295" i="20"/>
  <c r="I295" i="20"/>
  <c r="P294" i="20"/>
  <c r="M294" i="20"/>
  <c r="J294" i="20"/>
  <c r="I294" i="20"/>
  <c r="J293" i="20"/>
  <c r="I293" i="20"/>
  <c r="J292" i="20"/>
  <c r="K289" i="20"/>
  <c r="M289" i="20"/>
  <c r="I292" i="20"/>
  <c r="J291" i="20"/>
  <c r="I291" i="20"/>
  <c r="J290" i="20"/>
  <c r="I290" i="20"/>
  <c r="Q289" i="20"/>
  <c r="Q290" i="20"/>
  <c r="Q291" i="20"/>
  <c r="Q292" i="20"/>
  <c r="Q293" i="20"/>
  <c r="Q294" i="20"/>
  <c r="Q295" i="20"/>
  <c r="Q296" i="20"/>
  <c r="Q297" i="20"/>
  <c r="Q298" i="20"/>
  <c r="Q299" i="20"/>
  <c r="Q300" i="20"/>
  <c r="Q301" i="20"/>
  <c r="Q302" i="20"/>
  <c r="Q303" i="20"/>
  <c r="Q304" i="20"/>
  <c r="Q305" i="20"/>
  <c r="Q306" i="20"/>
  <c r="Q307" i="20"/>
  <c r="Q308" i="20"/>
  <c r="Q309" i="20"/>
  <c r="Q310" i="20"/>
  <c r="Q311" i="20"/>
  <c r="Q312" i="20"/>
  <c r="Q313" i="20"/>
  <c r="Q314" i="20"/>
  <c r="P289" i="20"/>
  <c r="J289" i="20"/>
  <c r="I289" i="20"/>
  <c r="P288" i="20"/>
  <c r="M288" i="20"/>
  <c r="J288" i="20"/>
  <c r="I288" i="20"/>
  <c r="P287" i="20"/>
  <c r="N287" i="20"/>
  <c r="N288" i="20"/>
  <c r="M287" i="20"/>
  <c r="J287" i="20"/>
  <c r="I287" i="20"/>
  <c r="Q286" i="20"/>
  <c r="Q287" i="20"/>
  <c r="Q288" i="20"/>
  <c r="P286" i="20"/>
  <c r="M286" i="20"/>
  <c r="J286" i="20"/>
  <c r="I286" i="20"/>
  <c r="P285" i="20"/>
  <c r="N285" i="20"/>
  <c r="N286" i="20"/>
  <c r="M285" i="20"/>
  <c r="J285" i="20"/>
  <c r="I285" i="20"/>
  <c r="Q284" i="20"/>
  <c r="Q285" i="20"/>
  <c r="P284" i="20"/>
  <c r="M284" i="20"/>
  <c r="J284" i="20"/>
  <c r="J283" i="20"/>
  <c r="I284" i="20"/>
  <c r="Q283" i="20"/>
  <c r="P283" i="20"/>
  <c r="N283" i="20"/>
  <c r="N284" i="20"/>
  <c r="M283" i="20"/>
  <c r="I283" i="20"/>
  <c r="P280" i="20"/>
  <c r="M280" i="20"/>
  <c r="I280" i="20"/>
  <c r="P279" i="20"/>
  <c r="M279" i="20"/>
  <c r="J279" i="20"/>
  <c r="J280" i="20"/>
  <c r="I279" i="20"/>
  <c r="P278" i="20"/>
  <c r="M278" i="20"/>
  <c r="J278" i="20"/>
  <c r="I278" i="20"/>
  <c r="P277" i="20"/>
  <c r="M277" i="20"/>
  <c r="J277" i="20"/>
  <c r="I277" i="20"/>
  <c r="J276" i="20"/>
  <c r="I276" i="20"/>
  <c r="J275" i="20"/>
  <c r="I275" i="20"/>
  <c r="P274" i="20"/>
  <c r="K274" i="20"/>
  <c r="M274" i="20"/>
  <c r="J274" i="20"/>
  <c r="I274" i="20"/>
  <c r="P273" i="20"/>
  <c r="M273" i="20"/>
  <c r="J273" i="20"/>
  <c r="I273" i="20"/>
  <c r="P272" i="20"/>
  <c r="M272" i="20"/>
  <c r="J272" i="20"/>
  <c r="I272" i="20"/>
  <c r="P271" i="20"/>
  <c r="M271" i="20"/>
  <c r="J271" i="20"/>
  <c r="I271" i="20"/>
  <c r="J270" i="20"/>
  <c r="I270" i="20"/>
  <c r="J269" i="20"/>
  <c r="I269" i="20"/>
  <c r="P268" i="20"/>
  <c r="J268" i="20"/>
  <c r="K268" i="20"/>
  <c r="M268" i="20"/>
  <c r="I268" i="20"/>
  <c r="P267" i="20"/>
  <c r="M267" i="20"/>
  <c r="J267" i="20"/>
  <c r="I267" i="20"/>
  <c r="P266" i="20"/>
  <c r="M266" i="20"/>
  <c r="J266" i="20"/>
  <c r="I266" i="20"/>
  <c r="J265" i="20"/>
  <c r="I265" i="20"/>
  <c r="P264" i="20"/>
  <c r="K264" i="20"/>
  <c r="M264" i="20"/>
  <c r="J264" i="20"/>
  <c r="I264" i="20"/>
  <c r="P263" i="20"/>
  <c r="M263" i="20"/>
  <c r="J263" i="20"/>
  <c r="I263" i="20"/>
  <c r="J262" i="20"/>
  <c r="I262" i="20"/>
  <c r="J261" i="20"/>
  <c r="I261" i="20"/>
  <c r="P260" i="20"/>
  <c r="J260" i="20"/>
  <c r="K260" i="20"/>
  <c r="M260" i="20"/>
  <c r="I260" i="20"/>
  <c r="P259" i="20"/>
  <c r="M259" i="20"/>
  <c r="M281" i="20"/>
  <c r="J259" i="20"/>
  <c r="I259" i="20"/>
  <c r="Q258" i="20"/>
  <c r="Q259" i="20"/>
  <c r="Q260" i="20"/>
  <c r="Q261" i="20"/>
  <c r="Q262" i="20"/>
  <c r="Q263" i="20"/>
  <c r="Q264" i="20"/>
  <c r="Q265" i="20"/>
  <c r="Q266" i="20"/>
  <c r="Q267" i="20"/>
  <c r="Q268" i="20"/>
  <c r="Q269" i="20"/>
  <c r="Q270" i="20"/>
  <c r="Q271" i="20"/>
  <c r="Q272" i="20"/>
  <c r="Q273" i="20"/>
  <c r="Q274" i="20"/>
  <c r="Q275" i="20"/>
  <c r="Q276" i="20"/>
  <c r="Q277" i="20"/>
  <c r="Q278" i="20"/>
  <c r="Q279" i="20"/>
  <c r="Q280" i="20"/>
  <c r="P258" i="20"/>
  <c r="M258" i="20"/>
  <c r="J258" i="20"/>
  <c r="J256" i="20"/>
  <c r="N256" i="20"/>
  <c r="N258" i="20"/>
  <c r="N259" i="20"/>
  <c r="N260" i="20"/>
  <c r="N261" i="20"/>
  <c r="N262" i="20"/>
  <c r="N263" i="20"/>
  <c r="N264" i="20"/>
  <c r="N265" i="20"/>
  <c r="N266" i="20"/>
  <c r="N267" i="20"/>
  <c r="N268" i="20"/>
  <c r="N269" i="20"/>
  <c r="N270" i="20"/>
  <c r="N271" i="20"/>
  <c r="N272" i="20"/>
  <c r="N273" i="20"/>
  <c r="N274" i="20"/>
  <c r="N275" i="20"/>
  <c r="N276" i="20"/>
  <c r="N277" i="20"/>
  <c r="N278" i="20"/>
  <c r="N279" i="20"/>
  <c r="N280" i="20"/>
  <c r="I258" i="20"/>
  <c r="J257" i="20"/>
  <c r="I257" i="20"/>
  <c r="Q256" i="20"/>
  <c r="P256" i="20"/>
  <c r="M256" i="20"/>
  <c r="I256" i="20"/>
  <c r="P252" i="20"/>
  <c r="M252" i="20"/>
  <c r="I252" i="20"/>
  <c r="P251" i="20"/>
  <c r="M251" i="20"/>
  <c r="J251" i="20"/>
  <c r="J252" i="20"/>
  <c r="I251" i="20"/>
  <c r="P250" i="20"/>
  <c r="M250" i="20"/>
  <c r="J250" i="20"/>
  <c r="I250" i="20"/>
  <c r="P249" i="20"/>
  <c r="M249" i="20"/>
  <c r="J249" i="20"/>
  <c r="I249" i="20"/>
  <c r="J248" i="20"/>
  <c r="I248" i="20"/>
  <c r="J247" i="20"/>
  <c r="I247" i="20"/>
  <c r="P246" i="20"/>
  <c r="J246" i="20"/>
  <c r="I246" i="20"/>
  <c r="P245" i="20"/>
  <c r="M245" i="20"/>
  <c r="J245" i="20"/>
  <c r="I245" i="20"/>
  <c r="J244" i="20"/>
  <c r="I244" i="20"/>
  <c r="P243" i="20"/>
  <c r="K243" i="20"/>
  <c r="M243" i="20"/>
  <c r="J243" i="20"/>
  <c r="I243" i="20"/>
  <c r="P242" i="20"/>
  <c r="M242" i="20"/>
  <c r="J242" i="20"/>
  <c r="I242" i="20"/>
  <c r="J241" i="20"/>
  <c r="I241" i="20"/>
  <c r="J240" i="20"/>
  <c r="I240" i="20"/>
  <c r="P239" i="20"/>
  <c r="M239" i="20"/>
  <c r="K239" i="20"/>
  <c r="J239" i="20"/>
  <c r="I239" i="20"/>
  <c r="J238" i="20"/>
  <c r="I238" i="20"/>
  <c r="J237" i="20"/>
  <c r="I237" i="20"/>
  <c r="P236" i="20"/>
  <c r="J236" i="20"/>
  <c r="K236" i="20"/>
  <c r="M236" i="20"/>
  <c r="I236" i="20"/>
  <c r="P235" i="20"/>
  <c r="M235" i="20"/>
  <c r="J235" i="20"/>
  <c r="I235" i="20"/>
  <c r="J234" i="20"/>
  <c r="I234" i="20"/>
  <c r="P233" i="20"/>
  <c r="K233" i="20"/>
  <c r="M233" i="20"/>
  <c r="J233" i="20"/>
  <c r="I233" i="20"/>
  <c r="P232" i="20"/>
  <c r="M232" i="20"/>
  <c r="J232" i="20"/>
  <c r="I232" i="20"/>
  <c r="P231" i="20"/>
  <c r="M231" i="20"/>
  <c r="J231" i="20"/>
  <c r="I231" i="20"/>
  <c r="P230" i="20"/>
  <c r="M230" i="20"/>
  <c r="J230" i="20"/>
  <c r="I230" i="20"/>
  <c r="P229" i="20"/>
  <c r="N229" i="20"/>
  <c r="N230" i="20"/>
  <c r="N231" i="20"/>
  <c r="N232" i="20"/>
  <c r="N233" i="20"/>
  <c r="N234" i="20"/>
  <c r="N235" i="20"/>
  <c r="N236" i="20"/>
  <c r="N237" i="20"/>
  <c r="N238" i="20"/>
  <c r="N239" i="20"/>
  <c r="N240" i="20"/>
  <c r="N241" i="20"/>
  <c r="N242" i="20"/>
  <c r="N243" i="20"/>
  <c r="N244" i="20"/>
  <c r="N245" i="20"/>
  <c r="M229" i="20"/>
  <c r="J229" i="20"/>
  <c r="I229" i="20"/>
  <c r="Q228" i="20"/>
  <c r="Q229" i="20"/>
  <c r="Q230" i="20"/>
  <c r="Q231" i="20"/>
  <c r="Q232" i="20"/>
  <c r="Q233" i="20"/>
  <c r="Q234" i="20"/>
  <c r="Q235" i="20"/>
  <c r="Q236" i="20"/>
  <c r="Q237" i="20"/>
  <c r="Q238" i="20"/>
  <c r="Q239" i="20"/>
  <c r="Q240" i="20"/>
  <c r="Q241" i="20"/>
  <c r="Q242" i="20"/>
  <c r="Q243" i="20"/>
  <c r="Q244" i="20"/>
  <c r="Q245" i="20"/>
  <c r="Q246" i="20"/>
  <c r="Q247" i="20"/>
  <c r="Q248" i="20"/>
  <c r="Q249" i="20"/>
  <c r="Q250" i="20"/>
  <c r="Q251" i="20"/>
  <c r="Q252" i="20"/>
  <c r="P228" i="20"/>
  <c r="M228" i="20"/>
  <c r="J228" i="20"/>
  <c r="N228" i="20"/>
  <c r="I228" i="20"/>
  <c r="P224" i="20"/>
  <c r="M224" i="20"/>
  <c r="I224" i="20"/>
  <c r="J223" i="20"/>
  <c r="I223" i="20"/>
  <c r="J222" i="20"/>
  <c r="I222" i="20"/>
  <c r="J221" i="20"/>
  <c r="I221" i="20"/>
  <c r="J220" i="20"/>
  <c r="I220" i="20"/>
  <c r="J219" i="20"/>
  <c r="I219" i="20"/>
  <c r="P218" i="20"/>
  <c r="M218" i="20"/>
  <c r="K218" i="20"/>
  <c r="J224" i="20"/>
  <c r="J218" i="20"/>
  <c r="I218" i="20"/>
  <c r="J217" i="20"/>
  <c r="I217" i="20"/>
  <c r="P216" i="20"/>
  <c r="J216" i="20"/>
  <c r="K216" i="20"/>
  <c r="M216" i="20"/>
  <c r="I216" i="20"/>
  <c r="J215" i="20"/>
  <c r="I215" i="20"/>
  <c r="J214" i="20"/>
  <c r="I214" i="20"/>
  <c r="P213" i="20"/>
  <c r="J213" i="20"/>
  <c r="I213" i="20"/>
  <c r="J212" i="20"/>
  <c r="I212" i="20"/>
  <c r="J211" i="20"/>
  <c r="I211" i="20"/>
  <c r="J210" i="20"/>
  <c r="I210" i="20"/>
  <c r="J209" i="20"/>
  <c r="I209" i="20"/>
  <c r="P208" i="20"/>
  <c r="J208" i="20"/>
  <c r="I208" i="20"/>
  <c r="P207" i="20"/>
  <c r="M207" i="20"/>
  <c r="J207" i="20"/>
  <c r="I207" i="20"/>
  <c r="J206" i="20"/>
  <c r="I206" i="20"/>
  <c r="P205" i="20"/>
  <c r="J205" i="20"/>
  <c r="K205" i="20"/>
  <c r="M205" i="20"/>
  <c r="I205" i="20"/>
  <c r="J204" i="20"/>
  <c r="I204" i="20"/>
  <c r="P203" i="20"/>
  <c r="J203" i="20"/>
  <c r="I203" i="20"/>
  <c r="Q202" i="20"/>
  <c r="Q203" i="20"/>
  <c r="Q204" i="20"/>
  <c r="Q205" i="20"/>
  <c r="Q206" i="20"/>
  <c r="Q207" i="20"/>
  <c r="Q208" i="20"/>
  <c r="Q209" i="20"/>
  <c r="Q210" i="20"/>
  <c r="Q211" i="20"/>
  <c r="Q212" i="20"/>
  <c r="Q213" i="20"/>
  <c r="Q214" i="20"/>
  <c r="Q215" i="20"/>
  <c r="Q216" i="20"/>
  <c r="Q217" i="20"/>
  <c r="Q218" i="20"/>
  <c r="Q219" i="20"/>
  <c r="Q220" i="20"/>
  <c r="Q221" i="20"/>
  <c r="Q222" i="20"/>
  <c r="Q223" i="20"/>
  <c r="Q224" i="20"/>
  <c r="P202" i="20"/>
  <c r="M202" i="20"/>
  <c r="J202" i="20"/>
  <c r="I202" i="20"/>
  <c r="P201" i="20"/>
  <c r="M201" i="20"/>
  <c r="J201" i="20"/>
  <c r="I201" i="20"/>
  <c r="Q200" i="20"/>
  <c r="Q201" i="20"/>
  <c r="P200" i="20"/>
  <c r="M200" i="20"/>
  <c r="J200" i="20"/>
  <c r="N200" i="20"/>
  <c r="N201" i="20"/>
  <c r="N202" i="20"/>
  <c r="I200" i="20"/>
  <c r="H12" i="42"/>
  <c r="J12" i="42"/>
  <c r="H11" i="42"/>
  <c r="J11" i="42"/>
  <c r="H10" i="42"/>
  <c r="J10" i="42"/>
  <c r="H9" i="42"/>
  <c r="J9" i="42"/>
  <c r="Z14" i="42"/>
  <c r="AA14" i="42"/>
  <c r="T14" i="42"/>
  <c r="S14" i="42"/>
  <c r="H8" i="42"/>
  <c r="J8" i="42"/>
  <c r="Z13" i="42"/>
  <c r="AA13" i="42"/>
  <c r="T13" i="42"/>
  <c r="S13" i="42"/>
  <c r="H7" i="42"/>
  <c r="J7" i="42"/>
  <c r="Z12" i="42"/>
  <c r="AA12" i="42"/>
  <c r="T12" i="42"/>
  <c r="S12" i="42"/>
  <c r="H6" i="42"/>
  <c r="J6" i="42"/>
  <c r="M144" i="13"/>
  <c r="M122" i="13"/>
  <c r="D5" i="41"/>
  <c r="C5" i="41"/>
  <c r="B5" i="41"/>
  <c r="D6" i="41"/>
  <c r="AE4" i="40"/>
  <c r="AA4" i="40"/>
  <c r="AD4" i="40"/>
  <c r="S5" i="40"/>
  <c r="J4" i="40"/>
  <c r="J5" i="40"/>
  <c r="H4" i="40"/>
  <c r="H5" i="40"/>
  <c r="Z4" i="40"/>
  <c r="T4" i="40"/>
  <c r="S4" i="40"/>
  <c r="E15" i="38"/>
  <c r="D15" i="38"/>
  <c r="C15" i="38"/>
  <c r="B15" i="38"/>
  <c r="AH4" i="37"/>
  <c r="AH5" i="37"/>
  <c r="AI5" i="37"/>
  <c r="AH6" i="37"/>
  <c r="AI6" i="37"/>
  <c r="AD4" i="37"/>
  <c r="AD5" i="37"/>
  <c r="AD6" i="37"/>
  <c r="AE6" i="37"/>
  <c r="H14" i="37"/>
  <c r="AE4" i="37"/>
  <c r="AI4" i="37"/>
  <c r="AE11" i="7"/>
  <c r="AE10" i="7"/>
  <c r="AA10" i="7"/>
  <c r="AA11" i="7"/>
  <c r="AA12" i="7"/>
  <c r="J12" i="7"/>
  <c r="J13" i="7"/>
  <c r="J14" i="7"/>
  <c r="J15" i="7"/>
  <c r="J16" i="7"/>
  <c r="J4" i="29"/>
  <c r="J5" i="29"/>
  <c r="J6" i="29"/>
  <c r="J7" i="29"/>
  <c r="J8" i="29"/>
  <c r="J9" i="29"/>
  <c r="J10" i="29"/>
  <c r="J11" i="29"/>
  <c r="J12" i="29"/>
  <c r="J13" i="29"/>
  <c r="J15" i="29"/>
  <c r="J16" i="29"/>
  <c r="AI5" i="29"/>
  <c r="AI6" i="29"/>
  <c r="AI7" i="29"/>
  <c r="AA4" i="29"/>
  <c r="AA5" i="29"/>
  <c r="AA6" i="29"/>
  <c r="AA7" i="29"/>
  <c r="AA8" i="29"/>
  <c r="J6" i="31"/>
  <c r="J7" i="31"/>
  <c r="AE6" i="33"/>
  <c r="AE5" i="33"/>
  <c r="AA4" i="33"/>
  <c r="AA5" i="33"/>
  <c r="AA6" i="33"/>
  <c r="J4" i="33"/>
  <c r="J6" i="33"/>
  <c r="J7" i="33"/>
  <c r="J8" i="33"/>
  <c r="J9" i="33"/>
  <c r="V7" i="35"/>
  <c r="J8" i="35"/>
  <c r="J7" i="37"/>
  <c r="H15" i="37"/>
  <c r="J15" i="37"/>
  <c r="H13" i="37"/>
  <c r="H12" i="37"/>
  <c r="J12" i="37"/>
  <c r="H11" i="37"/>
  <c r="H10" i="37"/>
  <c r="J10" i="37"/>
  <c r="H9" i="37"/>
  <c r="J9" i="37"/>
  <c r="H8" i="37"/>
  <c r="AD7" i="37"/>
  <c r="AE7" i="37"/>
  <c r="Z7" i="37"/>
  <c r="T7" i="37"/>
  <c r="S7" i="37"/>
  <c r="H7" i="37"/>
  <c r="AL6" i="37"/>
  <c r="AM6" i="37"/>
  <c r="Z6" i="37"/>
  <c r="AA6" i="37"/>
  <c r="T6" i="37"/>
  <c r="S6" i="37"/>
  <c r="H6" i="37"/>
  <c r="J6" i="37"/>
  <c r="Z5" i="37"/>
  <c r="AA5" i="37"/>
  <c r="T5" i="37"/>
  <c r="S5" i="37"/>
  <c r="H5" i="37"/>
  <c r="J5" i="37"/>
  <c r="Z4" i="37"/>
  <c r="AA4" i="37"/>
  <c r="T4" i="37"/>
  <c r="S4" i="37"/>
  <c r="H4" i="37"/>
  <c r="J4" i="37"/>
  <c r="D6" i="36"/>
  <c r="C6" i="36"/>
  <c r="B6" i="36"/>
  <c r="S7" i="35"/>
  <c r="T7" i="35"/>
  <c r="U7" i="35"/>
  <c r="AA7" i="35"/>
  <c r="Z7" i="35"/>
  <c r="Z4" i="35"/>
  <c r="Q456" i="25"/>
  <c r="P456" i="25"/>
  <c r="N456" i="25"/>
  <c r="M456" i="25"/>
  <c r="J456" i="25"/>
  <c r="I456" i="25"/>
  <c r="Q118" i="25"/>
  <c r="P118" i="25"/>
  <c r="N118" i="25"/>
  <c r="N119" i="25"/>
  <c r="N120" i="25"/>
  <c r="N121" i="25"/>
  <c r="N122" i="25"/>
  <c r="M118" i="25"/>
  <c r="J118" i="25"/>
  <c r="I118" i="25"/>
  <c r="H5" i="35"/>
  <c r="P122" i="25"/>
  <c r="M122" i="25"/>
  <c r="I122" i="25"/>
  <c r="P121" i="25"/>
  <c r="M121" i="25"/>
  <c r="J121" i="25"/>
  <c r="J122" i="25"/>
  <c r="I121" i="25"/>
  <c r="P120" i="25"/>
  <c r="M120" i="25"/>
  <c r="J120" i="25"/>
  <c r="I120" i="25"/>
  <c r="Q119" i="25"/>
  <c r="Q120" i="25"/>
  <c r="Q121" i="25"/>
  <c r="Q122" i="25"/>
  <c r="P119" i="25"/>
  <c r="M119" i="25"/>
  <c r="M123" i="25"/>
  <c r="J119" i="25"/>
  <c r="I119" i="25"/>
  <c r="H8" i="35"/>
  <c r="H7" i="35"/>
  <c r="Z6" i="35"/>
  <c r="T6" i="35"/>
  <c r="S6" i="35"/>
  <c r="S5" i="35"/>
  <c r="T4" i="35"/>
  <c r="S4" i="35"/>
  <c r="U4" i="46"/>
  <c r="V4" i="46"/>
  <c r="C7" i="45"/>
  <c r="D7" i="45"/>
  <c r="U4" i="44"/>
  <c r="C11" i="43"/>
  <c r="D11" i="43"/>
  <c r="U15" i="42"/>
  <c r="V15" i="42"/>
  <c r="U16" i="42"/>
  <c r="V16" i="42"/>
  <c r="U12" i="42"/>
  <c r="V12" i="42"/>
  <c r="U14" i="42"/>
  <c r="V14" i="42"/>
  <c r="U13" i="42"/>
  <c r="V13" i="42"/>
  <c r="N203" i="20"/>
  <c r="N204" i="20"/>
  <c r="N205" i="20"/>
  <c r="N206" i="20"/>
  <c r="N207" i="20"/>
  <c r="N208" i="20"/>
  <c r="N209" i="20"/>
  <c r="N210" i="20"/>
  <c r="N211" i="20"/>
  <c r="N212" i="20"/>
  <c r="N213" i="20"/>
  <c r="N214" i="20"/>
  <c r="N215" i="20"/>
  <c r="N216" i="20"/>
  <c r="N217" i="20"/>
  <c r="N218" i="20"/>
  <c r="N219" i="20"/>
  <c r="N220" i="20"/>
  <c r="N221" i="20"/>
  <c r="N222" i="20"/>
  <c r="N223" i="20"/>
  <c r="N224" i="20"/>
  <c r="N246" i="20"/>
  <c r="N247" i="20"/>
  <c r="N248" i="20"/>
  <c r="N249" i="20"/>
  <c r="N250" i="20"/>
  <c r="N251" i="20"/>
  <c r="N252" i="20"/>
  <c r="K203" i="20"/>
  <c r="M203" i="20"/>
  <c r="K213" i="20"/>
  <c r="M213" i="20"/>
  <c r="N289" i="20"/>
  <c r="N290" i="20"/>
  <c r="N291" i="20"/>
  <c r="N292" i="20"/>
  <c r="N293" i="20"/>
  <c r="N294" i="20"/>
  <c r="N295" i="20"/>
  <c r="N296" i="20"/>
  <c r="N297" i="20"/>
  <c r="N298" i="20"/>
  <c r="N299" i="20"/>
  <c r="N300" i="20"/>
  <c r="N301" i="20"/>
  <c r="N302" i="20"/>
  <c r="N303" i="20"/>
  <c r="N304" i="20"/>
  <c r="N305" i="20"/>
  <c r="N306" i="20"/>
  <c r="N307" i="20"/>
  <c r="N308" i="20"/>
  <c r="N309" i="20"/>
  <c r="N310" i="20"/>
  <c r="N311" i="20"/>
  <c r="N312" i="20"/>
  <c r="N313" i="20"/>
  <c r="N314" i="20"/>
  <c r="K306" i="20"/>
  <c r="M306" i="20"/>
  <c r="M315" i="20"/>
  <c r="K361" i="20"/>
  <c r="M361" i="20"/>
  <c r="K329" i="20"/>
  <c r="M329" i="20"/>
  <c r="M346" i="20"/>
  <c r="K208" i="20"/>
  <c r="M208" i="20"/>
  <c r="M225" i="20"/>
  <c r="K246" i="20"/>
  <c r="M246" i="20"/>
  <c r="M253" i="20"/>
  <c r="M373" i="20"/>
  <c r="K338" i="20"/>
  <c r="M338" i="20"/>
  <c r="M392" i="20"/>
  <c r="C6" i="41"/>
  <c r="U4" i="40"/>
  <c r="D16" i="38"/>
  <c r="C16" i="38"/>
  <c r="U5" i="37"/>
  <c r="V5" i="37"/>
  <c r="U7" i="37"/>
  <c r="V7" i="37"/>
  <c r="U6" i="37"/>
  <c r="V6" i="37"/>
  <c r="U4" i="37"/>
  <c r="V4" i="37"/>
  <c r="C7" i="36"/>
  <c r="D7" i="36"/>
  <c r="U6" i="35"/>
  <c r="U4" i="35"/>
  <c r="N361" i="20"/>
  <c r="N362" i="20"/>
  <c r="N363" i="20"/>
  <c r="N364" i="20"/>
  <c r="N365" i="20"/>
  <c r="N366" i="20"/>
  <c r="N367" i="20"/>
  <c r="N368" i="20"/>
  <c r="N369" i="20"/>
  <c r="N370" i="20"/>
  <c r="N371" i="20"/>
  <c r="N372" i="20"/>
  <c r="N329" i="20"/>
  <c r="N330" i="20"/>
  <c r="N331" i="20"/>
  <c r="N332" i="20"/>
  <c r="N333" i="20"/>
  <c r="N334" i="20"/>
  <c r="N335" i="20"/>
  <c r="N336" i="20"/>
  <c r="N337" i="20"/>
  <c r="N338" i="20"/>
  <c r="N339" i="20"/>
  <c r="N340" i="20"/>
  <c r="N341" i="20"/>
  <c r="N342" i="20"/>
  <c r="N343" i="20"/>
  <c r="N344" i="20"/>
  <c r="N345" i="20"/>
  <c r="C8" i="34"/>
  <c r="D8" i="34"/>
  <c r="B8" i="34"/>
  <c r="V4" i="33"/>
  <c r="V5" i="33"/>
  <c r="U4" i="33"/>
  <c r="U5" i="33"/>
  <c r="T4" i="33"/>
  <c r="T5" i="33"/>
  <c r="AD5" i="33"/>
  <c r="Z4" i="33"/>
  <c r="Z5" i="33"/>
  <c r="H9" i="33"/>
  <c r="H7" i="33"/>
  <c r="H4" i="33"/>
  <c r="H8" i="33"/>
  <c r="AD6" i="33"/>
  <c r="Z6" i="33"/>
  <c r="T6" i="33"/>
  <c r="S6" i="33"/>
  <c r="H6" i="33"/>
  <c r="S5" i="33"/>
  <c r="S4" i="33"/>
  <c r="E5" i="32"/>
  <c r="D5" i="32"/>
  <c r="C5" i="32"/>
  <c r="B5" i="32"/>
  <c r="T4" i="29"/>
  <c r="T5" i="29"/>
  <c r="T6" i="29"/>
  <c r="T7" i="29"/>
  <c r="T8" i="29"/>
  <c r="T11" i="31"/>
  <c r="S11" i="31"/>
  <c r="H7" i="31"/>
  <c r="AD11" i="31"/>
  <c r="AE11" i="31"/>
  <c r="Z11" i="31"/>
  <c r="AA11" i="31"/>
  <c r="H6" i="31"/>
  <c r="S6" i="31"/>
  <c r="S4" i="31"/>
  <c r="C9" i="34"/>
  <c r="D9" i="34"/>
  <c r="U6" i="33"/>
  <c r="V6" i="33"/>
  <c r="C6" i="32"/>
  <c r="D6" i="32"/>
  <c r="U11" i="31"/>
  <c r="V11" i="31"/>
  <c r="C16" i="30"/>
  <c r="C15" i="30"/>
  <c r="D15" i="30"/>
  <c r="E15" i="30"/>
  <c r="B15" i="30"/>
  <c r="S5" i="29"/>
  <c r="S6" i="29"/>
  <c r="S7" i="29"/>
  <c r="S8" i="29"/>
  <c r="U8" i="29"/>
  <c r="V8" i="29"/>
  <c r="S4" i="29"/>
  <c r="U4" i="29"/>
  <c r="V4" i="29"/>
  <c r="AD7" i="29"/>
  <c r="AD6" i="29"/>
  <c r="AE6" i="29"/>
  <c r="AD5" i="29"/>
  <c r="AE5" i="29"/>
  <c r="AL6" i="29"/>
  <c r="AM6" i="29"/>
  <c r="U5" i="29"/>
  <c r="V5" i="29"/>
  <c r="U6" i="29"/>
  <c r="V6" i="29"/>
  <c r="U7" i="29"/>
  <c r="V7" i="29"/>
  <c r="AE7" i="29"/>
  <c r="AH7" i="29"/>
  <c r="AH6" i="29"/>
  <c r="AH5" i="29"/>
  <c r="Z4" i="29"/>
  <c r="Z5" i="29"/>
  <c r="Z6" i="29"/>
  <c r="Z7" i="29"/>
  <c r="Z8" i="29"/>
  <c r="H12" i="29"/>
  <c r="H13" i="29"/>
  <c r="H15" i="29"/>
  <c r="H16" i="29"/>
  <c r="H4" i="29"/>
  <c r="H5" i="29"/>
  <c r="H6" i="29"/>
  <c r="H7" i="29"/>
  <c r="H8" i="29"/>
  <c r="H9" i="29"/>
  <c r="H10" i="29"/>
  <c r="H11" i="29"/>
  <c r="Q67" i="27"/>
  <c r="Q68" i="27"/>
  <c r="Q69" i="27"/>
  <c r="Q70" i="27"/>
  <c r="Q71" i="27"/>
  <c r="Q72" i="27"/>
  <c r="Q73" i="27"/>
  <c r="Q74" i="27"/>
  <c r="Q75" i="27"/>
  <c r="Q76" i="27"/>
  <c r="Q77" i="27"/>
  <c r="Q78" i="27"/>
  <c r="P68" i="27"/>
  <c r="P69" i="27"/>
  <c r="P70" i="27"/>
  <c r="P71" i="27"/>
  <c r="P72" i="27"/>
  <c r="P73" i="27"/>
  <c r="P74" i="27"/>
  <c r="P75" i="27"/>
  <c r="P76" i="27"/>
  <c r="P77" i="27"/>
  <c r="P78" i="27"/>
  <c r="N67" i="27"/>
  <c r="N68" i="27"/>
  <c r="N69" i="27"/>
  <c r="N70" i="27"/>
  <c r="N71" i="27"/>
  <c r="N72" i="27"/>
  <c r="N73" i="27"/>
  <c r="N74" i="27"/>
  <c r="N75" i="27"/>
  <c r="N76" i="27"/>
  <c r="N77" i="27"/>
  <c r="N78" i="27"/>
  <c r="M79" i="27"/>
  <c r="M68" i="27"/>
  <c r="M69" i="27"/>
  <c r="M70" i="27"/>
  <c r="M71" i="27"/>
  <c r="M72" i="27"/>
  <c r="M73" i="27"/>
  <c r="M74" i="27"/>
  <c r="M75" i="27"/>
  <c r="M76" i="27"/>
  <c r="M77" i="27"/>
  <c r="J65" i="27"/>
  <c r="M63" i="27"/>
  <c r="Q53" i="27"/>
  <c r="Q54" i="27"/>
  <c r="Q55" i="27"/>
  <c r="Q56" i="27"/>
  <c r="Q57" i="27"/>
  <c r="Q58" i="27"/>
  <c r="Q59" i="27"/>
  <c r="Q60" i="27"/>
  <c r="Q61" i="27"/>
  <c r="Q62" i="27"/>
  <c r="P54" i="27"/>
  <c r="P55" i="27"/>
  <c r="P56" i="27"/>
  <c r="P57" i="27"/>
  <c r="P58" i="27"/>
  <c r="P59" i="27"/>
  <c r="P61" i="27"/>
  <c r="P62" i="27"/>
  <c r="P51" i="27"/>
  <c r="N53" i="27"/>
  <c r="N54" i="27"/>
  <c r="N55" i="27"/>
  <c r="N56" i="27"/>
  <c r="N57" i="27"/>
  <c r="N58" i="27"/>
  <c r="N59" i="27"/>
  <c r="N60" i="27"/>
  <c r="N61" i="27"/>
  <c r="N62" i="27"/>
  <c r="M54" i="27"/>
  <c r="M55" i="27"/>
  <c r="M56" i="27"/>
  <c r="M57" i="27"/>
  <c r="M58" i="27"/>
  <c r="M59" i="27"/>
  <c r="M61" i="27"/>
  <c r="J51" i="27"/>
  <c r="M52" i="27"/>
  <c r="I67" i="27"/>
  <c r="J67" i="27"/>
  <c r="I68" i="27"/>
  <c r="J68" i="27"/>
  <c r="I69" i="27"/>
  <c r="J69" i="27"/>
  <c r="I70" i="27"/>
  <c r="J70" i="27"/>
  <c r="I71" i="27"/>
  <c r="J71" i="27"/>
  <c r="I72" i="27"/>
  <c r="J72" i="27"/>
  <c r="I73" i="27"/>
  <c r="J73" i="27"/>
  <c r="I74" i="27"/>
  <c r="J74" i="27"/>
  <c r="I75" i="27"/>
  <c r="J75" i="27"/>
  <c r="I76" i="27"/>
  <c r="J76" i="27"/>
  <c r="I77" i="27"/>
  <c r="J77" i="27"/>
  <c r="I53" i="27"/>
  <c r="J53" i="27"/>
  <c r="I54" i="27"/>
  <c r="J54" i="27"/>
  <c r="I55" i="27"/>
  <c r="J55" i="27"/>
  <c r="I56" i="27"/>
  <c r="J56" i="27"/>
  <c r="I57" i="27"/>
  <c r="J57" i="27"/>
  <c r="I58" i="27"/>
  <c r="J58" i="27"/>
  <c r="I59" i="27"/>
  <c r="J59" i="27"/>
  <c r="I60" i="27"/>
  <c r="J60" i="27"/>
  <c r="I61" i="27"/>
  <c r="J61" i="27"/>
  <c r="M66" i="27"/>
  <c r="J66" i="27"/>
  <c r="I66" i="27"/>
  <c r="Q65" i="27"/>
  <c r="Q66" i="27"/>
  <c r="P65" i="27"/>
  <c r="I65" i="27"/>
  <c r="J78" i="27"/>
  <c r="I78" i="27"/>
  <c r="J62" i="27"/>
  <c r="I62" i="27"/>
  <c r="Q52" i="27"/>
  <c r="J52" i="27"/>
  <c r="I52" i="27"/>
  <c r="Q51" i="27"/>
  <c r="I51" i="27"/>
  <c r="Q232" i="22"/>
  <c r="Q233" i="22"/>
  <c r="Q234" i="22"/>
  <c r="Q235" i="22"/>
  <c r="Q236" i="22"/>
  <c r="Q237" i="22"/>
  <c r="Q238" i="22"/>
  <c r="Q239" i="22"/>
  <c r="Q240" i="22"/>
  <c r="Q241" i="22"/>
  <c r="Q242" i="22"/>
  <c r="Q243" i="22"/>
  <c r="Q244" i="22"/>
  <c r="Q245" i="22"/>
  <c r="Q246" i="22"/>
  <c r="P232" i="22"/>
  <c r="P233" i="22"/>
  <c r="P234" i="22"/>
  <c r="P235" i="22"/>
  <c r="P236" i="22"/>
  <c r="P237" i="22"/>
  <c r="P238" i="22"/>
  <c r="P239" i="22"/>
  <c r="P240" i="22"/>
  <c r="P241" i="22"/>
  <c r="P242" i="22"/>
  <c r="P243" i="22"/>
  <c r="P244" i="22"/>
  <c r="P245" i="22"/>
  <c r="P246" i="22"/>
  <c r="N232" i="22"/>
  <c r="N233" i="22"/>
  <c r="N234" i="22"/>
  <c r="N235" i="22"/>
  <c r="N236" i="22"/>
  <c r="N237" i="22"/>
  <c r="N238" i="22"/>
  <c r="N239" i="22"/>
  <c r="N240" i="22"/>
  <c r="N241" i="22"/>
  <c r="N242" i="22"/>
  <c r="N243" i="22"/>
  <c r="N244" i="22"/>
  <c r="N245" i="22"/>
  <c r="N246" i="22"/>
  <c r="M247" i="22"/>
  <c r="M232" i="22"/>
  <c r="M233" i="22"/>
  <c r="M234" i="22"/>
  <c r="M235" i="22"/>
  <c r="M236" i="22"/>
  <c r="M237" i="22"/>
  <c r="M238" i="22"/>
  <c r="M239" i="22"/>
  <c r="M240" i="22"/>
  <c r="M241" i="22"/>
  <c r="M242" i="22"/>
  <c r="M243" i="22"/>
  <c r="M244" i="22"/>
  <c r="M245" i="22"/>
  <c r="I232" i="22"/>
  <c r="J232" i="22"/>
  <c r="I233" i="22"/>
  <c r="J233" i="22"/>
  <c r="I234" i="22"/>
  <c r="J234" i="22"/>
  <c r="I235" i="22"/>
  <c r="J235" i="22"/>
  <c r="I236" i="22"/>
  <c r="J236" i="22"/>
  <c r="I237" i="22"/>
  <c r="J237" i="22"/>
  <c r="I238" i="22"/>
  <c r="J238" i="22"/>
  <c r="I239" i="22"/>
  <c r="J239" i="22"/>
  <c r="I240" i="22"/>
  <c r="J240" i="22"/>
  <c r="I241" i="22"/>
  <c r="J241" i="22"/>
  <c r="I242" i="22"/>
  <c r="J242" i="22"/>
  <c r="I243" i="22"/>
  <c r="J243" i="22"/>
  <c r="I244" i="22"/>
  <c r="J244" i="22"/>
  <c r="I245" i="22"/>
  <c r="J245" i="22"/>
  <c r="M228" i="22"/>
  <c r="Q202" i="22"/>
  <c r="Q203" i="22"/>
  <c r="Q204" i="22"/>
  <c r="Q205" i="22"/>
  <c r="Q206" i="22"/>
  <c r="Q207" i="22"/>
  <c r="Q208" i="22"/>
  <c r="Q209" i="22"/>
  <c r="Q210" i="22"/>
  <c r="Q211" i="22"/>
  <c r="Q212" i="22"/>
  <c r="Q213" i="22"/>
  <c r="Q214" i="22"/>
  <c r="Q215" i="22"/>
  <c r="Q216" i="22"/>
  <c r="Q217" i="22"/>
  <c r="Q218" i="22"/>
  <c r="Q219" i="22"/>
  <c r="Q220" i="22"/>
  <c r="Q221" i="22"/>
  <c r="Q222" i="22"/>
  <c r="Q223" i="22"/>
  <c r="Q224" i="22"/>
  <c r="Q225" i="22"/>
  <c r="Q226" i="22"/>
  <c r="Q227" i="22"/>
  <c r="P202" i="22"/>
  <c r="P203" i="22"/>
  <c r="P205" i="22"/>
  <c r="P206" i="22"/>
  <c r="P211" i="22"/>
  <c r="P214" i="22"/>
  <c r="P219" i="22"/>
  <c r="P220" i="22"/>
  <c r="P221" i="22"/>
  <c r="P222" i="22"/>
  <c r="P223" i="22"/>
  <c r="P224" i="22"/>
  <c r="P225" i="22"/>
  <c r="P226" i="22"/>
  <c r="P227" i="22"/>
  <c r="N202" i="22"/>
  <c r="N203" i="22"/>
  <c r="N204" i="22"/>
  <c r="N205" i="22"/>
  <c r="N206" i="22"/>
  <c r="N207" i="22"/>
  <c r="N208" i="22"/>
  <c r="N209" i="22"/>
  <c r="N210" i="22"/>
  <c r="N211" i="22"/>
  <c r="N212" i="22"/>
  <c r="N213" i="22"/>
  <c r="N214" i="22"/>
  <c r="N215" i="22"/>
  <c r="N216" i="22"/>
  <c r="N217" i="22"/>
  <c r="N218" i="22"/>
  <c r="N219" i="22"/>
  <c r="N220" i="22"/>
  <c r="N221" i="22"/>
  <c r="N222" i="22"/>
  <c r="N223" i="22"/>
  <c r="N224" i="22"/>
  <c r="N225" i="22"/>
  <c r="N226" i="22"/>
  <c r="N227" i="22"/>
  <c r="M202" i="22"/>
  <c r="M203" i="22"/>
  <c r="M205" i="22"/>
  <c r="M206" i="22"/>
  <c r="M211" i="22"/>
  <c r="M214" i="22"/>
  <c r="M219" i="22"/>
  <c r="M220" i="22"/>
  <c r="M221" i="22"/>
  <c r="M222" i="22"/>
  <c r="M223" i="22"/>
  <c r="M224" i="22"/>
  <c r="M225" i="22"/>
  <c r="M226" i="22"/>
  <c r="I202" i="22"/>
  <c r="J202" i="22"/>
  <c r="I203" i="22"/>
  <c r="J203" i="22"/>
  <c r="I204" i="22"/>
  <c r="J204" i="22"/>
  <c r="I205" i="22"/>
  <c r="J205" i="22"/>
  <c r="I206" i="22"/>
  <c r="J206" i="22"/>
  <c r="I207" i="22"/>
  <c r="J207" i="22"/>
  <c r="I208" i="22"/>
  <c r="J208" i="22"/>
  <c r="I209" i="22"/>
  <c r="J209" i="22"/>
  <c r="I210" i="22"/>
  <c r="J210" i="22"/>
  <c r="I211" i="22"/>
  <c r="J211" i="22"/>
  <c r="I212" i="22"/>
  <c r="J212" i="22"/>
  <c r="I213" i="22"/>
  <c r="J213" i="22"/>
  <c r="I214" i="22"/>
  <c r="J214" i="22"/>
  <c r="I215" i="22"/>
  <c r="J215" i="22"/>
  <c r="I216" i="22"/>
  <c r="J216" i="22"/>
  <c r="I217" i="22"/>
  <c r="J217" i="22"/>
  <c r="I218" i="22"/>
  <c r="J218" i="22"/>
  <c r="I219" i="22"/>
  <c r="J219" i="22"/>
  <c r="I220" i="22"/>
  <c r="J220" i="22"/>
  <c r="I221" i="22"/>
  <c r="J221" i="22"/>
  <c r="I222" i="22"/>
  <c r="J222" i="22"/>
  <c r="I223" i="22"/>
  <c r="J223" i="22"/>
  <c r="I224" i="22"/>
  <c r="J224" i="22"/>
  <c r="I225" i="22"/>
  <c r="J225" i="22"/>
  <c r="I226" i="22"/>
  <c r="J226" i="22"/>
  <c r="M194" i="22"/>
  <c r="Q183" i="22"/>
  <c r="Q184" i="22"/>
  <c r="Q185" i="22"/>
  <c r="Q186" i="22"/>
  <c r="Q187" i="22"/>
  <c r="Q188" i="22"/>
  <c r="Q189" i="22"/>
  <c r="Q190" i="22"/>
  <c r="Q191" i="22"/>
  <c r="Q192" i="22"/>
  <c r="Q193" i="22"/>
  <c r="P184" i="22"/>
  <c r="P185" i="22"/>
  <c r="P186" i="22"/>
  <c r="P187" i="22"/>
  <c r="P188" i="22"/>
  <c r="P189" i="22"/>
  <c r="P190" i="22"/>
  <c r="P192" i="22"/>
  <c r="P182" i="22"/>
  <c r="N183" i="22"/>
  <c r="N184" i="22"/>
  <c r="N185" i="22"/>
  <c r="N186" i="22"/>
  <c r="N187" i="22"/>
  <c r="N188" i="22"/>
  <c r="N189" i="22"/>
  <c r="N190" i="22"/>
  <c r="N191" i="22"/>
  <c r="N192" i="22"/>
  <c r="N193" i="22"/>
  <c r="M184" i="22"/>
  <c r="M185" i="22"/>
  <c r="M186" i="22"/>
  <c r="M187" i="22"/>
  <c r="M188" i="22"/>
  <c r="M189" i="22"/>
  <c r="M190" i="22"/>
  <c r="M192" i="22"/>
  <c r="I183" i="22"/>
  <c r="J183" i="22"/>
  <c r="I184" i="22"/>
  <c r="J184" i="22"/>
  <c r="I185" i="22"/>
  <c r="J185" i="22"/>
  <c r="I186" i="22"/>
  <c r="J186" i="22"/>
  <c r="I187" i="22"/>
  <c r="J187" i="22"/>
  <c r="I188" i="22"/>
  <c r="J188" i="22"/>
  <c r="I189" i="22"/>
  <c r="J189" i="22"/>
  <c r="I190" i="22"/>
  <c r="J190" i="22"/>
  <c r="I191" i="22"/>
  <c r="J191" i="22"/>
  <c r="I192" i="22"/>
  <c r="J192" i="22"/>
  <c r="J193" i="22"/>
  <c r="M231" i="22"/>
  <c r="J231" i="22"/>
  <c r="I231" i="22"/>
  <c r="Q230" i="22"/>
  <c r="Q231" i="22"/>
  <c r="P230" i="22"/>
  <c r="J230" i="22"/>
  <c r="I230" i="22"/>
  <c r="J246" i="22"/>
  <c r="I246" i="22"/>
  <c r="J227" i="22"/>
  <c r="I227" i="22"/>
  <c r="M201" i="22"/>
  <c r="J201" i="22"/>
  <c r="I201" i="22"/>
  <c r="Q200" i="22"/>
  <c r="Q201" i="22"/>
  <c r="J200" i="22"/>
  <c r="I200" i="22"/>
  <c r="I193" i="22"/>
  <c r="Q182" i="22"/>
  <c r="M182" i="22"/>
  <c r="J182" i="22"/>
  <c r="J181" i="22"/>
  <c r="I182" i="22"/>
  <c r="Q181" i="22"/>
  <c r="P181" i="22"/>
  <c r="I181" i="22"/>
  <c r="Q111" i="21"/>
  <c r="Q112" i="21"/>
  <c r="Q113" i="21"/>
  <c r="Q114" i="21"/>
  <c r="Q115" i="21"/>
  <c r="Q116" i="21"/>
  <c r="Q117" i="21"/>
  <c r="Q118" i="21"/>
  <c r="Q119" i="21"/>
  <c r="Q120" i="21"/>
  <c r="Q121" i="21"/>
  <c r="Q122" i="21"/>
  <c r="P111" i="21"/>
  <c r="P112" i="21"/>
  <c r="P113" i="21"/>
  <c r="P114" i="21"/>
  <c r="P115" i="21"/>
  <c r="P116" i="21"/>
  <c r="P117" i="21"/>
  <c r="P118" i="21"/>
  <c r="P119" i="21"/>
  <c r="P120" i="21"/>
  <c r="P121" i="21"/>
  <c r="P122" i="21"/>
  <c r="N111" i="21"/>
  <c r="N112" i="21"/>
  <c r="N113" i="21"/>
  <c r="N114" i="21"/>
  <c r="N115" i="21"/>
  <c r="N116" i="21"/>
  <c r="N117" i="21"/>
  <c r="N118" i="21"/>
  <c r="N119" i="21"/>
  <c r="N120" i="21"/>
  <c r="N121" i="21"/>
  <c r="N122" i="21"/>
  <c r="M123" i="21"/>
  <c r="M111" i="21"/>
  <c r="M112" i="21"/>
  <c r="M113" i="21"/>
  <c r="M114" i="21"/>
  <c r="M115" i="21"/>
  <c r="M116" i="21"/>
  <c r="M117" i="21"/>
  <c r="M118" i="21"/>
  <c r="M119" i="21"/>
  <c r="M120" i="21"/>
  <c r="M121" i="21"/>
  <c r="I111" i="21"/>
  <c r="J111" i="21"/>
  <c r="I112" i="21"/>
  <c r="J112" i="21"/>
  <c r="I113" i="21"/>
  <c r="J113" i="21"/>
  <c r="I114" i="21"/>
  <c r="J114" i="21"/>
  <c r="I115" i="21"/>
  <c r="J115" i="21"/>
  <c r="I116" i="21"/>
  <c r="J116" i="21"/>
  <c r="I117" i="21"/>
  <c r="J117" i="21"/>
  <c r="I118" i="21"/>
  <c r="J118" i="21"/>
  <c r="I119" i="21"/>
  <c r="J119" i="21"/>
  <c r="I120" i="21"/>
  <c r="J120" i="21"/>
  <c r="I121" i="21"/>
  <c r="J121" i="21"/>
  <c r="J122" i="21"/>
  <c r="Q100" i="21"/>
  <c r="Q101" i="21"/>
  <c r="Q102" i="21"/>
  <c r="Q103" i="21"/>
  <c r="Q104" i="21"/>
  <c r="Q105" i="21"/>
  <c r="P100" i="21"/>
  <c r="P101" i="21"/>
  <c r="P102" i="21"/>
  <c r="P103" i="21"/>
  <c r="P104" i="21"/>
  <c r="P105" i="21"/>
  <c r="N100" i="21"/>
  <c r="N101" i="21"/>
  <c r="N102" i="21"/>
  <c r="N103" i="21"/>
  <c r="N104" i="21"/>
  <c r="N105" i="21"/>
  <c r="M106" i="21"/>
  <c r="M100" i="21"/>
  <c r="M101" i="21"/>
  <c r="M102" i="21"/>
  <c r="M103" i="21"/>
  <c r="M104" i="21"/>
  <c r="I100" i="21"/>
  <c r="J100" i="21"/>
  <c r="I101" i="21"/>
  <c r="J101" i="21"/>
  <c r="I102" i="21"/>
  <c r="J102" i="21"/>
  <c r="I103" i="21"/>
  <c r="J103" i="21"/>
  <c r="I104" i="21"/>
  <c r="J104" i="21"/>
  <c r="I122" i="21"/>
  <c r="M110" i="21"/>
  <c r="J110" i="21"/>
  <c r="I110" i="21"/>
  <c r="Q109" i="21"/>
  <c r="Q110" i="21"/>
  <c r="P109" i="21"/>
  <c r="J109" i="21"/>
  <c r="I109" i="21"/>
  <c r="J105" i="21"/>
  <c r="I105" i="21"/>
  <c r="M99" i="21"/>
  <c r="J99" i="21"/>
  <c r="I99" i="21"/>
  <c r="Q98" i="21"/>
  <c r="Q99" i="21"/>
  <c r="J98" i="21"/>
  <c r="I98" i="21"/>
  <c r="Q509" i="25"/>
  <c r="Q510" i="25"/>
  <c r="Q511" i="25"/>
  <c r="Q512" i="25"/>
  <c r="Q513" i="25"/>
  <c r="P509" i="25"/>
  <c r="P510" i="25"/>
  <c r="P511" i="25"/>
  <c r="P512" i="25"/>
  <c r="P513" i="25"/>
  <c r="N509" i="25"/>
  <c r="N510" i="25"/>
  <c r="N511" i="25"/>
  <c r="N512" i="25"/>
  <c r="N513" i="25"/>
  <c r="M514" i="25"/>
  <c r="J152" i="26"/>
  <c r="J513" i="25"/>
  <c r="M509" i="25"/>
  <c r="M510" i="25"/>
  <c r="M511" i="25"/>
  <c r="M512" i="25"/>
  <c r="I509" i="25"/>
  <c r="J509" i="25"/>
  <c r="I510" i="25"/>
  <c r="J510" i="25"/>
  <c r="I511" i="25"/>
  <c r="J511" i="25"/>
  <c r="I512" i="25"/>
  <c r="J512" i="25"/>
  <c r="M508" i="25"/>
  <c r="P458" i="25"/>
  <c r="P459" i="25"/>
  <c r="P460" i="25"/>
  <c r="P461" i="25"/>
  <c r="M463" i="25"/>
  <c r="M458" i="25"/>
  <c r="M459" i="25"/>
  <c r="M460" i="25"/>
  <c r="M461" i="25"/>
  <c r="J462" i="25"/>
  <c r="I458" i="25"/>
  <c r="J458" i="25"/>
  <c r="I459" i="25"/>
  <c r="J459" i="25"/>
  <c r="I460" i="25"/>
  <c r="J460" i="25"/>
  <c r="I461" i="25"/>
  <c r="J461" i="25"/>
  <c r="I513" i="25"/>
  <c r="P508" i="25"/>
  <c r="J508" i="25"/>
  <c r="J507" i="25"/>
  <c r="I508" i="25"/>
  <c r="Q507" i="25"/>
  <c r="Q508" i="25"/>
  <c r="P507" i="25"/>
  <c r="I507" i="25"/>
  <c r="I462" i="25"/>
  <c r="Q457" i="25"/>
  <c r="Q458" i="25"/>
  <c r="Q459" i="25"/>
  <c r="Q460" i="25"/>
  <c r="Q461" i="25"/>
  <c r="Q462" i="25"/>
  <c r="M457" i="25"/>
  <c r="J457" i="25"/>
  <c r="I457" i="25"/>
  <c r="J52" i="2"/>
  <c r="I52" i="2"/>
  <c r="J50" i="2"/>
  <c r="I50" i="2"/>
  <c r="J49" i="2"/>
  <c r="I49" i="2"/>
  <c r="J48" i="2"/>
  <c r="I48" i="2"/>
  <c r="J46" i="2"/>
  <c r="I46" i="2"/>
  <c r="J45" i="2"/>
  <c r="I45" i="2"/>
  <c r="J40" i="2"/>
  <c r="I40" i="2"/>
  <c r="I98" i="8"/>
  <c r="J98" i="8"/>
  <c r="I99" i="8"/>
  <c r="J99" i="8"/>
  <c r="I100" i="8"/>
  <c r="J100" i="8"/>
  <c r="I101" i="8"/>
  <c r="J101" i="8"/>
  <c r="I102" i="8"/>
  <c r="J102" i="8"/>
  <c r="I103" i="8"/>
  <c r="J103" i="8"/>
  <c r="I104" i="8"/>
  <c r="J104" i="8"/>
  <c r="I105" i="8"/>
  <c r="J105" i="8"/>
  <c r="J97" i="8"/>
  <c r="I97" i="8"/>
  <c r="I148" i="13"/>
  <c r="J148" i="13"/>
  <c r="I149" i="13"/>
  <c r="J149" i="13"/>
  <c r="I150" i="13"/>
  <c r="J150" i="13"/>
  <c r="I151" i="13"/>
  <c r="J151" i="13"/>
  <c r="I152" i="13"/>
  <c r="J152" i="13"/>
  <c r="I153" i="13"/>
  <c r="J153" i="13"/>
  <c r="I154" i="13"/>
  <c r="J154" i="13"/>
  <c r="I155" i="13"/>
  <c r="J155" i="13"/>
  <c r="I156" i="13"/>
  <c r="J156" i="13"/>
  <c r="J147" i="13"/>
  <c r="I147" i="13"/>
  <c r="M153" i="26"/>
  <c r="Q132" i="26"/>
  <c r="Q133" i="26"/>
  <c r="Q134" i="26"/>
  <c r="Q135" i="26"/>
  <c r="Q136" i="26"/>
  <c r="Q137" i="26"/>
  <c r="Q138" i="26"/>
  <c r="Q139" i="26"/>
  <c r="Q140" i="26"/>
  <c r="Q141" i="26"/>
  <c r="Q142" i="26"/>
  <c r="Q143" i="26"/>
  <c r="Q144" i="26"/>
  <c r="Q145" i="26"/>
  <c r="Q146" i="26"/>
  <c r="Q147" i="26"/>
  <c r="Q148" i="26"/>
  <c r="Q149" i="26"/>
  <c r="Q150" i="26"/>
  <c r="Q151" i="26"/>
  <c r="Q152" i="26"/>
  <c r="P132" i="26"/>
  <c r="P133" i="26"/>
  <c r="P134" i="26"/>
  <c r="P135" i="26"/>
  <c r="P136" i="26"/>
  <c r="P137" i="26"/>
  <c r="P138" i="26"/>
  <c r="P139" i="26"/>
  <c r="P140" i="26"/>
  <c r="P141" i="26"/>
  <c r="P142" i="26"/>
  <c r="P143" i="26"/>
  <c r="P144" i="26"/>
  <c r="P145" i="26"/>
  <c r="P146" i="26"/>
  <c r="P147" i="26"/>
  <c r="P148" i="26"/>
  <c r="P149" i="26"/>
  <c r="P150" i="26"/>
  <c r="P151" i="26"/>
  <c r="P152" i="26"/>
  <c r="N132" i="26"/>
  <c r="N133" i="26"/>
  <c r="N134" i="26"/>
  <c r="N135" i="26"/>
  <c r="N136" i="26"/>
  <c r="N137" i="26"/>
  <c r="N138" i="26"/>
  <c r="N139" i="26"/>
  <c r="N140" i="26"/>
  <c r="N141" i="26"/>
  <c r="N142" i="26"/>
  <c r="N143" i="26"/>
  <c r="N144" i="26"/>
  <c r="N145" i="26"/>
  <c r="N146" i="26"/>
  <c r="N147" i="26"/>
  <c r="N148" i="26"/>
  <c r="N149" i="26"/>
  <c r="N150" i="26"/>
  <c r="N151" i="26"/>
  <c r="N152" i="26"/>
  <c r="M132" i="26"/>
  <c r="M133" i="26"/>
  <c r="M134" i="26"/>
  <c r="M135" i="26"/>
  <c r="M136" i="26"/>
  <c r="M137" i="26"/>
  <c r="M138" i="26"/>
  <c r="M139" i="26"/>
  <c r="M140" i="26"/>
  <c r="M141" i="26"/>
  <c r="M142" i="26"/>
  <c r="M143" i="26"/>
  <c r="M144" i="26"/>
  <c r="M145" i="26"/>
  <c r="M146" i="26"/>
  <c r="M147" i="26"/>
  <c r="M148" i="26"/>
  <c r="M149" i="26"/>
  <c r="M150" i="26"/>
  <c r="M151" i="26"/>
  <c r="I132" i="26"/>
  <c r="J132" i="26"/>
  <c r="I133" i="26"/>
  <c r="J133" i="26"/>
  <c r="I134" i="26"/>
  <c r="J134" i="26"/>
  <c r="I135" i="26"/>
  <c r="J135" i="26"/>
  <c r="I136" i="26"/>
  <c r="J136" i="26"/>
  <c r="I137" i="26"/>
  <c r="J137" i="26"/>
  <c r="I138" i="26"/>
  <c r="J138" i="26"/>
  <c r="I139" i="26"/>
  <c r="J139" i="26"/>
  <c r="I140" i="26"/>
  <c r="J140" i="26"/>
  <c r="I141" i="26"/>
  <c r="J141" i="26"/>
  <c r="I142" i="26"/>
  <c r="J142" i="26"/>
  <c r="I143" i="26"/>
  <c r="J143" i="26"/>
  <c r="I144" i="26"/>
  <c r="J144" i="26"/>
  <c r="I145" i="26"/>
  <c r="J145" i="26"/>
  <c r="I146" i="26"/>
  <c r="J146" i="26"/>
  <c r="I147" i="26"/>
  <c r="J147" i="26"/>
  <c r="I148" i="26"/>
  <c r="J148" i="26"/>
  <c r="I149" i="26"/>
  <c r="J149" i="26"/>
  <c r="I150" i="26"/>
  <c r="J150" i="26"/>
  <c r="I151" i="26"/>
  <c r="J151" i="26"/>
  <c r="M128" i="26"/>
  <c r="Q115" i="26"/>
  <c r="Q116" i="26"/>
  <c r="Q117" i="26"/>
  <c r="Q118" i="26"/>
  <c r="Q119" i="26"/>
  <c r="Q120" i="26"/>
  <c r="Q121" i="26"/>
  <c r="Q122" i="26"/>
  <c r="Q123" i="26"/>
  <c r="Q124" i="26"/>
  <c r="Q125" i="26"/>
  <c r="Q126" i="26"/>
  <c r="Q127" i="26"/>
  <c r="P115" i="26"/>
  <c r="P116" i="26"/>
  <c r="P117" i="26"/>
  <c r="P118" i="26"/>
  <c r="P119" i="26"/>
  <c r="P120" i="26"/>
  <c r="P121" i="26"/>
  <c r="P122" i="26"/>
  <c r="P123" i="26"/>
  <c r="P124" i="26"/>
  <c r="P125" i="26"/>
  <c r="P126" i="26"/>
  <c r="P127" i="26"/>
  <c r="N115" i="26"/>
  <c r="N116" i="26"/>
  <c r="N117" i="26"/>
  <c r="N118" i="26"/>
  <c r="N119" i="26"/>
  <c r="N120" i="26"/>
  <c r="N121" i="26"/>
  <c r="N122" i="26"/>
  <c r="N123" i="26"/>
  <c r="N124" i="26"/>
  <c r="N125" i="26"/>
  <c r="N126" i="26"/>
  <c r="N127" i="26"/>
  <c r="M115" i="26"/>
  <c r="M116" i="26"/>
  <c r="M117" i="26"/>
  <c r="M118" i="26"/>
  <c r="M119" i="26"/>
  <c r="M120" i="26"/>
  <c r="M121" i="26"/>
  <c r="M122" i="26"/>
  <c r="M123" i="26"/>
  <c r="M124" i="26"/>
  <c r="M125" i="26"/>
  <c r="M126" i="26"/>
  <c r="I115" i="26"/>
  <c r="J115" i="26"/>
  <c r="I116" i="26"/>
  <c r="J116" i="26"/>
  <c r="I117" i="26"/>
  <c r="J117" i="26"/>
  <c r="I118" i="26"/>
  <c r="J118" i="26"/>
  <c r="I119" i="26"/>
  <c r="J119" i="26"/>
  <c r="I120" i="26"/>
  <c r="J120" i="26"/>
  <c r="I121" i="26"/>
  <c r="J121" i="26"/>
  <c r="I122" i="26"/>
  <c r="J122" i="26"/>
  <c r="I123" i="26"/>
  <c r="J123" i="26"/>
  <c r="I124" i="26"/>
  <c r="J124" i="26"/>
  <c r="I125" i="26"/>
  <c r="J125" i="26"/>
  <c r="I126" i="26"/>
  <c r="J126" i="26"/>
  <c r="J127" i="26"/>
  <c r="M109" i="26"/>
  <c r="Q100" i="26"/>
  <c r="Q101" i="26"/>
  <c r="Q102" i="26"/>
  <c r="Q103" i="26"/>
  <c r="Q104" i="26"/>
  <c r="Q105" i="26"/>
  <c r="Q106" i="26"/>
  <c r="Q107" i="26"/>
  <c r="Q108" i="26"/>
  <c r="P100" i="26"/>
  <c r="P101" i="26"/>
  <c r="P102" i="26"/>
  <c r="P103" i="26"/>
  <c r="P104" i="26"/>
  <c r="P105" i="26"/>
  <c r="P106" i="26"/>
  <c r="P107" i="26"/>
  <c r="P108" i="26"/>
  <c r="N100" i="26"/>
  <c r="N101" i="26"/>
  <c r="N102" i="26"/>
  <c r="N103" i="26"/>
  <c r="N104" i="26"/>
  <c r="N105" i="26"/>
  <c r="N106" i="26"/>
  <c r="N107" i="26"/>
  <c r="N108" i="26"/>
  <c r="M100" i="26"/>
  <c r="M101" i="26"/>
  <c r="M102" i="26"/>
  <c r="M103" i="26"/>
  <c r="M104" i="26"/>
  <c r="M105" i="26"/>
  <c r="M106" i="26"/>
  <c r="M107" i="26"/>
  <c r="I100" i="26"/>
  <c r="J100" i="26"/>
  <c r="I101" i="26"/>
  <c r="J101" i="26"/>
  <c r="I102" i="26"/>
  <c r="J102" i="26"/>
  <c r="I103" i="26"/>
  <c r="J103" i="26"/>
  <c r="I104" i="26"/>
  <c r="J104" i="26"/>
  <c r="I105" i="26"/>
  <c r="J105" i="26"/>
  <c r="I106" i="26"/>
  <c r="J106" i="26"/>
  <c r="I107" i="26"/>
  <c r="J107" i="26"/>
  <c r="M96" i="26"/>
  <c r="Q89" i="26"/>
  <c r="Q90" i="26"/>
  <c r="Q91" i="26"/>
  <c r="Q92" i="26"/>
  <c r="Q93" i="26"/>
  <c r="Q94" i="26"/>
  <c r="Q95" i="26"/>
  <c r="P89" i="26"/>
  <c r="P90" i="26"/>
  <c r="P91" i="26"/>
  <c r="P92" i="26"/>
  <c r="P93" i="26"/>
  <c r="P94" i="26"/>
  <c r="P95" i="26"/>
  <c r="P88" i="26"/>
  <c r="N89" i="26"/>
  <c r="N90" i="26"/>
  <c r="N91" i="26"/>
  <c r="N92" i="26"/>
  <c r="N93" i="26"/>
  <c r="N94" i="26"/>
  <c r="N95" i="26"/>
  <c r="M89" i="26"/>
  <c r="M90" i="26"/>
  <c r="M91" i="26"/>
  <c r="M92" i="26"/>
  <c r="M93" i="26"/>
  <c r="M94" i="26"/>
  <c r="I89" i="26"/>
  <c r="J89" i="26"/>
  <c r="I90" i="26"/>
  <c r="J90" i="26"/>
  <c r="I91" i="26"/>
  <c r="J91" i="26"/>
  <c r="I92" i="26"/>
  <c r="J92" i="26"/>
  <c r="I93" i="26"/>
  <c r="J93" i="26"/>
  <c r="I94" i="26"/>
  <c r="J94" i="26"/>
  <c r="Q70" i="26"/>
  <c r="Q71" i="26"/>
  <c r="Q72" i="26"/>
  <c r="Q73" i="26"/>
  <c r="Q74" i="26"/>
  <c r="Q75" i="26"/>
  <c r="Q76" i="26"/>
  <c r="P70" i="26"/>
  <c r="P71" i="26"/>
  <c r="P72" i="26"/>
  <c r="P73" i="26"/>
  <c r="P74" i="26"/>
  <c r="P75" i="26"/>
  <c r="P76" i="26"/>
  <c r="P69" i="26"/>
  <c r="N70" i="26"/>
  <c r="N71" i="26"/>
  <c r="N72" i="26"/>
  <c r="N73" i="26"/>
  <c r="N74" i="26"/>
  <c r="N75" i="26"/>
  <c r="N76" i="26"/>
  <c r="M77" i="26"/>
  <c r="M70" i="26"/>
  <c r="M71" i="26"/>
  <c r="M72" i="26"/>
  <c r="M73" i="26"/>
  <c r="M74" i="26"/>
  <c r="M75" i="26"/>
  <c r="M131" i="26"/>
  <c r="J131" i="26"/>
  <c r="J130" i="26"/>
  <c r="I131" i="26"/>
  <c r="Q130" i="26"/>
  <c r="Q131" i="26"/>
  <c r="P130" i="26"/>
  <c r="I130" i="26"/>
  <c r="M114" i="26"/>
  <c r="J114" i="26"/>
  <c r="J113" i="26"/>
  <c r="I114" i="26"/>
  <c r="Q113" i="26"/>
  <c r="Q114" i="26"/>
  <c r="P113" i="26"/>
  <c r="I113" i="26"/>
  <c r="M99" i="26"/>
  <c r="J99" i="26"/>
  <c r="J98" i="26"/>
  <c r="I99" i="26"/>
  <c r="Q98" i="26"/>
  <c r="Q99" i="26"/>
  <c r="P98" i="26"/>
  <c r="I98" i="26"/>
  <c r="M88" i="26"/>
  <c r="J88" i="26"/>
  <c r="I88" i="26"/>
  <c r="Q87" i="26"/>
  <c r="Q88" i="26"/>
  <c r="P87" i="26"/>
  <c r="J87" i="26"/>
  <c r="I87" i="26"/>
  <c r="I70" i="26"/>
  <c r="J70" i="26"/>
  <c r="I71" i="26"/>
  <c r="J71" i="26"/>
  <c r="I72" i="26"/>
  <c r="J72" i="26"/>
  <c r="I73" i="26"/>
  <c r="J73" i="26"/>
  <c r="I74" i="26"/>
  <c r="J74" i="26"/>
  <c r="I75" i="26"/>
  <c r="J75" i="26"/>
  <c r="J76" i="26"/>
  <c r="I68" i="26"/>
  <c r="P68" i="26"/>
  <c r="Q68" i="26"/>
  <c r="Q69" i="26"/>
  <c r="I69" i="26"/>
  <c r="J69" i="26"/>
  <c r="J68" i="26"/>
  <c r="M69" i="26"/>
  <c r="I127" i="26"/>
  <c r="I152" i="26"/>
  <c r="J108" i="26"/>
  <c r="I108" i="26"/>
  <c r="J95" i="26"/>
  <c r="I95" i="26"/>
  <c r="I76" i="26"/>
  <c r="P66" i="27"/>
  <c r="P231" i="22"/>
  <c r="P201" i="22"/>
  <c r="P200" i="22"/>
  <c r="P193" i="22"/>
  <c r="P110" i="21"/>
  <c r="P99" i="21"/>
  <c r="P98" i="21"/>
  <c r="P462" i="25"/>
  <c r="P457" i="25"/>
  <c r="P131" i="26"/>
  <c r="P114" i="26"/>
  <c r="P99" i="26"/>
  <c r="Q333" i="24"/>
  <c r="Q334" i="24"/>
  <c r="Q335" i="24"/>
  <c r="Q336" i="24"/>
  <c r="Q337" i="24"/>
  <c r="Q338" i="24"/>
  <c r="Q339" i="24"/>
  <c r="Q340" i="24"/>
  <c r="Q341" i="24"/>
  <c r="Q331" i="24"/>
  <c r="Q332" i="24"/>
  <c r="P332" i="24"/>
  <c r="P333" i="24"/>
  <c r="P334" i="24"/>
  <c r="P335" i="24"/>
  <c r="P336" i="24"/>
  <c r="P337" i="24"/>
  <c r="P338" i="24"/>
  <c r="P339" i="24"/>
  <c r="P340" i="24"/>
  <c r="P341" i="24"/>
  <c r="P331" i="24"/>
  <c r="N333" i="24"/>
  <c r="N334" i="24"/>
  <c r="N335" i="24"/>
  <c r="N336" i="24"/>
  <c r="N337" i="24"/>
  <c r="N338" i="24"/>
  <c r="N339" i="24"/>
  <c r="N340" i="24"/>
  <c r="N341" i="24"/>
  <c r="N331" i="24"/>
  <c r="N332" i="24"/>
  <c r="M342" i="24"/>
  <c r="M332" i="24"/>
  <c r="M333" i="24"/>
  <c r="M334" i="24"/>
  <c r="M335" i="24"/>
  <c r="M336" i="24"/>
  <c r="M337" i="24"/>
  <c r="M338" i="24"/>
  <c r="M339" i="24"/>
  <c r="M340" i="24"/>
  <c r="M341" i="24"/>
  <c r="M331" i="24"/>
  <c r="I333" i="24"/>
  <c r="J333" i="24"/>
  <c r="I334" i="24"/>
  <c r="J334" i="24"/>
  <c r="I335" i="24"/>
  <c r="J335" i="24"/>
  <c r="I336" i="24"/>
  <c r="J336" i="24"/>
  <c r="I337" i="24"/>
  <c r="J337" i="24"/>
  <c r="I338" i="24"/>
  <c r="J338" i="24"/>
  <c r="I339" i="24"/>
  <c r="J339" i="24"/>
  <c r="I340" i="24"/>
  <c r="J340" i="24"/>
  <c r="J341" i="24"/>
  <c r="I341" i="24"/>
  <c r="J332" i="24"/>
  <c r="I332" i="24"/>
  <c r="J331" i="24"/>
  <c r="I331" i="24"/>
  <c r="Q313" i="24"/>
  <c r="Q314" i="24"/>
  <c r="Q315" i="24"/>
  <c r="Q316" i="24"/>
  <c r="Q317" i="24"/>
  <c r="Q318" i="24"/>
  <c r="Q319" i="24"/>
  <c r="Q320" i="24"/>
  <c r="Q321" i="24"/>
  <c r="Q322" i="24"/>
  <c r="Q323" i="24"/>
  <c r="Q324" i="24"/>
  <c r="Q325" i="24"/>
  <c r="Q326" i="24"/>
  <c r="Q327" i="24"/>
  <c r="Q328" i="24"/>
  <c r="P312" i="24"/>
  <c r="P313" i="24"/>
  <c r="P314" i="24"/>
  <c r="P315" i="24"/>
  <c r="P316" i="24"/>
  <c r="P317" i="24"/>
  <c r="P318" i="24"/>
  <c r="P319" i="24"/>
  <c r="P320" i="24"/>
  <c r="P321" i="24"/>
  <c r="P322" i="24"/>
  <c r="P323" i="24"/>
  <c r="P324" i="24"/>
  <c r="P325" i="24"/>
  <c r="P326" i="24"/>
  <c r="P327" i="24"/>
  <c r="P328" i="24"/>
  <c r="N313" i="24"/>
  <c r="N314" i="24"/>
  <c r="N315" i="24"/>
  <c r="N316" i="24"/>
  <c r="N317" i="24"/>
  <c r="N318" i="24"/>
  <c r="N319" i="24"/>
  <c r="N320" i="24"/>
  <c r="N321" i="24"/>
  <c r="N322" i="24"/>
  <c r="N323" i="24"/>
  <c r="N324" i="24"/>
  <c r="N325" i="24"/>
  <c r="N326" i="24"/>
  <c r="N327" i="24"/>
  <c r="N328" i="24"/>
  <c r="M329" i="24"/>
  <c r="M312" i="24"/>
  <c r="M313" i="24"/>
  <c r="M314" i="24"/>
  <c r="M315" i="24"/>
  <c r="M316" i="24"/>
  <c r="M317" i="24"/>
  <c r="M318" i="24"/>
  <c r="M319" i="24"/>
  <c r="M320" i="24"/>
  <c r="M321" i="24"/>
  <c r="M322" i="24"/>
  <c r="M323" i="24"/>
  <c r="M324" i="24"/>
  <c r="M325" i="24"/>
  <c r="M326" i="24"/>
  <c r="M327" i="24"/>
  <c r="M328" i="24"/>
  <c r="Q311" i="24"/>
  <c r="Q312" i="24"/>
  <c r="P311" i="24"/>
  <c r="N311" i="24"/>
  <c r="N312" i="24"/>
  <c r="M311" i="24"/>
  <c r="I313" i="24"/>
  <c r="J313" i="24"/>
  <c r="I314" i="24"/>
  <c r="J314" i="24"/>
  <c r="I315" i="24"/>
  <c r="J315" i="24"/>
  <c r="I316" i="24"/>
  <c r="J316" i="24"/>
  <c r="I317" i="24"/>
  <c r="J317" i="24"/>
  <c r="I318" i="24"/>
  <c r="J318" i="24"/>
  <c r="I319" i="24"/>
  <c r="J319" i="24"/>
  <c r="I320" i="24"/>
  <c r="J320" i="24"/>
  <c r="I321" i="24"/>
  <c r="J321" i="24"/>
  <c r="I322" i="24"/>
  <c r="J322" i="24"/>
  <c r="I323" i="24"/>
  <c r="J323" i="24"/>
  <c r="I324" i="24"/>
  <c r="J324" i="24"/>
  <c r="I325" i="24"/>
  <c r="J325" i="24"/>
  <c r="I326" i="24"/>
  <c r="J326" i="24"/>
  <c r="I327" i="24"/>
  <c r="J327" i="24"/>
  <c r="J328" i="24"/>
  <c r="I328" i="24"/>
  <c r="J312" i="24"/>
  <c r="J311" i="24"/>
  <c r="I312" i="24"/>
  <c r="I311" i="24"/>
  <c r="Q273" i="24"/>
  <c r="Q274" i="24"/>
  <c r="Q275" i="24"/>
  <c r="Q276" i="24"/>
  <c r="Q277" i="24"/>
  <c r="Q278" i="24"/>
  <c r="Q279" i="24"/>
  <c r="Q280" i="24"/>
  <c r="Q281" i="24"/>
  <c r="Q282" i="24"/>
  <c r="Q283" i="24"/>
  <c r="Q284" i="24"/>
  <c r="Q285" i="24"/>
  <c r="Q286" i="24"/>
  <c r="Q287" i="24"/>
  <c r="Q288" i="24"/>
  <c r="Q289" i="24"/>
  <c r="Q290" i="24"/>
  <c r="Q291" i="24"/>
  <c r="Q292" i="24"/>
  <c r="Q293" i="24"/>
  <c r="Q294" i="24"/>
  <c r="Q295" i="24"/>
  <c r="Q296" i="24"/>
  <c r="Q297" i="24"/>
  <c r="Q298" i="24"/>
  <c r="Q299" i="24"/>
  <c r="Q300" i="24"/>
  <c r="Q301" i="24"/>
  <c r="Q302" i="24"/>
  <c r="Q303" i="24"/>
  <c r="Q304" i="24"/>
  <c r="Q305" i="24"/>
  <c r="Q306" i="24"/>
  <c r="Q307" i="24"/>
  <c r="P272" i="24"/>
  <c r="P273" i="24"/>
  <c r="P274" i="24"/>
  <c r="P275" i="24"/>
  <c r="P276" i="24"/>
  <c r="P277" i="24"/>
  <c r="P278" i="24"/>
  <c r="P279" i="24"/>
  <c r="P280" i="24"/>
  <c r="P281" i="24"/>
  <c r="P282" i="24"/>
  <c r="P283" i="24"/>
  <c r="P285" i="24"/>
  <c r="P286" i="24"/>
  <c r="P287" i="24"/>
  <c r="P288" i="24"/>
  <c r="P289" i="24"/>
  <c r="P290" i="24"/>
  <c r="P291" i="24"/>
  <c r="P292" i="24"/>
  <c r="P293" i="24"/>
  <c r="P294" i="24"/>
  <c r="P295" i="24"/>
  <c r="P296" i="24"/>
  <c r="P297" i="24"/>
  <c r="P298" i="24"/>
  <c r="P299" i="24"/>
  <c r="P300" i="24"/>
  <c r="P301" i="24"/>
  <c r="P303" i="24"/>
  <c r="P304" i="24"/>
  <c r="P305" i="24"/>
  <c r="P306" i="24"/>
  <c r="P307" i="24"/>
  <c r="N273" i="24"/>
  <c r="N274" i="24"/>
  <c r="N275" i="24"/>
  <c r="N276" i="24"/>
  <c r="N277" i="24"/>
  <c r="N278" i="24"/>
  <c r="N279" i="24"/>
  <c r="N280" i="24"/>
  <c r="N281" i="24"/>
  <c r="N282" i="24"/>
  <c r="N283" i="24"/>
  <c r="N284" i="24"/>
  <c r="N285" i="24"/>
  <c r="N286" i="24"/>
  <c r="N287" i="24"/>
  <c r="N288" i="24"/>
  <c r="N289" i="24"/>
  <c r="N290" i="24"/>
  <c r="N291" i="24"/>
  <c r="N292" i="24"/>
  <c r="N293" i="24"/>
  <c r="N294" i="24"/>
  <c r="N295" i="24"/>
  <c r="N296" i="24"/>
  <c r="N297" i="24"/>
  <c r="N298" i="24"/>
  <c r="N299" i="24"/>
  <c r="N300" i="24"/>
  <c r="N301" i="24"/>
  <c r="N302" i="24"/>
  <c r="N303" i="24"/>
  <c r="N304" i="24"/>
  <c r="N305" i="24"/>
  <c r="N306" i="24"/>
  <c r="N307" i="24"/>
  <c r="Q271" i="24"/>
  <c r="Q272" i="24"/>
  <c r="P271" i="24"/>
  <c r="N271" i="24"/>
  <c r="N272" i="24"/>
  <c r="M272" i="24"/>
  <c r="M308" i="24"/>
  <c r="M273" i="24"/>
  <c r="M274" i="24"/>
  <c r="M275" i="24"/>
  <c r="M276" i="24"/>
  <c r="M277" i="24"/>
  <c r="M278" i="24"/>
  <c r="M279" i="24"/>
  <c r="M280" i="24"/>
  <c r="M281" i="24"/>
  <c r="M282" i="24"/>
  <c r="M283" i="24"/>
  <c r="M285" i="24"/>
  <c r="M286" i="24"/>
  <c r="M287" i="24"/>
  <c r="M288" i="24"/>
  <c r="M289" i="24"/>
  <c r="M290" i="24"/>
  <c r="M291" i="24"/>
  <c r="M292" i="24"/>
  <c r="M293" i="24"/>
  <c r="M294" i="24"/>
  <c r="M295" i="24"/>
  <c r="M296" i="24"/>
  <c r="M297" i="24"/>
  <c r="M298" i="24"/>
  <c r="M299" i="24"/>
  <c r="M300" i="24"/>
  <c r="M301" i="24"/>
  <c r="M303" i="24"/>
  <c r="M304" i="24"/>
  <c r="M305" i="24"/>
  <c r="M306" i="24"/>
  <c r="I273" i="24"/>
  <c r="J273" i="24"/>
  <c r="I274" i="24"/>
  <c r="J274" i="24"/>
  <c r="I275" i="24"/>
  <c r="J275" i="24"/>
  <c r="I276" i="24"/>
  <c r="J276" i="24"/>
  <c r="I277" i="24"/>
  <c r="J277" i="24"/>
  <c r="I278" i="24"/>
  <c r="J278" i="24"/>
  <c r="I279" i="24"/>
  <c r="J279" i="24"/>
  <c r="I280" i="24"/>
  <c r="J280" i="24"/>
  <c r="I281" i="24"/>
  <c r="J281" i="24"/>
  <c r="I282" i="24"/>
  <c r="J282" i="24"/>
  <c r="I283" i="24"/>
  <c r="J283" i="24"/>
  <c r="I284" i="24"/>
  <c r="J284" i="24"/>
  <c r="I285" i="24"/>
  <c r="J285" i="24"/>
  <c r="I286" i="24"/>
  <c r="J286" i="24"/>
  <c r="I287" i="24"/>
  <c r="J287" i="24"/>
  <c r="I288" i="24"/>
  <c r="J288" i="24"/>
  <c r="I289" i="24"/>
  <c r="J289" i="24"/>
  <c r="I290" i="24"/>
  <c r="J290" i="24"/>
  <c r="I291" i="24"/>
  <c r="J291" i="24"/>
  <c r="I292" i="24"/>
  <c r="J292" i="24"/>
  <c r="I293" i="24"/>
  <c r="J293" i="24"/>
  <c r="I294" i="24"/>
  <c r="J294" i="24"/>
  <c r="I295" i="24"/>
  <c r="J295" i="24"/>
  <c r="I296" i="24"/>
  <c r="J296" i="24"/>
  <c r="I297" i="24"/>
  <c r="J297" i="24"/>
  <c r="I298" i="24"/>
  <c r="J298" i="24"/>
  <c r="I299" i="24"/>
  <c r="J299" i="24"/>
  <c r="I300" i="24"/>
  <c r="J300" i="24"/>
  <c r="I301" i="24"/>
  <c r="J301" i="24"/>
  <c r="I302" i="24"/>
  <c r="J302" i="24"/>
  <c r="I303" i="24"/>
  <c r="J303" i="24"/>
  <c r="I304" i="24"/>
  <c r="J304" i="24"/>
  <c r="I305" i="24"/>
  <c r="J305" i="24"/>
  <c r="I306" i="24"/>
  <c r="J306" i="24"/>
  <c r="J307" i="24"/>
  <c r="I307" i="24"/>
  <c r="J272" i="24"/>
  <c r="I272" i="24"/>
  <c r="J271" i="24"/>
  <c r="I271" i="24"/>
  <c r="P268" i="24"/>
  <c r="Q268" i="24"/>
  <c r="Q236" i="24"/>
  <c r="Q237" i="24"/>
  <c r="Q238" i="24"/>
  <c r="Q239" i="24"/>
  <c r="Q240" i="24"/>
  <c r="Q241" i="24"/>
  <c r="Q242" i="24"/>
  <c r="Q243" i="24"/>
  <c r="Q244" i="24"/>
  <c r="Q245" i="24"/>
  <c r="Q246" i="24"/>
  <c r="Q247" i="24"/>
  <c r="Q248" i="24"/>
  <c r="Q249" i="24"/>
  <c r="Q250" i="24"/>
  <c r="Q251" i="24"/>
  <c r="Q252" i="24"/>
  <c r="Q253" i="24"/>
  <c r="Q254" i="24"/>
  <c r="Q255" i="24"/>
  <c r="Q256" i="24"/>
  <c r="Q257" i="24"/>
  <c r="Q258" i="24"/>
  <c r="Q259" i="24"/>
  <c r="Q260" i="24"/>
  <c r="Q261" i="24"/>
  <c r="Q262" i="24"/>
  <c r="Q263" i="24"/>
  <c r="Q264" i="24"/>
  <c r="Q265" i="24"/>
  <c r="Q266" i="24"/>
  <c r="Q267" i="24"/>
  <c r="P235" i="24"/>
  <c r="P236" i="24"/>
  <c r="P237" i="24"/>
  <c r="P238" i="24"/>
  <c r="P239" i="24"/>
  <c r="P240" i="24"/>
  <c r="P241" i="24"/>
  <c r="P242" i="24"/>
  <c r="P243" i="24"/>
  <c r="P244" i="24"/>
  <c r="P245" i="24"/>
  <c r="P246" i="24"/>
  <c r="P247" i="24"/>
  <c r="P248" i="24"/>
  <c r="P249" i="24"/>
  <c r="P250" i="24"/>
  <c r="P251" i="24"/>
  <c r="P252" i="24"/>
  <c r="P253" i="24"/>
  <c r="P254" i="24"/>
  <c r="P255" i="24"/>
  <c r="P256" i="24"/>
  <c r="P257" i="24"/>
  <c r="P258" i="24"/>
  <c r="P259" i="24"/>
  <c r="P260" i="24"/>
  <c r="P261" i="24"/>
  <c r="P262" i="24"/>
  <c r="P263" i="24"/>
  <c r="P264" i="24"/>
  <c r="P265" i="24"/>
  <c r="P266" i="24"/>
  <c r="P267" i="24"/>
  <c r="N236" i="24"/>
  <c r="N237" i="24"/>
  <c r="N238" i="24"/>
  <c r="N239" i="24"/>
  <c r="N240" i="24"/>
  <c r="N241" i="24"/>
  <c r="N242" i="24"/>
  <c r="N243" i="24"/>
  <c r="N244" i="24"/>
  <c r="N245" i="24"/>
  <c r="N246" i="24"/>
  <c r="N247" i="24"/>
  <c r="N248" i="24"/>
  <c r="N249" i="24"/>
  <c r="N250" i="24"/>
  <c r="N251" i="24"/>
  <c r="N252" i="24"/>
  <c r="N253" i="24"/>
  <c r="N254" i="24"/>
  <c r="N255" i="24"/>
  <c r="N256" i="24"/>
  <c r="N257" i="24"/>
  <c r="N258" i="24"/>
  <c r="N259" i="24"/>
  <c r="N260" i="24"/>
  <c r="N261" i="24"/>
  <c r="N262" i="24"/>
  <c r="N263" i="24"/>
  <c r="N264" i="24"/>
  <c r="N265" i="24"/>
  <c r="N266" i="24"/>
  <c r="N267" i="24"/>
  <c r="N268" i="24"/>
  <c r="Q234" i="24"/>
  <c r="Q235" i="24"/>
  <c r="P234" i="24"/>
  <c r="N234" i="24"/>
  <c r="N235" i="24"/>
  <c r="M269" i="24"/>
  <c r="M235" i="24"/>
  <c r="M236" i="24"/>
  <c r="M237" i="24"/>
  <c r="M238" i="24"/>
  <c r="M239" i="24"/>
  <c r="M240" i="24"/>
  <c r="M241" i="24"/>
  <c r="M242" i="24"/>
  <c r="M243" i="24"/>
  <c r="M244" i="24"/>
  <c r="M245" i="24"/>
  <c r="M246" i="24"/>
  <c r="M247" i="24"/>
  <c r="M248" i="24"/>
  <c r="M249" i="24"/>
  <c r="M250" i="24"/>
  <c r="M251" i="24"/>
  <c r="M252" i="24"/>
  <c r="M253" i="24"/>
  <c r="M254" i="24"/>
  <c r="M255" i="24"/>
  <c r="M256" i="24"/>
  <c r="M257" i="24"/>
  <c r="M258" i="24"/>
  <c r="M259" i="24"/>
  <c r="M260" i="24"/>
  <c r="M261" i="24"/>
  <c r="M262" i="24"/>
  <c r="M263" i="24"/>
  <c r="M264" i="24"/>
  <c r="M265" i="24"/>
  <c r="M266" i="24"/>
  <c r="M267" i="24"/>
  <c r="M268" i="24"/>
  <c r="M234" i="24"/>
  <c r="I236" i="24"/>
  <c r="J236" i="24"/>
  <c r="I237" i="24"/>
  <c r="J237" i="24"/>
  <c r="I238" i="24"/>
  <c r="J238" i="24"/>
  <c r="I239" i="24"/>
  <c r="J239" i="24"/>
  <c r="I240" i="24"/>
  <c r="J240" i="24"/>
  <c r="I241" i="24"/>
  <c r="J241" i="24"/>
  <c r="I242" i="24"/>
  <c r="J242" i="24"/>
  <c r="I243" i="24"/>
  <c r="J243" i="24"/>
  <c r="I244" i="24"/>
  <c r="J244" i="24"/>
  <c r="I245" i="24"/>
  <c r="J245" i="24"/>
  <c r="I246" i="24"/>
  <c r="J246" i="24"/>
  <c r="I247" i="24"/>
  <c r="J247" i="24"/>
  <c r="I248" i="24"/>
  <c r="J248" i="24"/>
  <c r="I249" i="24"/>
  <c r="J249" i="24"/>
  <c r="I250" i="24"/>
  <c r="J250" i="24"/>
  <c r="I251" i="24"/>
  <c r="J251" i="24"/>
  <c r="I252" i="24"/>
  <c r="J252" i="24"/>
  <c r="I253" i="24"/>
  <c r="J253" i="24"/>
  <c r="I254" i="24"/>
  <c r="J254" i="24"/>
  <c r="I255" i="24"/>
  <c r="J255" i="24"/>
  <c r="I256" i="24"/>
  <c r="J256" i="24"/>
  <c r="I257" i="24"/>
  <c r="J257" i="24"/>
  <c r="I258" i="24"/>
  <c r="J258" i="24"/>
  <c r="I259" i="24"/>
  <c r="J259" i="24"/>
  <c r="I260" i="24"/>
  <c r="J260" i="24"/>
  <c r="I261" i="24"/>
  <c r="J261" i="24"/>
  <c r="I262" i="24"/>
  <c r="J262" i="24"/>
  <c r="I263" i="24"/>
  <c r="J263" i="24"/>
  <c r="I264" i="24"/>
  <c r="J264" i="24"/>
  <c r="I265" i="24"/>
  <c r="J265" i="24"/>
  <c r="I266" i="24"/>
  <c r="J266" i="24"/>
  <c r="I267" i="24"/>
  <c r="J267" i="24"/>
  <c r="J268" i="24"/>
  <c r="I268" i="24"/>
  <c r="J235" i="24"/>
  <c r="J234" i="24"/>
  <c r="I235" i="24"/>
  <c r="I234" i="24"/>
  <c r="Q224" i="24"/>
  <c r="Q225" i="24"/>
  <c r="Q226" i="24"/>
  <c r="Q227" i="24"/>
  <c r="Q228" i="24"/>
  <c r="Q229" i="24"/>
  <c r="Q230" i="24"/>
  <c r="Q231" i="24"/>
  <c r="P223" i="24"/>
  <c r="P224" i="24"/>
  <c r="P225" i="24"/>
  <c r="P226" i="24"/>
  <c r="P227" i="24"/>
  <c r="P228" i="24"/>
  <c r="P229" i="24"/>
  <c r="P230" i="24"/>
  <c r="P231" i="24"/>
  <c r="N224" i="24"/>
  <c r="N225" i="24"/>
  <c r="N226" i="24"/>
  <c r="N227" i="24"/>
  <c r="N228" i="24"/>
  <c r="N229" i="24"/>
  <c r="N230" i="24"/>
  <c r="N231" i="24"/>
  <c r="Q222" i="24"/>
  <c r="Q223" i="24"/>
  <c r="N222" i="24"/>
  <c r="N223" i="24"/>
  <c r="M232" i="24"/>
  <c r="M223" i="24"/>
  <c r="M224" i="24"/>
  <c r="M225" i="24"/>
  <c r="M226" i="24"/>
  <c r="M227" i="24"/>
  <c r="M228" i="24"/>
  <c r="M229" i="24"/>
  <c r="M230" i="24"/>
  <c r="M231" i="24"/>
  <c r="M222" i="24"/>
  <c r="I224" i="24"/>
  <c r="J224" i="24"/>
  <c r="I225" i="24"/>
  <c r="J225" i="24"/>
  <c r="I226" i="24"/>
  <c r="J226" i="24"/>
  <c r="I227" i="24"/>
  <c r="J227" i="24"/>
  <c r="I228" i="24"/>
  <c r="J228" i="24"/>
  <c r="I229" i="24"/>
  <c r="J229" i="24"/>
  <c r="I230" i="24"/>
  <c r="J230" i="24"/>
  <c r="J231" i="24"/>
  <c r="I231" i="24"/>
  <c r="J223" i="24"/>
  <c r="I223" i="24"/>
  <c r="J222" i="24"/>
  <c r="I222" i="24"/>
  <c r="Q204" i="24"/>
  <c r="Q205" i="24"/>
  <c r="Q206" i="24"/>
  <c r="Q207" i="24"/>
  <c r="Q208" i="24"/>
  <c r="Q209" i="24"/>
  <c r="Q210" i="24"/>
  <c r="Q211" i="24"/>
  <c r="Q212" i="24"/>
  <c r="Q213" i="24"/>
  <c r="Q214" i="24"/>
  <c r="Q215" i="24"/>
  <c r="Q216" i="24"/>
  <c r="Q217" i="24"/>
  <c r="Q218" i="24"/>
  <c r="Q219" i="24"/>
  <c r="P203" i="24"/>
  <c r="P204" i="24"/>
  <c r="P205" i="24"/>
  <c r="P206" i="24"/>
  <c r="P207" i="24"/>
  <c r="P208" i="24"/>
  <c r="P209" i="24"/>
  <c r="P210" i="24"/>
  <c r="P211" i="24"/>
  <c r="P212" i="24"/>
  <c r="P213" i="24"/>
  <c r="P214" i="24"/>
  <c r="P215" i="24"/>
  <c r="P216" i="24"/>
  <c r="P217" i="24"/>
  <c r="P218" i="24"/>
  <c r="P219" i="24"/>
  <c r="N204" i="24"/>
  <c r="N205" i="24"/>
  <c r="N206" i="24"/>
  <c r="N207" i="24"/>
  <c r="N208" i="24"/>
  <c r="N209" i="24"/>
  <c r="N210" i="24"/>
  <c r="N211" i="24"/>
  <c r="N212" i="24"/>
  <c r="N213" i="24"/>
  <c r="N214" i="24"/>
  <c r="N215" i="24"/>
  <c r="N216" i="24"/>
  <c r="N217" i="24"/>
  <c r="N218" i="24"/>
  <c r="N219" i="24"/>
  <c r="Q202" i="24"/>
  <c r="Q203" i="24"/>
  <c r="P202" i="24"/>
  <c r="N202" i="24"/>
  <c r="N203" i="24"/>
  <c r="M220" i="24"/>
  <c r="M203" i="24"/>
  <c r="M204" i="24"/>
  <c r="M205" i="24"/>
  <c r="M206" i="24"/>
  <c r="M207" i="24"/>
  <c r="M208" i="24"/>
  <c r="M209" i="24"/>
  <c r="M210" i="24"/>
  <c r="M211" i="24"/>
  <c r="M212" i="24"/>
  <c r="M213" i="24"/>
  <c r="M214" i="24"/>
  <c r="M215" i="24"/>
  <c r="M216" i="24"/>
  <c r="M217" i="24"/>
  <c r="M218" i="24"/>
  <c r="M219" i="24"/>
  <c r="M202" i="24"/>
  <c r="I204" i="24"/>
  <c r="J204" i="24"/>
  <c r="I205" i="24"/>
  <c r="J205" i="24"/>
  <c r="I206" i="24"/>
  <c r="J206" i="24"/>
  <c r="I207" i="24"/>
  <c r="J207" i="24"/>
  <c r="I208" i="24"/>
  <c r="J208" i="24"/>
  <c r="I209" i="24"/>
  <c r="J209" i="24"/>
  <c r="I210" i="24"/>
  <c r="J210" i="24"/>
  <c r="I211" i="24"/>
  <c r="J211" i="24"/>
  <c r="I212" i="24"/>
  <c r="J212" i="24"/>
  <c r="I213" i="24"/>
  <c r="J213" i="24"/>
  <c r="I214" i="24"/>
  <c r="J214" i="24"/>
  <c r="I215" i="24"/>
  <c r="J215" i="24"/>
  <c r="I216" i="24"/>
  <c r="J216" i="24"/>
  <c r="I217" i="24"/>
  <c r="J217" i="24"/>
  <c r="I218" i="24"/>
  <c r="J218" i="24"/>
  <c r="J219" i="24"/>
  <c r="I219" i="24"/>
  <c r="J203" i="24"/>
  <c r="J202" i="24"/>
  <c r="I203" i="24"/>
  <c r="I202" i="24"/>
  <c r="P173" i="24"/>
  <c r="P174" i="24"/>
  <c r="P175" i="24"/>
  <c r="P176" i="24"/>
  <c r="P177" i="24"/>
  <c r="P178" i="24"/>
  <c r="P179" i="24"/>
  <c r="P180" i="24"/>
  <c r="P181" i="24"/>
  <c r="P182" i="24"/>
  <c r="P183" i="24"/>
  <c r="P184" i="24"/>
  <c r="P185" i="24"/>
  <c r="P186" i="24"/>
  <c r="P187" i="24"/>
  <c r="P188" i="24"/>
  <c r="P189" i="24"/>
  <c r="P190" i="24"/>
  <c r="P191" i="24"/>
  <c r="P192" i="24"/>
  <c r="P193" i="24"/>
  <c r="P194" i="24"/>
  <c r="P195" i="24"/>
  <c r="P196" i="24"/>
  <c r="P197" i="24"/>
  <c r="P198" i="24"/>
  <c r="Q172" i="24"/>
  <c r="Q173" i="24"/>
  <c r="Q174" i="24"/>
  <c r="Q175" i="24"/>
  <c r="Q176" i="24"/>
  <c r="Q177" i="24"/>
  <c r="Q178" i="24"/>
  <c r="Q179" i="24"/>
  <c r="Q180" i="24"/>
  <c r="Q181" i="24"/>
  <c r="Q182" i="24"/>
  <c r="Q183" i="24"/>
  <c r="Q184" i="24"/>
  <c r="Q185" i="24"/>
  <c r="Q186" i="24"/>
  <c r="Q187" i="24"/>
  <c r="Q188" i="24"/>
  <c r="Q189" i="24"/>
  <c r="Q190" i="24"/>
  <c r="Q191" i="24"/>
  <c r="Q192" i="24"/>
  <c r="Q193" i="24"/>
  <c r="Q194" i="24"/>
  <c r="Q195" i="24"/>
  <c r="Q196" i="24"/>
  <c r="Q197" i="24"/>
  <c r="Q198" i="24"/>
  <c r="N172" i="24"/>
  <c r="N173" i="24"/>
  <c r="N174" i="24"/>
  <c r="N175" i="24"/>
  <c r="N176" i="24"/>
  <c r="N177" i="24"/>
  <c r="N178" i="24"/>
  <c r="N179" i="24"/>
  <c r="N180" i="24"/>
  <c r="N181" i="24"/>
  <c r="N182" i="24"/>
  <c r="N183" i="24"/>
  <c r="N184" i="24"/>
  <c r="N185" i="24"/>
  <c r="N186" i="24"/>
  <c r="N187" i="24"/>
  <c r="N188" i="24"/>
  <c r="N189" i="24"/>
  <c r="N190" i="24"/>
  <c r="N191" i="24"/>
  <c r="N192" i="24"/>
  <c r="N193" i="24"/>
  <c r="N194" i="24"/>
  <c r="N195" i="24"/>
  <c r="N196" i="24"/>
  <c r="N197" i="24"/>
  <c r="N198" i="24"/>
  <c r="M173" i="24"/>
  <c r="M174" i="24"/>
  <c r="M175" i="24"/>
  <c r="M176" i="24"/>
  <c r="M177" i="24"/>
  <c r="M178" i="24"/>
  <c r="M179" i="24"/>
  <c r="M180" i="24"/>
  <c r="M181" i="24"/>
  <c r="M182" i="24"/>
  <c r="M183" i="24"/>
  <c r="M184" i="24"/>
  <c r="M185" i="24"/>
  <c r="M186" i="24"/>
  <c r="M187" i="24"/>
  <c r="M188" i="24"/>
  <c r="M189" i="24"/>
  <c r="M190" i="24"/>
  <c r="M191" i="24"/>
  <c r="M192" i="24"/>
  <c r="M193" i="24"/>
  <c r="M194" i="24"/>
  <c r="M195" i="24"/>
  <c r="M196" i="24"/>
  <c r="M197" i="24"/>
  <c r="M198" i="24"/>
  <c r="M172" i="24"/>
  <c r="I174" i="24"/>
  <c r="J174" i="24"/>
  <c r="I175" i="24"/>
  <c r="J175" i="24"/>
  <c r="I176" i="24"/>
  <c r="J176" i="24"/>
  <c r="I177" i="24"/>
  <c r="J177" i="24"/>
  <c r="I178" i="24"/>
  <c r="J178" i="24"/>
  <c r="I179" i="24"/>
  <c r="J179" i="24"/>
  <c r="I180" i="24"/>
  <c r="J180" i="24"/>
  <c r="I181" i="24"/>
  <c r="J181" i="24"/>
  <c r="I182" i="24"/>
  <c r="J182" i="24"/>
  <c r="I183" i="24"/>
  <c r="J183" i="24"/>
  <c r="I184" i="24"/>
  <c r="J184" i="24"/>
  <c r="I185" i="24"/>
  <c r="J185" i="24"/>
  <c r="I186" i="24"/>
  <c r="J186" i="24"/>
  <c r="I187" i="24"/>
  <c r="J187" i="24"/>
  <c r="I188" i="24"/>
  <c r="J188" i="24"/>
  <c r="I189" i="24"/>
  <c r="J189" i="24"/>
  <c r="I190" i="24"/>
  <c r="J190" i="24"/>
  <c r="I191" i="24"/>
  <c r="J191" i="24"/>
  <c r="I192" i="24"/>
  <c r="J192" i="24"/>
  <c r="I193" i="24"/>
  <c r="J193" i="24"/>
  <c r="I194" i="24"/>
  <c r="J194" i="24"/>
  <c r="I195" i="24"/>
  <c r="J195" i="24"/>
  <c r="I196" i="24"/>
  <c r="J196" i="24"/>
  <c r="I197" i="24"/>
  <c r="J197" i="24"/>
  <c r="J198" i="24"/>
  <c r="I198" i="24"/>
  <c r="J173" i="24"/>
  <c r="J172" i="24"/>
  <c r="I173" i="24"/>
  <c r="I172" i="24"/>
  <c r="P157" i="24"/>
  <c r="P158" i="24"/>
  <c r="P159" i="24"/>
  <c r="P160" i="24"/>
  <c r="P161" i="24"/>
  <c r="P162" i="24"/>
  <c r="P163" i="24"/>
  <c r="P164" i="24"/>
  <c r="P165" i="24"/>
  <c r="P166" i="24"/>
  <c r="P167" i="24"/>
  <c r="P168" i="24"/>
  <c r="P169" i="24"/>
  <c r="Q156" i="24"/>
  <c r="Q157" i="24"/>
  <c r="Q158" i="24"/>
  <c r="Q159" i="24"/>
  <c r="Q160" i="24"/>
  <c r="Q161" i="24"/>
  <c r="Q162" i="24"/>
  <c r="Q163" i="24"/>
  <c r="Q164" i="24"/>
  <c r="Q165" i="24"/>
  <c r="Q166" i="24"/>
  <c r="Q167" i="24"/>
  <c r="Q168" i="24"/>
  <c r="Q169" i="24"/>
  <c r="N156" i="24"/>
  <c r="N157" i="24"/>
  <c r="N158" i="24"/>
  <c r="N159" i="24"/>
  <c r="N160" i="24"/>
  <c r="N161" i="24"/>
  <c r="N162" i="24"/>
  <c r="N163" i="24"/>
  <c r="N164" i="24"/>
  <c r="N165" i="24"/>
  <c r="N166" i="24"/>
  <c r="N167" i="24"/>
  <c r="N168" i="24"/>
  <c r="N169" i="24"/>
  <c r="M157" i="24"/>
  <c r="M158" i="24"/>
  <c r="M159" i="24"/>
  <c r="M160" i="24"/>
  <c r="M161" i="24"/>
  <c r="M162" i="24"/>
  <c r="M163" i="24"/>
  <c r="M164" i="24"/>
  <c r="M165" i="24"/>
  <c r="M166" i="24"/>
  <c r="M167" i="24"/>
  <c r="M168" i="24"/>
  <c r="M169" i="24"/>
  <c r="M156" i="24"/>
  <c r="I158" i="24"/>
  <c r="J158" i="24"/>
  <c r="I159" i="24"/>
  <c r="J159" i="24"/>
  <c r="I160" i="24"/>
  <c r="J160" i="24"/>
  <c r="I161" i="24"/>
  <c r="J161" i="24"/>
  <c r="I162" i="24"/>
  <c r="J162" i="24"/>
  <c r="I163" i="24"/>
  <c r="J163" i="24"/>
  <c r="I164" i="24"/>
  <c r="J164" i="24"/>
  <c r="I165" i="24"/>
  <c r="J165" i="24"/>
  <c r="I166" i="24"/>
  <c r="J166" i="24"/>
  <c r="I167" i="24"/>
  <c r="J167" i="24"/>
  <c r="I168" i="24"/>
  <c r="J168" i="24"/>
  <c r="J169" i="24"/>
  <c r="I169" i="24"/>
  <c r="J157" i="24"/>
  <c r="J156" i="24"/>
  <c r="I157" i="24"/>
  <c r="I156" i="24"/>
  <c r="P130" i="24"/>
  <c r="P131" i="24"/>
  <c r="P132" i="24"/>
  <c r="P133" i="24"/>
  <c r="P134" i="24"/>
  <c r="P135" i="24"/>
  <c r="P136" i="24"/>
  <c r="P137" i="24"/>
  <c r="P138" i="24"/>
  <c r="P139" i="24"/>
  <c r="P140" i="24"/>
  <c r="P141" i="24"/>
  <c r="P142" i="24"/>
  <c r="P143" i="24"/>
  <c r="P144" i="24"/>
  <c r="P145" i="24"/>
  <c r="P146" i="24"/>
  <c r="P147" i="24"/>
  <c r="P148" i="24"/>
  <c r="P149" i="24"/>
  <c r="P150" i="24"/>
  <c r="P151" i="24"/>
  <c r="P152" i="24"/>
  <c r="P153" i="24"/>
  <c r="Q129" i="24"/>
  <c r="Q130" i="24"/>
  <c r="Q131" i="24"/>
  <c r="Q132" i="24"/>
  <c r="Q133" i="24"/>
  <c r="Q134" i="24"/>
  <c r="Q135" i="24"/>
  <c r="Q136" i="24"/>
  <c r="Q137" i="24"/>
  <c r="Q138" i="24"/>
  <c r="Q139" i="24"/>
  <c r="Q140" i="24"/>
  <c r="Q141" i="24"/>
  <c r="Q142" i="24"/>
  <c r="Q143" i="24"/>
  <c r="Q144" i="24"/>
  <c r="Q145" i="24"/>
  <c r="Q146" i="24"/>
  <c r="Q147" i="24"/>
  <c r="Q148" i="24"/>
  <c r="Q149" i="24"/>
  <c r="Q150" i="24"/>
  <c r="Q151" i="24"/>
  <c r="Q152" i="24"/>
  <c r="Q153" i="24"/>
  <c r="P129" i="24"/>
  <c r="N129" i="24"/>
  <c r="N130" i="24"/>
  <c r="N131" i="24"/>
  <c r="N132" i="24"/>
  <c r="N133" i="24"/>
  <c r="N134" i="24"/>
  <c r="N135" i="24"/>
  <c r="N136" i="24"/>
  <c r="N137" i="24"/>
  <c r="N138" i="24"/>
  <c r="N139" i="24"/>
  <c r="N140" i="24"/>
  <c r="N141" i="24"/>
  <c r="N142" i="24"/>
  <c r="N143" i="24"/>
  <c r="N144" i="24"/>
  <c r="N145" i="24"/>
  <c r="N146" i="24"/>
  <c r="N147" i="24"/>
  <c r="N148" i="24"/>
  <c r="N149" i="24"/>
  <c r="N150" i="24"/>
  <c r="N151" i="24"/>
  <c r="N152" i="24"/>
  <c r="N153" i="24"/>
  <c r="M130" i="24"/>
  <c r="M131" i="24"/>
  <c r="M132" i="24"/>
  <c r="M133" i="24"/>
  <c r="M134" i="24"/>
  <c r="M135" i="24"/>
  <c r="M136" i="24"/>
  <c r="M137" i="24"/>
  <c r="M138" i="24"/>
  <c r="M139" i="24"/>
  <c r="M140" i="24"/>
  <c r="M141" i="24"/>
  <c r="M142" i="24"/>
  <c r="M143" i="24"/>
  <c r="M144" i="24"/>
  <c r="M145" i="24"/>
  <c r="M146" i="24"/>
  <c r="M147" i="24"/>
  <c r="M148" i="24"/>
  <c r="M149" i="24"/>
  <c r="M150" i="24"/>
  <c r="M151" i="24"/>
  <c r="M152" i="24"/>
  <c r="M153" i="24"/>
  <c r="M129" i="24"/>
  <c r="I153" i="24"/>
  <c r="I131" i="24"/>
  <c r="J131" i="24"/>
  <c r="I132" i="24"/>
  <c r="J132" i="24"/>
  <c r="I133" i="24"/>
  <c r="J133" i="24"/>
  <c r="I134" i="24"/>
  <c r="J134" i="24"/>
  <c r="I135" i="24"/>
  <c r="J135" i="24"/>
  <c r="I136" i="24"/>
  <c r="J136" i="24"/>
  <c r="I137" i="24"/>
  <c r="J137" i="24"/>
  <c r="I138" i="24"/>
  <c r="J138" i="24"/>
  <c r="I139" i="24"/>
  <c r="J139" i="24"/>
  <c r="I140" i="24"/>
  <c r="J140" i="24"/>
  <c r="I141" i="24"/>
  <c r="J141" i="24"/>
  <c r="I142" i="24"/>
  <c r="J142" i="24"/>
  <c r="I143" i="24"/>
  <c r="J143" i="24"/>
  <c r="I144" i="24"/>
  <c r="J144" i="24"/>
  <c r="I145" i="24"/>
  <c r="J145" i="24"/>
  <c r="I146" i="24"/>
  <c r="J146" i="24"/>
  <c r="I147" i="24"/>
  <c r="J147" i="24"/>
  <c r="I148" i="24"/>
  <c r="J148" i="24"/>
  <c r="I149" i="24"/>
  <c r="J149" i="24"/>
  <c r="I150" i="24"/>
  <c r="J150" i="24"/>
  <c r="I151" i="24"/>
  <c r="J151" i="24"/>
  <c r="I152" i="24"/>
  <c r="J152" i="24"/>
  <c r="J153" i="24"/>
  <c r="J130" i="24"/>
  <c r="J129" i="24"/>
  <c r="I130" i="24"/>
  <c r="I129" i="24"/>
  <c r="P125" i="24"/>
  <c r="P109" i="24"/>
  <c r="P110" i="24"/>
  <c r="P111" i="24"/>
  <c r="P112" i="24"/>
  <c r="P113" i="24"/>
  <c r="P114" i="24"/>
  <c r="P115" i="24"/>
  <c r="P116" i="24"/>
  <c r="P117" i="24"/>
  <c r="P118" i="24"/>
  <c r="P119" i="24"/>
  <c r="P120" i="24"/>
  <c r="P121" i="24"/>
  <c r="P122" i="24"/>
  <c r="P123" i="24"/>
  <c r="P124" i="24"/>
  <c r="Q108" i="24"/>
  <c r="Q109" i="24"/>
  <c r="Q110" i="24"/>
  <c r="Q111" i="24"/>
  <c r="Q112" i="24"/>
  <c r="Q113" i="24"/>
  <c r="Q114" i="24"/>
  <c r="Q115" i="24"/>
  <c r="Q116" i="24"/>
  <c r="Q117" i="24"/>
  <c r="Q118" i="24"/>
  <c r="Q119" i="24"/>
  <c r="Q120" i="24"/>
  <c r="Q121" i="24"/>
  <c r="Q122" i="24"/>
  <c r="Q123" i="24"/>
  <c r="Q124" i="24"/>
  <c r="Q125" i="24"/>
  <c r="P108" i="24"/>
  <c r="N108" i="24"/>
  <c r="N109" i="24"/>
  <c r="N110" i="24"/>
  <c r="N111" i="24"/>
  <c r="N112" i="24"/>
  <c r="N113" i="24"/>
  <c r="N114" i="24"/>
  <c r="N115" i="24"/>
  <c r="N116" i="24"/>
  <c r="N117" i="24"/>
  <c r="N118" i="24"/>
  <c r="N119" i="24"/>
  <c r="N120" i="24"/>
  <c r="N121" i="24"/>
  <c r="N122" i="24"/>
  <c r="N123" i="24"/>
  <c r="N124" i="24"/>
  <c r="N125" i="24"/>
  <c r="M109" i="24"/>
  <c r="M110" i="24"/>
  <c r="M111" i="24"/>
  <c r="M112" i="24"/>
  <c r="M113" i="24"/>
  <c r="M114" i="24"/>
  <c r="M115" i="24"/>
  <c r="M116" i="24"/>
  <c r="M117" i="24"/>
  <c r="M118" i="24"/>
  <c r="M119" i="24"/>
  <c r="M120" i="24"/>
  <c r="M121" i="24"/>
  <c r="M122" i="24"/>
  <c r="M123" i="24"/>
  <c r="M124" i="24"/>
  <c r="M125" i="24"/>
  <c r="M108" i="24"/>
  <c r="I125" i="24"/>
  <c r="I110" i="24"/>
  <c r="J110" i="24"/>
  <c r="I111" i="24"/>
  <c r="J111" i="24"/>
  <c r="I112" i="24"/>
  <c r="J112" i="24"/>
  <c r="I113" i="24"/>
  <c r="J113" i="24"/>
  <c r="I114" i="24"/>
  <c r="J114" i="24"/>
  <c r="I115" i="24"/>
  <c r="J115" i="24"/>
  <c r="I116" i="24"/>
  <c r="J116" i="24"/>
  <c r="I117" i="24"/>
  <c r="J117" i="24"/>
  <c r="I118" i="24"/>
  <c r="J118" i="24"/>
  <c r="I119" i="24"/>
  <c r="J119" i="24"/>
  <c r="I120" i="24"/>
  <c r="J120" i="24"/>
  <c r="I121" i="24"/>
  <c r="J121" i="24"/>
  <c r="I122" i="24"/>
  <c r="J122" i="24"/>
  <c r="I123" i="24"/>
  <c r="J123" i="24"/>
  <c r="I124" i="24"/>
  <c r="J124" i="24"/>
  <c r="J125" i="24"/>
  <c r="J109" i="24"/>
  <c r="J108" i="24"/>
  <c r="I109" i="24"/>
  <c r="I108" i="24"/>
  <c r="Q79" i="24"/>
  <c r="Q80" i="24"/>
  <c r="Q81" i="24"/>
  <c r="Q82" i="24"/>
  <c r="Q83" i="24"/>
  <c r="Q84" i="24"/>
  <c r="Q85" i="24"/>
  <c r="Q86" i="24"/>
  <c r="Q87" i="24"/>
  <c r="Q88" i="24"/>
  <c r="Q89" i="24"/>
  <c r="Q90" i="24"/>
  <c r="Q91" i="24"/>
  <c r="Q92" i="24"/>
  <c r="Q93" i="24"/>
  <c r="Q94" i="24"/>
  <c r="Q95" i="24"/>
  <c r="Q96" i="24"/>
  <c r="Q97" i="24"/>
  <c r="Q98" i="24"/>
  <c r="Q99" i="24"/>
  <c r="Q100" i="24"/>
  <c r="Q101" i="24"/>
  <c r="Q102" i="24"/>
  <c r="Q103" i="24"/>
  <c r="Q104" i="24"/>
  <c r="Q105" i="24"/>
  <c r="P80" i="24"/>
  <c r="P81" i="24"/>
  <c r="P82" i="24"/>
  <c r="P83" i="24"/>
  <c r="P84" i="24"/>
  <c r="P85" i="24"/>
  <c r="P86" i="24"/>
  <c r="P87" i="24"/>
  <c r="P88" i="24"/>
  <c r="P89" i="24"/>
  <c r="P90" i="24"/>
  <c r="P91" i="24"/>
  <c r="P92" i="24"/>
  <c r="P93" i="24"/>
  <c r="P94" i="24"/>
  <c r="P95" i="24"/>
  <c r="P96" i="24"/>
  <c r="P97" i="24"/>
  <c r="P98" i="24"/>
  <c r="P99" i="24"/>
  <c r="P100" i="24"/>
  <c r="P101" i="24"/>
  <c r="P102" i="24"/>
  <c r="P103" i="24"/>
  <c r="P104" i="24"/>
  <c r="P105" i="24"/>
  <c r="P79" i="24"/>
  <c r="N79" i="24"/>
  <c r="N80" i="24"/>
  <c r="N81" i="24"/>
  <c r="N82" i="24"/>
  <c r="N83" i="24"/>
  <c r="N84" i="24"/>
  <c r="N85" i="24"/>
  <c r="N86" i="24"/>
  <c r="N87" i="24"/>
  <c r="N88" i="24"/>
  <c r="N89" i="24"/>
  <c r="N90" i="24"/>
  <c r="N91" i="24"/>
  <c r="N92" i="24"/>
  <c r="N93" i="24"/>
  <c r="N94" i="24"/>
  <c r="N95" i="24"/>
  <c r="N96" i="24"/>
  <c r="N97" i="24"/>
  <c r="N98" i="24"/>
  <c r="N99" i="24"/>
  <c r="N100" i="24"/>
  <c r="N101" i="24"/>
  <c r="N102" i="24"/>
  <c r="N103" i="24"/>
  <c r="N104" i="24"/>
  <c r="N105" i="24"/>
  <c r="M80" i="24"/>
  <c r="M81" i="24"/>
  <c r="M82" i="24"/>
  <c r="M83" i="24"/>
  <c r="M84" i="24"/>
  <c r="M85" i="24"/>
  <c r="M86" i="24"/>
  <c r="M87" i="24"/>
  <c r="M88" i="24"/>
  <c r="M89" i="24"/>
  <c r="M90" i="24"/>
  <c r="M91" i="24"/>
  <c r="M92" i="24"/>
  <c r="M93" i="24"/>
  <c r="M94" i="24"/>
  <c r="M95" i="24"/>
  <c r="M96" i="24"/>
  <c r="M97" i="24"/>
  <c r="M98" i="24"/>
  <c r="M99" i="24"/>
  <c r="M100" i="24"/>
  <c r="M101" i="24"/>
  <c r="M102" i="24"/>
  <c r="M103" i="24"/>
  <c r="M104" i="24"/>
  <c r="I105" i="24"/>
  <c r="I81" i="24"/>
  <c r="J81" i="24"/>
  <c r="I82" i="24"/>
  <c r="J82" i="24"/>
  <c r="I83" i="24"/>
  <c r="J83" i="24"/>
  <c r="I84" i="24"/>
  <c r="J84" i="24"/>
  <c r="I85" i="24"/>
  <c r="J85" i="24"/>
  <c r="I86" i="24"/>
  <c r="J86" i="24"/>
  <c r="I87" i="24"/>
  <c r="J87" i="24"/>
  <c r="I88" i="24"/>
  <c r="J88" i="24"/>
  <c r="I89" i="24"/>
  <c r="J89" i="24"/>
  <c r="I90" i="24"/>
  <c r="J90" i="24"/>
  <c r="I91" i="24"/>
  <c r="J91" i="24"/>
  <c r="I92" i="24"/>
  <c r="J92" i="24"/>
  <c r="I93" i="24"/>
  <c r="J93" i="24"/>
  <c r="I94" i="24"/>
  <c r="J94" i="24"/>
  <c r="I95" i="24"/>
  <c r="J95" i="24"/>
  <c r="I96" i="24"/>
  <c r="J96" i="24"/>
  <c r="I97" i="24"/>
  <c r="J97" i="24"/>
  <c r="I98" i="24"/>
  <c r="J98" i="24"/>
  <c r="I99" i="24"/>
  <c r="J99" i="24"/>
  <c r="I100" i="24"/>
  <c r="J100" i="24"/>
  <c r="I101" i="24"/>
  <c r="J101" i="24"/>
  <c r="I102" i="24"/>
  <c r="J102" i="24"/>
  <c r="I103" i="24"/>
  <c r="J103" i="24"/>
  <c r="I104" i="24"/>
  <c r="J104" i="24"/>
  <c r="J105" i="24"/>
  <c r="J80" i="24"/>
  <c r="J79" i="24"/>
  <c r="I80" i="24"/>
  <c r="I79" i="24"/>
  <c r="P60" i="24"/>
  <c r="P61" i="24"/>
  <c r="P62" i="24"/>
  <c r="P63" i="24"/>
  <c r="P64" i="24"/>
  <c r="P65" i="24"/>
  <c r="P66" i="24"/>
  <c r="P67" i="24"/>
  <c r="P68" i="24"/>
  <c r="P69" i="24"/>
  <c r="P70" i="24"/>
  <c r="P71" i="24"/>
  <c r="P72" i="24"/>
  <c r="P73" i="24"/>
  <c r="P74" i="24"/>
  <c r="P75" i="24"/>
  <c r="P76" i="24"/>
  <c r="M60" i="24"/>
  <c r="M61" i="24"/>
  <c r="M62" i="24"/>
  <c r="M63" i="24"/>
  <c r="M64" i="24"/>
  <c r="M65" i="24"/>
  <c r="M66" i="24"/>
  <c r="M67" i="24"/>
  <c r="M68" i="24"/>
  <c r="M69" i="24"/>
  <c r="M70" i="24"/>
  <c r="M71" i="24"/>
  <c r="M72" i="24"/>
  <c r="M73" i="24"/>
  <c r="M74" i="24"/>
  <c r="M75" i="24"/>
  <c r="I76" i="24"/>
  <c r="Q59" i="24"/>
  <c r="Q60" i="24"/>
  <c r="Q61" i="24"/>
  <c r="Q62" i="24"/>
  <c r="Q63" i="24"/>
  <c r="Q64" i="24"/>
  <c r="Q65" i="24"/>
  <c r="Q66" i="24"/>
  <c r="Q67" i="24"/>
  <c r="Q68" i="24"/>
  <c r="Q69" i="24"/>
  <c r="Q70" i="24"/>
  <c r="Q71" i="24"/>
  <c r="Q72" i="24"/>
  <c r="Q73" i="24"/>
  <c r="Q74" i="24"/>
  <c r="Q75" i="24"/>
  <c r="Q76" i="24"/>
  <c r="I61" i="24"/>
  <c r="J61" i="24"/>
  <c r="I62" i="24"/>
  <c r="J62" i="24"/>
  <c r="I63" i="24"/>
  <c r="J63" i="24"/>
  <c r="I64" i="24"/>
  <c r="J64" i="24"/>
  <c r="I65" i="24"/>
  <c r="J65" i="24"/>
  <c r="I66" i="24"/>
  <c r="J66" i="24"/>
  <c r="I67" i="24"/>
  <c r="J67" i="24"/>
  <c r="I68" i="24"/>
  <c r="J68" i="24"/>
  <c r="I69" i="24"/>
  <c r="J69" i="24"/>
  <c r="I70" i="24"/>
  <c r="J70" i="24"/>
  <c r="I71" i="24"/>
  <c r="J71" i="24"/>
  <c r="I72" i="24"/>
  <c r="J72" i="24"/>
  <c r="I73" i="24"/>
  <c r="J73" i="24"/>
  <c r="I74" i="24"/>
  <c r="J74" i="24"/>
  <c r="I75" i="24"/>
  <c r="J75" i="24"/>
  <c r="J76" i="24"/>
  <c r="J60" i="24"/>
  <c r="J59" i="24"/>
  <c r="I60" i="24"/>
  <c r="I59" i="24"/>
  <c r="Q523" i="28"/>
  <c r="Q524" i="28"/>
  <c r="Q525" i="28"/>
  <c r="Q526" i="28"/>
  <c r="Q527" i="28"/>
  <c r="Q528" i="28"/>
  <c r="Q529" i="28"/>
  <c r="Q530" i="28"/>
  <c r="Q531" i="28"/>
  <c r="Q532" i="28"/>
  <c r="Q533" i="28"/>
  <c r="Q534" i="28"/>
  <c r="Q535" i="28"/>
  <c r="Q536" i="28"/>
  <c r="Q537" i="28"/>
  <c r="Q538" i="28"/>
  <c r="Q539" i="28"/>
  <c r="Q540" i="28"/>
  <c r="Q541" i="28"/>
  <c r="Q542" i="28"/>
  <c r="Q543" i="28"/>
  <c r="Q544" i="28"/>
  <c r="Q545" i="28"/>
  <c r="Q521" i="28"/>
  <c r="Q522" i="28"/>
  <c r="P522" i="28"/>
  <c r="P523" i="28"/>
  <c r="P525" i="28"/>
  <c r="P526" i="28"/>
  <c r="P527" i="28"/>
  <c r="P528" i="28"/>
  <c r="P529" i="28"/>
  <c r="P530" i="28"/>
  <c r="P531" i="28"/>
  <c r="P532" i="28"/>
  <c r="P533" i="28"/>
  <c r="P534" i="28"/>
  <c r="P535" i="28"/>
  <c r="P538" i="28"/>
  <c r="P539" i="28"/>
  <c r="P541" i="28"/>
  <c r="P542" i="28"/>
  <c r="P543" i="28"/>
  <c r="P544" i="28"/>
  <c r="P545" i="28"/>
  <c r="P521" i="28"/>
  <c r="N523" i="28"/>
  <c r="N524" i="28"/>
  <c r="N525" i="28"/>
  <c r="N526" i="28"/>
  <c r="N527" i="28"/>
  <c r="N528" i="28"/>
  <c r="N529" i="28"/>
  <c r="N530" i="28"/>
  <c r="N531" i="28"/>
  <c r="N532" i="28"/>
  <c r="N533" i="28"/>
  <c r="N534" i="28"/>
  <c r="N535" i="28"/>
  <c r="N536" i="28"/>
  <c r="N537" i="28"/>
  <c r="N538" i="28"/>
  <c r="N539" i="28"/>
  <c r="N540" i="28"/>
  <c r="N541" i="28"/>
  <c r="N542" i="28"/>
  <c r="N543" i="28"/>
  <c r="N544" i="28"/>
  <c r="N545" i="28"/>
  <c r="N521" i="28"/>
  <c r="N522" i="28"/>
  <c r="M546" i="28"/>
  <c r="M522" i="28"/>
  <c r="M523" i="28"/>
  <c r="M525" i="28"/>
  <c r="M526" i="28"/>
  <c r="M527" i="28"/>
  <c r="M528" i="28"/>
  <c r="M529" i="28"/>
  <c r="M530" i="28"/>
  <c r="M531" i="28"/>
  <c r="M532" i="28"/>
  <c r="M533" i="28"/>
  <c r="M534" i="28"/>
  <c r="M535" i="28"/>
  <c r="M538" i="28"/>
  <c r="M539" i="28"/>
  <c r="M541" i="28"/>
  <c r="M542" i="28"/>
  <c r="M543" i="28"/>
  <c r="M544" i="28"/>
  <c r="M545" i="28"/>
  <c r="M521" i="28"/>
  <c r="J545" i="28"/>
  <c r="I545" i="28"/>
  <c r="I523" i="28"/>
  <c r="J523" i="28"/>
  <c r="I524" i="28"/>
  <c r="J524" i="28"/>
  <c r="I525" i="28"/>
  <c r="J525" i="28"/>
  <c r="I526" i="28"/>
  <c r="J526" i="28"/>
  <c r="I527" i="28"/>
  <c r="J527" i="28"/>
  <c r="I528" i="28"/>
  <c r="J528" i="28"/>
  <c r="I529" i="28"/>
  <c r="J529" i="28"/>
  <c r="I530" i="28"/>
  <c r="J530" i="28"/>
  <c r="I531" i="28"/>
  <c r="J531" i="28"/>
  <c r="I532" i="28"/>
  <c r="J532" i="28"/>
  <c r="I533" i="28"/>
  <c r="J533" i="28"/>
  <c r="I534" i="28"/>
  <c r="J534" i="28"/>
  <c r="I535" i="28"/>
  <c r="J535" i="28"/>
  <c r="I536" i="28"/>
  <c r="J536" i="28"/>
  <c r="I537" i="28"/>
  <c r="J537" i="28"/>
  <c r="I538" i="28"/>
  <c r="J538" i="28"/>
  <c r="I539" i="28"/>
  <c r="J539" i="28"/>
  <c r="I540" i="28"/>
  <c r="J540" i="28"/>
  <c r="I541" i="28"/>
  <c r="J541" i="28"/>
  <c r="I542" i="28"/>
  <c r="J542" i="28"/>
  <c r="I543" i="28"/>
  <c r="J543" i="28"/>
  <c r="I544" i="28"/>
  <c r="J544" i="28"/>
  <c r="J522" i="28"/>
  <c r="J521" i="28"/>
  <c r="I522" i="28"/>
  <c r="I521" i="28"/>
  <c r="M514" i="28"/>
  <c r="Q470" i="28"/>
  <c r="Q471" i="28"/>
  <c r="Q472" i="28"/>
  <c r="Q473" i="28"/>
  <c r="Q474" i="28"/>
  <c r="Q475" i="28"/>
  <c r="Q476" i="28"/>
  <c r="Q477" i="28"/>
  <c r="Q478" i="28"/>
  <c r="Q479" i="28"/>
  <c r="Q480" i="28"/>
  <c r="Q481" i="28"/>
  <c r="Q482" i="28"/>
  <c r="Q483" i="28"/>
  <c r="Q484" i="28"/>
  <c r="Q485" i="28"/>
  <c r="Q486" i="28"/>
  <c r="Q487" i="28"/>
  <c r="Q488" i="28"/>
  <c r="Q489" i="28"/>
  <c r="Q490" i="28"/>
  <c r="Q491" i="28"/>
  <c r="Q492" i="28"/>
  <c r="Q493" i="28"/>
  <c r="Q494" i="28"/>
  <c r="Q495" i="28"/>
  <c r="Q496" i="28"/>
  <c r="Q497" i="28"/>
  <c r="Q498" i="28"/>
  <c r="Q499" i="28"/>
  <c r="Q500" i="28"/>
  <c r="Q501" i="28"/>
  <c r="Q502" i="28"/>
  <c r="Q503" i="28"/>
  <c r="Q504" i="28"/>
  <c r="Q505" i="28"/>
  <c r="Q506" i="28"/>
  <c r="Q507" i="28"/>
  <c r="Q508" i="28"/>
  <c r="Q509" i="28"/>
  <c r="Q510" i="28"/>
  <c r="Q511" i="28"/>
  <c r="Q512" i="28"/>
  <c r="Q513" i="28"/>
  <c r="Q468" i="28"/>
  <c r="Q469" i="28"/>
  <c r="P471" i="28"/>
  <c r="P472" i="28"/>
  <c r="P473" i="28"/>
  <c r="P475" i="28"/>
  <c r="P476" i="28"/>
  <c r="P477" i="28"/>
  <c r="P478" i="28"/>
  <c r="P479" i="28"/>
  <c r="P480" i="28"/>
  <c r="P481" i="28"/>
  <c r="P482" i="28"/>
  <c r="P483" i="28"/>
  <c r="P484" i="28"/>
  <c r="P485" i="28"/>
  <c r="P486" i="28"/>
  <c r="P488" i="28"/>
  <c r="P489" i="28"/>
  <c r="P494" i="28"/>
  <c r="P497" i="28"/>
  <c r="P498" i="28"/>
  <c r="P501" i="28"/>
  <c r="P502" i="28"/>
  <c r="P503" i="28"/>
  <c r="P504" i="28"/>
  <c r="P505" i="28"/>
  <c r="P506" i="28"/>
  <c r="P507" i="28"/>
  <c r="P509" i="28"/>
  <c r="P511" i="28"/>
  <c r="P512" i="28"/>
  <c r="P513" i="28"/>
  <c r="P468" i="28"/>
  <c r="N470" i="28"/>
  <c r="N471" i="28"/>
  <c r="N472" i="28"/>
  <c r="N473" i="28"/>
  <c r="N474" i="28"/>
  <c r="N475" i="28"/>
  <c r="N476" i="28"/>
  <c r="N477" i="28"/>
  <c r="N478" i="28"/>
  <c r="N479" i="28"/>
  <c r="N480" i="28"/>
  <c r="N481" i="28"/>
  <c r="N482" i="28"/>
  <c r="N483" i="28"/>
  <c r="N484" i="28"/>
  <c r="N485" i="28"/>
  <c r="N486" i="28"/>
  <c r="N487" i="28"/>
  <c r="N488" i="28"/>
  <c r="N489" i="28"/>
  <c r="N490" i="28"/>
  <c r="N491" i="28"/>
  <c r="N492" i="28"/>
  <c r="N493" i="28"/>
  <c r="N494" i="28"/>
  <c r="N495" i="28"/>
  <c r="N496" i="28"/>
  <c r="N497" i="28"/>
  <c r="N498" i="28"/>
  <c r="N499" i="28"/>
  <c r="N500" i="28"/>
  <c r="N501" i="28"/>
  <c r="N502" i="28"/>
  <c r="N503" i="28"/>
  <c r="N504" i="28"/>
  <c r="N505" i="28"/>
  <c r="N506" i="28"/>
  <c r="N507" i="28"/>
  <c r="N508" i="28"/>
  <c r="N509" i="28"/>
  <c r="N510" i="28"/>
  <c r="N511" i="28"/>
  <c r="N512" i="28"/>
  <c r="N513" i="28"/>
  <c r="N468" i="28"/>
  <c r="N469" i="28"/>
  <c r="M471" i="28"/>
  <c r="M472" i="28"/>
  <c r="M473" i="28"/>
  <c r="M475" i="28"/>
  <c r="M476" i="28"/>
  <c r="M477" i="28"/>
  <c r="M478" i="28"/>
  <c r="M479" i="28"/>
  <c r="M480" i="28"/>
  <c r="M481" i="28"/>
  <c r="M482" i="28"/>
  <c r="M483" i="28"/>
  <c r="M484" i="28"/>
  <c r="M485" i="28"/>
  <c r="M486" i="28"/>
  <c r="M488" i="28"/>
  <c r="M489" i="28"/>
  <c r="M494" i="28"/>
  <c r="M497" i="28"/>
  <c r="M498" i="28"/>
  <c r="M501" i="28"/>
  <c r="M502" i="28"/>
  <c r="M503" i="28"/>
  <c r="M504" i="28"/>
  <c r="M505" i="28"/>
  <c r="M506" i="28"/>
  <c r="M507" i="28"/>
  <c r="M509" i="28"/>
  <c r="M511" i="28"/>
  <c r="M512" i="28"/>
  <c r="M513" i="28"/>
  <c r="M468" i="28"/>
  <c r="J468" i="28"/>
  <c r="J513" i="28"/>
  <c r="I470" i="28"/>
  <c r="J470" i="28"/>
  <c r="I471" i="28"/>
  <c r="J471" i="28"/>
  <c r="I472" i="28"/>
  <c r="J472" i="28"/>
  <c r="I473" i="28"/>
  <c r="J473" i="28"/>
  <c r="I474" i="28"/>
  <c r="J474" i="28"/>
  <c r="I475" i="28"/>
  <c r="J475" i="28"/>
  <c r="I476" i="28"/>
  <c r="J476" i="28"/>
  <c r="I477" i="28"/>
  <c r="J477" i="28"/>
  <c r="I478" i="28"/>
  <c r="J478" i="28"/>
  <c r="I479" i="28"/>
  <c r="J479" i="28"/>
  <c r="I480" i="28"/>
  <c r="J480" i="28"/>
  <c r="I481" i="28"/>
  <c r="J481" i="28"/>
  <c r="I482" i="28"/>
  <c r="J482" i="28"/>
  <c r="I483" i="28"/>
  <c r="J483" i="28"/>
  <c r="I484" i="28"/>
  <c r="J484" i="28"/>
  <c r="I485" i="28"/>
  <c r="J485" i="28"/>
  <c r="I486" i="28"/>
  <c r="J486" i="28"/>
  <c r="I487" i="28"/>
  <c r="J487" i="28"/>
  <c r="I488" i="28"/>
  <c r="J488" i="28"/>
  <c r="I489" i="28"/>
  <c r="J489" i="28"/>
  <c r="I490" i="28"/>
  <c r="J490" i="28"/>
  <c r="I491" i="28"/>
  <c r="J491" i="28"/>
  <c r="I492" i="28"/>
  <c r="J492" i="28"/>
  <c r="I493" i="28"/>
  <c r="J493" i="28"/>
  <c r="I494" i="28"/>
  <c r="J494" i="28"/>
  <c r="I495" i="28"/>
  <c r="J495" i="28"/>
  <c r="I496" i="28"/>
  <c r="J496" i="28"/>
  <c r="I497" i="28"/>
  <c r="J497" i="28"/>
  <c r="I498" i="28"/>
  <c r="J498" i="28"/>
  <c r="I499" i="28"/>
  <c r="J499" i="28"/>
  <c r="I500" i="28"/>
  <c r="J500" i="28"/>
  <c r="I501" i="28"/>
  <c r="J501" i="28"/>
  <c r="I502" i="28"/>
  <c r="J502" i="28"/>
  <c r="I503" i="28"/>
  <c r="J503" i="28"/>
  <c r="I504" i="28"/>
  <c r="J504" i="28"/>
  <c r="I505" i="28"/>
  <c r="J505" i="28"/>
  <c r="I506" i="28"/>
  <c r="J506" i="28"/>
  <c r="I507" i="28"/>
  <c r="J507" i="28"/>
  <c r="I508" i="28"/>
  <c r="J508" i="28"/>
  <c r="I509" i="28"/>
  <c r="J509" i="28"/>
  <c r="I510" i="28"/>
  <c r="J510" i="28"/>
  <c r="I511" i="28"/>
  <c r="J511" i="28"/>
  <c r="I512" i="28"/>
  <c r="J512" i="28"/>
  <c r="I513" i="28"/>
  <c r="J469" i="28"/>
  <c r="I469" i="28"/>
  <c r="I468" i="28"/>
  <c r="Q394" i="28"/>
  <c r="Q395" i="28"/>
  <c r="Q396" i="28"/>
  <c r="Q397" i="28"/>
  <c r="Q398" i="28"/>
  <c r="Q399" i="28"/>
  <c r="Q400" i="28"/>
  <c r="Q401" i="28"/>
  <c r="Q402" i="28"/>
  <c r="Q403" i="28"/>
  <c r="Q404" i="28"/>
  <c r="Q405" i="28"/>
  <c r="Q406" i="28"/>
  <c r="Q407" i="28"/>
  <c r="Q408" i="28"/>
  <c r="Q409" i="28"/>
  <c r="Q393" i="28"/>
  <c r="Q392" i="28"/>
  <c r="P393" i="28"/>
  <c r="P394" i="28"/>
  <c r="P395" i="28"/>
  <c r="P396" i="28"/>
  <c r="P397" i="28"/>
  <c r="P398" i="28"/>
  <c r="P399" i="28"/>
  <c r="P400" i="28"/>
  <c r="P401" i="28"/>
  <c r="P402" i="28"/>
  <c r="P403" i="28"/>
  <c r="P404" i="28"/>
  <c r="P405" i="28"/>
  <c r="P406" i="28"/>
  <c r="P407" i="28"/>
  <c r="P408" i="28"/>
  <c r="P409" i="28"/>
  <c r="P392" i="28"/>
  <c r="N392" i="28"/>
  <c r="N393" i="28"/>
  <c r="N394" i="28"/>
  <c r="N395" i="28"/>
  <c r="N396" i="28"/>
  <c r="N397" i="28"/>
  <c r="N398" i="28"/>
  <c r="N399" i="28"/>
  <c r="N400" i="28"/>
  <c r="N401" i="28"/>
  <c r="N402" i="28"/>
  <c r="N403" i="28"/>
  <c r="N404" i="28"/>
  <c r="N405" i="28"/>
  <c r="N406" i="28"/>
  <c r="N407" i="28"/>
  <c r="N408" i="28"/>
  <c r="N409" i="28"/>
  <c r="M393" i="28"/>
  <c r="M394" i="28"/>
  <c r="M395" i="28"/>
  <c r="M396" i="28"/>
  <c r="M397" i="28"/>
  <c r="M398" i="28"/>
  <c r="M399" i="28"/>
  <c r="M400" i="28"/>
  <c r="M401" i="28"/>
  <c r="M402" i="28"/>
  <c r="M403" i="28"/>
  <c r="M404" i="28"/>
  <c r="M405" i="28"/>
  <c r="M406" i="28"/>
  <c r="M407" i="28"/>
  <c r="M408" i="28"/>
  <c r="M409" i="28"/>
  <c r="M392" i="28"/>
  <c r="I409" i="28"/>
  <c r="I394" i="28"/>
  <c r="J394" i="28"/>
  <c r="I395" i="28"/>
  <c r="J395" i="28"/>
  <c r="I396" i="28"/>
  <c r="J396" i="28"/>
  <c r="I397" i="28"/>
  <c r="J397" i="28"/>
  <c r="I398" i="28"/>
  <c r="J398" i="28"/>
  <c r="I399" i="28"/>
  <c r="J399" i="28"/>
  <c r="I400" i="28"/>
  <c r="J400" i="28"/>
  <c r="I401" i="28"/>
  <c r="J401" i="28"/>
  <c r="I402" i="28"/>
  <c r="J402" i="28"/>
  <c r="I403" i="28"/>
  <c r="J403" i="28"/>
  <c r="I404" i="28"/>
  <c r="J404" i="28"/>
  <c r="I405" i="28"/>
  <c r="J405" i="28"/>
  <c r="I406" i="28"/>
  <c r="J406" i="28"/>
  <c r="I407" i="28"/>
  <c r="J407" i="28"/>
  <c r="I408" i="28"/>
  <c r="J408" i="28"/>
  <c r="J409" i="28"/>
  <c r="J393" i="28"/>
  <c r="J392" i="28"/>
  <c r="I393" i="28"/>
  <c r="I392" i="28"/>
  <c r="Q335" i="28"/>
  <c r="Q336" i="28"/>
  <c r="Q337" i="28"/>
  <c r="Q338" i="28"/>
  <c r="Q339" i="28"/>
  <c r="Q340" i="28"/>
  <c r="Q341" i="28"/>
  <c r="Q342" i="28"/>
  <c r="Q343" i="28"/>
  <c r="Q344" i="28"/>
  <c r="Q345" i="28"/>
  <c r="Q346" i="28"/>
  <c r="Q347" i="28"/>
  <c r="Q348" i="28"/>
  <c r="Q349" i="28"/>
  <c r="Q350" i="28"/>
  <c r="Q351" i="28"/>
  <c r="Q352" i="28"/>
  <c r="Q353" i="28"/>
  <c r="Q354" i="28"/>
  <c r="Q355" i="28"/>
  <c r="Q356" i="28"/>
  <c r="Q357" i="28"/>
  <c r="Q358" i="28"/>
  <c r="Q359" i="28"/>
  <c r="Q360" i="28"/>
  <c r="Q361" i="28"/>
  <c r="Q362" i="28"/>
  <c r="Q363" i="28"/>
  <c r="Q364" i="28"/>
  <c r="Q365" i="28"/>
  <c r="Q366" i="28"/>
  <c r="Q367" i="28"/>
  <c r="Q368" i="28"/>
  <c r="Q369" i="28"/>
  <c r="Q370" i="28"/>
  <c r="Q371" i="28"/>
  <c r="Q372" i="28"/>
  <c r="Q373" i="28"/>
  <c r="Q374" i="28"/>
  <c r="Q375" i="28"/>
  <c r="Q376" i="28"/>
  <c r="Q377" i="28"/>
  <c r="Q378" i="28"/>
  <c r="Q379" i="28"/>
  <c r="Q380" i="28"/>
  <c r="Q381" i="28"/>
  <c r="P336" i="28"/>
  <c r="P337" i="28"/>
  <c r="P338" i="28"/>
  <c r="P340" i="28"/>
  <c r="P343" i="28"/>
  <c r="P346" i="28"/>
  <c r="P347" i="28"/>
  <c r="P348" i="28"/>
  <c r="P349" i="28"/>
  <c r="P350" i="28"/>
  <c r="P351" i="28"/>
  <c r="P354" i="28"/>
  <c r="P355" i="28"/>
  <c r="P356" i="28"/>
  <c r="P357" i="28"/>
  <c r="P360" i="28"/>
  <c r="P361" i="28"/>
  <c r="P362" i="28"/>
  <c r="P363" i="28"/>
  <c r="P364" i="28"/>
  <c r="P367" i="28"/>
  <c r="P369" i="28"/>
  <c r="P370" i="28"/>
  <c r="P371" i="28"/>
  <c r="P373" i="28"/>
  <c r="P374" i="28"/>
  <c r="P375" i="28"/>
  <c r="P376" i="28"/>
  <c r="P379" i="28"/>
  <c r="P380" i="28"/>
  <c r="P381" i="28"/>
  <c r="P335" i="28"/>
  <c r="N337" i="28"/>
  <c r="N338" i="28"/>
  <c r="N339" i="28"/>
  <c r="N340" i="28"/>
  <c r="N341" i="28"/>
  <c r="N342" i="28"/>
  <c r="N343" i="28"/>
  <c r="N344" i="28"/>
  <c r="N345" i="28"/>
  <c r="N346" i="28"/>
  <c r="N347" i="28"/>
  <c r="N348" i="28"/>
  <c r="N349" i="28"/>
  <c r="N350" i="28"/>
  <c r="N351" i="28"/>
  <c r="N352" i="28"/>
  <c r="N353" i="28"/>
  <c r="N354" i="28"/>
  <c r="N355" i="28"/>
  <c r="N356" i="28"/>
  <c r="N357" i="28"/>
  <c r="N358" i="28"/>
  <c r="N359" i="28"/>
  <c r="N360" i="28"/>
  <c r="N361" i="28"/>
  <c r="N362" i="28"/>
  <c r="N363" i="28"/>
  <c r="N364" i="28"/>
  <c r="N365" i="28"/>
  <c r="N366" i="28"/>
  <c r="N367" i="28"/>
  <c r="N368" i="28"/>
  <c r="N369" i="28"/>
  <c r="N370" i="28"/>
  <c r="N371" i="28"/>
  <c r="N372" i="28"/>
  <c r="N373" i="28"/>
  <c r="N374" i="28"/>
  <c r="N375" i="28"/>
  <c r="N376" i="28"/>
  <c r="N377" i="28"/>
  <c r="N378" i="28"/>
  <c r="N379" i="28"/>
  <c r="N380" i="28"/>
  <c r="N381" i="28"/>
  <c r="N335" i="28"/>
  <c r="N336" i="28"/>
  <c r="M336" i="28"/>
  <c r="M337" i="28"/>
  <c r="M338" i="28"/>
  <c r="M340" i="28"/>
  <c r="M343" i="28"/>
  <c r="M346" i="28"/>
  <c r="M347" i="28"/>
  <c r="M348" i="28"/>
  <c r="M349" i="28"/>
  <c r="M350" i="28"/>
  <c r="M351" i="28"/>
  <c r="M354" i="28"/>
  <c r="M355" i="28"/>
  <c r="M356" i="28"/>
  <c r="M357" i="28"/>
  <c r="M360" i="28"/>
  <c r="M361" i="28"/>
  <c r="M362" i="28"/>
  <c r="M363" i="28"/>
  <c r="M364" i="28"/>
  <c r="M367" i="28"/>
  <c r="M369" i="28"/>
  <c r="M370" i="28"/>
  <c r="M371" i="28"/>
  <c r="M373" i="28"/>
  <c r="M374" i="28"/>
  <c r="M375" i="28"/>
  <c r="M376" i="28"/>
  <c r="M379" i="28"/>
  <c r="M380" i="28"/>
  <c r="M381" i="28"/>
  <c r="M335" i="28"/>
  <c r="I381" i="28"/>
  <c r="I337" i="28"/>
  <c r="J337" i="28"/>
  <c r="I338" i="28"/>
  <c r="J338" i="28"/>
  <c r="I339" i="28"/>
  <c r="J339" i="28"/>
  <c r="I340" i="28"/>
  <c r="J340" i="28"/>
  <c r="I341" i="28"/>
  <c r="J341" i="28"/>
  <c r="I342" i="28"/>
  <c r="J342" i="28"/>
  <c r="I343" i="28"/>
  <c r="J343" i="28"/>
  <c r="I344" i="28"/>
  <c r="J344" i="28"/>
  <c r="I345" i="28"/>
  <c r="J345" i="28"/>
  <c r="I346" i="28"/>
  <c r="J346" i="28"/>
  <c r="I347" i="28"/>
  <c r="J347" i="28"/>
  <c r="I348" i="28"/>
  <c r="J348" i="28"/>
  <c r="I349" i="28"/>
  <c r="J349" i="28"/>
  <c r="I350" i="28"/>
  <c r="J350" i="28"/>
  <c r="I351" i="28"/>
  <c r="J351" i="28"/>
  <c r="I352" i="28"/>
  <c r="J352" i="28"/>
  <c r="I353" i="28"/>
  <c r="J353" i="28"/>
  <c r="I354" i="28"/>
  <c r="J354" i="28"/>
  <c r="I355" i="28"/>
  <c r="J355" i="28"/>
  <c r="I356" i="28"/>
  <c r="J356" i="28"/>
  <c r="I357" i="28"/>
  <c r="J357" i="28"/>
  <c r="I358" i="28"/>
  <c r="J358" i="28"/>
  <c r="I359" i="28"/>
  <c r="J359" i="28"/>
  <c r="I360" i="28"/>
  <c r="J360" i="28"/>
  <c r="I361" i="28"/>
  <c r="J361" i="28"/>
  <c r="I362" i="28"/>
  <c r="J362" i="28"/>
  <c r="I363" i="28"/>
  <c r="J363" i="28"/>
  <c r="I364" i="28"/>
  <c r="J364" i="28"/>
  <c r="I365" i="28"/>
  <c r="J365" i="28"/>
  <c r="I366" i="28"/>
  <c r="J366" i="28"/>
  <c r="I367" i="28"/>
  <c r="J367" i="28"/>
  <c r="I368" i="28"/>
  <c r="J368" i="28"/>
  <c r="I369" i="28"/>
  <c r="J369" i="28"/>
  <c r="I370" i="28"/>
  <c r="J370" i="28"/>
  <c r="I371" i="28"/>
  <c r="J371" i="28"/>
  <c r="I372" i="28"/>
  <c r="J372" i="28"/>
  <c r="I373" i="28"/>
  <c r="J373" i="28"/>
  <c r="I374" i="28"/>
  <c r="J374" i="28"/>
  <c r="I375" i="28"/>
  <c r="J375" i="28"/>
  <c r="I376" i="28"/>
  <c r="J376" i="28"/>
  <c r="I377" i="28"/>
  <c r="J377" i="28"/>
  <c r="I378" i="28"/>
  <c r="J378" i="28"/>
  <c r="I379" i="28"/>
  <c r="J379" i="28"/>
  <c r="I380" i="28"/>
  <c r="J380" i="28"/>
  <c r="J381" i="28"/>
  <c r="J336" i="28"/>
  <c r="J335" i="28"/>
  <c r="I336" i="28"/>
  <c r="I335" i="28"/>
  <c r="Q307" i="28"/>
  <c r="Q308" i="28"/>
  <c r="Q309" i="28"/>
  <c r="Q310" i="28"/>
  <c r="Q311" i="28"/>
  <c r="Q312" i="28"/>
  <c r="Q313" i="28"/>
  <c r="Q314" i="28"/>
  <c r="Q315" i="28"/>
  <c r="Q316" i="28"/>
  <c r="Q317" i="28"/>
  <c r="Q318" i="28"/>
  <c r="Q319" i="28"/>
  <c r="Q320" i="28"/>
  <c r="Q321" i="28"/>
  <c r="Q322" i="28"/>
  <c r="Q323" i="28"/>
  <c r="P308" i="28"/>
  <c r="P309" i="28"/>
  <c r="P310" i="28"/>
  <c r="P311" i="28"/>
  <c r="P313" i="28"/>
  <c r="P314" i="28"/>
  <c r="P315" i="28"/>
  <c r="P316" i="28"/>
  <c r="P317" i="28"/>
  <c r="P318" i="28"/>
  <c r="P319" i="28"/>
  <c r="P320" i="28"/>
  <c r="P321" i="28"/>
  <c r="P322" i="28"/>
  <c r="P323" i="28"/>
  <c r="P307" i="28"/>
  <c r="N309" i="28"/>
  <c r="N310" i="28"/>
  <c r="N311" i="28"/>
  <c r="N312" i="28"/>
  <c r="N313" i="28"/>
  <c r="N314" i="28"/>
  <c r="N315" i="28"/>
  <c r="N316" i="28"/>
  <c r="N317" i="28"/>
  <c r="N318" i="28"/>
  <c r="N319" i="28"/>
  <c r="N320" i="28"/>
  <c r="N321" i="28"/>
  <c r="N322" i="28"/>
  <c r="N323" i="28"/>
  <c r="N307" i="28"/>
  <c r="N308" i="28"/>
  <c r="M308" i="28"/>
  <c r="M309" i="28"/>
  <c r="M310" i="28"/>
  <c r="M311" i="28"/>
  <c r="M312" i="28"/>
  <c r="M313" i="28"/>
  <c r="M314" i="28"/>
  <c r="M315" i="28"/>
  <c r="M316" i="28"/>
  <c r="M317" i="28"/>
  <c r="M318" i="28"/>
  <c r="M319" i="28"/>
  <c r="M320" i="28"/>
  <c r="M321" i="28"/>
  <c r="M322" i="28"/>
  <c r="M323" i="28"/>
  <c r="M307" i="28"/>
  <c r="I323" i="28"/>
  <c r="I309" i="28"/>
  <c r="J309" i="28"/>
  <c r="I310" i="28"/>
  <c r="J310" i="28"/>
  <c r="I311" i="28"/>
  <c r="J311" i="28"/>
  <c r="I312" i="28"/>
  <c r="J312" i="28"/>
  <c r="I313" i="28"/>
  <c r="J313" i="28"/>
  <c r="I314" i="28"/>
  <c r="J314" i="28"/>
  <c r="I315" i="28"/>
  <c r="J315" i="28"/>
  <c r="I316" i="28"/>
  <c r="J316" i="28"/>
  <c r="I317" i="28"/>
  <c r="J317" i="28"/>
  <c r="I318" i="28"/>
  <c r="J318" i="28"/>
  <c r="I319" i="28"/>
  <c r="J319" i="28"/>
  <c r="I320" i="28"/>
  <c r="J320" i="28"/>
  <c r="I321" i="28"/>
  <c r="J321" i="28"/>
  <c r="I322" i="28"/>
  <c r="J322" i="28"/>
  <c r="J323" i="28"/>
  <c r="J308" i="28"/>
  <c r="J307" i="28"/>
  <c r="I308" i="28"/>
  <c r="I307" i="28"/>
  <c r="Q284" i="28"/>
  <c r="Q285" i="28"/>
  <c r="Q286" i="28"/>
  <c r="Q287" i="28"/>
  <c r="Q288" i="28"/>
  <c r="Q289" i="28"/>
  <c r="Q290" i="28"/>
  <c r="Q291" i="28"/>
  <c r="Q292" i="28"/>
  <c r="Q293" i="28"/>
  <c r="Q294" i="28"/>
  <c r="Q295" i="28"/>
  <c r="Q296" i="28"/>
  <c r="Q297" i="28"/>
  <c r="Q298" i="28"/>
  <c r="Q299" i="28"/>
  <c r="Q300" i="28"/>
  <c r="Q301" i="28"/>
  <c r="P285" i="28"/>
  <c r="P286" i="28"/>
  <c r="P287" i="28"/>
  <c r="P288" i="28"/>
  <c r="P289" i="28"/>
  <c r="P290" i="28"/>
  <c r="P291" i="28"/>
  <c r="P292" i="28"/>
  <c r="P293" i="28"/>
  <c r="P294" i="28"/>
  <c r="P295" i="28"/>
  <c r="P296" i="28"/>
  <c r="P297" i="28"/>
  <c r="P298" i="28"/>
  <c r="P299" i="28"/>
  <c r="P300" i="28"/>
  <c r="P301" i="28"/>
  <c r="P284" i="28"/>
  <c r="N286" i="28"/>
  <c r="N287" i="28"/>
  <c r="N288" i="28"/>
  <c r="N289" i="28"/>
  <c r="N290" i="28"/>
  <c r="N291" i="28"/>
  <c r="N292" i="28"/>
  <c r="N293" i="28"/>
  <c r="N294" i="28"/>
  <c r="N295" i="28"/>
  <c r="N296" i="28"/>
  <c r="N297" i="28"/>
  <c r="N298" i="28"/>
  <c r="N299" i="28"/>
  <c r="N300" i="28"/>
  <c r="N301" i="28"/>
  <c r="N284" i="28"/>
  <c r="N285" i="28"/>
  <c r="M285" i="28"/>
  <c r="M286" i="28"/>
  <c r="M287" i="28"/>
  <c r="M288" i="28"/>
  <c r="M289" i="28"/>
  <c r="M290" i="28"/>
  <c r="M291" i="28"/>
  <c r="M292" i="28"/>
  <c r="M293" i="28"/>
  <c r="M294" i="28"/>
  <c r="M295" i="28"/>
  <c r="M296" i="28"/>
  <c r="M297" i="28"/>
  <c r="M298" i="28"/>
  <c r="M299" i="28"/>
  <c r="M300" i="28"/>
  <c r="M284" i="28"/>
  <c r="I301" i="28"/>
  <c r="I286" i="28"/>
  <c r="J286" i="28"/>
  <c r="I287" i="28"/>
  <c r="J287" i="28"/>
  <c r="I288" i="28"/>
  <c r="J288" i="28"/>
  <c r="I289" i="28"/>
  <c r="J289" i="28"/>
  <c r="I290" i="28"/>
  <c r="J290" i="28"/>
  <c r="I291" i="28"/>
  <c r="J291" i="28"/>
  <c r="I292" i="28"/>
  <c r="J292" i="28"/>
  <c r="I293" i="28"/>
  <c r="J293" i="28"/>
  <c r="I294" i="28"/>
  <c r="J294" i="28"/>
  <c r="I295" i="28"/>
  <c r="J295" i="28"/>
  <c r="I296" i="28"/>
  <c r="J296" i="28"/>
  <c r="I297" i="28"/>
  <c r="J297" i="28"/>
  <c r="I298" i="28"/>
  <c r="J298" i="28"/>
  <c r="I299" i="28"/>
  <c r="J299" i="28"/>
  <c r="I300" i="28"/>
  <c r="J300" i="28"/>
  <c r="J301" i="28"/>
  <c r="J285" i="28"/>
  <c r="I285" i="28"/>
  <c r="J284" i="28"/>
  <c r="I284" i="28"/>
  <c r="M95" i="8"/>
  <c r="Q264" i="28"/>
  <c r="Q265" i="28"/>
  <c r="Q266" i="28"/>
  <c r="Q267" i="28"/>
  <c r="Q268" i="28"/>
  <c r="Q269" i="28"/>
  <c r="Q270" i="28"/>
  <c r="Q271" i="28"/>
  <c r="Q272" i="28"/>
  <c r="Q273" i="28"/>
  <c r="Q274" i="28"/>
  <c r="Q275" i="28"/>
  <c r="Q276" i="28"/>
  <c r="Q277" i="28"/>
  <c r="Q278" i="28"/>
  <c r="Q279" i="28"/>
  <c r="P265" i="28"/>
  <c r="P266" i="28"/>
  <c r="P267" i="28"/>
  <c r="P268" i="28"/>
  <c r="P269" i="28"/>
  <c r="P270" i="28"/>
  <c r="P271" i="28"/>
  <c r="P272" i="28"/>
  <c r="P273" i="28"/>
  <c r="P274" i="28"/>
  <c r="P275" i="28"/>
  <c r="P276" i="28"/>
  <c r="P277" i="28"/>
  <c r="P278" i="28"/>
  <c r="P279" i="28"/>
  <c r="P264" i="28"/>
  <c r="N266" i="28"/>
  <c r="N267" i="28"/>
  <c r="N268" i="28"/>
  <c r="N269" i="28"/>
  <c r="N270" i="28"/>
  <c r="N271" i="28"/>
  <c r="N272" i="28"/>
  <c r="N273" i="28"/>
  <c r="N274" i="28"/>
  <c r="N275" i="28"/>
  <c r="N276" i="28"/>
  <c r="N277" i="28"/>
  <c r="N278" i="28"/>
  <c r="N279" i="28"/>
  <c r="N264" i="28"/>
  <c r="N265" i="28"/>
  <c r="M265" i="28"/>
  <c r="M266" i="28"/>
  <c r="M267" i="28"/>
  <c r="M268" i="28"/>
  <c r="M269" i="28"/>
  <c r="M270" i="28"/>
  <c r="M271" i="28"/>
  <c r="M272" i="28"/>
  <c r="M273" i="28"/>
  <c r="M274" i="28"/>
  <c r="M275" i="28"/>
  <c r="M276" i="28"/>
  <c r="M277" i="28"/>
  <c r="M278" i="28"/>
  <c r="M279" i="28"/>
  <c r="M264" i="28"/>
  <c r="I264" i="28"/>
  <c r="I279" i="28"/>
  <c r="I265" i="28"/>
  <c r="J265" i="28"/>
  <c r="J264" i="28"/>
  <c r="I266" i="28"/>
  <c r="J266" i="28"/>
  <c r="I267" i="28"/>
  <c r="J267" i="28"/>
  <c r="I268" i="28"/>
  <c r="J268" i="28"/>
  <c r="I269" i="28"/>
  <c r="J269" i="28"/>
  <c r="I270" i="28"/>
  <c r="J270" i="28"/>
  <c r="I271" i="28"/>
  <c r="J271" i="28"/>
  <c r="I272" i="28"/>
  <c r="J272" i="28"/>
  <c r="I273" i="28"/>
  <c r="J273" i="28"/>
  <c r="I274" i="28"/>
  <c r="J274" i="28"/>
  <c r="I275" i="28"/>
  <c r="J275" i="28"/>
  <c r="I276" i="28"/>
  <c r="J276" i="28"/>
  <c r="I277" i="28"/>
  <c r="J277" i="28"/>
  <c r="I278" i="28"/>
  <c r="J278" i="28"/>
  <c r="J279" i="28"/>
  <c r="Q240" i="28"/>
  <c r="Q241" i="28"/>
  <c r="Q242" i="28"/>
  <c r="Q243" i="28"/>
  <c r="Q244" i="28"/>
  <c r="Q245" i="28"/>
  <c r="Q246" i="28"/>
  <c r="Q247" i="28"/>
  <c r="Q248" i="28"/>
  <c r="Q249" i="28"/>
  <c r="Q250" i="28"/>
  <c r="Q251" i="28"/>
  <c r="Q252" i="28"/>
  <c r="Q253" i="28"/>
  <c r="Q254" i="28"/>
  <c r="Q255" i="28"/>
  <c r="Q256" i="28"/>
  <c r="Q257" i="28"/>
  <c r="P241" i="28"/>
  <c r="P242" i="28"/>
  <c r="P243" i="28"/>
  <c r="P244" i="28"/>
  <c r="P245" i="28"/>
  <c r="P246" i="28"/>
  <c r="P247" i="28"/>
  <c r="P248" i="28"/>
  <c r="P249" i="28"/>
  <c r="P250" i="28"/>
  <c r="P251" i="28"/>
  <c r="P252" i="28"/>
  <c r="P253" i="28"/>
  <c r="P254" i="28"/>
  <c r="P255" i="28"/>
  <c r="P256" i="28"/>
  <c r="P257" i="28"/>
  <c r="P240" i="28"/>
  <c r="N242" i="28"/>
  <c r="N243" i="28"/>
  <c r="N244" i="28"/>
  <c r="N245" i="28"/>
  <c r="N246" i="28"/>
  <c r="N247" i="28"/>
  <c r="N248" i="28"/>
  <c r="N249" i="28"/>
  <c r="N250" i="28"/>
  <c r="N251" i="28"/>
  <c r="N252" i="28"/>
  <c r="N253" i="28"/>
  <c r="N254" i="28"/>
  <c r="N255" i="28"/>
  <c r="N256" i="28"/>
  <c r="N257" i="28"/>
  <c r="N240" i="28"/>
  <c r="N241" i="28"/>
  <c r="M241" i="28"/>
  <c r="M242" i="28"/>
  <c r="M243" i="28"/>
  <c r="M244" i="28"/>
  <c r="M245" i="28"/>
  <c r="M246" i="28"/>
  <c r="M247" i="28"/>
  <c r="M248" i="28"/>
  <c r="M249" i="28"/>
  <c r="M250" i="28"/>
  <c r="M251" i="28"/>
  <c r="M252" i="28"/>
  <c r="M253" i="28"/>
  <c r="M254" i="28"/>
  <c r="M255" i="28"/>
  <c r="M256" i="28"/>
  <c r="M257" i="28"/>
  <c r="M240" i="28"/>
  <c r="I257" i="28"/>
  <c r="I242" i="28"/>
  <c r="J242" i="28"/>
  <c r="I243" i="28"/>
  <c r="J243" i="28"/>
  <c r="I244" i="28"/>
  <c r="J244" i="28"/>
  <c r="I245" i="28"/>
  <c r="J245" i="28"/>
  <c r="I246" i="28"/>
  <c r="J246" i="28"/>
  <c r="I247" i="28"/>
  <c r="J247" i="28"/>
  <c r="I248" i="28"/>
  <c r="J248" i="28"/>
  <c r="I249" i="28"/>
  <c r="J249" i="28"/>
  <c r="I250" i="28"/>
  <c r="J250" i="28"/>
  <c r="I251" i="28"/>
  <c r="J251" i="28"/>
  <c r="I252" i="28"/>
  <c r="J252" i="28"/>
  <c r="I253" i="28"/>
  <c r="J253" i="28"/>
  <c r="I254" i="28"/>
  <c r="J254" i="28"/>
  <c r="I255" i="28"/>
  <c r="J255" i="28"/>
  <c r="I256" i="28"/>
  <c r="J256" i="28"/>
  <c r="J257" i="28"/>
  <c r="J241" i="28"/>
  <c r="J240" i="28"/>
  <c r="I241" i="28"/>
  <c r="I240" i="28"/>
  <c r="Q222" i="28"/>
  <c r="Q223" i="28"/>
  <c r="Q224" i="28"/>
  <c r="Q225" i="28"/>
  <c r="Q226" i="28"/>
  <c r="Q227" i="28"/>
  <c r="Q228" i="28"/>
  <c r="Q229" i="28"/>
  <c r="Q230" i="28"/>
  <c r="Q231" i="28"/>
  <c r="Q232" i="28"/>
  <c r="Q233" i="28"/>
  <c r="Q234" i="28"/>
  <c r="Q235" i="28"/>
  <c r="P223" i="28"/>
  <c r="P224" i="28"/>
  <c r="P225" i="28"/>
  <c r="P226" i="28"/>
  <c r="P227" i="28"/>
  <c r="P228" i="28"/>
  <c r="P229" i="28"/>
  <c r="P230" i="28"/>
  <c r="P231" i="28"/>
  <c r="P232" i="28"/>
  <c r="P233" i="28"/>
  <c r="P234" i="28"/>
  <c r="P235" i="28"/>
  <c r="P222" i="28"/>
  <c r="N224" i="28"/>
  <c r="N225" i="28"/>
  <c r="N226" i="28"/>
  <c r="N227" i="28"/>
  <c r="N228" i="28"/>
  <c r="N229" i="28"/>
  <c r="N230" i="28"/>
  <c r="N231" i="28"/>
  <c r="N232" i="28"/>
  <c r="N233" i="28"/>
  <c r="N234" i="28"/>
  <c r="N235" i="28"/>
  <c r="N222" i="28"/>
  <c r="N223" i="28"/>
  <c r="M223" i="28"/>
  <c r="M224" i="28"/>
  <c r="M225" i="28"/>
  <c r="M226" i="28"/>
  <c r="M227" i="28"/>
  <c r="M228" i="28"/>
  <c r="M229" i="28"/>
  <c r="M230" i="28"/>
  <c r="M231" i="28"/>
  <c r="M232" i="28"/>
  <c r="M233" i="28"/>
  <c r="M234" i="28"/>
  <c r="M235" i="28"/>
  <c r="M222" i="28"/>
  <c r="I235" i="28"/>
  <c r="I224" i="28"/>
  <c r="J224" i="28"/>
  <c r="I225" i="28"/>
  <c r="J225" i="28"/>
  <c r="I226" i="28"/>
  <c r="J226" i="28"/>
  <c r="I227" i="28"/>
  <c r="J227" i="28"/>
  <c r="I228" i="28"/>
  <c r="J228" i="28"/>
  <c r="I229" i="28"/>
  <c r="J229" i="28"/>
  <c r="I230" i="28"/>
  <c r="J230" i="28"/>
  <c r="I231" i="28"/>
  <c r="J231" i="28"/>
  <c r="I232" i="28"/>
  <c r="J232" i="28"/>
  <c r="I233" i="28"/>
  <c r="J233" i="28"/>
  <c r="I234" i="28"/>
  <c r="J234" i="28"/>
  <c r="J235" i="28"/>
  <c r="J223" i="28"/>
  <c r="I223" i="28"/>
  <c r="J222" i="28"/>
  <c r="I222" i="28"/>
  <c r="Q201" i="28"/>
  <c r="Q202" i="28"/>
  <c r="Q203" i="28"/>
  <c r="Q204" i="28"/>
  <c r="Q205" i="28"/>
  <c r="Q206" i="28"/>
  <c r="Q207" i="28"/>
  <c r="Q208" i="28"/>
  <c r="Q209" i="28"/>
  <c r="Q210" i="28"/>
  <c r="Q211" i="28"/>
  <c r="Q212" i="28"/>
  <c r="Q213" i="28"/>
  <c r="Q214" i="28"/>
  <c r="Q215" i="28"/>
  <c r="Q216" i="28"/>
  <c r="Q217" i="28"/>
  <c r="P202" i="28"/>
  <c r="P203" i="28"/>
  <c r="P204" i="28"/>
  <c r="P205" i="28"/>
  <c r="P206" i="28"/>
  <c r="P207" i="28"/>
  <c r="P208" i="28"/>
  <c r="P209" i="28"/>
  <c r="P210" i="28"/>
  <c r="P211" i="28"/>
  <c r="P212" i="28"/>
  <c r="P213" i="28"/>
  <c r="P214" i="28"/>
  <c r="P215" i="28"/>
  <c r="P216" i="28"/>
  <c r="P217" i="28"/>
  <c r="P201" i="28"/>
  <c r="M202" i="28"/>
  <c r="M203" i="28"/>
  <c r="M204" i="28"/>
  <c r="M205" i="28"/>
  <c r="M206" i="28"/>
  <c r="M207" i="28"/>
  <c r="M208" i="28"/>
  <c r="M209" i="28"/>
  <c r="M210" i="28"/>
  <c r="M211" i="28"/>
  <c r="M212" i="28"/>
  <c r="M213" i="28"/>
  <c r="M214" i="28"/>
  <c r="M215" i="28"/>
  <c r="M216" i="28"/>
  <c r="M217" i="28"/>
  <c r="I203" i="28"/>
  <c r="J203" i="28"/>
  <c r="I204" i="28"/>
  <c r="J204" i="28"/>
  <c r="I205" i="28"/>
  <c r="J205" i="28"/>
  <c r="I206" i="28"/>
  <c r="J206" i="28"/>
  <c r="I207" i="28"/>
  <c r="J207" i="28"/>
  <c r="I208" i="28"/>
  <c r="J208" i="28"/>
  <c r="I209" i="28"/>
  <c r="J209" i="28"/>
  <c r="I210" i="28"/>
  <c r="J210" i="28"/>
  <c r="I211" i="28"/>
  <c r="J211" i="28"/>
  <c r="I212" i="28"/>
  <c r="J212" i="28"/>
  <c r="I213" i="28"/>
  <c r="J213" i="28"/>
  <c r="I214" i="28"/>
  <c r="J214" i="28"/>
  <c r="I215" i="28"/>
  <c r="J215" i="28"/>
  <c r="I216" i="28"/>
  <c r="J216" i="28"/>
  <c r="J217" i="28"/>
  <c r="I217" i="28"/>
  <c r="J202" i="28"/>
  <c r="J201" i="28"/>
  <c r="I202" i="28"/>
  <c r="I201" i="28"/>
  <c r="P196" i="28"/>
  <c r="P195" i="28"/>
  <c r="P194" i="28"/>
  <c r="P193" i="28"/>
  <c r="P192" i="28"/>
  <c r="P191" i="28"/>
  <c r="P190" i="28"/>
  <c r="P189" i="28"/>
  <c r="P188" i="28"/>
  <c r="P187" i="28"/>
  <c r="P186" i="28"/>
  <c r="P185" i="28"/>
  <c r="P184" i="28"/>
  <c r="P183" i="28"/>
  <c r="P182" i="28"/>
  <c r="P181" i="28"/>
  <c r="P180" i="28"/>
  <c r="Q179" i="28"/>
  <c r="Q180" i="28"/>
  <c r="Q181" i="28"/>
  <c r="Q182" i="28"/>
  <c r="Q183" i="28"/>
  <c r="Q184" i="28"/>
  <c r="Q185" i="28"/>
  <c r="Q186" i="28"/>
  <c r="Q187" i="28"/>
  <c r="Q188" i="28"/>
  <c r="Q189" i="28"/>
  <c r="Q190" i="28"/>
  <c r="Q191" i="28"/>
  <c r="Q192" i="28"/>
  <c r="Q193" i="28"/>
  <c r="Q194" i="28"/>
  <c r="Q195" i="28"/>
  <c r="Q196" i="28"/>
  <c r="P179" i="28"/>
  <c r="N179" i="28"/>
  <c r="N180" i="28"/>
  <c r="N181" i="28"/>
  <c r="N182" i="28"/>
  <c r="N183" i="28"/>
  <c r="N184" i="28"/>
  <c r="N185" i="28"/>
  <c r="N186" i="28"/>
  <c r="N187" i="28"/>
  <c r="N188" i="28"/>
  <c r="N189" i="28"/>
  <c r="N190" i="28"/>
  <c r="N191" i="28"/>
  <c r="N192" i="28"/>
  <c r="N193" i="28"/>
  <c r="N194" i="28"/>
  <c r="N195" i="28"/>
  <c r="N196" i="28"/>
  <c r="M180" i="28"/>
  <c r="M181" i="28"/>
  <c r="M182" i="28"/>
  <c r="M183" i="28"/>
  <c r="M184" i="28"/>
  <c r="M185" i="28"/>
  <c r="M186" i="28"/>
  <c r="M187" i="28"/>
  <c r="M188" i="28"/>
  <c r="M189" i="28"/>
  <c r="M190" i="28"/>
  <c r="M191" i="28"/>
  <c r="M192" i="28"/>
  <c r="M193" i="28"/>
  <c r="M194" i="28"/>
  <c r="M195" i="28"/>
  <c r="I181" i="28"/>
  <c r="J181" i="28"/>
  <c r="I182" i="28"/>
  <c r="J182" i="28"/>
  <c r="I183" i="28"/>
  <c r="J183" i="28"/>
  <c r="I184" i="28"/>
  <c r="J184" i="28"/>
  <c r="I185" i="28"/>
  <c r="J185" i="28"/>
  <c r="I186" i="28"/>
  <c r="J186" i="28"/>
  <c r="I187" i="28"/>
  <c r="J187" i="28"/>
  <c r="I188" i="28"/>
  <c r="J188" i="28"/>
  <c r="I189" i="28"/>
  <c r="J189" i="28"/>
  <c r="I190" i="28"/>
  <c r="J190" i="28"/>
  <c r="I191" i="28"/>
  <c r="J191" i="28"/>
  <c r="I192" i="28"/>
  <c r="J192" i="28"/>
  <c r="I193" i="28"/>
  <c r="J193" i="28"/>
  <c r="I194" i="28"/>
  <c r="J194" i="28"/>
  <c r="I195" i="28"/>
  <c r="J195" i="28"/>
  <c r="J196" i="28"/>
  <c r="I196" i="28"/>
  <c r="J180" i="28"/>
  <c r="J179" i="28"/>
  <c r="I180" i="28"/>
  <c r="I179" i="28"/>
  <c r="N154" i="28"/>
  <c r="N155" i="28"/>
  <c r="N156" i="28"/>
  <c r="N157" i="28"/>
  <c r="N158" i="28"/>
  <c r="N159" i="28"/>
  <c r="N160" i="28"/>
  <c r="N161" i="28"/>
  <c r="N162" i="28"/>
  <c r="N163" i="28"/>
  <c r="N164" i="28"/>
  <c r="N165" i="28"/>
  <c r="N166" i="28"/>
  <c r="N167" i="28"/>
  <c r="N168" i="28"/>
  <c r="N169" i="28"/>
  <c r="N170" i="28"/>
  <c r="N171" i="28"/>
  <c r="Q154" i="28"/>
  <c r="Q155" i="28"/>
  <c r="Q156" i="28"/>
  <c r="Q157" i="28"/>
  <c r="Q158" i="28"/>
  <c r="Q159" i="28"/>
  <c r="Q160" i="28"/>
  <c r="Q161" i="28"/>
  <c r="Q162" i="28"/>
  <c r="Q163" i="28"/>
  <c r="Q164" i="28"/>
  <c r="Q165" i="28"/>
  <c r="Q166" i="28"/>
  <c r="Q167" i="28"/>
  <c r="Q168" i="28"/>
  <c r="Q169" i="28"/>
  <c r="Q170" i="28"/>
  <c r="Q171" i="28"/>
  <c r="P154" i="28"/>
  <c r="M155" i="28"/>
  <c r="M156" i="28"/>
  <c r="M157" i="28"/>
  <c r="M158" i="28"/>
  <c r="M159" i="28"/>
  <c r="M160" i="28"/>
  <c r="M161" i="28"/>
  <c r="M162" i="28"/>
  <c r="M163" i="28"/>
  <c r="M164" i="28"/>
  <c r="M165" i="28"/>
  <c r="M166" i="28"/>
  <c r="M167" i="28"/>
  <c r="M168" i="28"/>
  <c r="M169" i="28"/>
  <c r="M170" i="28"/>
  <c r="M171" i="28"/>
  <c r="I156" i="28"/>
  <c r="J156" i="28"/>
  <c r="I157" i="28"/>
  <c r="J157" i="28"/>
  <c r="I158" i="28"/>
  <c r="J158" i="28"/>
  <c r="I159" i="28"/>
  <c r="J159" i="28"/>
  <c r="I160" i="28"/>
  <c r="J160" i="28"/>
  <c r="I161" i="28"/>
  <c r="J161" i="28"/>
  <c r="I162" i="28"/>
  <c r="J162" i="28"/>
  <c r="I163" i="28"/>
  <c r="J163" i="28"/>
  <c r="I164" i="28"/>
  <c r="J164" i="28"/>
  <c r="I165" i="28"/>
  <c r="J165" i="28"/>
  <c r="I166" i="28"/>
  <c r="J166" i="28"/>
  <c r="I167" i="28"/>
  <c r="J167" i="28"/>
  <c r="I168" i="28"/>
  <c r="J168" i="28"/>
  <c r="I169" i="28"/>
  <c r="J169" i="28"/>
  <c r="I170" i="28"/>
  <c r="J170" i="28"/>
  <c r="J171" i="28"/>
  <c r="I171" i="28"/>
  <c r="J155" i="28"/>
  <c r="J154" i="28"/>
  <c r="I155" i="28"/>
  <c r="I154" i="28"/>
  <c r="P52" i="27"/>
  <c r="P222" i="24"/>
  <c r="M170" i="24"/>
  <c r="M199" i="24"/>
  <c r="M106" i="24"/>
  <c r="M126" i="24"/>
  <c r="M77" i="24"/>
  <c r="M154" i="24"/>
  <c r="P172" i="24"/>
  <c r="P156" i="24"/>
  <c r="P59" i="24"/>
  <c r="M410" i="28"/>
  <c r="M382" i="28"/>
  <c r="M302" i="28"/>
  <c r="M324" i="28"/>
  <c r="M280" i="28"/>
  <c r="M236" i="28"/>
  <c r="M258" i="28"/>
  <c r="M218" i="28"/>
  <c r="M172" i="28"/>
  <c r="M197" i="28"/>
  <c r="P155" i="28"/>
  <c r="P156" i="28"/>
  <c r="P157" i="28"/>
  <c r="P158" i="28"/>
  <c r="P159" i="28"/>
  <c r="P160" i="28"/>
  <c r="P161" i="28"/>
  <c r="P162" i="28"/>
  <c r="P163" i="28"/>
  <c r="P164" i="28"/>
  <c r="P165" i="28"/>
  <c r="P166" i="28"/>
  <c r="P167" i="28"/>
  <c r="P168" i="28"/>
  <c r="P169" i="28"/>
  <c r="P171" i="28"/>
  <c r="P170" i="28"/>
  <c r="P141" i="13"/>
  <c r="M141" i="13"/>
  <c r="M94" i="8"/>
  <c r="M79" i="8"/>
  <c r="M64" i="8"/>
  <c r="M42" i="8"/>
  <c r="M41" i="8"/>
  <c r="M27" i="8"/>
  <c r="M165" i="2"/>
  <c r="M132" i="2"/>
  <c r="M131" i="2"/>
  <c r="M130" i="2"/>
  <c r="M110" i="2"/>
  <c r="M88" i="2"/>
  <c r="M87" i="2"/>
  <c r="M63" i="2"/>
  <c r="E8" i="19"/>
  <c r="D8" i="19"/>
  <c r="C8" i="19"/>
  <c r="B7" i="19"/>
  <c r="B6" i="19"/>
  <c r="B5" i="19"/>
  <c r="B4" i="19"/>
  <c r="B3" i="19"/>
  <c r="B8" i="19"/>
  <c r="D9" i="19"/>
  <c r="C9" i="19"/>
  <c r="P89" i="8"/>
  <c r="M89" i="8"/>
  <c r="P158" i="2"/>
  <c r="M158" i="2"/>
  <c r="M144" i="2"/>
  <c r="P122" i="2"/>
  <c r="M122" i="2"/>
  <c r="P83" i="2"/>
  <c r="P82" i="2"/>
  <c r="M82" i="2"/>
  <c r="Q125" i="13"/>
  <c r="Q126" i="13"/>
  <c r="Q127" i="13"/>
  <c r="Q128" i="13"/>
  <c r="Q129" i="13"/>
  <c r="Q130" i="13"/>
  <c r="Q131" i="13"/>
  <c r="Q132" i="13"/>
  <c r="Q133" i="13"/>
  <c r="Q134" i="13"/>
  <c r="Q135" i="13"/>
  <c r="Q136" i="13"/>
  <c r="Q137" i="13"/>
  <c r="Q138" i="13"/>
  <c r="Q139" i="13"/>
  <c r="Q140" i="13"/>
  <c r="Q141" i="13"/>
  <c r="Q142" i="13"/>
  <c r="Q143" i="13"/>
  <c r="P126" i="13"/>
  <c r="P127" i="13"/>
  <c r="P128" i="13"/>
  <c r="P129" i="13"/>
  <c r="P130" i="13"/>
  <c r="P131" i="13"/>
  <c r="P132" i="13"/>
  <c r="P133" i="13"/>
  <c r="P134" i="13"/>
  <c r="P135" i="13"/>
  <c r="P136" i="13"/>
  <c r="P137" i="13"/>
  <c r="P138" i="13"/>
  <c r="P139" i="13"/>
  <c r="P142" i="13"/>
  <c r="P143" i="13"/>
  <c r="P125" i="13"/>
  <c r="M126" i="13"/>
  <c r="M127" i="13"/>
  <c r="M128" i="13"/>
  <c r="M129" i="13"/>
  <c r="M130" i="13"/>
  <c r="M131" i="13"/>
  <c r="M132" i="13"/>
  <c r="M133" i="13"/>
  <c r="M134" i="13"/>
  <c r="M135" i="13"/>
  <c r="M136" i="13"/>
  <c r="M137" i="13"/>
  <c r="M138" i="13"/>
  <c r="M139" i="13"/>
  <c r="M142" i="13"/>
  <c r="M125" i="13"/>
  <c r="I127" i="13"/>
  <c r="J127" i="13"/>
  <c r="I128" i="13"/>
  <c r="J128" i="13"/>
  <c r="I129" i="13"/>
  <c r="J129" i="13"/>
  <c r="I130" i="13"/>
  <c r="J130" i="13"/>
  <c r="I131" i="13"/>
  <c r="J131" i="13"/>
  <c r="I132" i="13"/>
  <c r="J132" i="13"/>
  <c r="I133" i="13"/>
  <c r="J133" i="13"/>
  <c r="I134" i="13"/>
  <c r="J134" i="13"/>
  <c r="I135" i="13"/>
  <c r="J135" i="13"/>
  <c r="I136" i="13"/>
  <c r="J136" i="13"/>
  <c r="I137" i="13"/>
  <c r="J137" i="13"/>
  <c r="I138" i="13"/>
  <c r="J138" i="13"/>
  <c r="I139" i="13"/>
  <c r="J139" i="13"/>
  <c r="I140" i="13"/>
  <c r="J140" i="13"/>
  <c r="I141" i="13"/>
  <c r="J141" i="13"/>
  <c r="I142" i="13"/>
  <c r="J142" i="13"/>
  <c r="J143" i="13"/>
  <c r="I143" i="13"/>
  <c r="J126" i="13"/>
  <c r="J125" i="13"/>
  <c r="N125" i="13"/>
  <c r="N126" i="13"/>
  <c r="N127" i="13"/>
  <c r="N128" i="13"/>
  <c r="N129" i="13"/>
  <c r="N130" i="13"/>
  <c r="N131" i="13"/>
  <c r="N132" i="13"/>
  <c r="N133" i="13"/>
  <c r="N134" i="13"/>
  <c r="N135" i="13"/>
  <c r="N136" i="13"/>
  <c r="N137" i="13"/>
  <c r="N138" i="13"/>
  <c r="N139" i="13"/>
  <c r="N140" i="13"/>
  <c r="N141" i="13"/>
  <c r="N142" i="13"/>
  <c r="N143" i="13"/>
  <c r="I126" i="13"/>
  <c r="I125" i="13"/>
  <c r="P144" i="2"/>
  <c r="O305" i="18"/>
  <c r="O306" i="18"/>
  <c r="O307" i="18"/>
  <c r="O304" i="18"/>
  <c r="M296" i="18"/>
  <c r="M298" i="18"/>
  <c r="R298" i="18"/>
  <c r="Q259" i="18"/>
  <c r="Q260" i="18"/>
  <c r="Q261" i="18"/>
  <c r="Q262" i="18"/>
  <c r="Q263" i="18"/>
  <c r="Q264" i="18"/>
  <c r="Q265" i="18"/>
  <c r="Q266" i="18"/>
  <c r="Q267" i="18"/>
  <c r="Q268" i="18"/>
  <c r="Q269" i="18"/>
  <c r="Q270" i="18"/>
  <c r="Q271" i="18"/>
  <c r="Q272" i="18"/>
  <c r="Q273" i="18"/>
  <c r="Q274" i="18"/>
  <c r="Q275" i="18"/>
  <c r="Q276" i="18"/>
  <c r="Q277" i="18"/>
  <c r="Q278" i="18"/>
  <c r="Q279" i="18"/>
  <c r="Q280" i="18"/>
  <c r="Q281" i="18"/>
  <c r="Q282" i="18"/>
  <c r="Q283" i="18"/>
  <c r="Q284" i="18"/>
  <c r="Q285" i="18"/>
  <c r="Q286" i="18"/>
  <c r="Q287" i="18"/>
  <c r="Q288" i="18"/>
  <c r="Q289" i="18"/>
  <c r="Q290" i="18"/>
  <c r="Q291" i="18"/>
  <c r="Q292" i="18"/>
  <c r="Q293" i="18"/>
  <c r="Q294" i="18"/>
  <c r="Q295" i="18"/>
  <c r="Q296" i="18"/>
  <c r="P259" i="18"/>
  <c r="P260" i="18"/>
  <c r="P261" i="18"/>
  <c r="P262" i="18"/>
  <c r="P263" i="18"/>
  <c r="P264" i="18"/>
  <c r="P265" i="18"/>
  <c r="P266" i="18"/>
  <c r="P267" i="18"/>
  <c r="P268" i="18"/>
  <c r="P270" i="18"/>
  <c r="P271" i="18"/>
  <c r="P272" i="18"/>
  <c r="P273" i="18"/>
  <c r="P274" i="18"/>
  <c r="P275" i="18"/>
  <c r="P276" i="18"/>
  <c r="P277" i="18"/>
  <c r="P278" i="18"/>
  <c r="P279" i="18"/>
  <c r="P280" i="18"/>
  <c r="P281" i="18"/>
  <c r="P282" i="18"/>
  <c r="P283" i="18"/>
  <c r="P284" i="18"/>
  <c r="P285" i="18"/>
  <c r="P286" i="18"/>
  <c r="P287" i="18"/>
  <c r="P288" i="18"/>
  <c r="P289" i="18"/>
  <c r="P290" i="18"/>
  <c r="P291" i="18"/>
  <c r="P292" i="18"/>
  <c r="P293" i="18"/>
  <c r="P294" i="18"/>
  <c r="P296" i="18"/>
  <c r="P258" i="18"/>
  <c r="Q257" i="18"/>
  <c r="Q258" i="18"/>
  <c r="P257" i="18"/>
  <c r="Q255" i="18"/>
  <c r="P255" i="18"/>
  <c r="N295" i="18"/>
  <c r="N296" i="18"/>
  <c r="N259" i="18"/>
  <c r="N260" i="18"/>
  <c r="N261" i="18"/>
  <c r="N262" i="18"/>
  <c r="N263" i="18"/>
  <c r="N264" i="18"/>
  <c r="N265" i="18"/>
  <c r="N266" i="18"/>
  <c r="N267" i="18"/>
  <c r="N268" i="18"/>
  <c r="N269" i="18"/>
  <c r="N270" i="18"/>
  <c r="N271" i="18"/>
  <c r="N272" i="18"/>
  <c r="N273" i="18"/>
  <c r="N274" i="18"/>
  <c r="N275" i="18"/>
  <c r="N276" i="18"/>
  <c r="N277" i="18"/>
  <c r="N278" i="18"/>
  <c r="N279" i="18"/>
  <c r="N280" i="18"/>
  <c r="N281" i="18"/>
  <c r="N282" i="18"/>
  <c r="N283" i="18"/>
  <c r="N284" i="18"/>
  <c r="N285" i="18"/>
  <c r="N286" i="18"/>
  <c r="N287" i="18"/>
  <c r="N288" i="18"/>
  <c r="N289" i="18"/>
  <c r="N290" i="18"/>
  <c r="N291" i="18"/>
  <c r="N292" i="18"/>
  <c r="N293" i="18"/>
  <c r="N294" i="18"/>
  <c r="N255" i="18"/>
  <c r="N257" i="18"/>
  <c r="N258" i="18"/>
  <c r="M294" i="18"/>
  <c r="M259" i="18"/>
  <c r="M260" i="18"/>
  <c r="M261" i="18"/>
  <c r="M262" i="18"/>
  <c r="M263" i="18"/>
  <c r="M264" i="18"/>
  <c r="M265" i="18"/>
  <c r="M266" i="18"/>
  <c r="M267" i="18"/>
  <c r="M268" i="18"/>
  <c r="M270" i="18"/>
  <c r="M271" i="18"/>
  <c r="M272" i="18"/>
  <c r="M273" i="18"/>
  <c r="M274" i="18"/>
  <c r="M275" i="18"/>
  <c r="M276" i="18"/>
  <c r="M277" i="18"/>
  <c r="M278" i="18"/>
  <c r="M279" i="18"/>
  <c r="M280" i="18"/>
  <c r="M281" i="18"/>
  <c r="M282" i="18"/>
  <c r="M283" i="18"/>
  <c r="M284" i="18"/>
  <c r="M285" i="18"/>
  <c r="M286" i="18"/>
  <c r="M287" i="18"/>
  <c r="M288" i="18"/>
  <c r="M289" i="18"/>
  <c r="M290" i="18"/>
  <c r="M291" i="18"/>
  <c r="M292" i="18"/>
  <c r="M293" i="18"/>
  <c r="M258" i="18"/>
  <c r="M257" i="18"/>
  <c r="M255" i="18"/>
  <c r="K268" i="18"/>
  <c r="J296" i="18"/>
  <c r="J255" i="18"/>
  <c r="M119" i="18"/>
  <c r="R119" i="18"/>
  <c r="Q74" i="18"/>
  <c r="Q75" i="18"/>
  <c r="Q76" i="18"/>
  <c r="Q77" i="18"/>
  <c r="Q78" i="18"/>
  <c r="Q79" i="18"/>
  <c r="Q80" i="18"/>
  <c r="Q81" i="18"/>
  <c r="Q82" i="18"/>
  <c r="Q83" i="18"/>
  <c r="Q84" i="18"/>
  <c r="Q85" i="18"/>
  <c r="Q86" i="18"/>
  <c r="Q87" i="18"/>
  <c r="Q88" i="18"/>
  <c r="Q89" i="18"/>
  <c r="Q90" i="18"/>
  <c r="Q91" i="18"/>
  <c r="Q92" i="18"/>
  <c r="Q93" i="18"/>
  <c r="Q94" i="18"/>
  <c r="Q95" i="18"/>
  <c r="Q96" i="18"/>
  <c r="Q97" i="18"/>
  <c r="Q98" i="18"/>
  <c r="Q99" i="18"/>
  <c r="Q100" i="18"/>
  <c r="Q101" i="18"/>
  <c r="Q102" i="18"/>
  <c r="Q103" i="18"/>
  <c r="Q104" i="18"/>
  <c r="Q105" i="18"/>
  <c r="Q106" i="18"/>
  <c r="Q107" i="18"/>
  <c r="Q108" i="18"/>
  <c r="Q109" i="18"/>
  <c r="Q110" i="18"/>
  <c r="Q111" i="18"/>
  <c r="Q112" i="18"/>
  <c r="Q113" i="18"/>
  <c r="Q114" i="18"/>
  <c r="Q115" i="18"/>
  <c r="Q116" i="18"/>
  <c r="Q117" i="18"/>
  <c r="Q73" i="18"/>
  <c r="Q72" i="18"/>
  <c r="Q70" i="18"/>
  <c r="P117" i="18"/>
  <c r="P72" i="18"/>
  <c r="P73" i="18"/>
  <c r="P78" i="18"/>
  <c r="P79" i="18"/>
  <c r="P80" i="18"/>
  <c r="P81" i="18"/>
  <c r="P82" i="18"/>
  <c r="P83" i="18"/>
  <c r="P84" i="18"/>
  <c r="P85" i="18"/>
  <c r="P86" i="18"/>
  <c r="P87" i="18"/>
  <c r="P89" i="18"/>
  <c r="P90" i="18"/>
  <c r="P91" i="18"/>
  <c r="P92" i="18"/>
  <c r="P93" i="18"/>
  <c r="P94" i="18"/>
  <c r="P95" i="18"/>
  <c r="P96" i="18"/>
  <c r="P97" i="18"/>
  <c r="P98" i="18"/>
  <c r="P100" i="18"/>
  <c r="P101" i="18"/>
  <c r="P102" i="18"/>
  <c r="P103" i="18"/>
  <c r="P104" i="18"/>
  <c r="P105" i="18"/>
  <c r="P106" i="18"/>
  <c r="P107" i="18"/>
  <c r="P108" i="18"/>
  <c r="P109" i="18"/>
  <c r="P110" i="18"/>
  <c r="P112" i="18"/>
  <c r="P113" i="18"/>
  <c r="P115" i="18"/>
  <c r="P116" i="18"/>
  <c r="P70" i="18"/>
  <c r="N74" i="18"/>
  <c r="N75" i="18"/>
  <c r="N76" i="18"/>
  <c r="N77" i="18"/>
  <c r="N78" i="18"/>
  <c r="N79" i="18"/>
  <c r="N80" i="18"/>
  <c r="N81" i="18"/>
  <c r="N82" i="18"/>
  <c r="N83" i="18"/>
  <c r="N84" i="18"/>
  <c r="N85" i="18"/>
  <c r="N86" i="18"/>
  <c r="N87" i="18"/>
  <c r="N88" i="18"/>
  <c r="N89" i="18"/>
  <c r="N90" i="18"/>
  <c r="N91" i="18"/>
  <c r="N92" i="18"/>
  <c r="N93" i="18"/>
  <c r="N94" i="18"/>
  <c r="N95" i="18"/>
  <c r="N96" i="18"/>
  <c r="N97" i="18"/>
  <c r="N98" i="18"/>
  <c r="N99" i="18"/>
  <c r="N100" i="18"/>
  <c r="N101" i="18"/>
  <c r="N102" i="18"/>
  <c r="N103" i="18"/>
  <c r="N104" i="18"/>
  <c r="N105" i="18"/>
  <c r="N106" i="18"/>
  <c r="N107" i="18"/>
  <c r="N108" i="18"/>
  <c r="N109" i="18"/>
  <c r="N110" i="18"/>
  <c r="N111" i="18"/>
  <c r="N112" i="18"/>
  <c r="N113" i="18"/>
  <c r="N114" i="18"/>
  <c r="N115" i="18"/>
  <c r="N116" i="18"/>
  <c r="N117" i="18"/>
  <c r="N73" i="18"/>
  <c r="N72" i="18"/>
  <c r="N70" i="18"/>
  <c r="K70" i="18"/>
  <c r="M70" i="18"/>
  <c r="M72" i="18"/>
  <c r="M73" i="18"/>
  <c r="M78" i="18"/>
  <c r="M79" i="18"/>
  <c r="M80" i="18"/>
  <c r="M81" i="18"/>
  <c r="M82" i="18"/>
  <c r="M83" i="18"/>
  <c r="M84" i="18"/>
  <c r="M85" i="18"/>
  <c r="M86" i="18"/>
  <c r="M87" i="18"/>
  <c r="M89" i="18"/>
  <c r="M90" i="18"/>
  <c r="M91" i="18"/>
  <c r="M92" i="18"/>
  <c r="M93" i="18"/>
  <c r="M94" i="18"/>
  <c r="M95" i="18"/>
  <c r="M96" i="18"/>
  <c r="M97" i="18"/>
  <c r="M98" i="18"/>
  <c r="M100" i="18"/>
  <c r="M101" i="18"/>
  <c r="M102" i="18"/>
  <c r="M103" i="18"/>
  <c r="M104" i="18"/>
  <c r="M105" i="18"/>
  <c r="M106" i="18"/>
  <c r="M107" i="18"/>
  <c r="M108" i="18"/>
  <c r="M109" i="18"/>
  <c r="M110" i="18"/>
  <c r="M112" i="18"/>
  <c r="M113" i="18"/>
  <c r="M115" i="18"/>
  <c r="M116" i="18"/>
  <c r="M117" i="18"/>
  <c r="K110" i="18"/>
  <c r="K87" i="18"/>
  <c r="K73" i="18"/>
  <c r="J117" i="18"/>
  <c r="J70" i="18"/>
  <c r="J340" i="18"/>
  <c r="I340" i="18"/>
  <c r="J339" i="18"/>
  <c r="I339" i="18"/>
  <c r="J338" i="18"/>
  <c r="I338" i="18"/>
  <c r="J337" i="18"/>
  <c r="I337" i="18"/>
  <c r="J336" i="18"/>
  <c r="I336" i="18"/>
  <c r="J335" i="18"/>
  <c r="I335" i="18"/>
  <c r="J334" i="18"/>
  <c r="I334" i="18"/>
  <c r="J333" i="18"/>
  <c r="I333" i="18"/>
  <c r="J332" i="18"/>
  <c r="I332" i="18"/>
  <c r="J331" i="18"/>
  <c r="I331" i="18"/>
  <c r="J330" i="18"/>
  <c r="I330" i="18"/>
  <c r="J329" i="18"/>
  <c r="I329" i="18"/>
  <c r="J328" i="18"/>
  <c r="I328" i="18"/>
  <c r="J327" i="18"/>
  <c r="I327" i="18"/>
  <c r="J326" i="18"/>
  <c r="I326" i="18"/>
  <c r="J325" i="18"/>
  <c r="I325" i="18"/>
  <c r="J324" i="18"/>
  <c r="I324" i="18"/>
  <c r="J323" i="18"/>
  <c r="I323" i="18"/>
  <c r="J322" i="18"/>
  <c r="I322" i="18"/>
  <c r="J321" i="18"/>
  <c r="I321" i="18"/>
  <c r="J320" i="18"/>
  <c r="I320" i="18"/>
  <c r="J319" i="18"/>
  <c r="I319" i="18"/>
  <c r="J318" i="18"/>
  <c r="I318" i="18"/>
  <c r="J317" i="18"/>
  <c r="I317" i="18"/>
  <c r="J316" i="18"/>
  <c r="I316" i="18"/>
  <c r="J315" i="18"/>
  <c r="I315" i="18"/>
  <c r="J314" i="18"/>
  <c r="I314" i="18"/>
  <c r="J313" i="18"/>
  <c r="I313" i="18"/>
  <c r="J312" i="18"/>
  <c r="I312" i="18"/>
  <c r="J311" i="18"/>
  <c r="I311" i="18"/>
  <c r="J310" i="18"/>
  <c r="I310" i="18"/>
  <c r="J309" i="18"/>
  <c r="I309" i="18"/>
  <c r="J308" i="18"/>
  <c r="I308" i="18"/>
  <c r="I117" i="18"/>
  <c r="J307" i="18"/>
  <c r="I307" i="18"/>
  <c r="J116" i="18"/>
  <c r="I116" i="18"/>
  <c r="J306" i="18"/>
  <c r="I306" i="18"/>
  <c r="J115" i="18"/>
  <c r="I115" i="18"/>
  <c r="J305" i="18"/>
  <c r="I305" i="18"/>
  <c r="J114" i="18"/>
  <c r="I114" i="18"/>
  <c r="J304" i="18"/>
  <c r="I304" i="18"/>
  <c r="J113" i="18"/>
  <c r="I113" i="18"/>
  <c r="J303" i="18"/>
  <c r="I303" i="18"/>
  <c r="J112" i="18"/>
  <c r="I112" i="18"/>
  <c r="J302" i="18"/>
  <c r="I302" i="18"/>
  <c r="J111" i="18"/>
  <c r="I111" i="18"/>
  <c r="J301" i="18"/>
  <c r="I301" i="18"/>
  <c r="J110" i="18"/>
  <c r="I110" i="18"/>
  <c r="J109" i="18"/>
  <c r="I109" i="18"/>
  <c r="J108" i="18"/>
  <c r="I108" i="18"/>
  <c r="J107" i="18"/>
  <c r="I107" i="18"/>
  <c r="J106" i="18"/>
  <c r="I106" i="18"/>
  <c r="I296" i="18"/>
  <c r="J105" i="18"/>
  <c r="I105" i="18"/>
  <c r="J104" i="18"/>
  <c r="I104" i="18"/>
  <c r="J294" i="18"/>
  <c r="I294" i="18"/>
  <c r="J103" i="18"/>
  <c r="I103" i="18"/>
  <c r="J293" i="18"/>
  <c r="I293" i="18"/>
  <c r="J102" i="18"/>
  <c r="I102" i="18"/>
  <c r="J292" i="18"/>
  <c r="I292" i="18"/>
  <c r="J101" i="18"/>
  <c r="I101" i="18"/>
  <c r="J291" i="18"/>
  <c r="I291" i="18"/>
  <c r="J100" i="18"/>
  <c r="I100" i="18"/>
  <c r="J290" i="18"/>
  <c r="I290" i="18"/>
  <c r="J289" i="18"/>
  <c r="I289" i="18"/>
  <c r="J98" i="18"/>
  <c r="I98" i="18"/>
  <c r="J288" i="18"/>
  <c r="I288" i="18"/>
  <c r="J97" i="18"/>
  <c r="I97" i="18"/>
  <c r="J287" i="18"/>
  <c r="I287" i="18"/>
  <c r="J96" i="18"/>
  <c r="I96" i="18"/>
  <c r="J286" i="18"/>
  <c r="I286" i="18"/>
  <c r="J95" i="18"/>
  <c r="I95" i="18"/>
  <c r="J285" i="18"/>
  <c r="I285" i="18"/>
  <c r="J94" i="18"/>
  <c r="I94" i="18"/>
  <c r="J284" i="18"/>
  <c r="I284" i="18"/>
  <c r="J93" i="18"/>
  <c r="I93" i="18"/>
  <c r="J283" i="18"/>
  <c r="I283" i="18"/>
  <c r="J92" i="18"/>
  <c r="I92" i="18"/>
  <c r="J282" i="18"/>
  <c r="I282" i="18"/>
  <c r="J91" i="18"/>
  <c r="I91" i="18"/>
  <c r="J281" i="18"/>
  <c r="I281" i="18"/>
  <c r="J90" i="18"/>
  <c r="I90" i="18"/>
  <c r="J280" i="18"/>
  <c r="I280" i="18"/>
  <c r="J89" i="18"/>
  <c r="I89" i="18"/>
  <c r="J279" i="18"/>
  <c r="I279" i="18"/>
  <c r="J88" i="18"/>
  <c r="I88" i="18"/>
  <c r="J278" i="18"/>
  <c r="I278" i="18"/>
  <c r="J87" i="18"/>
  <c r="I87" i="18"/>
  <c r="J277" i="18"/>
  <c r="I277" i="18"/>
  <c r="J86" i="18"/>
  <c r="I86" i="18"/>
  <c r="J276" i="18"/>
  <c r="I276" i="18"/>
  <c r="J85" i="18"/>
  <c r="I85" i="18"/>
  <c r="J275" i="18"/>
  <c r="I275" i="18"/>
  <c r="J84" i="18"/>
  <c r="I84" i="18"/>
  <c r="J274" i="18"/>
  <c r="I274" i="18"/>
  <c r="J83" i="18"/>
  <c r="I83" i="18"/>
  <c r="J273" i="18"/>
  <c r="I273" i="18"/>
  <c r="J82" i="18"/>
  <c r="I82" i="18"/>
  <c r="J272" i="18"/>
  <c r="I272" i="18"/>
  <c r="J81" i="18"/>
  <c r="I81" i="18"/>
  <c r="J271" i="18"/>
  <c r="I271" i="18"/>
  <c r="J80" i="18"/>
  <c r="I80" i="18"/>
  <c r="J270" i="18"/>
  <c r="I270" i="18"/>
  <c r="J79" i="18"/>
  <c r="I79" i="18"/>
  <c r="J269" i="18"/>
  <c r="I269" i="18"/>
  <c r="J78" i="18"/>
  <c r="I78" i="18"/>
  <c r="J268" i="18"/>
  <c r="I268" i="18"/>
  <c r="J77" i="18"/>
  <c r="I77" i="18"/>
  <c r="J267" i="18"/>
  <c r="I267" i="18"/>
  <c r="J76" i="18"/>
  <c r="I76" i="18"/>
  <c r="J266" i="18"/>
  <c r="I266" i="18"/>
  <c r="J75" i="18"/>
  <c r="I75" i="18"/>
  <c r="J265" i="18"/>
  <c r="I265" i="18"/>
  <c r="J74" i="18"/>
  <c r="I74" i="18"/>
  <c r="J264" i="18"/>
  <c r="I264" i="18"/>
  <c r="J73" i="18"/>
  <c r="I73" i="18"/>
  <c r="J263" i="18"/>
  <c r="I263" i="18"/>
  <c r="J72" i="18"/>
  <c r="I72" i="18"/>
  <c r="J262" i="18"/>
  <c r="I262" i="18"/>
  <c r="J71" i="18"/>
  <c r="I71" i="18"/>
  <c r="J261" i="18"/>
  <c r="I261" i="18"/>
  <c r="I70" i="18"/>
  <c r="J260" i="18"/>
  <c r="I260" i="18"/>
  <c r="J259" i="18"/>
  <c r="I259" i="18"/>
  <c r="J258" i="18"/>
  <c r="I258" i="18"/>
  <c r="J257" i="18"/>
  <c r="I257" i="18"/>
  <c r="J256" i="18"/>
  <c r="I256" i="18"/>
  <c r="I255" i="18"/>
  <c r="J63" i="18"/>
  <c r="I63" i="18"/>
  <c r="J62" i="18"/>
  <c r="I62" i="18"/>
  <c r="J61" i="18"/>
  <c r="I61" i="18"/>
  <c r="J251" i="18"/>
  <c r="I251" i="18"/>
  <c r="J60" i="18"/>
  <c r="I60" i="18"/>
  <c r="J250" i="18"/>
  <c r="I250" i="18"/>
  <c r="J59" i="18"/>
  <c r="I59" i="18"/>
  <c r="J249" i="18"/>
  <c r="I249" i="18"/>
  <c r="J58" i="18"/>
  <c r="I58" i="18"/>
  <c r="J248" i="18"/>
  <c r="I248" i="18"/>
  <c r="J57" i="18"/>
  <c r="I57" i="18"/>
  <c r="J247" i="18"/>
  <c r="I247" i="18"/>
  <c r="J56" i="18"/>
  <c r="I56" i="18"/>
  <c r="J246" i="18"/>
  <c r="I246" i="18"/>
  <c r="J55" i="18"/>
  <c r="I55" i="18"/>
  <c r="J245" i="18"/>
  <c r="I245" i="18"/>
  <c r="J54" i="18"/>
  <c r="I54" i="18"/>
  <c r="J244" i="18"/>
  <c r="I244" i="18"/>
  <c r="J53" i="18"/>
  <c r="I53" i="18"/>
  <c r="J243" i="18"/>
  <c r="I243" i="18"/>
  <c r="J52" i="18"/>
  <c r="I52" i="18"/>
  <c r="J242" i="18"/>
  <c r="I242" i="18"/>
  <c r="J51" i="18"/>
  <c r="I51" i="18"/>
  <c r="J241" i="18"/>
  <c r="I241" i="18"/>
  <c r="J50" i="18"/>
  <c r="I50" i="18"/>
  <c r="J240" i="18"/>
  <c r="I240" i="18"/>
  <c r="J49" i="18"/>
  <c r="I49" i="18"/>
  <c r="J239" i="18"/>
  <c r="I239" i="18"/>
  <c r="J48" i="18"/>
  <c r="I48" i="18"/>
  <c r="J238" i="18"/>
  <c r="I238" i="18"/>
  <c r="J47" i="18"/>
  <c r="I47" i="18"/>
  <c r="J237" i="18"/>
  <c r="I237" i="18"/>
  <c r="J46" i="18"/>
  <c r="I46" i="18"/>
  <c r="J236" i="18"/>
  <c r="I236" i="18"/>
  <c r="J45" i="18"/>
  <c r="I45" i="18"/>
  <c r="J235" i="18"/>
  <c r="I235" i="18"/>
  <c r="J44" i="18"/>
  <c r="I44" i="18"/>
  <c r="J234" i="18"/>
  <c r="I234" i="18"/>
  <c r="J43" i="18"/>
  <c r="I43" i="18"/>
  <c r="J233" i="18"/>
  <c r="I233" i="18"/>
  <c r="J42" i="18"/>
  <c r="I42" i="18"/>
  <c r="J232" i="18"/>
  <c r="I232" i="18"/>
  <c r="J41" i="18"/>
  <c r="I41" i="18"/>
  <c r="J231" i="18"/>
  <c r="I231" i="18"/>
  <c r="J40" i="18"/>
  <c r="I40" i="18"/>
  <c r="J230" i="18"/>
  <c r="I230" i="18"/>
  <c r="J39" i="18"/>
  <c r="I39" i="18"/>
  <c r="J229" i="18"/>
  <c r="I229" i="18"/>
  <c r="J38" i="18"/>
  <c r="I38" i="18"/>
  <c r="J228" i="18"/>
  <c r="I228" i="18"/>
  <c r="J227" i="18"/>
  <c r="I227" i="18"/>
  <c r="J36" i="18"/>
  <c r="I36" i="18"/>
  <c r="J226" i="18"/>
  <c r="I226" i="18"/>
  <c r="J35" i="18"/>
  <c r="I35" i="18"/>
  <c r="J225" i="18"/>
  <c r="I225" i="18"/>
  <c r="J34" i="18"/>
  <c r="I34" i="18"/>
  <c r="J224" i="18"/>
  <c r="I224" i="18"/>
  <c r="J33" i="18"/>
  <c r="I33" i="18"/>
  <c r="J223" i="18"/>
  <c r="I223" i="18"/>
  <c r="J32" i="18"/>
  <c r="I32" i="18"/>
  <c r="J222" i="18"/>
  <c r="I222" i="18"/>
  <c r="J31" i="18"/>
  <c r="I31" i="18"/>
  <c r="J221" i="18"/>
  <c r="I221" i="18"/>
  <c r="J30" i="18"/>
  <c r="I30" i="18"/>
  <c r="J220" i="18"/>
  <c r="I220" i="18"/>
  <c r="J29" i="18"/>
  <c r="I29" i="18"/>
  <c r="J219" i="18"/>
  <c r="I219" i="18"/>
  <c r="J28" i="18"/>
  <c r="I28" i="18"/>
  <c r="J218" i="18"/>
  <c r="I218" i="18"/>
  <c r="J27" i="18"/>
  <c r="I27" i="18"/>
  <c r="J217" i="18"/>
  <c r="I217" i="18"/>
  <c r="J26" i="18"/>
  <c r="I26" i="18"/>
  <c r="J216" i="18"/>
  <c r="I216" i="18"/>
  <c r="J25" i="18"/>
  <c r="I25" i="18"/>
  <c r="J215" i="18"/>
  <c r="I215" i="18"/>
  <c r="J214" i="18"/>
  <c r="I214" i="18"/>
  <c r="J213" i="18"/>
  <c r="I213" i="18"/>
  <c r="J212" i="18"/>
  <c r="I212" i="18"/>
  <c r="J211" i="18"/>
  <c r="I211" i="18"/>
  <c r="J210" i="18"/>
  <c r="I210" i="18"/>
  <c r="J209" i="18"/>
  <c r="I209" i="18"/>
  <c r="J208" i="18"/>
  <c r="I208" i="18"/>
  <c r="J207" i="18"/>
  <c r="I207" i="18"/>
  <c r="J206" i="18"/>
  <c r="J205" i="18"/>
  <c r="I206" i="18"/>
  <c r="I205" i="18"/>
  <c r="R229" i="10"/>
  <c r="P167" i="10"/>
  <c r="P168" i="10"/>
  <c r="P169" i="10"/>
  <c r="P170" i="10"/>
  <c r="P171" i="10"/>
  <c r="P173" i="10"/>
  <c r="P176" i="10"/>
  <c r="P177" i="10"/>
  <c r="P178" i="10"/>
  <c r="P179" i="10"/>
  <c r="P180" i="10"/>
  <c r="P182" i="10"/>
  <c r="P183" i="10"/>
  <c r="P184" i="10"/>
  <c r="P185" i="10"/>
  <c r="P186" i="10"/>
  <c r="P188" i="10"/>
  <c r="P190" i="10"/>
  <c r="P192" i="10"/>
  <c r="P193" i="10"/>
  <c r="P194" i="10"/>
  <c r="P195" i="10"/>
  <c r="P196" i="10"/>
  <c r="P198" i="10"/>
  <c r="P199" i="10"/>
  <c r="P200" i="10"/>
  <c r="P201" i="10"/>
  <c r="P202" i="10"/>
  <c r="P204" i="10"/>
  <c r="P205" i="10"/>
  <c r="P206" i="10"/>
  <c r="P207" i="10"/>
  <c r="P208" i="10"/>
  <c r="P209" i="10"/>
  <c r="P210" i="10"/>
  <c r="P211" i="10"/>
  <c r="P212" i="10"/>
  <c r="P213" i="10"/>
  <c r="P214" i="10"/>
  <c r="P215" i="10"/>
  <c r="P216" i="10"/>
  <c r="P217" i="10"/>
  <c r="P218" i="10"/>
  <c r="P220" i="10"/>
  <c r="P221" i="10"/>
  <c r="P223" i="10"/>
  <c r="P224" i="10"/>
  <c r="P225" i="10"/>
  <c r="P226" i="10"/>
  <c r="P227" i="10"/>
  <c r="P166" i="10"/>
  <c r="N168" i="10"/>
  <c r="N169" i="10"/>
  <c r="N170" i="10"/>
  <c r="N171" i="10"/>
  <c r="N172" i="10"/>
  <c r="N173" i="10"/>
  <c r="N174" i="10"/>
  <c r="N175" i="10"/>
  <c r="N176" i="10"/>
  <c r="N177" i="10"/>
  <c r="N178" i="10"/>
  <c r="N179" i="10"/>
  <c r="N180" i="10"/>
  <c r="N181" i="10"/>
  <c r="N182" i="10"/>
  <c r="N183" i="10"/>
  <c r="N184" i="10"/>
  <c r="N185" i="10"/>
  <c r="N186" i="10"/>
  <c r="N187" i="10"/>
  <c r="N188" i="10"/>
  <c r="N189" i="10"/>
  <c r="N190" i="10"/>
  <c r="N191" i="10"/>
  <c r="N192" i="10"/>
  <c r="N193" i="10"/>
  <c r="N194" i="10"/>
  <c r="N195" i="10"/>
  <c r="N196" i="10"/>
  <c r="N197" i="10"/>
  <c r="N198" i="10"/>
  <c r="N199" i="10"/>
  <c r="N200" i="10"/>
  <c r="N201" i="10"/>
  <c r="N202" i="10"/>
  <c r="N203" i="10"/>
  <c r="N204" i="10"/>
  <c r="N205" i="10"/>
  <c r="N206" i="10"/>
  <c r="N207" i="10"/>
  <c r="N208" i="10"/>
  <c r="N209" i="10"/>
  <c r="N210" i="10"/>
  <c r="N211" i="10"/>
  <c r="N212" i="10"/>
  <c r="N213" i="10"/>
  <c r="N214" i="10"/>
  <c r="N215" i="10"/>
  <c r="N216" i="10"/>
  <c r="N217" i="10"/>
  <c r="N218" i="10"/>
  <c r="N219" i="10"/>
  <c r="N220" i="10"/>
  <c r="N221" i="10"/>
  <c r="N222" i="10"/>
  <c r="N223" i="10"/>
  <c r="N224" i="10"/>
  <c r="N225" i="10"/>
  <c r="N226" i="10"/>
  <c r="N227" i="10"/>
  <c r="N167" i="10"/>
  <c r="N166" i="10"/>
  <c r="Q167" i="10"/>
  <c r="Q168" i="10"/>
  <c r="Q169" i="10"/>
  <c r="Q170" i="10"/>
  <c r="Q171" i="10"/>
  <c r="Q172" i="10"/>
  <c r="Q173" i="10"/>
  <c r="Q174" i="10"/>
  <c r="Q175" i="10"/>
  <c r="Q176" i="10"/>
  <c r="Q177" i="10"/>
  <c r="Q178" i="10"/>
  <c r="Q179" i="10"/>
  <c r="Q180" i="10"/>
  <c r="Q181" i="10"/>
  <c r="Q182" i="10"/>
  <c r="Q183" i="10"/>
  <c r="Q184" i="10"/>
  <c r="Q185" i="10"/>
  <c r="Q186" i="10"/>
  <c r="Q187" i="10"/>
  <c r="Q188" i="10"/>
  <c r="Q189" i="10"/>
  <c r="Q190" i="10"/>
  <c r="Q191" i="10"/>
  <c r="Q192" i="10"/>
  <c r="Q193" i="10"/>
  <c r="Q194" i="10"/>
  <c r="Q195" i="10"/>
  <c r="Q196" i="10"/>
  <c r="Q197" i="10"/>
  <c r="Q198" i="10"/>
  <c r="Q199" i="10"/>
  <c r="Q200" i="10"/>
  <c r="Q201" i="10"/>
  <c r="Q202" i="10"/>
  <c r="Q203" i="10"/>
  <c r="Q204" i="10"/>
  <c r="Q205" i="10"/>
  <c r="Q206" i="10"/>
  <c r="Q207" i="10"/>
  <c r="Q208" i="10"/>
  <c r="Q209" i="10"/>
  <c r="Q210" i="10"/>
  <c r="Q211" i="10"/>
  <c r="Q212" i="10"/>
  <c r="Q213" i="10"/>
  <c r="Q214" i="10"/>
  <c r="Q215" i="10"/>
  <c r="Q216" i="10"/>
  <c r="Q217" i="10"/>
  <c r="Q218" i="10"/>
  <c r="Q219" i="10"/>
  <c r="Q220" i="10"/>
  <c r="Q221" i="10"/>
  <c r="Q222" i="10"/>
  <c r="Q223" i="10"/>
  <c r="Q224" i="10"/>
  <c r="Q225" i="10"/>
  <c r="Q226" i="10"/>
  <c r="Q227" i="10"/>
  <c r="M167" i="10"/>
  <c r="M168" i="10"/>
  <c r="M169" i="10"/>
  <c r="M170" i="10"/>
  <c r="M171" i="10"/>
  <c r="M229" i="10"/>
  <c r="M173" i="10"/>
  <c r="M176" i="10"/>
  <c r="M177" i="10"/>
  <c r="M178" i="10"/>
  <c r="M179" i="10"/>
  <c r="M180" i="10"/>
  <c r="M182" i="10"/>
  <c r="M183" i="10"/>
  <c r="M184" i="10"/>
  <c r="M185" i="10"/>
  <c r="M186" i="10"/>
  <c r="M188" i="10"/>
  <c r="M190" i="10"/>
  <c r="M192" i="10"/>
  <c r="M193" i="10"/>
  <c r="M194" i="10"/>
  <c r="M195" i="10"/>
  <c r="M196" i="10"/>
  <c r="M198" i="10"/>
  <c r="M199" i="10"/>
  <c r="M200" i="10"/>
  <c r="M201" i="10"/>
  <c r="M202" i="10"/>
  <c r="M204" i="10"/>
  <c r="M205" i="10"/>
  <c r="M206" i="10"/>
  <c r="M207" i="10"/>
  <c r="M208" i="10"/>
  <c r="M209" i="10"/>
  <c r="M210" i="10"/>
  <c r="M211" i="10"/>
  <c r="M212" i="10"/>
  <c r="M213" i="10"/>
  <c r="M214" i="10"/>
  <c r="M215" i="10"/>
  <c r="M216" i="10"/>
  <c r="M217" i="10"/>
  <c r="M218" i="10"/>
  <c r="M220" i="10"/>
  <c r="M221" i="10"/>
  <c r="M223" i="10"/>
  <c r="M224" i="10"/>
  <c r="M225" i="10"/>
  <c r="M226" i="10"/>
  <c r="M227" i="10"/>
  <c r="M166" i="10"/>
  <c r="J227" i="10"/>
  <c r="J166" i="10"/>
  <c r="R77" i="10"/>
  <c r="Q8" i="10"/>
  <c r="Q9" i="10"/>
  <c r="Q10" i="10"/>
  <c r="Q11" i="10"/>
  <c r="Q12" i="10"/>
  <c r="Q13" i="10"/>
  <c r="Q14" i="10"/>
  <c r="Q15" i="10"/>
  <c r="Q16" i="10"/>
  <c r="Q17" i="10"/>
  <c r="Q18" i="10"/>
  <c r="Q19" i="10"/>
  <c r="Q20" i="10"/>
  <c r="Q21" i="10"/>
  <c r="Q22" i="10"/>
  <c r="Q23" i="10"/>
  <c r="Q24" i="10"/>
  <c r="Q25" i="10"/>
  <c r="Q26" i="10"/>
  <c r="Q27" i="10"/>
  <c r="Q28" i="10"/>
  <c r="Q29" i="10"/>
  <c r="Q30" i="10"/>
  <c r="Q31" i="10"/>
  <c r="Q32" i="10"/>
  <c r="Q33" i="10"/>
  <c r="Q34" i="10"/>
  <c r="Q35" i="10"/>
  <c r="Q36" i="10"/>
  <c r="Q37" i="10"/>
  <c r="Q38" i="10"/>
  <c r="Q39" i="10"/>
  <c r="Q40" i="10"/>
  <c r="Q41" i="10"/>
  <c r="Q42" i="10"/>
  <c r="Q43" i="10"/>
  <c r="Q44" i="10"/>
  <c r="Q45" i="10"/>
  <c r="Q46" i="10"/>
  <c r="Q47" i="10"/>
  <c r="Q48" i="10"/>
  <c r="Q49" i="10"/>
  <c r="Q50" i="10"/>
  <c r="Q51" i="10"/>
  <c r="Q52" i="10"/>
  <c r="Q53" i="10"/>
  <c r="Q54" i="10"/>
  <c r="Q55" i="10"/>
  <c r="Q56" i="10"/>
  <c r="Q57" i="10"/>
  <c r="Q58" i="10"/>
  <c r="Q59" i="10"/>
  <c r="Q60" i="10"/>
  <c r="Q61" i="10"/>
  <c r="Q62" i="10"/>
  <c r="Q63" i="10"/>
  <c r="Q64" i="10"/>
  <c r="Q65" i="10"/>
  <c r="Q66" i="10"/>
  <c r="Q67" i="10"/>
  <c r="Q68" i="10"/>
  <c r="Q69" i="10"/>
  <c r="Q70" i="10"/>
  <c r="Q71" i="10"/>
  <c r="Q72" i="10"/>
  <c r="Q73" i="10"/>
  <c r="Q74" i="10"/>
  <c r="Q75" i="10"/>
  <c r="P9" i="10"/>
  <c r="P10" i="10"/>
  <c r="P13" i="10"/>
  <c r="P14" i="10"/>
  <c r="P15" i="10"/>
  <c r="P16" i="10"/>
  <c r="P17" i="10"/>
  <c r="P18" i="10"/>
  <c r="P21" i="10"/>
  <c r="P22" i="10"/>
  <c r="P24" i="10"/>
  <c r="P25" i="10"/>
  <c r="P26" i="10"/>
  <c r="P28" i="10"/>
  <c r="P29" i="10"/>
  <c r="P30" i="10"/>
  <c r="P31" i="10"/>
  <c r="P33" i="10"/>
  <c r="P34" i="10"/>
  <c r="P35" i="10"/>
  <c r="P36" i="10"/>
  <c r="P37" i="10"/>
  <c r="P38" i="10"/>
  <c r="P39" i="10"/>
  <c r="P40" i="10"/>
  <c r="P41" i="10"/>
  <c r="P43" i="10"/>
  <c r="P44" i="10"/>
  <c r="P45" i="10"/>
  <c r="P46" i="10"/>
  <c r="P47" i="10"/>
  <c r="P49" i="10"/>
  <c r="P50" i="10"/>
  <c r="P51" i="10"/>
  <c r="P52" i="10"/>
  <c r="P53" i="10"/>
  <c r="P54" i="10"/>
  <c r="P55" i="10"/>
  <c r="P56" i="10"/>
  <c r="P57" i="10"/>
  <c r="P58" i="10"/>
  <c r="P59" i="10"/>
  <c r="P60" i="10"/>
  <c r="P65" i="10"/>
  <c r="P66" i="10"/>
  <c r="P67" i="10"/>
  <c r="P69" i="10"/>
  <c r="P70" i="10"/>
  <c r="P71" i="10"/>
  <c r="P72" i="10"/>
  <c r="P73" i="10"/>
  <c r="P74" i="10"/>
  <c r="P75" i="10"/>
  <c r="P8" i="10"/>
  <c r="N8" i="10"/>
  <c r="N9" i="10"/>
  <c r="N10" i="10"/>
  <c r="N11" i="10"/>
  <c r="N12" i="10"/>
  <c r="N13" i="10"/>
  <c r="N14" i="10"/>
  <c r="N15" i="10"/>
  <c r="N16" i="10"/>
  <c r="N17" i="10"/>
  <c r="N18" i="10"/>
  <c r="N19" i="10"/>
  <c r="N20" i="10"/>
  <c r="N21" i="10"/>
  <c r="N22" i="10"/>
  <c r="N23" i="10"/>
  <c r="N24" i="10"/>
  <c r="N25" i="10"/>
  <c r="N26" i="10"/>
  <c r="N27" i="10"/>
  <c r="N28" i="10"/>
  <c r="N29" i="10"/>
  <c r="N30" i="10"/>
  <c r="N31" i="10"/>
  <c r="N32" i="10"/>
  <c r="N33" i="10"/>
  <c r="N34" i="10"/>
  <c r="N35" i="10"/>
  <c r="N36" i="10"/>
  <c r="N37" i="10"/>
  <c r="N38" i="10"/>
  <c r="N39" i="10"/>
  <c r="N40" i="10"/>
  <c r="N41" i="10"/>
  <c r="N42" i="10"/>
  <c r="N43" i="10"/>
  <c r="N44" i="10"/>
  <c r="N45" i="10"/>
  <c r="N46" i="10"/>
  <c r="N47" i="10"/>
  <c r="N48" i="10"/>
  <c r="N49" i="10"/>
  <c r="N50" i="10"/>
  <c r="N51" i="10"/>
  <c r="N52" i="10"/>
  <c r="N53" i="10"/>
  <c r="N54" i="10"/>
  <c r="N55" i="10"/>
  <c r="N56" i="10"/>
  <c r="N57" i="10"/>
  <c r="N58" i="10"/>
  <c r="N59" i="10"/>
  <c r="N60" i="10"/>
  <c r="N61" i="10"/>
  <c r="N62" i="10"/>
  <c r="N63" i="10"/>
  <c r="N64" i="10"/>
  <c r="N65" i="10"/>
  <c r="N66" i="10"/>
  <c r="N67" i="10"/>
  <c r="N68" i="10"/>
  <c r="N69" i="10"/>
  <c r="N70" i="10"/>
  <c r="N71" i="10"/>
  <c r="N72" i="10"/>
  <c r="N73" i="10"/>
  <c r="N74" i="10"/>
  <c r="N75" i="10"/>
  <c r="M9" i="10"/>
  <c r="M10" i="10"/>
  <c r="M13" i="10"/>
  <c r="M14" i="10"/>
  <c r="M15" i="10"/>
  <c r="M16" i="10"/>
  <c r="M17" i="10"/>
  <c r="M18" i="10"/>
  <c r="M21" i="10"/>
  <c r="M22" i="10"/>
  <c r="M24" i="10"/>
  <c r="M25" i="10"/>
  <c r="M26" i="10"/>
  <c r="M28" i="10"/>
  <c r="M29" i="10"/>
  <c r="M30" i="10"/>
  <c r="M31" i="10"/>
  <c r="M33" i="10"/>
  <c r="M34" i="10"/>
  <c r="M35" i="10"/>
  <c r="M36" i="10"/>
  <c r="M37" i="10"/>
  <c r="M38" i="10"/>
  <c r="M39" i="10"/>
  <c r="M40" i="10"/>
  <c r="M41" i="10"/>
  <c r="M43" i="10"/>
  <c r="M44" i="10"/>
  <c r="M45" i="10"/>
  <c r="M46" i="10"/>
  <c r="M47" i="10"/>
  <c r="M49" i="10"/>
  <c r="M50" i="10"/>
  <c r="M51" i="10"/>
  <c r="M52" i="10"/>
  <c r="M53" i="10"/>
  <c r="M54" i="10"/>
  <c r="M55" i="10"/>
  <c r="M56" i="10"/>
  <c r="M57" i="10"/>
  <c r="M58" i="10"/>
  <c r="M59" i="10"/>
  <c r="M60" i="10"/>
  <c r="M65" i="10"/>
  <c r="M66" i="10"/>
  <c r="M67" i="10"/>
  <c r="M69" i="10"/>
  <c r="M70" i="10"/>
  <c r="M71" i="10"/>
  <c r="M72" i="10"/>
  <c r="M73" i="10"/>
  <c r="M74" i="10"/>
  <c r="M75" i="10"/>
  <c r="M77" i="10"/>
  <c r="C8" i="17"/>
  <c r="D8" i="17"/>
  <c r="E8" i="17"/>
  <c r="B4" i="17"/>
  <c r="B5" i="17"/>
  <c r="B6" i="17"/>
  <c r="B7" i="17"/>
  <c r="B3" i="17"/>
  <c r="T11" i="7"/>
  <c r="T12" i="7"/>
  <c r="T10" i="7"/>
  <c r="S11" i="7"/>
  <c r="S12" i="7"/>
  <c r="S10" i="7"/>
  <c r="B8" i="17"/>
  <c r="P82" i="8"/>
  <c r="P83" i="8"/>
  <c r="P85" i="8"/>
  <c r="P86" i="8"/>
  <c r="P87" i="8"/>
  <c r="P88" i="8"/>
  <c r="P90" i="8"/>
  <c r="P91" i="8"/>
  <c r="P92" i="8"/>
  <c r="P93" i="8"/>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P133" i="2"/>
  <c r="P134" i="2"/>
  <c r="P135" i="2"/>
  <c r="P136" i="2"/>
  <c r="P137" i="2"/>
  <c r="P138" i="2"/>
  <c r="P139" i="2"/>
  <c r="P140" i="2"/>
  <c r="P141" i="2"/>
  <c r="P142" i="2"/>
  <c r="P143" i="2"/>
  <c r="P145" i="2"/>
  <c r="P146" i="2"/>
  <c r="P147" i="2"/>
  <c r="P148" i="2"/>
  <c r="P149" i="2"/>
  <c r="P150" i="2"/>
  <c r="P152" i="2"/>
  <c r="P153" i="2"/>
  <c r="P154" i="2"/>
  <c r="P155" i="2"/>
  <c r="P156" i="2"/>
  <c r="P157" i="2"/>
  <c r="P159" i="2"/>
  <c r="P160" i="2"/>
  <c r="P161" i="2"/>
  <c r="P162" i="2"/>
  <c r="P163" i="2"/>
  <c r="P164"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33" i="2"/>
  <c r="M146" i="2"/>
  <c r="M147" i="2"/>
  <c r="M148" i="2"/>
  <c r="M149" i="2"/>
  <c r="M150" i="2"/>
  <c r="M152" i="2"/>
  <c r="M153" i="2"/>
  <c r="M154" i="2"/>
  <c r="M155" i="2"/>
  <c r="M156" i="2"/>
  <c r="M157" i="2"/>
  <c r="M159" i="2"/>
  <c r="M160" i="2"/>
  <c r="M161" i="2"/>
  <c r="M162" i="2"/>
  <c r="M163" i="2"/>
  <c r="M164" i="2"/>
  <c r="M134" i="2"/>
  <c r="M135" i="2"/>
  <c r="M136" i="2"/>
  <c r="M137" i="2"/>
  <c r="M138" i="2"/>
  <c r="M139" i="2"/>
  <c r="M140" i="2"/>
  <c r="M141" i="2"/>
  <c r="M142" i="2"/>
  <c r="M143" i="2"/>
  <c r="M145" i="2"/>
  <c r="P113" i="2"/>
  <c r="P114" i="2"/>
  <c r="P115" i="2"/>
  <c r="P116" i="2"/>
  <c r="P117" i="2"/>
  <c r="P118" i="2"/>
  <c r="P119" i="2"/>
  <c r="P120" i="2"/>
  <c r="P121" i="2"/>
  <c r="P123" i="2"/>
  <c r="P124" i="2"/>
  <c r="P125" i="2"/>
  <c r="P126" i="2"/>
  <c r="P127" i="2"/>
  <c r="P128" i="2"/>
  <c r="P129" i="2"/>
  <c r="M112" i="2"/>
  <c r="M114" i="2"/>
  <c r="M115" i="2"/>
  <c r="M116" i="2"/>
  <c r="M117" i="2"/>
  <c r="M118" i="2"/>
  <c r="M119" i="2"/>
  <c r="M120" i="2"/>
  <c r="M121" i="2"/>
  <c r="M123" i="2"/>
  <c r="M124" i="2"/>
  <c r="M125" i="2"/>
  <c r="M126" i="2"/>
  <c r="M127" i="2"/>
  <c r="M128" i="2"/>
  <c r="M129" i="2"/>
  <c r="P93" i="2"/>
  <c r="P94" i="2"/>
  <c r="P95" i="2"/>
  <c r="P98" i="2"/>
  <c r="P99" i="2"/>
  <c r="P100" i="2"/>
  <c r="P101" i="2"/>
  <c r="P102" i="2"/>
  <c r="P103" i="2"/>
  <c r="P105" i="2"/>
  <c r="P106" i="2"/>
  <c r="P107" i="2"/>
  <c r="P108" i="2"/>
  <c r="P109" i="2"/>
  <c r="M98" i="2"/>
  <c r="M99" i="2"/>
  <c r="M95" i="2"/>
  <c r="N22" i="8"/>
  <c r="M109" i="2"/>
  <c r="M92" i="2"/>
  <c r="D9" i="17"/>
  <c r="C9" i="17"/>
  <c r="P77" i="2"/>
  <c r="P72" i="2"/>
  <c r="P73" i="2"/>
  <c r="J82" i="2"/>
  <c r="M86" i="2"/>
  <c r="J69" i="2"/>
  <c r="M56" i="2"/>
  <c r="Q115" i="13"/>
  <c r="Q116" i="13"/>
  <c r="Q117" i="13"/>
  <c r="Q118" i="13"/>
  <c r="Q119" i="13"/>
  <c r="Q120" i="13"/>
  <c r="Q121" i="13"/>
  <c r="P116" i="13"/>
  <c r="P117" i="13"/>
  <c r="P118" i="13"/>
  <c r="P119" i="13"/>
  <c r="P120" i="13"/>
  <c r="P121" i="13"/>
  <c r="P115" i="13"/>
  <c r="M117" i="13"/>
  <c r="M118" i="13"/>
  <c r="M119" i="13"/>
  <c r="M120" i="13"/>
  <c r="M121" i="13"/>
  <c r="M116" i="13"/>
  <c r="M115" i="13"/>
  <c r="I117" i="13"/>
  <c r="I118" i="13"/>
  <c r="I119" i="13"/>
  <c r="I120" i="13"/>
  <c r="I121" i="13"/>
  <c r="J117" i="13"/>
  <c r="J118" i="13"/>
  <c r="J119" i="13"/>
  <c r="J120" i="13"/>
  <c r="J121" i="13"/>
  <c r="I115" i="13"/>
  <c r="J116" i="13"/>
  <c r="J115" i="13"/>
  <c r="N115" i="13"/>
  <c r="N116" i="13"/>
  <c r="N117" i="13"/>
  <c r="N118" i="13"/>
  <c r="N119" i="13"/>
  <c r="N120" i="13"/>
  <c r="N121" i="13"/>
  <c r="I116" i="13"/>
  <c r="I168" i="10"/>
  <c r="J168" i="10"/>
  <c r="I169" i="10"/>
  <c r="J169" i="10"/>
  <c r="I170" i="10"/>
  <c r="J170" i="10"/>
  <c r="I171" i="10"/>
  <c r="J171" i="10"/>
  <c r="I172" i="10"/>
  <c r="J172" i="10"/>
  <c r="I173" i="10"/>
  <c r="J173" i="10"/>
  <c r="I174" i="10"/>
  <c r="J174" i="10"/>
  <c r="I175" i="10"/>
  <c r="J175" i="10"/>
  <c r="I176" i="10"/>
  <c r="J176" i="10"/>
  <c r="I177" i="10"/>
  <c r="J177" i="10"/>
  <c r="I178" i="10"/>
  <c r="J178" i="10"/>
  <c r="I179" i="10"/>
  <c r="J179" i="10"/>
  <c r="I180" i="10"/>
  <c r="J180" i="10"/>
  <c r="I181" i="10"/>
  <c r="J181" i="10"/>
  <c r="I182" i="10"/>
  <c r="J182" i="10"/>
  <c r="I183" i="10"/>
  <c r="J183" i="10"/>
  <c r="I184" i="10"/>
  <c r="J184" i="10"/>
  <c r="I185" i="10"/>
  <c r="J185" i="10"/>
  <c r="I186" i="10"/>
  <c r="J186" i="10"/>
  <c r="I188" i="10"/>
  <c r="J188" i="10"/>
  <c r="I190" i="10"/>
  <c r="J190" i="10"/>
  <c r="I192" i="10"/>
  <c r="J192" i="10"/>
  <c r="I193" i="10"/>
  <c r="J193" i="10"/>
  <c r="I194" i="10"/>
  <c r="J194" i="10"/>
  <c r="I195" i="10"/>
  <c r="J195" i="10"/>
  <c r="I196" i="10"/>
  <c r="J196" i="10"/>
  <c r="I197" i="10"/>
  <c r="J197" i="10"/>
  <c r="I198" i="10"/>
  <c r="J198" i="10"/>
  <c r="I199" i="10"/>
  <c r="J199" i="10"/>
  <c r="I200" i="10"/>
  <c r="J200" i="10"/>
  <c r="I201" i="10"/>
  <c r="J201" i="10"/>
  <c r="I202" i="10"/>
  <c r="J202" i="10"/>
  <c r="I203" i="10"/>
  <c r="J203" i="10"/>
  <c r="I204" i="10"/>
  <c r="J204" i="10"/>
  <c r="I205" i="10"/>
  <c r="J205" i="10"/>
  <c r="I206" i="10"/>
  <c r="J206" i="10"/>
  <c r="I207" i="10"/>
  <c r="J207" i="10"/>
  <c r="I208" i="10"/>
  <c r="J208" i="10"/>
  <c r="I209" i="10"/>
  <c r="J209" i="10"/>
  <c r="I210" i="10"/>
  <c r="J210" i="10"/>
  <c r="I211" i="10"/>
  <c r="J211" i="10"/>
  <c r="I212" i="10"/>
  <c r="J212" i="10"/>
  <c r="I213" i="10"/>
  <c r="J213" i="10"/>
  <c r="I214" i="10"/>
  <c r="J214" i="10"/>
  <c r="I215" i="10"/>
  <c r="J215" i="10"/>
  <c r="I216" i="10"/>
  <c r="J216" i="10"/>
  <c r="I217" i="10"/>
  <c r="J217" i="10"/>
  <c r="I218" i="10"/>
  <c r="J218" i="10"/>
  <c r="I219" i="10"/>
  <c r="J219" i="10"/>
  <c r="I220" i="10"/>
  <c r="J220" i="10"/>
  <c r="I221" i="10"/>
  <c r="J221" i="10"/>
  <c r="I222" i="10"/>
  <c r="J222" i="10"/>
  <c r="I223" i="10"/>
  <c r="J223" i="10"/>
  <c r="I224" i="10"/>
  <c r="J224" i="10"/>
  <c r="I225" i="10"/>
  <c r="J225" i="10"/>
  <c r="I226" i="10"/>
  <c r="J226" i="10"/>
  <c r="I227" i="10"/>
  <c r="I228" i="10"/>
  <c r="J228" i="10"/>
  <c r="I230" i="10"/>
  <c r="J230" i="10"/>
  <c r="I231" i="10"/>
  <c r="J231" i="10"/>
  <c r="I232" i="10"/>
  <c r="J232" i="10"/>
  <c r="I233" i="10"/>
  <c r="J233" i="10"/>
  <c r="I234" i="10"/>
  <c r="J234" i="10"/>
  <c r="I235" i="10"/>
  <c r="J167" i="10"/>
  <c r="I167" i="10"/>
  <c r="I166" i="10"/>
  <c r="I10" i="10"/>
  <c r="J10" i="10"/>
  <c r="I11" i="10"/>
  <c r="J11" i="10"/>
  <c r="I12" i="10"/>
  <c r="J12" i="10"/>
  <c r="I13" i="10"/>
  <c r="J13" i="10"/>
  <c r="I14" i="10"/>
  <c r="J14" i="10"/>
  <c r="I15" i="10"/>
  <c r="J15" i="10"/>
  <c r="I16" i="10"/>
  <c r="J16" i="10"/>
  <c r="I17" i="10"/>
  <c r="J17" i="10"/>
  <c r="I18" i="10"/>
  <c r="J18" i="10"/>
  <c r="I19" i="10"/>
  <c r="J19" i="10"/>
  <c r="I20" i="10"/>
  <c r="J20" i="10"/>
  <c r="I21" i="10"/>
  <c r="J21" i="10"/>
  <c r="I22" i="10"/>
  <c r="J22" i="10"/>
  <c r="I23" i="10"/>
  <c r="J23" i="10"/>
  <c r="I24" i="10"/>
  <c r="J24" i="10"/>
  <c r="I25" i="10"/>
  <c r="J25" i="10"/>
  <c r="I26" i="10"/>
  <c r="J26" i="10"/>
  <c r="I27" i="10"/>
  <c r="J27" i="10"/>
  <c r="I28" i="10"/>
  <c r="J28" i="10"/>
  <c r="I29" i="10"/>
  <c r="J29" i="10"/>
  <c r="I30" i="10"/>
  <c r="J30" i="10"/>
  <c r="I31" i="10"/>
  <c r="J31" i="10"/>
  <c r="I33" i="10"/>
  <c r="J33" i="10"/>
  <c r="I34" i="10"/>
  <c r="J34" i="10"/>
  <c r="I35" i="10"/>
  <c r="J35" i="10"/>
  <c r="I36" i="10"/>
  <c r="J36" i="10"/>
  <c r="I37" i="10"/>
  <c r="J37" i="10"/>
  <c r="I38" i="10"/>
  <c r="J38" i="10"/>
  <c r="I39" i="10"/>
  <c r="J39" i="10"/>
  <c r="I40" i="10"/>
  <c r="J40" i="10"/>
  <c r="I41" i="10"/>
  <c r="J41" i="10"/>
  <c r="I42" i="10"/>
  <c r="J42" i="10"/>
  <c r="I43" i="10"/>
  <c r="J43" i="10"/>
  <c r="I44" i="10"/>
  <c r="J44" i="10"/>
  <c r="I45" i="10"/>
  <c r="J45" i="10"/>
  <c r="I46" i="10"/>
  <c r="J46" i="10"/>
  <c r="I47" i="10"/>
  <c r="J47" i="10"/>
  <c r="I48" i="10"/>
  <c r="J48" i="10"/>
  <c r="I49" i="10"/>
  <c r="J49" i="10"/>
  <c r="I50" i="10"/>
  <c r="J50" i="10"/>
  <c r="I51" i="10"/>
  <c r="J51" i="10"/>
  <c r="I52" i="10"/>
  <c r="J52" i="10"/>
  <c r="I53" i="10"/>
  <c r="J53" i="10"/>
  <c r="I54" i="10"/>
  <c r="J54" i="10"/>
  <c r="I55" i="10"/>
  <c r="J55" i="10"/>
  <c r="I56" i="10"/>
  <c r="J56" i="10"/>
  <c r="I57" i="10"/>
  <c r="J57" i="10"/>
  <c r="I58" i="10"/>
  <c r="J58" i="10"/>
  <c r="I59" i="10"/>
  <c r="J59" i="10"/>
  <c r="I60" i="10"/>
  <c r="J60" i="10"/>
  <c r="I61" i="10"/>
  <c r="J61" i="10"/>
  <c r="I62" i="10"/>
  <c r="J62" i="10"/>
  <c r="I63" i="10"/>
  <c r="J63" i="10"/>
  <c r="I64" i="10"/>
  <c r="J64" i="10"/>
  <c r="I65" i="10"/>
  <c r="J65" i="10"/>
  <c r="I66" i="10"/>
  <c r="J66" i="10"/>
  <c r="I67" i="10"/>
  <c r="J67" i="10"/>
  <c r="I68" i="10"/>
  <c r="J68" i="10"/>
  <c r="I69" i="10"/>
  <c r="J69" i="10"/>
  <c r="I70" i="10"/>
  <c r="J70" i="10"/>
  <c r="I71" i="10"/>
  <c r="J71" i="10"/>
  <c r="I72" i="10"/>
  <c r="J72" i="10"/>
  <c r="I73" i="10"/>
  <c r="J73" i="10"/>
  <c r="I74" i="10"/>
  <c r="J74" i="10"/>
  <c r="J75" i="10"/>
  <c r="I75" i="10"/>
  <c r="I76" i="10"/>
  <c r="J76" i="10"/>
  <c r="I79" i="10"/>
  <c r="J79" i="10"/>
  <c r="I80" i="10"/>
  <c r="J80" i="10"/>
  <c r="I81" i="10"/>
  <c r="J81" i="10"/>
  <c r="I82" i="10"/>
  <c r="J82" i="10"/>
  <c r="I83" i="10"/>
  <c r="J83" i="10"/>
  <c r="I84" i="10"/>
  <c r="J84" i="10"/>
  <c r="I85" i="10"/>
  <c r="J85" i="10"/>
  <c r="I86" i="10"/>
  <c r="J86" i="10"/>
  <c r="I87" i="10"/>
  <c r="J87" i="10"/>
  <c r="I88" i="10"/>
  <c r="J88" i="10"/>
  <c r="I89" i="10"/>
  <c r="J89" i="10"/>
  <c r="I90" i="10"/>
  <c r="J90" i="10"/>
  <c r="I91" i="10"/>
  <c r="J91" i="10"/>
  <c r="I92" i="10"/>
  <c r="J92" i="10"/>
  <c r="I93" i="10"/>
  <c r="J93" i="10"/>
  <c r="I94" i="10"/>
  <c r="J94" i="10"/>
  <c r="I95" i="10"/>
  <c r="J95" i="10"/>
  <c r="I96" i="10"/>
  <c r="J96" i="10"/>
  <c r="I97" i="10"/>
  <c r="J97" i="10"/>
  <c r="I98" i="10"/>
  <c r="J98" i="10"/>
  <c r="I99" i="10"/>
  <c r="J99" i="10"/>
  <c r="I100" i="10"/>
  <c r="J100" i="10"/>
  <c r="I101" i="10"/>
  <c r="J101" i="10"/>
  <c r="I102" i="10"/>
  <c r="J102" i="10"/>
  <c r="I103" i="10"/>
  <c r="J103" i="10"/>
  <c r="I104" i="10"/>
  <c r="J104" i="10"/>
  <c r="I105" i="10"/>
  <c r="J105" i="10"/>
  <c r="I106" i="10"/>
  <c r="J106" i="10"/>
  <c r="I107" i="10"/>
  <c r="J107" i="10"/>
  <c r="I108" i="10"/>
  <c r="J108" i="10"/>
  <c r="I109" i="10"/>
  <c r="J109" i="10"/>
  <c r="I110" i="10"/>
  <c r="J110" i="10"/>
  <c r="I111" i="10"/>
  <c r="J111" i="10"/>
  <c r="I112" i="10"/>
  <c r="J112" i="10"/>
  <c r="I113" i="10"/>
  <c r="J113" i="10"/>
  <c r="I114" i="10"/>
  <c r="J114" i="10"/>
  <c r="I115" i="10"/>
  <c r="J115" i="10"/>
  <c r="I116" i="10"/>
  <c r="J116" i="10"/>
  <c r="I117" i="10"/>
  <c r="J117" i="10"/>
  <c r="I118" i="10"/>
  <c r="J118" i="10"/>
  <c r="I119" i="10"/>
  <c r="J119" i="10"/>
  <c r="I120" i="10"/>
  <c r="J120" i="10"/>
  <c r="I121" i="10"/>
  <c r="J121" i="10"/>
  <c r="I122" i="10"/>
  <c r="J122" i="10"/>
  <c r="I123" i="10"/>
  <c r="J123" i="10"/>
  <c r="I124" i="10"/>
  <c r="J124" i="10"/>
  <c r="I125" i="10"/>
  <c r="J125" i="10"/>
  <c r="I126" i="10"/>
  <c r="J126" i="10"/>
  <c r="I127" i="10"/>
  <c r="J127" i="10"/>
  <c r="I128" i="10"/>
  <c r="J128" i="10"/>
  <c r="I129" i="10"/>
  <c r="J129" i="10"/>
  <c r="I130" i="10"/>
  <c r="J130" i="10"/>
  <c r="I131" i="10"/>
  <c r="J131" i="10"/>
  <c r="I132" i="10"/>
  <c r="J132" i="10"/>
  <c r="I134" i="10"/>
  <c r="J134" i="10"/>
  <c r="I135" i="10"/>
  <c r="J135" i="10"/>
  <c r="I136" i="10"/>
  <c r="J136" i="10"/>
  <c r="I137" i="10"/>
  <c r="J137" i="10"/>
  <c r="I138" i="10"/>
  <c r="J138" i="10"/>
  <c r="I139" i="10"/>
  <c r="J139" i="10"/>
  <c r="I140" i="10"/>
  <c r="J140" i="10"/>
  <c r="I141" i="10"/>
  <c r="J141" i="10"/>
  <c r="I142" i="10"/>
  <c r="J142" i="10"/>
  <c r="I143" i="10"/>
  <c r="J143" i="10"/>
  <c r="I144" i="10"/>
  <c r="J144" i="10"/>
  <c r="I145" i="10"/>
  <c r="J145" i="10"/>
  <c r="I146" i="10"/>
  <c r="J146" i="10"/>
  <c r="I147" i="10"/>
  <c r="J147" i="10"/>
  <c r="I148" i="10"/>
  <c r="J148" i="10"/>
  <c r="I149" i="10"/>
  <c r="J149" i="10"/>
  <c r="I150" i="10"/>
  <c r="J150" i="10"/>
  <c r="I151" i="10"/>
  <c r="J151" i="10"/>
  <c r="I152" i="10"/>
  <c r="J152" i="10"/>
  <c r="I153" i="10"/>
  <c r="J153" i="10"/>
  <c r="I154" i="10"/>
  <c r="J154" i="10"/>
  <c r="J9" i="10"/>
  <c r="J8" i="10"/>
  <c r="I9" i="10"/>
  <c r="I8" i="10"/>
  <c r="AD7" i="9"/>
  <c r="Z6" i="9"/>
  <c r="Z7" i="9"/>
  <c r="AD5" i="9"/>
  <c r="Y5" i="9"/>
  <c r="Z5" i="9"/>
  <c r="X5" i="9"/>
  <c r="U6" i="9"/>
  <c r="U7" i="9"/>
  <c r="T7" i="9"/>
  <c r="T6" i="9"/>
  <c r="T5" i="9"/>
  <c r="U5" i="9"/>
  <c r="S8" i="9"/>
  <c r="S7" i="9"/>
  <c r="S6" i="9"/>
  <c r="S5" i="9"/>
  <c r="H6" i="9"/>
  <c r="H8" i="9"/>
  <c r="H9" i="9"/>
  <c r="H10" i="9"/>
  <c r="H5" i="9"/>
  <c r="J93" i="8"/>
  <c r="J78" i="8"/>
  <c r="J63" i="8"/>
  <c r="J40" i="8"/>
  <c r="M83" i="8"/>
  <c r="M85" i="8"/>
  <c r="M86" i="8"/>
  <c r="M87" i="8"/>
  <c r="M88" i="8"/>
  <c r="M90" i="8"/>
  <c r="M91" i="8"/>
  <c r="M92" i="8"/>
  <c r="M82" i="8"/>
  <c r="J83" i="8"/>
  <c r="J84" i="8"/>
  <c r="J85" i="8"/>
  <c r="J86" i="8"/>
  <c r="J87" i="8"/>
  <c r="J88" i="8"/>
  <c r="J89" i="8"/>
  <c r="J90" i="8"/>
  <c r="J91" i="8"/>
  <c r="J92" i="8"/>
  <c r="I83" i="8"/>
  <c r="I84" i="8"/>
  <c r="I85" i="8"/>
  <c r="I86" i="8"/>
  <c r="I87" i="8"/>
  <c r="I88" i="8"/>
  <c r="I89" i="8"/>
  <c r="I90" i="8"/>
  <c r="I91" i="8"/>
  <c r="I92" i="8"/>
  <c r="I93" i="8"/>
  <c r="J82" i="8"/>
  <c r="I82" i="8"/>
  <c r="Q81" i="8"/>
  <c r="Q82" i="8"/>
  <c r="Q83" i="8"/>
  <c r="P81" i="8"/>
  <c r="N81" i="8"/>
  <c r="I81" i="8"/>
  <c r="P69" i="8"/>
  <c r="P70" i="8"/>
  <c r="P71" i="8"/>
  <c r="P72" i="8"/>
  <c r="P73" i="8"/>
  <c r="P74" i="8"/>
  <c r="P75" i="8"/>
  <c r="P76" i="8"/>
  <c r="P77" i="8"/>
  <c r="P78" i="8"/>
  <c r="P67" i="8"/>
  <c r="M69" i="8"/>
  <c r="M70" i="8"/>
  <c r="M71" i="8"/>
  <c r="M72" i="8"/>
  <c r="M73" i="8"/>
  <c r="M74" i="8"/>
  <c r="M75" i="8"/>
  <c r="M76" i="8"/>
  <c r="M77" i="8"/>
  <c r="M50" i="8"/>
  <c r="M68" i="8"/>
  <c r="J69" i="8"/>
  <c r="J70" i="8"/>
  <c r="J71" i="8"/>
  <c r="J72" i="8"/>
  <c r="J73" i="8"/>
  <c r="J74" i="8"/>
  <c r="J75" i="8"/>
  <c r="J76" i="8"/>
  <c r="J77" i="8"/>
  <c r="I69" i="8"/>
  <c r="I70" i="8"/>
  <c r="I71" i="8"/>
  <c r="I72" i="8"/>
  <c r="I73" i="8"/>
  <c r="I74" i="8"/>
  <c r="I75" i="8"/>
  <c r="I76" i="8"/>
  <c r="I77" i="8"/>
  <c r="I78" i="8"/>
  <c r="J68" i="8"/>
  <c r="I68" i="8"/>
  <c r="Q67" i="8"/>
  <c r="Q68" i="8"/>
  <c r="Q69" i="8"/>
  <c r="Q70" i="8"/>
  <c r="Q71" i="8"/>
  <c r="Q72" i="8"/>
  <c r="Q73" i="8"/>
  <c r="Q74" i="8"/>
  <c r="Q75" i="8"/>
  <c r="Q76" i="8"/>
  <c r="Q77" i="8"/>
  <c r="Q78" i="8"/>
  <c r="N67" i="8"/>
  <c r="N68" i="8"/>
  <c r="N69" i="8"/>
  <c r="N70" i="8"/>
  <c r="N71" i="8"/>
  <c r="N72" i="8"/>
  <c r="N73" i="8"/>
  <c r="N74" i="8"/>
  <c r="N75" i="8"/>
  <c r="N76" i="8"/>
  <c r="N77" i="8"/>
  <c r="I67" i="8"/>
  <c r="Q52" i="8"/>
  <c r="Q53" i="8"/>
  <c r="Q54" i="8"/>
  <c r="Q55" i="8"/>
  <c r="Q56" i="8"/>
  <c r="Q57" i="8"/>
  <c r="Q58" i="8"/>
  <c r="Q59" i="8"/>
  <c r="Q60" i="8"/>
  <c r="Q61" i="8"/>
  <c r="Q62" i="8"/>
  <c r="Q63" i="8"/>
  <c r="P52" i="8"/>
  <c r="P53" i="8"/>
  <c r="P54" i="8"/>
  <c r="P57" i="8"/>
  <c r="P60" i="8"/>
  <c r="P61" i="8"/>
  <c r="P62" i="8"/>
  <c r="P63" i="8"/>
  <c r="N52" i="8"/>
  <c r="N53" i="8"/>
  <c r="N54" i="8"/>
  <c r="N55" i="8"/>
  <c r="N56" i="8"/>
  <c r="N57" i="8"/>
  <c r="N58" i="8"/>
  <c r="N59" i="8"/>
  <c r="N60" i="8"/>
  <c r="N61" i="8"/>
  <c r="N62" i="8"/>
  <c r="M52" i="8"/>
  <c r="M53" i="8"/>
  <c r="M54" i="8"/>
  <c r="M57" i="8"/>
  <c r="M60" i="8"/>
  <c r="M61" i="8"/>
  <c r="M62" i="8"/>
  <c r="M29" i="8"/>
  <c r="J52" i="8"/>
  <c r="J53" i="8"/>
  <c r="J54" i="8"/>
  <c r="J55" i="8"/>
  <c r="J56" i="8"/>
  <c r="J57" i="8"/>
  <c r="J58" i="8"/>
  <c r="J59" i="8"/>
  <c r="J60" i="8"/>
  <c r="J61" i="8"/>
  <c r="J62" i="8"/>
  <c r="I52" i="8"/>
  <c r="I53" i="8"/>
  <c r="I54" i="8"/>
  <c r="I55" i="8"/>
  <c r="I56" i="8"/>
  <c r="I57" i="8"/>
  <c r="I58" i="8"/>
  <c r="I59" i="8"/>
  <c r="I60" i="8"/>
  <c r="I61" i="8"/>
  <c r="I62" i="8"/>
  <c r="I63" i="8"/>
  <c r="M51" i="8"/>
  <c r="J51" i="8"/>
  <c r="I51" i="8"/>
  <c r="Q50" i="8"/>
  <c r="Q51" i="8"/>
  <c r="P50" i="8"/>
  <c r="J50" i="8"/>
  <c r="N50" i="8"/>
  <c r="N51" i="8"/>
  <c r="I50" i="8"/>
  <c r="Q31" i="8"/>
  <c r="Q32" i="8"/>
  <c r="Q33" i="8"/>
  <c r="Q34" i="8"/>
  <c r="Q35" i="8"/>
  <c r="Q36" i="8"/>
  <c r="Q37" i="8"/>
  <c r="Q38" i="8"/>
  <c r="Q39" i="8"/>
  <c r="Q40" i="8"/>
  <c r="P31" i="8"/>
  <c r="P32" i="8"/>
  <c r="P33" i="8"/>
  <c r="P36" i="8"/>
  <c r="P37" i="8"/>
  <c r="P38" i="8"/>
  <c r="P39" i="8"/>
  <c r="P40" i="8"/>
  <c r="N31" i="8"/>
  <c r="N32" i="8"/>
  <c r="N33" i="8"/>
  <c r="N34" i="8"/>
  <c r="N35" i="8"/>
  <c r="N36" i="8"/>
  <c r="N37" i="8"/>
  <c r="N38" i="8"/>
  <c r="N39" i="8"/>
  <c r="N30" i="8"/>
  <c r="P21" i="8"/>
  <c r="N23" i="8"/>
  <c r="N24" i="8"/>
  <c r="N25" i="8"/>
  <c r="M21" i="8"/>
  <c r="M31" i="8"/>
  <c r="M32" i="8"/>
  <c r="M33" i="8"/>
  <c r="M36" i="8"/>
  <c r="M37" i="8"/>
  <c r="M38" i="8"/>
  <c r="M39" i="8"/>
  <c r="J34" i="8"/>
  <c r="J35" i="8"/>
  <c r="I31" i="8"/>
  <c r="I32" i="8"/>
  <c r="I33" i="8"/>
  <c r="I34" i="8"/>
  <c r="I35" i="8"/>
  <c r="I36" i="8"/>
  <c r="I37" i="8"/>
  <c r="I38" i="8"/>
  <c r="I39" i="8"/>
  <c r="I40" i="8"/>
  <c r="J31" i="8"/>
  <c r="J32" i="8"/>
  <c r="J33" i="8"/>
  <c r="J36" i="8"/>
  <c r="J37" i="8"/>
  <c r="J38" i="8"/>
  <c r="J39" i="8"/>
  <c r="M30" i="8"/>
  <c r="J30" i="8"/>
  <c r="I30" i="8"/>
  <c r="Q29" i="8"/>
  <c r="Q30" i="8"/>
  <c r="J29" i="8"/>
  <c r="N29" i="8"/>
  <c r="I29" i="8"/>
  <c r="M23" i="8"/>
  <c r="M24" i="8"/>
  <c r="M25" i="8"/>
  <c r="J23" i="8"/>
  <c r="J24" i="8"/>
  <c r="J25" i="8"/>
  <c r="J26" i="8"/>
  <c r="J22" i="8"/>
  <c r="I23" i="8"/>
  <c r="I24" i="8"/>
  <c r="I25" i="8"/>
  <c r="I26" i="8"/>
  <c r="I22" i="8"/>
  <c r="Q21" i="8"/>
  <c r="Q22" i="8"/>
  <c r="Q23" i="8"/>
  <c r="Q24" i="8"/>
  <c r="Q25" i="8"/>
  <c r="Q26" i="8"/>
  <c r="J21" i="8"/>
  <c r="N21" i="8"/>
  <c r="I21" i="8"/>
  <c r="M57" i="2"/>
  <c r="Q84" i="8"/>
  <c r="Q85" i="8"/>
  <c r="Q86" i="8"/>
  <c r="Q87" i="8"/>
  <c r="Q88" i="8"/>
  <c r="Q89" i="8"/>
  <c r="Q90" i="8"/>
  <c r="Q91" i="8"/>
  <c r="Q92" i="8"/>
  <c r="Q93" i="8"/>
  <c r="N82" i="8"/>
  <c r="N83" i="8"/>
  <c r="N84" i="8"/>
  <c r="N85" i="8"/>
  <c r="N86" i="8"/>
  <c r="N87" i="8"/>
  <c r="N88" i="8"/>
  <c r="N89" i="8"/>
  <c r="N90" i="8"/>
  <c r="N91" i="8"/>
  <c r="N92" i="8"/>
  <c r="N93" i="8"/>
  <c r="P51" i="8"/>
  <c r="P30" i="8"/>
  <c r="P29" i="8"/>
  <c r="M22" i="8"/>
  <c r="P68" i="8"/>
  <c r="P23" i="8"/>
  <c r="P22" i="8"/>
  <c r="P24" i="8"/>
  <c r="P25" i="8"/>
  <c r="P26" i="8"/>
  <c r="Z12" i="7"/>
  <c r="U12" i="7"/>
  <c r="V12" i="7"/>
  <c r="AD11" i="7"/>
  <c r="Z11" i="7"/>
  <c r="U11" i="7"/>
  <c r="V11" i="7"/>
  <c r="AD10" i="7"/>
  <c r="Z10" i="7"/>
  <c r="U10" i="7"/>
  <c r="V10" i="7"/>
  <c r="H13" i="7"/>
  <c r="H14" i="7"/>
  <c r="H15" i="7"/>
  <c r="H16" i="7"/>
  <c r="H12" i="7"/>
  <c r="P57" i="2"/>
  <c r="P58" i="2"/>
  <c r="P59" i="2"/>
  <c r="P60" i="2"/>
  <c r="P61" i="2"/>
  <c r="P62" i="2"/>
  <c r="P56" i="2"/>
  <c r="M61" i="2"/>
  <c r="M60" i="2"/>
  <c r="M59" i="2"/>
  <c r="M58" i="2"/>
  <c r="Q132" i="2"/>
  <c r="Q133" i="2"/>
  <c r="P132" i="2"/>
  <c r="M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33"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32" i="2"/>
  <c r="I92" i="2"/>
  <c r="P86" i="2"/>
  <c r="I129" i="2"/>
  <c r="J128" i="2"/>
  <c r="J129" i="2"/>
  <c r="I128" i="2"/>
  <c r="J127" i="2"/>
  <c r="I127" i="2"/>
  <c r="J126" i="2"/>
  <c r="I126" i="2"/>
  <c r="J125" i="2"/>
  <c r="I125" i="2"/>
  <c r="J124" i="2"/>
  <c r="I124" i="2"/>
  <c r="J123" i="2"/>
  <c r="I123" i="2"/>
  <c r="J122" i="2"/>
  <c r="I122" i="2"/>
  <c r="J121" i="2"/>
  <c r="I121" i="2"/>
  <c r="J120" i="2"/>
  <c r="I120" i="2"/>
  <c r="J119" i="2"/>
  <c r="I119" i="2"/>
  <c r="J118" i="2"/>
  <c r="I118" i="2"/>
  <c r="J117" i="2"/>
  <c r="I117" i="2"/>
  <c r="J116" i="2"/>
  <c r="I116" i="2"/>
  <c r="J115" i="2"/>
  <c r="I115" i="2"/>
  <c r="J114" i="2"/>
  <c r="I114" i="2"/>
  <c r="M113" i="2"/>
  <c r="J113" i="2"/>
  <c r="J112" i="2"/>
  <c r="N112" i="2"/>
  <c r="N113" i="2"/>
  <c r="N114" i="2"/>
  <c r="N115" i="2"/>
  <c r="N116" i="2"/>
  <c r="N117" i="2"/>
  <c r="N118" i="2"/>
  <c r="N119" i="2"/>
  <c r="N120" i="2"/>
  <c r="N121" i="2"/>
  <c r="N122" i="2"/>
  <c r="N123" i="2"/>
  <c r="N124" i="2"/>
  <c r="N125" i="2"/>
  <c r="N126" i="2"/>
  <c r="N127" i="2"/>
  <c r="N128" i="2"/>
  <c r="N129" i="2"/>
  <c r="I113" i="2"/>
  <c r="Q112" i="2"/>
  <c r="Q113" i="2"/>
  <c r="Q114" i="2"/>
  <c r="Q115" i="2"/>
  <c r="Q116" i="2"/>
  <c r="Q117" i="2"/>
  <c r="Q118" i="2"/>
  <c r="Q119" i="2"/>
  <c r="Q120" i="2"/>
  <c r="Q121" i="2"/>
  <c r="P112" i="2"/>
  <c r="I112" i="2"/>
  <c r="I110" i="2"/>
  <c r="I109" i="2"/>
  <c r="M108" i="2"/>
  <c r="J108" i="2"/>
  <c r="J109" i="2"/>
  <c r="I108" i="2"/>
  <c r="M107" i="2"/>
  <c r="J107" i="2"/>
  <c r="I107" i="2"/>
  <c r="M106" i="2"/>
  <c r="J106" i="2"/>
  <c r="I106" i="2"/>
  <c r="M105" i="2"/>
  <c r="J105" i="2"/>
  <c r="I105" i="2"/>
  <c r="J104" i="2"/>
  <c r="I104" i="2"/>
  <c r="M103" i="2"/>
  <c r="J103" i="2"/>
  <c r="I103" i="2"/>
  <c r="M102" i="2"/>
  <c r="J102" i="2"/>
  <c r="I102" i="2"/>
  <c r="M101" i="2"/>
  <c r="J101" i="2"/>
  <c r="I101" i="2"/>
  <c r="M100" i="2"/>
  <c r="J100" i="2"/>
  <c r="I100" i="2"/>
  <c r="J99" i="2"/>
  <c r="I99" i="2"/>
  <c r="J98" i="2"/>
  <c r="I98" i="2"/>
  <c r="J97" i="2"/>
  <c r="I97" i="2"/>
  <c r="J96" i="2"/>
  <c r="I96" i="2"/>
  <c r="J95" i="2"/>
  <c r="I95" i="2"/>
  <c r="M94" i="2"/>
  <c r="J94" i="2"/>
  <c r="I94" i="2"/>
  <c r="M93" i="2"/>
  <c r="J93" i="2"/>
  <c r="J92" i="2"/>
  <c r="N92" i="2"/>
  <c r="N93" i="2"/>
  <c r="N94" i="2"/>
  <c r="N95" i="2"/>
  <c r="N96" i="2"/>
  <c r="N97" i="2"/>
  <c r="N98" i="2"/>
  <c r="N99" i="2"/>
  <c r="N100" i="2"/>
  <c r="N101" i="2"/>
  <c r="N102" i="2"/>
  <c r="N103" i="2"/>
  <c r="N104" i="2"/>
  <c r="N105" i="2"/>
  <c r="N106" i="2"/>
  <c r="N107" i="2"/>
  <c r="N108" i="2"/>
  <c r="N109" i="2"/>
  <c r="I93" i="2"/>
  <c r="Q92" i="2"/>
  <c r="Q93" i="2"/>
  <c r="Q94" i="2"/>
  <c r="Q95" i="2"/>
  <c r="Q96" i="2"/>
  <c r="Q97" i="2"/>
  <c r="Q98" i="2"/>
  <c r="Q99" i="2"/>
  <c r="Q100" i="2"/>
  <c r="Q101" i="2"/>
  <c r="Q102" i="2"/>
  <c r="Q103" i="2"/>
  <c r="Q104" i="2"/>
  <c r="Q105" i="2"/>
  <c r="Q106" i="2"/>
  <c r="Q107" i="2"/>
  <c r="Q108" i="2"/>
  <c r="Q109" i="2"/>
  <c r="P92" i="2"/>
  <c r="I91" i="2"/>
  <c r="I90" i="2"/>
  <c r="I87" i="2"/>
  <c r="I86" i="2"/>
  <c r="M85" i="2"/>
  <c r="J85" i="2"/>
  <c r="J86" i="2"/>
  <c r="I85" i="2"/>
  <c r="M84" i="2"/>
  <c r="J84" i="2"/>
  <c r="I84" i="2"/>
  <c r="M83" i="2"/>
  <c r="J83" i="2"/>
  <c r="I83" i="2"/>
  <c r="I82" i="2"/>
  <c r="J81" i="2"/>
  <c r="M81" i="2"/>
  <c r="I81" i="2"/>
  <c r="M80" i="2"/>
  <c r="J80" i="2"/>
  <c r="I80" i="2"/>
  <c r="J79" i="2"/>
  <c r="I79" i="2"/>
  <c r="J78" i="2"/>
  <c r="I78" i="2"/>
  <c r="J77" i="2"/>
  <c r="I77" i="2"/>
  <c r="J76" i="2"/>
  <c r="I76" i="2"/>
  <c r="J75" i="2"/>
  <c r="I75" i="2"/>
  <c r="J74" i="2"/>
  <c r="I74" i="2"/>
  <c r="J73" i="2"/>
  <c r="I73" i="2"/>
  <c r="M72" i="2"/>
  <c r="J72" i="2"/>
  <c r="I72" i="2"/>
  <c r="M71" i="2"/>
  <c r="J71" i="2"/>
  <c r="I71" i="2"/>
  <c r="J70" i="2"/>
  <c r="K69" i="2"/>
  <c r="M69" i="2"/>
  <c r="I70" i="2"/>
  <c r="I69" i="2"/>
  <c r="M68" i="2"/>
  <c r="J68" i="2"/>
  <c r="J67" i="2"/>
  <c r="N67" i="2"/>
  <c r="N68" i="2"/>
  <c r="N69" i="2"/>
  <c r="N70" i="2"/>
  <c r="N71" i="2"/>
  <c r="N72" i="2"/>
  <c r="I68" i="2"/>
  <c r="Q67" i="2"/>
  <c r="Q68" i="2"/>
  <c r="Q69" i="2"/>
  <c r="Q70" i="2"/>
  <c r="Q71" i="2"/>
  <c r="Q72" i="2"/>
  <c r="Q73" i="2"/>
  <c r="Q74" i="2"/>
  <c r="Q75" i="2"/>
  <c r="Q76" i="2"/>
  <c r="Q77" i="2"/>
  <c r="Q78" i="2"/>
  <c r="Q79" i="2"/>
  <c r="Q80" i="2"/>
  <c r="Q81" i="2"/>
  <c r="Q82" i="2"/>
  <c r="Q83" i="2"/>
  <c r="Q84" i="2"/>
  <c r="Q85" i="2"/>
  <c r="Q86" i="2"/>
  <c r="I67" i="2"/>
  <c r="I66" i="2"/>
  <c r="I65" i="2"/>
  <c r="I63" i="2"/>
  <c r="I62" i="2"/>
  <c r="J61" i="2"/>
  <c r="I61" i="2"/>
  <c r="J60" i="2"/>
  <c r="I60" i="2"/>
  <c r="J59" i="2"/>
  <c r="I59" i="2"/>
  <c r="J58" i="2"/>
  <c r="I58" i="2"/>
  <c r="J57" i="2"/>
  <c r="I57" i="2"/>
  <c r="Q56" i="2"/>
  <c r="Q57" i="2"/>
  <c r="Q58" i="2"/>
  <c r="Q59" i="2"/>
  <c r="Q60" i="2"/>
  <c r="Q61" i="2"/>
  <c r="Q62" i="2"/>
  <c r="I56" i="2"/>
  <c r="Q122" i="2"/>
  <c r="Q123" i="2"/>
  <c r="Q124" i="2"/>
  <c r="Q125" i="2"/>
  <c r="Q126" i="2"/>
  <c r="Q127" i="2"/>
  <c r="Q128" i="2"/>
  <c r="Q129" i="2"/>
  <c r="K77" i="2"/>
  <c r="M77" i="2"/>
  <c r="K76" i="2"/>
  <c r="M76" i="2"/>
  <c r="K73" i="2"/>
  <c r="M73" i="2"/>
  <c r="N56" i="2"/>
  <c r="N57" i="2"/>
  <c r="N58" i="2"/>
  <c r="N59" i="2"/>
  <c r="N60" i="2"/>
  <c r="N61" i="2"/>
  <c r="N62" i="2"/>
  <c r="P68" i="2"/>
  <c r="P67" i="2"/>
  <c r="N73" i="2"/>
  <c r="N74" i="2"/>
  <c r="N75" i="2"/>
  <c r="N76" i="2"/>
  <c r="N77" i="2"/>
  <c r="N78" i="2"/>
  <c r="N79" i="2"/>
  <c r="N80" i="2"/>
  <c r="N81" i="2"/>
  <c r="N82" i="2"/>
  <c r="N83" i="2"/>
  <c r="N84" i="2"/>
  <c r="N85" i="2"/>
  <c r="N86" i="2"/>
  <c r="P69" i="2"/>
  <c r="P71" i="2"/>
  <c r="P76" i="2"/>
  <c r="P80" i="2"/>
  <c r="P81" i="2"/>
  <c r="P84" i="2"/>
  <c r="P85" i="2"/>
  <c r="N40" i="8"/>
  <c r="M40" i="8"/>
  <c r="N63" i="8"/>
  <c r="M63" i="8"/>
  <c r="N78" i="8"/>
  <c r="M78" i="8"/>
  <c r="M93" i="8"/>
  <c r="N26" i="8"/>
  <c r="M26" i="8"/>
  <c r="M67" i="2"/>
  <c r="M8" i="10"/>
  <c r="M143" i="13"/>
  <c r="M154" i="28"/>
  <c r="M179" i="28"/>
  <c r="M196" i="28"/>
  <c r="N201" i="28"/>
  <c r="N202" i="28"/>
  <c r="N203" i="28"/>
  <c r="N204" i="28"/>
  <c r="N205" i="28"/>
  <c r="N206" i="28"/>
  <c r="N207" i="28"/>
  <c r="N208" i="28"/>
  <c r="N209" i="28"/>
  <c r="N210" i="28"/>
  <c r="N211" i="28"/>
  <c r="N212" i="28"/>
  <c r="N213" i="28"/>
  <c r="N214" i="28"/>
  <c r="N215" i="28"/>
  <c r="N216" i="28"/>
  <c r="N217" i="28"/>
  <c r="M201" i="28"/>
  <c r="M301" i="28"/>
  <c r="N59" i="24"/>
  <c r="N60" i="24"/>
  <c r="N61" i="24"/>
  <c r="N62" i="24"/>
  <c r="N63" i="24"/>
  <c r="N64" i="24"/>
  <c r="N65" i="24"/>
  <c r="N66" i="24"/>
  <c r="N67" i="24"/>
  <c r="N68" i="24"/>
  <c r="N69" i="24"/>
  <c r="N70" i="24"/>
  <c r="N71" i="24"/>
  <c r="N72" i="24"/>
  <c r="N73" i="24"/>
  <c r="N74" i="24"/>
  <c r="N75" i="24"/>
  <c r="N76" i="24"/>
  <c r="M59" i="24"/>
  <c r="M76" i="24"/>
  <c r="M79" i="24"/>
  <c r="M105" i="24"/>
  <c r="M307" i="24"/>
  <c r="M271" i="24"/>
  <c r="N68" i="26"/>
  <c r="N69" i="26"/>
  <c r="M68" i="26"/>
  <c r="M76" i="26"/>
  <c r="M95" i="26"/>
  <c r="N87" i="26"/>
  <c r="N88" i="26"/>
  <c r="M87" i="26"/>
  <c r="N98" i="26"/>
  <c r="N99" i="26"/>
  <c r="M98" i="26"/>
  <c r="M108" i="26"/>
  <c r="N113" i="26"/>
  <c r="N114" i="26"/>
  <c r="M113" i="26"/>
  <c r="M127" i="26"/>
  <c r="N130" i="26"/>
  <c r="N131" i="26"/>
  <c r="M130" i="26"/>
  <c r="M152" i="26"/>
  <c r="N457" i="25"/>
  <c r="N458" i="25"/>
  <c r="N459" i="25"/>
  <c r="N460" i="25"/>
  <c r="N461" i="25"/>
  <c r="N462" i="25"/>
  <c r="M462" i="25"/>
  <c r="M507" i="25"/>
  <c r="N507" i="25"/>
  <c r="N508" i="25"/>
  <c r="M513" i="25"/>
  <c r="M105" i="21"/>
  <c r="M98" i="21"/>
  <c r="N98" i="21"/>
  <c r="N99" i="21"/>
  <c r="M109" i="21"/>
  <c r="N109" i="21"/>
  <c r="N110" i="21"/>
  <c r="M122" i="21"/>
  <c r="N181" i="22"/>
  <c r="N182" i="22"/>
  <c r="M181" i="22"/>
  <c r="M193" i="22"/>
  <c r="N200" i="22"/>
  <c r="N201" i="22"/>
  <c r="M200" i="22"/>
  <c r="M227" i="22"/>
  <c r="N230" i="22"/>
  <c r="N231" i="22"/>
  <c r="M230" i="22"/>
  <c r="M246" i="22"/>
  <c r="N51" i="27"/>
  <c r="N52" i="27"/>
  <c r="M51" i="27"/>
  <c r="M62" i="27"/>
  <c r="N65" i="27"/>
  <c r="N66" i="27"/>
  <c r="M65" i="27"/>
  <c r="M78" i="27"/>
  <c r="M74" i="48"/>
  <c r="M130" i="48"/>
  <c r="M350" i="48"/>
  <c r="M377" i="48"/>
  <c r="M405" i="48"/>
  <c r="M413" i="48"/>
  <c r="M437" i="48"/>
  <c r="M83" i="51"/>
  <c r="M77" i="51"/>
  <c r="N93" i="51"/>
  <c r="M93" i="51"/>
  <c r="M87" i="51"/>
  <c r="M96" i="51"/>
  <c r="M112" i="51"/>
  <c r="N122" i="51"/>
  <c r="M122" i="51"/>
  <c r="M125" i="51"/>
  <c r="N135" i="51"/>
  <c r="M135" i="51"/>
  <c r="M57" i="52"/>
  <c r="M72" i="52"/>
  <c r="M87" i="52"/>
  <c r="N100" i="52"/>
  <c r="M100" i="52"/>
  <c r="M104" i="52"/>
  <c r="M121" i="52"/>
  <c r="M126" i="52"/>
  <c r="M135" i="52"/>
  <c r="M140" i="52"/>
  <c r="M164" i="52"/>
  <c r="M202" i="52"/>
  <c r="M226" i="52"/>
  <c r="M273" i="52"/>
  <c r="M293" i="52"/>
  <c r="M57" i="53"/>
  <c r="M69" i="53"/>
  <c r="M87" i="53"/>
  <c r="M100" i="53"/>
  <c r="M104" i="53"/>
  <c r="M118" i="53"/>
  <c r="M121" i="53"/>
  <c r="M134" i="53"/>
  <c r="M138" i="53"/>
  <c r="M185" i="53"/>
  <c r="M202" i="53"/>
  <c r="M228" i="53"/>
  <c r="N242" i="53"/>
  <c r="M242" i="53"/>
  <c r="M246" i="53"/>
  <c r="M32" i="54"/>
  <c r="N42" i="54"/>
  <c r="M42" i="54"/>
  <c r="M172" i="54"/>
  <c r="N175" i="54"/>
  <c r="M175" i="54"/>
  <c r="M582" i="54"/>
  <c r="N589" i="54"/>
  <c r="M681" i="54"/>
  <c r="M1055" i="54"/>
  <c r="N1064" i="54"/>
  <c r="M1064" i="54"/>
  <c r="M1150" i="54"/>
  <c r="M118" i="66"/>
  <c r="M139" i="66"/>
  <c r="M161" i="66"/>
  <c r="M207" i="66"/>
  <c r="M241" i="66"/>
  <c r="M271" i="66"/>
  <c r="M321" i="66"/>
  <c r="M389" i="66"/>
  <c r="M420" i="66"/>
  <c r="M441" i="66"/>
  <c r="M465" i="66"/>
  <c r="M491" i="66"/>
  <c r="M513" i="66"/>
  <c r="M535" i="66"/>
  <c r="M544" i="66"/>
  <c r="M549" i="66"/>
  <c r="M565" i="66"/>
  <c r="M153" i="69"/>
  <c r="M215" i="69"/>
  <c r="M218" i="69"/>
  <c r="M226" i="69"/>
  <c r="M207" i="69"/>
  <c r="M230" i="69"/>
  <c r="M242" i="69"/>
  <c r="M81" i="8"/>
  <c r="M67" i="8"/>
  <c r="N155" i="69" l="1"/>
  <c r="N156" i="69" s="1"/>
  <c r="N157" i="69" s="1"/>
  <c r="N158" i="69" s="1"/>
  <c r="N159" i="69" s="1"/>
  <c r="N160" i="69" s="1"/>
  <c r="N161" i="69" s="1"/>
  <c r="N162" i="69" s="1"/>
  <c r="N163" i="69" s="1"/>
  <c r="N164" i="69" s="1"/>
  <c r="N165" i="69" s="1"/>
  <c r="N166" i="69" s="1"/>
  <c r="N167" i="69" s="1"/>
  <c r="N168" i="69" s="1"/>
  <c r="N169" i="69" s="1"/>
  <c r="N170" i="69" s="1"/>
  <c r="N171" i="69" s="1"/>
  <c r="N172" i="69" s="1"/>
  <c r="N173" i="69" s="1"/>
  <c r="N174" i="69" s="1"/>
  <c r="N175" i="69" s="1"/>
  <c r="N176" i="69" s="1"/>
  <c r="N177" i="69" s="1"/>
  <c r="N178" i="69" s="1"/>
  <c r="N179" i="69" s="1"/>
  <c r="N180" i="69" s="1"/>
  <c r="N181" i="69" s="1"/>
  <c r="N182" i="69" s="1"/>
  <c r="N183" i="69" s="1"/>
  <c r="N184" i="69" s="1"/>
  <c r="N185" i="69" s="1"/>
  <c r="N186" i="69" s="1"/>
  <c r="N187" i="69" s="1"/>
  <c r="N188" i="69" s="1"/>
  <c r="N189" i="69" s="1"/>
  <c r="N190" i="69" s="1"/>
  <c r="N191" i="69" s="1"/>
</calcChain>
</file>

<file path=xl/sharedStrings.xml><?xml version="1.0" encoding="utf-8"?>
<sst xmlns="http://schemas.openxmlformats.org/spreadsheetml/2006/main" count="17025" uniqueCount="917">
  <si>
    <t>ZB 10 CVPCU Hall by Pt Rm 20</t>
  </si>
  <si>
    <t>ZB 10 CVPCU Hall by Pt Rm 23</t>
  </si>
  <si>
    <t>ZB 10 CVPCU Hall by Pt Rm 25</t>
  </si>
  <si>
    <t>ZB 10 CVPCU Hall by Pt Rm 26</t>
  </si>
  <si>
    <t>ZB 10 CVPCU Pt Rm 20</t>
  </si>
  <si>
    <t>ZB 10 CVPCU Hall by Pt Rm 18</t>
  </si>
  <si>
    <t>ZB 10 CVPCU Hall by Pt Rm 16</t>
  </si>
  <si>
    <t>ZB 10 CVPCU Hall by Pt Rm 10</t>
  </si>
  <si>
    <t>ZB 10 CVPCU Hall by Pt Rm 12</t>
  </si>
  <si>
    <t>ZB 10 CVPCU Hall by Pt Rm 8</t>
  </si>
  <si>
    <t>ZB 10 CVPCU Hall by Pt Rm 6</t>
  </si>
  <si>
    <t>ZB 10 CVPCU Family Respite</t>
  </si>
  <si>
    <t>ZB 10 CVPCU Hall by Gas Storage</t>
  </si>
  <si>
    <t>ZB 10 CVPCU Hall by Zayed Soil Elev</t>
  </si>
  <si>
    <t>ZB 10 CVPCU Hall by Pt Rm 1</t>
  </si>
  <si>
    <t>Date</t>
  </si>
  <si>
    <t>#</t>
  </si>
  <si>
    <t>Out of room</t>
  </si>
  <si>
    <t>Ambulation</t>
  </si>
  <si>
    <t>ZB 12 Hall by Zayed Elev</t>
  </si>
  <si>
    <t>ZB 10 Hall by Zayed Elev</t>
  </si>
  <si>
    <t>ZB 03 Loop by Zayed Elev</t>
  </si>
  <si>
    <t>ZB 03 PHARM Hall by Receiving</t>
  </si>
  <si>
    <t>ZB 03 Nelson Connector</t>
  </si>
  <si>
    <t>ZB 03 PHARM Hall by Order Entry</t>
  </si>
  <si>
    <t>ZB 03 OR Hall by Reception</t>
  </si>
  <si>
    <t>ZB 05 Hall by Zayed Elev</t>
  </si>
  <si>
    <t>ZB 05 Hall by CCU Waiting</t>
  </si>
  <si>
    <t>ZB 05 CCU Hall by Stair D</t>
  </si>
  <si>
    <t>ZB 05 CCU Hall by Supply</t>
  </si>
  <si>
    <t>ZB 05 CCU Hall by Staff Lounge</t>
  </si>
  <si>
    <t>ZB 05 CVSICU Hall by Stair C</t>
  </si>
  <si>
    <t>ZB 05 CVSICU Hall by Pt Rm 20</t>
  </si>
  <si>
    <t>ZB 05 CVSICU Pt Rm 19</t>
  </si>
  <si>
    <t>ZB 05 CVSICU Hall by Pt Rm 23</t>
  </si>
  <si>
    <t>ZB 05 CVSICU Staff Sta A</t>
  </si>
  <si>
    <t>ZB 10 CVPCU Hall by Pt Rm 29</t>
  </si>
  <si>
    <t>ZB 10 CVPCU Hall by Pt Rm 31</t>
  </si>
  <si>
    <t>ZB 10 CVPCU Hall by Staff Lockers</t>
  </si>
  <si>
    <t>ZB 10 CVPCU Hall by Pt Rm 33</t>
  </si>
  <si>
    <t>ZB 10 CVPCU Staff Sta C</t>
  </si>
  <si>
    <t>ZB 03 NCCU Hall by On Call Off</t>
  </si>
  <si>
    <t>ZB 03 PHARM Hall by Stair B</t>
  </si>
  <si>
    <t>HLM</t>
  </si>
  <si>
    <t>ft</t>
  </si>
  <si>
    <t>sec</t>
  </si>
  <si>
    <t>mph</t>
  </si>
  <si>
    <t>1st</t>
  </si>
  <si>
    <t>2nd</t>
  </si>
  <si>
    <t>total</t>
  </si>
  <si>
    <t>Patient #</t>
  </si>
  <si>
    <t>Ryan patient#</t>
  </si>
  <si>
    <t>Admin date</t>
  </si>
  <si>
    <t>Admin time</t>
  </si>
  <si>
    <t>Badge on time</t>
  </si>
  <si>
    <t>Badge on date</t>
  </si>
  <si>
    <t>OR to ICU date</t>
  </si>
  <si>
    <t>Badge off date</t>
  </si>
  <si>
    <t>Badge off time</t>
  </si>
  <si>
    <t>Discharge date</t>
  </si>
  <si>
    <t>Discharge time</t>
  </si>
  <si>
    <t>OR to ICU time</t>
  </si>
  <si>
    <t>ICU to PCU date</t>
  </si>
  <si>
    <t>ICU to PCU time</t>
  </si>
  <si>
    <t>Any location change</t>
  </si>
  <si>
    <t>Notes</t>
  </si>
  <si>
    <t>Segment distances</t>
  </si>
  <si>
    <t>001-004</t>
  </si>
  <si>
    <t>001-013</t>
  </si>
  <si>
    <t>004-001</t>
  </si>
  <si>
    <t>004-010</t>
  </si>
  <si>
    <t>004-013</t>
  </si>
  <si>
    <t>013-001</t>
  </si>
  <si>
    <t>013-004</t>
  </si>
  <si>
    <t>013-015</t>
  </si>
  <si>
    <t>010-004</t>
  </si>
  <si>
    <t>010-021</t>
  </si>
  <si>
    <t>015-013</t>
  </si>
  <si>
    <t>015-025</t>
  </si>
  <si>
    <t>017-021</t>
  </si>
  <si>
    <t>017-030</t>
  </si>
  <si>
    <t>021-010</t>
  </si>
  <si>
    <t>021-017</t>
  </si>
  <si>
    <t>025-015</t>
  </si>
  <si>
    <t>025-027</t>
  </si>
  <si>
    <t>027-037</t>
  </si>
  <si>
    <t>027-050</t>
  </si>
  <si>
    <t>030-017</t>
  </si>
  <si>
    <t>030-035</t>
  </si>
  <si>
    <t>035-030</t>
  </si>
  <si>
    <t>035-037</t>
  </si>
  <si>
    <t>035-052</t>
  </si>
  <si>
    <t>037-027</t>
  </si>
  <si>
    <t>037-035</t>
  </si>
  <si>
    <t>037-050</t>
  </si>
  <si>
    <t>037-052</t>
  </si>
  <si>
    <t>044-045</t>
  </si>
  <si>
    <t>044-059</t>
  </si>
  <si>
    <t>045-044</t>
  </si>
  <si>
    <t>045-049</t>
  </si>
  <si>
    <t>049-045</t>
  </si>
  <si>
    <t>049-050</t>
  </si>
  <si>
    <t>050-027</t>
  </si>
  <si>
    <t>050-037</t>
  </si>
  <si>
    <t>050-049</t>
  </si>
  <si>
    <t>052-035</t>
  </si>
  <si>
    <t>052-037</t>
  </si>
  <si>
    <t>052-056</t>
  </si>
  <si>
    <t>056-052</t>
  </si>
  <si>
    <t>056-059</t>
  </si>
  <si>
    <t>059-044</t>
  </si>
  <si>
    <t>059-056</t>
  </si>
  <si>
    <t>Badge ID</t>
  </si>
  <si>
    <t>Sensor ID</t>
  </si>
  <si>
    <t xml:space="preserve">Location </t>
  </si>
  <si>
    <t>Badge in</t>
  </si>
  <si>
    <t>Badge out</t>
  </si>
  <si>
    <t>Button</t>
  </si>
  <si>
    <t>in&amp;out</t>
  </si>
  <si>
    <t>in&amp;next in</t>
  </si>
  <si>
    <t>final</t>
  </si>
  <si>
    <t>distance</t>
  </si>
  <si>
    <t>speed</t>
  </si>
  <si>
    <t>Cumulative time</t>
  </si>
  <si>
    <t>final(min)</t>
  </si>
  <si>
    <t>Time between (s)</t>
  </si>
  <si>
    <t>final (s)</t>
  </si>
  <si>
    <t>final (min)</t>
  </si>
  <si>
    <t>Cumulative distance (ft)</t>
  </si>
  <si>
    <t>first</t>
  </si>
  <si>
    <t>For igor</t>
  </si>
  <si>
    <t>final distance (ft)</t>
  </si>
  <si>
    <t>Speed</t>
  </si>
  <si>
    <t>sensor missing</t>
  </si>
  <si>
    <t>sensor ignore</t>
  </si>
  <si>
    <t>out&amp;in</t>
  </si>
  <si>
    <t>between days 2 spaces / between abulations in same day 1 space</t>
  </si>
  <si>
    <t>Acc</t>
  </si>
  <si>
    <t>Total segments</t>
  </si>
  <si>
    <t>Missed segments</t>
  </si>
  <si>
    <t>Patient Rm #</t>
  </si>
  <si>
    <t>Total time (s)</t>
  </si>
  <si>
    <t>Total distance (ft)</t>
  </si>
  <si>
    <t>Average speed (mph)</t>
  </si>
  <si>
    <t>observed (y/n)</t>
  </si>
  <si>
    <t>Start date&amp;time</t>
  </si>
  <si>
    <t>Daily</t>
  </si>
  <si>
    <t>Ambulation (y/n)</t>
  </si>
  <si>
    <t>y</t>
  </si>
  <si>
    <t>n</t>
  </si>
  <si>
    <t>Each ambulation and out&amp;in</t>
  </si>
  <si>
    <t># of</t>
  </si>
  <si>
    <t>3rd</t>
  </si>
  <si>
    <t>4th</t>
  </si>
  <si>
    <t>5th</t>
  </si>
  <si>
    <t>ICU room #</t>
  </si>
  <si>
    <t>PCU room #</t>
  </si>
  <si>
    <t>ZB 05 CVSICU Hall by Pt Rm 16</t>
  </si>
  <si>
    <t>ZB 05 CVSICU Hall by Pt Rm 27</t>
  </si>
  <si>
    <t>ZB 05 CVSICU Hall by Pt Rm 28</t>
  </si>
  <si>
    <t>ZB 05 CVSICU Hall by Fellows Off</t>
  </si>
  <si>
    <t>ZB 05 Hall by OR Conf Rm</t>
  </si>
  <si>
    <t>ZB 05 Hall by OR Lab</t>
  </si>
  <si>
    <t>ZB 10 Zayed Pt Elev</t>
  </si>
  <si>
    <t>ZB 10 CVPCU Pt Rm 25</t>
  </si>
  <si>
    <t>ZB 10 CVPCU Staff Sta B</t>
  </si>
  <si>
    <t>ZB 05 CVSICU Hall by Staff Sta B</t>
  </si>
  <si>
    <t>ZB 05 CVSICU Hall by Pt Rm 17</t>
  </si>
  <si>
    <t>ZB 05 PCCU Hall by Stair J</t>
  </si>
  <si>
    <t>ZB 05 PCCU Hall by Pt Rm 25</t>
  </si>
  <si>
    <t>ZB 05 PCCU Staff Sta C</t>
  </si>
  <si>
    <t>ZB 05 PCCU Pt Rm 24</t>
  </si>
  <si>
    <t>ZB 05 PCCU Hall by Pt Rm 23</t>
  </si>
  <si>
    <t>ZB 05 PCCU Hall by Pt Rm 21</t>
  </si>
  <si>
    <t>ZB 05 PCCU Pt Rm 1</t>
  </si>
  <si>
    <t>ZB 05 Hall by Zayed Connector</t>
  </si>
  <si>
    <t>NH 02 Hall by Ultrasound 2 (275)</t>
  </si>
  <si>
    <t>ZB 10 CVPCU Pt Rm 32</t>
  </si>
  <si>
    <t>missing</t>
  </si>
  <si>
    <t>Detacted</t>
  </si>
  <si>
    <t>ZB 10 CVPCU Hall by Pt Rm 4</t>
  </si>
  <si>
    <t>ZB 10 CVPCU Pt Rm 1/2 Ante</t>
  </si>
  <si>
    <t>ZB 10 Hall by Zayed Clean Elev</t>
  </si>
  <si>
    <t>Total # of segments</t>
  </si>
  <si>
    <t>Total # of missed sensors</t>
  </si>
  <si>
    <t>Missed sensor #</t>
  </si>
  <si>
    <t>Normal pattern of ambulation [ A-&gt;B-&gt;C-&gt;D-&gt;E]</t>
  </si>
  <si>
    <t>Type</t>
  </si>
  <si>
    <t>A-C</t>
  </si>
  <si>
    <t>A-D</t>
  </si>
  <si>
    <t>A-E</t>
  </si>
  <si>
    <t>A-B-B-C</t>
  </si>
  <si>
    <t>A-C-B-C-D</t>
  </si>
  <si>
    <t>A-B-C-B-C-D</t>
  </si>
  <si>
    <t>A-C-B-B-C-D</t>
  </si>
  <si>
    <t>A-B-C-B-C-D-C-D-E</t>
  </si>
  <si>
    <t>A-(B)-C</t>
  </si>
  <si>
    <t>Description [( ) missed]</t>
  </si>
  <si>
    <t>A-(B)-(C)-(D)-E</t>
  </si>
  <si>
    <t>A-B1-B2-C</t>
  </si>
  <si>
    <t>A-C1-B-C2-D</t>
  </si>
  <si>
    <t>A-B1-C1-B2-C2-D</t>
  </si>
  <si>
    <t>A-B1-C1-B2-C2-D1-C3-D2-E</t>
  </si>
  <si>
    <t>Solution1</t>
  </si>
  <si>
    <t>Solution2</t>
  </si>
  <si>
    <t>Solution3</t>
  </si>
  <si>
    <t>A-B2-C</t>
  </si>
  <si>
    <t>A-B-C2-D</t>
  </si>
  <si>
    <t>A-B1-C2-D</t>
  </si>
  <si>
    <t>A-C1-B1-B2-C2-D</t>
  </si>
  <si>
    <t>A-B2-C2-D</t>
  </si>
  <si>
    <t>A-B1-C3-D2-E</t>
  </si>
  <si>
    <t>Pattern#</t>
  </si>
  <si>
    <t>A-B</t>
  </si>
  <si>
    <t>027-025</t>
  </si>
  <si>
    <t>001-010</t>
  </si>
  <si>
    <t>001-015</t>
  </si>
  <si>
    <t>004-015</t>
  </si>
  <si>
    <t>004-021</t>
  </si>
  <si>
    <t>010-001</t>
  </si>
  <si>
    <t>010-013</t>
  </si>
  <si>
    <t>010-017</t>
  </si>
  <si>
    <t>013-010</t>
  </si>
  <si>
    <t>013-025</t>
  </si>
  <si>
    <t>015-001</t>
  </si>
  <si>
    <t>015-004</t>
  </si>
  <si>
    <t>015-027</t>
  </si>
  <si>
    <t>017-010</t>
  </si>
  <si>
    <t>017-035</t>
  </si>
  <si>
    <t>025-013</t>
  </si>
  <si>
    <t>025-037</t>
  </si>
  <si>
    <t>025-050</t>
  </si>
  <si>
    <t>027-015</t>
  </si>
  <si>
    <t>027-035</t>
  </si>
  <si>
    <t>027-049</t>
  </si>
  <si>
    <t>021-004</t>
  </si>
  <si>
    <t>021-030</t>
  </si>
  <si>
    <t>030-021</t>
  </si>
  <si>
    <t>030-037</t>
  </si>
  <si>
    <t>030-052</t>
  </si>
  <si>
    <t>035-017</t>
  </si>
  <si>
    <t>035-027</t>
  </si>
  <si>
    <t>035-050</t>
  </si>
  <si>
    <t>035-056</t>
  </si>
  <si>
    <t>037-025</t>
  </si>
  <si>
    <t>037-030</t>
  </si>
  <si>
    <t>037-049</t>
  </si>
  <si>
    <t>044-049</t>
  </si>
  <si>
    <t>044-056</t>
  </si>
  <si>
    <t>045-050</t>
  </si>
  <si>
    <t>045-059</t>
  </si>
  <si>
    <t>049-027</t>
  </si>
  <si>
    <t>049-044</t>
  </si>
  <si>
    <t>050-025</t>
  </si>
  <si>
    <t>050-035</t>
  </si>
  <si>
    <t>050-045</t>
  </si>
  <si>
    <t>052-030</t>
  </si>
  <si>
    <t>052-059</t>
  </si>
  <si>
    <t>056-035</t>
  </si>
  <si>
    <t>056-044</t>
  </si>
  <si>
    <t>059-045</t>
  </si>
  <si>
    <t>059-052</t>
  </si>
  <si>
    <t>001-021</t>
  </si>
  <si>
    <t>013-021</t>
  </si>
  <si>
    <t>015-021</t>
  </si>
  <si>
    <t>001-025</t>
  </si>
  <si>
    <t>004-017</t>
  </si>
  <si>
    <t>004-025</t>
  </si>
  <si>
    <t>010-015</t>
  </si>
  <si>
    <t>010-030</t>
  </si>
  <si>
    <t>013-027</t>
  </si>
  <si>
    <t>A-(B)-(C)-D</t>
  </si>
  <si>
    <t>015-010</t>
  </si>
  <si>
    <t>015-037</t>
  </si>
  <si>
    <t>015-050</t>
  </si>
  <si>
    <t>017-004</t>
  </si>
  <si>
    <t>017-037</t>
  </si>
  <si>
    <t>017-052</t>
  </si>
  <si>
    <t>021-001</t>
  </si>
  <si>
    <t>021-013</t>
  </si>
  <si>
    <t>021-035</t>
  </si>
  <si>
    <t>025-001</t>
  </si>
  <si>
    <t>025-004</t>
  </si>
  <si>
    <t>025-035</t>
  </si>
  <si>
    <t>025-049</t>
  </si>
  <si>
    <t>027-013</t>
  </si>
  <si>
    <t>027-030</t>
  </si>
  <si>
    <t>027-045</t>
  </si>
  <si>
    <t>027-052</t>
  </si>
  <si>
    <t>030-010</t>
  </si>
  <si>
    <t>030-027</t>
  </si>
  <si>
    <t>030-050</t>
  </si>
  <si>
    <t>030-056</t>
  </si>
  <si>
    <t>035-021</t>
  </si>
  <si>
    <t>035-025</t>
  </si>
  <si>
    <t>035-049</t>
  </si>
  <si>
    <t>035-059</t>
  </si>
  <si>
    <t>037-015</t>
  </si>
  <si>
    <t>037-017</t>
  </si>
  <si>
    <t>037-045</t>
  </si>
  <si>
    <t>037-056</t>
  </si>
  <si>
    <t>045-027</t>
  </si>
  <si>
    <t>045-037</t>
  </si>
  <si>
    <t>045-056</t>
  </si>
  <si>
    <t>044-050</t>
  </si>
  <si>
    <t>044-052</t>
  </si>
  <si>
    <t>049-025</t>
  </si>
  <si>
    <t>049-035</t>
  </si>
  <si>
    <t>049-059</t>
  </si>
  <si>
    <t>050-015</t>
  </si>
  <si>
    <t>050-030</t>
  </si>
  <si>
    <t>050-052</t>
  </si>
  <si>
    <t>050-044</t>
  </si>
  <si>
    <t>052-017</t>
  </si>
  <si>
    <t>052-027</t>
  </si>
  <si>
    <t>052-044</t>
  </si>
  <si>
    <t>052-050</t>
  </si>
  <si>
    <t>056-030</t>
  </si>
  <si>
    <t>056-037</t>
  </si>
  <si>
    <t>056-045</t>
  </si>
  <si>
    <t>059-035</t>
  </si>
  <si>
    <t>059-049</t>
  </si>
  <si>
    <t>001-017</t>
  </si>
  <si>
    <t>004-027</t>
  </si>
  <si>
    <t>013-017</t>
  </si>
  <si>
    <t>021-037</t>
  </si>
  <si>
    <t>027-017</t>
  </si>
  <si>
    <t>001-027</t>
  </si>
  <si>
    <t>004-030</t>
  </si>
  <si>
    <t>010-025</t>
  </si>
  <si>
    <t>010-035</t>
  </si>
  <si>
    <t>013-037</t>
  </si>
  <si>
    <t>013-050</t>
  </si>
  <si>
    <t>015-035</t>
  </si>
  <si>
    <t>015-049</t>
  </si>
  <si>
    <t>017-001</t>
  </si>
  <si>
    <t>017-013</t>
  </si>
  <si>
    <t>017-027</t>
  </si>
  <si>
    <t>017-050</t>
  </si>
  <si>
    <t>017-056</t>
  </si>
  <si>
    <t>021-015</t>
  </si>
  <si>
    <t>021-052</t>
  </si>
  <si>
    <t>025-010</t>
  </si>
  <si>
    <t>025-030</t>
  </si>
  <si>
    <t>025-045</t>
  </si>
  <si>
    <t>025-052</t>
  </si>
  <si>
    <t>027-001</t>
  </si>
  <si>
    <t>027-004</t>
  </si>
  <si>
    <t>027-044</t>
  </si>
  <si>
    <t>027-056</t>
  </si>
  <si>
    <t>030-004</t>
  </si>
  <si>
    <t>030-025</t>
  </si>
  <si>
    <t>030-049</t>
  </si>
  <si>
    <t>030-059</t>
  </si>
  <si>
    <t>035-010</t>
  </si>
  <si>
    <t>035-015</t>
  </si>
  <si>
    <t>035-045</t>
  </si>
  <si>
    <t>035-044</t>
  </si>
  <si>
    <t>037-013</t>
  </si>
  <si>
    <t>037-021</t>
  </si>
  <si>
    <t>037-044</t>
  </si>
  <si>
    <t>037-059</t>
  </si>
  <si>
    <t>044-027</t>
  </si>
  <si>
    <t>044-037</t>
  </si>
  <si>
    <t>044-035</t>
  </si>
  <si>
    <t>045-025</t>
  </si>
  <si>
    <t>045-035</t>
  </si>
  <si>
    <t>045-052</t>
  </si>
  <si>
    <t>049-015</t>
  </si>
  <si>
    <t>049-030</t>
  </si>
  <si>
    <t>049-052</t>
  </si>
  <si>
    <t>049-056</t>
  </si>
  <si>
    <t>050-013</t>
  </si>
  <si>
    <t>050-017</t>
  </si>
  <si>
    <t>050-056</t>
  </si>
  <si>
    <t>050-059</t>
  </si>
  <si>
    <t>052-021</t>
  </si>
  <si>
    <t>052-025</t>
  </si>
  <si>
    <t>052-045</t>
  </si>
  <si>
    <t>052-049</t>
  </si>
  <si>
    <t>056-017</t>
  </si>
  <si>
    <t>056-027</t>
  </si>
  <si>
    <t>056-049</t>
  </si>
  <si>
    <t>056-050</t>
  </si>
  <si>
    <t>059-030</t>
  </si>
  <si>
    <t>059-037</t>
  </si>
  <si>
    <t>059-050</t>
  </si>
  <si>
    <t>Definition</t>
  </si>
  <si>
    <t>When a sensor or sensors which is(are) NOT from the occupied patient room detect(s) the patient badge and then the occupied pateint room sensor re-detects the patient badge, this event is named a 'Out of room.'</t>
  </si>
  <si>
    <t>When six or more sensors detect the patient badge outside of the occupied patient room untill the occupied patient room sensor re-detects the patient badge, this event is named an 'Ambulation.'</t>
  </si>
  <si>
    <t>Terminology</t>
  </si>
  <si>
    <t>Pattern2</t>
  </si>
  <si>
    <t>Pattern3</t>
  </si>
  <si>
    <t>Pattern4</t>
  </si>
  <si>
    <t>Pattern5</t>
  </si>
  <si>
    <t>Pattern6</t>
  </si>
  <si>
    <t>Pattern7</t>
  </si>
  <si>
    <t>Pattern8</t>
  </si>
  <si>
    <t>One sensor is missed within three sequential sensor detections.</t>
  </si>
  <si>
    <t>Two sensors are missed within four sequential sensor detections.</t>
  </si>
  <si>
    <t>Three sensors are missed within five sequential sensor detections.</t>
  </si>
  <si>
    <t>The second sensor is detected twice within three sequential sensor detections.</t>
  </si>
  <si>
    <t>The second and third sensors are detected twice in series within four sequential sensor detections.</t>
  </si>
  <si>
    <t>The third sensor is detected twice before and after the second sensor detection within four sequential sensor detections.</t>
  </si>
  <si>
    <t>The second sensor is detected twice and the third sensor is detected twice before and after the second sensor detection within four sequential sensor detections.</t>
  </si>
  <si>
    <t>The third sensor is detected three times between two second sensor detections, between the sencond and fourth sensors, and between two fourth sensor detections, within five sequential sensor detections.</t>
  </si>
  <si>
    <t>Current solution</t>
  </si>
  <si>
    <t>Time and distacne between the first and third sensors are used</t>
  </si>
  <si>
    <t>Time and distacne between the first and fourth sensors are used</t>
  </si>
  <si>
    <t>Time and distacne between the first and fifth sensors are used</t>
  </si>
  <si>
    <t>Possible patient action</t>
  </si>
  <si>
    <t>Block the badge signal to sensors. Covering the badge with patient arm, gown or assests.</t>
  </si>
  <si>
    <t>N/A</t>
  </si>
  <si>
    <t>First, a patient blocks the badge signal to sensors by covering the badge with patient arm, gown or assests in the second sensor detection zone until gets to the third sensor. Second, the patient turns back until gets to the sencond sensor again and then turns back again to the direction of the third sensor.</t>
  </si>
  <si>
    <t>The patient makes two direct rounds between the second and third sensors.</t>
  </si>
  <si>
    <t>The patient makes each two direct round between the sedond and third sonsors and between third and fourth sensors.</t>
  </si>
  <si>
    <t>Pattern</t>
  </si>
  <si>
    <t>ZB 05 Hall by OR Reception</t>
  </si>
  <si>
    <t>ZB 05 Hall by CV OR Reception</t>
  </si>
  <si>
    <t>ZB 05 Hall by OR Anes Control</t>
  </si>
  <si>
    <t>ZB 05 PACU Hall by Pt Rm 3</t>
  </si>
  <si>
    <t>ZB 05 PACU Hall by Pt Rm 6</t>
  </si>
  <si>
    <t>ZB 05 PACU Hall by Pt Rm 8</t>
  </si>
  <si>
    <t>ZB 05 PACU Hall by Pt Rm 11</t>
  </si>
  <si>
    <t>ZB 05 PACU Hall by Pt Rm 31</t>
  </si>
  <si>
    <t>ZB 05 PACU Pt Rm 30</t>
  </si>
  <si>
    <t>ZB 05 PACU Staff Sta B</t>
  </si>
  <si>
    <t>ZB 05 PACU Staff Sta A</t>
  </si>
  <si>
    <t>ZB 05 Hall by Zayed EVS Closet</t>
  </si>
  <si>
    <t>ZB 06 Hall by Zayed RestRms</t>
  </si>
  <si>
    <t>ZB 06 A-Ofc Hall by Medium Conf</t>
  </si>
  <si>
    <t>ZB 06 A-Ofc Hall by Trma Ofc Ent</t>
  </si>
  <si>
    <t>ZB 06 A-Ofc Hall by Off 6114</t>
  </si>
  <si>
    <t>ZB 06 A-Ofc Hall by Off 6118</t>
  </si>
  <si>
    <t>ZB 06 A-Ofc Hall by Off 6126</t>
  </si>
  <si>
    <t>ZB 06 A-Ofc Hall by Copy Rm</t>
  </si>
  <si>
    <t>ZB 06 A-Ofc Hall by Sm Conf Rm</t>
  </si>
  <si>
    <t>ZB 06 A-Ofc Hall by Kitchen</t>
  </si>
  <si>
    <t>ZB 06 A-Ofc Hall by Stair G</t>
  </si>
  <si>
    <t>ZB 06 A-Ofc Hall by Lg Conf Rm</t>
  </si>
  <si>
    <t>ZB 06 A-Ofc Hall by Fellows Off</t>
  </si>
  <si>
    <t>ZB 06 A-Ofc Hall by Off 6208A</t>
  </si>
  <si>
    <t>ZB 06 Hall by Stair A</t>
  </si>
  <si>
    <t>ZB 05 Hall by OR Cart Staging</t>
  </si>
  <si>
    <t>ZB 05 CVSICU Hall by Staff Sta C</t>
  </si>
  <si>
    <t>ZB 05 CVSICU Hall by Pt Rm 24</t>
  </si>
  <si>
    <t>ZB 05 CVSICU Hall by Pt Rm 22</t>
  </si>
  <si>
    <t>ZB 05 CVSICU Pt Rm 16</t>
  </si>
  <si>
    <t>ZB 05 Zayed Pt Elev</t>
  </si>
  <si>
    <t>ZB 10 CVPCU Pt Rm 8</t>
  </si>
  <si>
    <t>ZB 10 Hall by Stair A</t>
  </si>
  <si>
    <t>ZB 10 CVPCU Pt Rm 29</t>
  </si>
  <si>
    <t>ZB 10 CVPCU Pt Rm 21/22 Ante</t>
  </si>
  <si>
    <t>ZB 10 CVPCU Equip Rm</t>
  </si>
  <si>
    <t>Anomaly</t>
  </si>
  <si>
    <t>A dictionary definition of anomaly is "something that deviates from what is standard, normal, or expected." In this project, the abnormis is regarded as a potential case which can be associated with abnormal (NOT sequential) sensor detections and abnormal data combinations that can be generated by patient actions or system data processing.</t>
  </si>
  <si>
    <t>&lt;-----6</t>
  </si>
  <si>
    <t>Pattern10</t>
  </si>
  <si>
    <t>A-B-B-C-C-B-C-D</t>
  </si>
  <si>
    <t>A-B1-B2-C1-C2-B3-C3-D</t>
  </si>
  <si>
    <t>A-B1-C3-D</t>
  </si>
  <si>
    <t>Sensor</t>
  </si>
  <si>
    <t>17,21</t>
  </si>
  <si>
    <t>27,25</t>
  </si>
  <si>
    <t>17,30</t>
  </si>
  <si>
    <t>59,56</t>
  </si>
  <si>
    <t>A-B-C-B-C-B-C-B-A</t>
  </si>
  <si>
    <t>A1-B1-C1-B2-C2-B3-C3-B4-A2</t>
  </si>
  <si>
    <t>A1-B1-C2-B3-A</t>
  </si>
  <si>
    <t>Segments</t>
  </si>
  <si>
    <t>Missed</t>
  </si>
  <si>
    <t>Each</t>
  </si>
  <si>
    <t>Total</t>
  </si>
  <si>
    <t>Pattern9</t>
  </si>
  <si>
    <t xml:space="preserve">Within four sequential sensor detections, the second sensor is detected twice and  the third sensor is detected twice sequentially, and then the second and third sensors are detected again. </t>
  </si>
  <si>
    <t>The first of second sensor detection is eliminated. Time of the first of second sensor is cumulated to the segment between the first senstor and the second of second sensor. Distance of the first of second sensor is ignored, so only the segment distance between the first sensor and the second of second sensor is used.</t>
  </si>
  <si>
    <t>The first of  third sensor detection is eliminated. Time of the first of third sensor is cumulated to the segment between the first senstor and the second sensor. Distance of the first of second sensor is ignored, so only the segment distance between the first sensor and the second sensor is used.</t>
  </si>
  <si>
    <t>The first of third sensor and the second of second sensor are eliminated. Time of the first of third sensor and time of the second of second sensor are cumulated to the segment between the first of second senstor and the second of third sensor. Distance of the first of third sensor and distance of the second of second sensor are ignored, so only the segment distance between the first of second sensor and the second of third sensor is used.</t>
  </si>
  <si>
    <t>The first of third sensor and the first of second sensor are eliminated.  Time of the first of third sensor and time of the first of second sensor are cumulated to the segment between the first senstor and the second of second sensor. Distance of the first of third sensor and distance of the first of second sensor are ignored, so only the segment distance between the first sensor and the second of second sensor is used.</t>
  </si>
  <si>
    <t>The second and third of second sensor and the first and second of third sensor detecteion are eliminated. Time of eliminated sensors is cumulated to the segment between the first of second sensor and the third of third sensor. Only the segment distance between the first of second sensor and the third of third sensor is used, otherwise all eliminated sensors' distances are ignored.</t>
  </si>
  <si>
    <t>The first of third sensor, the second of second sensor, the second of third sensor and the first of fourth sensor are eliminated. Time of the first of third sensor, the second of second sensor, the second of third sensor and the first of fourth sensor are cumulated to the segment between the first of second sensor and the third of third sensor. All eliminated sensors' distances are ignored, so only the segment distance between the first of second sensor and the third of third sensor information is used.</t>
  </si>
  <si>
    <t>Pattern11</t>
  </si>
  <si>
    <t>52,35</t>
  </si>
  <si>
    <t>Detected</t>
  </si>
  <si>
    <t>Anomalies</t>
  </si>
  <si>
    <t>Detailed information</t>
  </si>
  <si>
    <t>Number of segments</t>
  </si>
  <si>
    <t>Ambulation #</t>
  </si>
  <si>
    <t>(%)</t>
  </si>
  <si>
    <t>6(52),11(59,56)</t>
  </si>
  <si>
    <t>7(52,35)</t>
  </si>
  <si>
    <t>2(44)</t>
  </si>
  <si>
    <t>2(35),2(44),2(56),2(44)</t>
  </si>
  <si>
    <t>6(27)</t>
  </si>
  <si>
    <t>3(17,21),2(4)</t>
  </si>
  <si>
    <t>7(27,25)</t>
  </si>
  <si>
    <t>2(13),2(35)</t>
  </si>
  <si>
    <t>7(17,30)</t>
  </si>
  <si>
    <t>Segment average speed( mph)</t>
  </si>
  <si>
    <t>Segment average speed (mph)</t>
  </si>
  <si>
    <t>Anomaly sensor #</t>
  </si>
  <si>
    <t>35,44(3),56</t>
  </si>
  <si>
    <t>27,35,52(2),56,59</t>
  </si>
  <si>
    <t>4,13,17,21,35</t>
  </si>
  <si>
    <t>17,25,27(2),30</t>
  </si>
  <si>
    <t>between days 2 spaces / between ambulations in same day 1 space</t>
  </si>
  <si>
    <t>NH 02 Hall by Connector to Phipps</t>
  </si>
  <si>
    <t>ZB 03 Loop by Blood Bank</t>
  </si>
  <si>
    <t>ZB 05 PACU Staff Work Area</t>
  </si>
  <si>
    <t>ZB 06 Hall by Zayed EVS Closet</t>
  </si>
  <si>
    <t>ZB 06 A-Ofc Hall by ACCM Library</t>
  </si>
  <si>
    <t>ZB 05 CVSICU Pt Rm 21</t>
  </si>
  <si>
    <t>ZB 10 CVPCU Pt Rm 30</t>
  </si>
  <si>
    <t>ZB 01 Zayed Pt Elev</t>
  </si>
  <si>
    <t>ZB 01 AED Main Supply Hall</t>
  </si>
  <si>
    <t>NH B1 Connector to Zayed</t>
  </si>
  <si>
    <t>NH B1 Hall by RAD Ent South</t>
  </si>
  <si>
    <t>NH B1 RAD South Ent</t>
  </si>
  <si>
    <t>NH B1 Hall by B1 104</t>
  </si>
  <si>
    <t>NH B1 Ramp to Rad Bldg</t>
  </si>
  <si>
    <t>NH B1 Hall by PET Registration</t>
  </si>
  <si>
    <t>NH B1 Patient Elevators</t>
  </si>
  <si>
    <t>NH B1 RAD Waiting</t>
  </si>
  <si>
    <t>NH B1 Hall by B112</t>
  </si>
  <si>
    <t>NH B1 Hall by Fluoro 4</t>
  </si>
  <si>
    <t>NH B1 Hall by Fluoro 6</t>
  </si>
  <si>
    <t>ZB 01 AED Hall by Soiled Util (North)</t>
  </si>
  <si>
    <t>ZB 10 Hall by CVPCU ClassRm</t>
  </si>
  <si>
    <t>ZB 01 AED Hall by Pt Elev</t>
  </si>
  <si>
    <t>ZB 01 AED Hall by Family Lounge</t>
  </si>
  <si>
    <t>ZB 01 AED Family Lounge</t>
  </si>
  <si>
    <t>ZB 01 AED Ambo Hallway (Radiology)</t>
  </si>
  <si>
    <t>ZB 01 AED Ambo Hallway (Trauma)</t>
  </si>
  <si>
    <t>ZB 01 AED Rad/Trauma Hallway</t>
  </si>
  <si>
    <t>ZB 01 AED CT Scan 2</t>
  </si>
  <si>
    <t>ZB 01 AED CT Scan 1</t>
  </si>
  <si>
    <t>ZB 04 RAD Hall by MR 1</t>
  </si>
  <si>
    <t>ZB 04 RAD Hall by MR</t>
  </si>
  <si>
    <t>ZB 04 RAD Pt Rm 5</t>
  </si>
  <si>
    <t>ZB 04 RAD Hall by Pt Rm 9</t>
  </si>
  <si>
    <t>ZB 04 RAD Hall by Pt Rm 8</t>
  </si>
  <si>
    <t>ZB 04 RAD Pt Rm 3</t>
  </si>
  <si>
    <t>ZB 04 RAD Hall by CT Rms</t>
  </si>
  <si>
    <t>ZB 04 RAD Hall by Pt Elev</t>
  </si>
  <si>
    <t>ZB 04 Zayed Pt Elev</t>
  </si>
  <si>
    <t>New1</t>
  </si>
  <si>
    <t>21,17,10</t>
  </si>
  <si>
    <t>or new1+7</t>
  </si>
  <si>
    <t>21,17+21,10</t>
  </si>
  <si>
    <t>21,10</t>
  </si>
  <si>
    <t>New2</t>
  </si>
  <si>
    <t>New3</t>
  </si>
  <si>
    <t>New4</t>
  </si>
  <si>
    <t>ZB 10 CVPCU Soiled Util B (10078)</t>
  </si>
  <si>
    <t>49,50</t>
  </si>
  <si>
    <t>56,52</t>
  </si>
  <si>
    <t>21,17</t>
  </si>
  <si>
    <t>New5</t>
  </si>
  <si>
    <t>59,44,52,56</t>
  </si>
  <si>
    <t>New6</t>
  </si>
  <si>
    <t>10,21</t>
  </si>
  <si>
    <t>ZB 10 CVPCU Staff Sta A</t>
  </si>
  <si>
    <t>52,56</t>
  </si>
  <si>
    <t>302311/302320</t>
  </si>
  <si>
    <t>9/16,9/20</t>
  </si>
  <si>
    <t>11:59,11:20</t>
  </si>
  <si>
    <t>x</t>
  </si>
  <si>
    <t>ZB 05 CVSICU Pt Rm 18</t>
  </si>
  <si>
    <t>ZB 05 CCU Hall by Staff Lockers</t>
  </si>
  <si>
    <t>NH 01 Connector to Concourse</t>
  </si>
  <si>
    <t>NH 01 Connector to Zayed</t>
  </si>
  <si>
    <t>ZB 02 Loop by Coffee Shop</t>
  </si>
  <si>
    <t>ZB 02 Loop by Stair B</t>
  </si>
  <si>
    <t>ZB 02 Loop by Neuro Path</t>
  </si>
  <si>
    <t>ZB 02 Loop by ATMs</t>
  </si>
  <si>
    <t>ZB 10 CVPCU Pt Rm 12</t>
  </si>
  <si>
    <t>ZB 05 Zayed Soiled Elev</t>
  </si>
  <si>
    <t>ZB 05 CVSICU Pt Rm 25</t>
  </si>
  <si>
    <t>ZB 05 Hall by Zayed Pt Elev/Xray Alcove</t>
  </si>
  <si>
    <t>ZB 10 CVPCU Pt Rm 22</t>
  </si>
  <si>
    <t>A</t>
  </si>
  <si>
    <t>m/u</t>
  </si>
  <si>
    <t>ZB 10 CVPCU Pt Rm 23</t>
  </si>
  <si>
    <t>ZB 02 Loop by ENDO</t>
  </si>
  <si>
    <t>ZB 02 Zayed Bridge to Weinberg</t>
  </si>
  <si>
    <t>WE 02 Connector to Zayed</t>
  </si>
  <si>
    <t>NH 01 Connector to Billings</t>
  </si>
  <si>
    <t>NH 01 Loop by Billings</t>
  </si>
  <si>
    <t>NH 01 Loop by Cafeteria</t>
  </si>
  <si>
    <t>ZB 10 CVPCU Pt Rm 21</t>
  </si>
  <si>
    <t>ZB 10 CVPCU Med Room B</t>
  </si>
  <si>
    <t>56,59</t>
  </si>
  <si>
    <t>new6</t>
  </si>
  <si>
    <t>50,49</t>
  </si>
  <si>
    <t>new4</t>
  </si>
  <si>
    <t>13,1</t>
  </si>
  <si>
    <t>new7</t>
  </si>
  <si>
    <t>1,13</t>
  </si>
  <si>
    <t>4,10</t>
  </si>
  <si>
    <t>new8</t>
  </si>
  <si>
    <t>ZB 03 NCCU Hall by Conf Rm</t>
  </si>
  <si>
    <t>ZB 03 NCCU Hall by Stair C</t>
  </si>
  <si>
    <t>ZB 03 NCCU Staff Work Area</t>
  </si>
  <si>
    <t>ZB 03 NCCU Hall by Pt Rm 8</t>
  </si>
  <si>
    <t>ZB 03 NCCU Hall by Soiled Util</t>
  </si>
  <si>
    <t>ZB 03 NCCU Pt Rm 6</t>
  </si>
  <si>
    <t>ZB 03 NCCU Hall by Pt Rm 21</t>
  </si>
  <si>
    <t>ZB 03 NCCU Hall by Pt Rm 23</t>
  </si>
  <si>
    <t>ZB 05 CVSICU Pt Rm 17</t>
  </si>
  <si>
    <t>ZB 10 CVPCU Pt Rm 10</t>
  </si>
  <si>
    <t>ZB 05 CCU Clerk</t>
  </si>
  <si>
    <t>ZB 05 CCU Conf Rm</t>
  </si>
  <si>
    <t>ZB 05 PACU Staff Station</t>
  </si>
  <si>
    <t>ZB 05 PACU Hall by Pt Rm 17</t>
  </si>
  <si>
    <t>ZB 05 PACU Hall by Pt Rm 19</t>
  </si>
  <si>
    <t>ZB 05 PACU Hall by Staff Sta</t>
  </si>
  <si>
    <t>ZB 05 Hall by PACU Conf Rm</t>
  </si>
  <si>
    <t>ZB 05 CVSICU Pt Rm 28</t>
  </si>
  <si>
    <t>ZB 10 CVPCU Pt Rm 17</t>
  </si>
  <si>
    <t>ZB 03 NCCU Hall by Pt Rm 19</t>
  </si>
  <si>
    <t>ZB 05 CVSICU Pt Rm 27</t>
  </si>
  <si>
    <t>ZB 10 CVPCU Pt Rm 6</t>
  </si>
  <si>
    <t>ZB 05 CVSICU Pt Rm 23</t>
  </si>
  <si>
    <t>ZB 05 CVSICU Pt Rm 26</t>
  </si>
  <si>
    <t>ZB 05 CVIL Hall by Inv Mgr</t>
  </si>
  <si>
    <t>ZB 05 CVIL Hall by 511</t>
  </si>
  <si>
    <t>ZB 05 CVIL Clean Core Equip</t>
  </si>
  <si>
    <t>ZB 05 CVIL Clean Core B</t>
  </si>
  <si>
    <t>ZB 05 OR Clean Core A</t>
  </si>
  <si>
    <t>ZB 05 OR 505</t>
  </si>
  <si>
    <t>ZB 05 OR Hall by Stair K</t>
  </si>
  <si>
    <t>ZB 05 OR Hall by 501 Vest</t>
  </si>
  <si>
    <t>ZB 05 OR Hall by Scope Decon</t>
  </si>
  <si>
    <t>ZB 05 OR Hall by Soiled Util</t>
  </si>
  <si>
    <t>ZB 05 OR Hall by Clean Core A</t>
  </si>
  <si>
    <t>ZB 05 OR Hall by Med Rm</t>
  </si>
  <si>
    <t>ZB 05 OR Hall by EVS Closet</t>
  </si>
  <si>
    <t>new9</t>
  </si>
  <si>
    <t>59,44,56</t>
  </si>
  <si>
    <t>ZB 05 CVSICU Equip</t>
  </si>
  <si>
    <t>ZB 10 CVPCU Pt Rm 28</t>
  </si>
  <si>
    <t>2(44),2(13)</t>
  </si>
  <si>
    <t>3(56,59),3(49,50)</t>
  </si>
  <si>
    <t>2(17),2(59)</t>
  </si>
  <si>
    <t>2(59)</t>
  </si>
  <si>
    <t>2(35)</t>
  </si>
  <si>
    <t>n6(50,49),n4(13,1)</t>
  </si>
  <si>
    <t>6(52),n8(4,10)</t>
  </si>
  <si>
    <t>2(13)</t>
  </si>
  <si>
    <t>6(27),7(50,49)</t>
  </si>
  <si>
    <t>6(27),6(1)</t>
  </si>
  <si>
    <t>2(13),2(13)</t>
  </si>
  <si>
    <t>2(59),2(15)</t>
  </si>
  <si>
    <t>59,44</t>
  </si>
  <si>
    <t>3(59,44)</t>
  </si>
  <si>
    <t>2(44),2(50),2(59)</t>
  </si>
  <si>
    <t>2(15),2(44)</t>
  </si>
  <si>
    <t>6(52)</t>
  </si>
  <si>
    <t>N1(21,17,10),7(21,10),N2(4)</t>
  </si>
  <si>
    <t>7(49,50),6(59),N4(56,52),7(21,17)</t>
  </si>
  <si>
    <t>N5(59,44,52,56),N6(17,30),N6(10,21)</t>
  </si>
  <si>
    <t>7(21,17),7(10,21),5(4)</t>
  </si>
  <si>
    <t>7(52,56),9(21,10)</t>
  </si>
  <si>
    <t>N9(59,44,56)</t>
  </si>
  <si>
    <t>2(59),2(37),2(45),2(59),2(59)</t>
  </si>
  <si>
    <t>6(59),N3(56,52),N4(17,21)</t>
  </si>
  <si>
    <t>Total # of detected sensors</t>
  </si>
  <si>
    <t>13(2),17,35(2),44,49,50,56,59(3)</t>
  </si>
  <si>
    <t>13(3)</t>
  </si>
  <si>
    <t>15,59</t>
  </si>
  <si>
    <t>37,44(2),45,50,59(5)</t>
  </si>
  <si>
    <t>15,44</t>
  </si>
  <si>
    <t>1,4,10,13,27,49(2),50(2),52</t>
  </si>
  <si>
    <t>1,27(2)</t>
  </si>
  <si>
    <t>4(2),10(5),17(5),21(8),30,44,49,50,52(4),56(4),59(3)</t>
  </si>
  <si>
    <t>44,56,59</t>
  </si>
  <si>
    <t>sensor #</t>
  </si>
  <si>
    <t>frequency</t>
  </si>
  <si>
    <t>ZB 05 OR 503</t>
  </si>
  <si>
    <t>T1</t>
  </si>
  <si>
    <t>56,59,52</t>
  </si>
  <si>
    <t>T2</t>
  </si>
  <si>
    <t>10_1</t>
  </si>
  <si>
    <t>T3_1</t>
  </si>
  <si>
    <t>ZB 10 CVPCU Pt Rm 14</t>
  </si>
  <si>
    <t>ZB 05 CVSICU Hall by Pt Rm 14</t>
  </si>
  <si>
    <t>ZB 05 CVSICU Ent by Pt Rm 14</t>
  </si>
  <si>
    <t>ZB 10 CVPCU Pt Rm 7</t>
  </si>
  <si>
    <t>ZB 10 CVPCU Pt Rm 33</t>
  </si>
  <si>
    <t>NH B1 Hall by Ramp to Rad Bldg</t>
  </si>
  <si>
    <t>NH B1 Gen Xray Room 2</t>
  </si>
  <si>
    <t>NH 02 Patient Elevators</t>
  </si>
  <si>
    <t>NH 02 Hall by Office (245)</t>
  </si>
  <si>
    <t>NH 02 Hall by Blood Lab (252)</t>
  </si>
  <si>
    <t>NH 02 Hall by Maternal Fetal Clinic</t>
  </si>
  <si>
    <t>T4</t>
  </si>
  <si>
    <t>52,56,59</t>
  </si>
  <si>
    <t>T5</t>
  </si>
  <si>
    <t>5_1</t>
  </si>
  <si>
    <t>5_2</t>
  </si>
  <si>
    <t>5_3</t>
  </si>
  <si>
    <t>11,4</t>
  </si>
  <si>
    <t>ZB 05 CVSICU Pt Rm 15</t>
  </si>
  <si>
    <t>ZB 10 CVPCU Pt Rm 3</t>
  </si>
  <si>
    <t>ZB 10 Zayed Soiled Elev</t>
  </si>
  <si>
    <t>T5_1</t>
  </si>
  <si>
    <t>45,49</t>
  </si>
  <si>
    <t>T5_2</t>
  </si>
  <si>
    <t>T6</t>
  </si>
  <si>
    <t>2_1</t>
  </si>
  <si>
    <t>30,35</t>
  </si>
  <si>
    <t>13,4</t>
  </si>
  <si>
    <t>25,15</t>
  </si>
  <si>
    <t>2_2</t>
  </si>
  <si>
    <t>4_2</t>
  </si>
  <si>
    <t>59,44,45</t>
  </si>
  <si>
    <t>ZB 10 CVPCU Pt Rm 11</t>
  </si>
  <si>
    <t>45,44,59</t>
  </si>
  <si>
    <t>T5_1(45,49),7(49,50)</t>
  </si>
  <si>
    <t>T5_2(49),6(27),T6(49)</t>
  </si>
  <si>
    <t>2_1(45),2(13)</t>
  </si>
  <si>
    <t>6(59)</t>
  </si>
  <si>
    <t>2(25),3(30,35),2(59)</t>
  </si>
  <si>
    <t>2(27),3(13,4),2(35),2(59),2(45),2(50),3(25,15),2(17),2_2(45)</t>
  </si>
  <si>
    <t>4_2(59,44,45)</t>
  </si>
  <si>
    <t>2_1(45),3(13,4),2_2(45)</t>
  </si>
  <si>
    <t>7(52,56),7(49,50),6(59)</t>
  </si>
  <si>
    <t>T1(52,56),7(49,50)</t>
  </si>
  <si>
    <t>10_1(56,59,52),T3_1(52,56),T2(56,52)</t>
  </si>
  <si>
    <t>2(13),2(45)</t>
  </si>
  <si>
    <t>4_2(45,44,59)</t>
  </si>
  <si>
    <t>T7(45,49)</t>
  </si>
  <si>
    <t>5_2(59)</t>
  </si>
  <si>
    <t>7(52,56),T4(52,56,59)</t>
  </si>
  <si>
    <t>T(59,56),5_1(25),6(52)</t>
  </si>
  <si>
    <t>5_2(59),5_3(30),7(11,4)</t>
  </si>
  <si>
    <t>4(2),13(6),15,17,25(2),27,30,35(2),44,45(6),50,59(3)</t>
  </si>
  <si>
    <t>27(4),45,49(4),50,59</t>
  </si>
  <si>
    <t>13,44,45,49</t>
  </si>
  <si>
    <t>49(2),50(2),52(5),56(5),59(2)</t>
  </si>
  <si>
    <t>44,45,59</t>
  </si>
  <si>
    <t>45,49,52</t>
  </si>
  <si>
    <t>4,11,25,30,52(3),56(3),59(5)</t>
  </si>
  <si>
    <t>ZB 01 AED Hall by Med Gas Storage</t>
  </si>
  <si>
    <t>ZB 03 NCCU Pt Rm 19</t>
  </si>
  <si>
    <t>ZB 03 NCCU Resident Lounge</t>
  </si>
  <si>
    <t>ZB 03 NCCU Hall by Supply Rm</t>
  </si>
  <si>
    <t>ZB 03 NCCU Hall by Oxygen Storage</t>
  </si>
  <si>
    <t>ZB 03 Hall by Zayed EIDF A</t>
  </si>
  <si>
    <t>ZB 01 AED Hall by Soiled Elev</t>
  </si>
  <si>
    <t>ZB 01 AED Hall by Clean Elev</t>
  </si>
  <si>
    <t>ZB 03 NCCU Hall by Pt Rm 25</t>
  </si>
  <si>
    <t>ZB 10 CVPCU Pt Rm 24</t>
  </si>
  <si>
    <t>ZB 10 CVPCU Pt Rm 16</t>
  </si>
  <si>
    <t>ZB 10 CVPCU Pt Rm 9</t>
  </si>
  <si>
    <t>ZB 02 Loop by Lg Auditorium</t>
  </si>
  <si>
    <t>MA3.1</t>
  </si>
  <si>
    <t>17_1</t>
  </si>
  <si>
    <t>10,4</t>
  </si>
  <si>
    <t>MA1</t>
  </si>
  <si>
    <t>17_2</t>
  </si>
  <si>
    <t>MA8</t>
  </si>
  <si>
    <t>MA7</t>
  </si>
  <si>
    <t>NH B1 Connector to Phipps</t>
  </si>
  <si>
    <t>NH B1 Hall by Connector to Phipps</t>
  </si>
  <si>
    <t>NH B1 Service Elevators</t>
  </si>
  <si>
    <t>ZB 01 Zayed Pt Resource Center Ent</t>
  </si>
  <si>
    <t>ZB 05 OR Waiting</t>
  </si>
  <si>
    <t>ZB 06 Hall by Zayed Elev</t>
  </si>
  <si>
    <t>ZB 03 NCCU Hall by NP Off/Xray Alcove</t>
  </si>
  <si>
    <t>ZB 03 NCCU Hall by Pt Rm 15</t>
  </si>
  <si>
    <t>NH 01 Main Waiting</t>
  </si>
  <si>
    <t>NH 01 Loop by Gift Shop</t>
  </si>
  <si>
    <t>ZB 02 Loop by Conf Center</t>
  </si>
  <si>
    <t>ZB 05 OR Conf Rm</t>
  </si>
  <si>
    <t>ZB 10 CVPCU Pt Rm 5</t>
  </si>
  <si>
    <t>17_3</t>
  </si>
  <si>
    <t>44,59,56,52</t>
  </si>
  <si>
    <t>17_4</t>
  </si>
  <si>
    <t>EM1</t>
  </si>
  <si>
    <t>SM1</t>
  </si>
  <si>
    <t>MA3.1(25),17_1(10,4)</t>
  </si>
  <si>
    <t>MM1</t>
  </si>
  <si>
    <t>MM1(35)</t>
  </si>
  <si>
    <t>MA1(25),MA1(13)</t>
  </si>
  <si>
    <t>MA3.1(21),MA3.1(30),17_2(52,56,59)</t>
  </si>
  <si>
    <t>MA8(17,21),MA8(52,35)</t>
  </si>
  <si>
    <t>MA7(52,56)</t>
  </si>
  <si>
    <t>MM1(35),MM1(15)</t>
  </si>
  <si>
    <t>MM1(13)</t>
  </si>
  <si>
    <t>17_3(44,59,56,52),17_4(44,59,56,52)</t>
  </si>
  <si>
    <t>EM1(44)</t>
  </si>
  <si>
    <t>SM1(44)</t>
  </si>
  <si>
    <t>MA8(56,59)</t>
  </si>
  <si>
    <t>14 minutes 25 seconds</t>
  </si>
  <si>
    <t>6 minutes 41 seconds</t>
  </si>
  <si>
    <t>11 minutes 4 seconds</t>
  </si>
  <si>
    <t>9 minutes 30 seconds</t>
  </si>
  <si>
    <t>8 minutes 20 seconds</t>
  </si>
  <si>
    <t>7 minutes 0 seconds</t>
  </si>
  <si>
    <t>6 minutes 14 seconds</t>
  </si>
  <si>
    <t>6 minutes 45 seconds</t>
  </si>
  <si>
    <t>7 minutes 31 seconds</t>
  </si>
  <si>
    <t>7 minutes 37 seconds</t>
  </si>
  <si>
    <t>10 minutes 34 seconds</t>
  </si>
  <si>
    <t>7 minutes 3 seconds</t>
  </si>
  <si>
    <t>65 minutes 4 seconds</t>
  </si>
  <si>
    <t>11 minutes 29 seconds</t>
  </si>
  <si>
    <t>9 minutes 21 seconds</t>
  </si>
  <si>
    <t>7 minutes 27 seconds</t>
  </si>
  <si>
    <t>5 minutes 54 seconds</t>
  </si>
  <si>
    <t>7 minutes 10 seconds</t>
  </si>
  <si>
    <t>2 minutes 46 seconds</t>
  </si>
  <si>
    <t>4 minutes 43 seconds</t>
  </si>
  <si>
    <t>5 minutes 52 seconds</t>
  </si>
  <si>
    <t>6 minutes 24 seconds</t>
  </si>
  <si>
    <t>7 minutes 28 seconds</t>
  </si>
  <si>
    <t>3 minutes 56 seconds</t>
  </si>
  <si>
    <t>9 minutes 3 seconds</t>
  </si>
  <si>
    <t>9 minutes 18 seconds</t>
  </si>
  <si>
    <t>15 minutes 14 seconds</t>
  </si>
  <si>
    <t>6 minutes 0 seconds</t>
  </si>
  <si>
    <t>3 minutes 51 seconds</t>
  </si>
  <si>
    <t>6 minutes 50 seconds</t>
  </si>
  <si>
    <t>6 minutes 10 seconds</t>
  </si>
  <si>
    <t>7 minutes 15 seconds</t>
  </si>
  <si>
    <t>4 minutes 27 seconds</t>
  </si>
  <si>
    <t>3 minutes 31 seconds</t>
  </si>
  <si>
    <t>2 minutes 54 seconds</t>
  </si>
  <si>
    <t>3 minutes 53 seconds</t>
  </si>
  <si>
    <t>1 minutes 49 seconds</t>
  </si>
  <si>
    <t>9 minutes 11 seconds</t>
  </si>
  <si>
    <t>6 minutes 53 seconds</t>
  </si>
  <si>
    <t>5 minutes 14 seconds</t>
  </si>
  <si>
    <t>0 minutes 17 seconds</t>
  </si>
  <si>
    <t>8 minutes 19 seconds</t>
  </si>
  <si>
    <t>7 minutes 11 seconds</t>
  </si>
  <si>
    <t>7 minutes 49 seconds</t>
  </si>
  <si>
    <t>8 minutes 34 seconds</t>
  </si>
  <si>
    <t>8 minutes 12 seconds</t>
  </si>
  <si>
    <t>9 minutes 7 seconds</t>
  </si>
  <si>
    <t>8 minutes 41 seconds</t>
  </si>
  <si>
    <t>4 minutes 5 seconds</t>
  </si>
  <si>
    <t>2 minutes 57 seconds</t>
  </si>
  <si>
    <t>10 minutes 6 seconds</t>
  </si>
  <si>
    <t>4 minutes 16 seconds</t>
  </si>
  <si>
    <t>14 minutes 5 seconds</t>
  </si>
  <si>
    <t>15 minutes 19 seconds</t>
  </si>
  <si>
    <t>33 minutes 51 seconds</t>
  </si>
  <si>
    <t>7 minutes 4 seconds</t>
  </si>
  <si>
    <t>8 minutes 7 seconds</t>
  </si>
  <si>
    <t>3 minutes 15 seconds</t>
  </si>
  <si>
    <t>4 minutes 49 seconds</t>
  </si>
  <si>
    <t>5 minutes 53 seconds</t>
  </si>
  <si>
    <t>5 minutes 16 seconds</t>
  </si>
  <si>
    <t>4 minutes 55 seconds</t>
  </si>
  <si>
    <t>4 minutes 24 seconds</t>
  </si>
  <si>
    <t>7 minutes 38 seconds</t>
  </si>
  <si>
    <t>3 minutes 21 seconds</t>
  </si>
  <si>
    <t>3 minutes 52 seconds</t>
  </si>
  <si>
    <t>7 minutes 25 seconds</t>
  </si>
  <si>
    <t>5 minutes 44 seconds</t>
  </si>
  <si>
    <t>8 minutes 39 seconds</t>
  </si>
  <si>
    <t>4 minutes 22 seconds</t>
  </si>
  <si>
    <t>11 minutes 58 seconds</t>
  </si>
  <si>
    <t>7 minutes 42 seconds</t>
  </si>
  <si>
    <t>4 minutes 56 seconds</t>
  </si>
  <si>
    <t>6 minutes 12 seconds</t>
  </si>
  <si>
    <t>3 minutes 28 seconds</t>
  </si>
  <si>
    <t>2 minutes 4 seconds</t>
  </si>
  <si>
    <t>5 minutes 23 seconds</t>
  </si>
  <si>
    <t>2 minutes 11 seconds</t>
  </si>
  <si>
    <t>3 minutes 30 seconds</t>
  </si>
  <si>
    <t>3 minutes 16 seconds</t>
  </si>
  <si>
    <t>3 minutes 35 seconds</t>
  </si>
  <si>
    <t>3 minutes 36 seconds</t>
  </si>
  <si>
    <t>4 minutes 38 seconds</t>
  </si>
  <si>
    <t>5 minutes 47 seconds</t>
  </si>
  <si>
    <t>2 minutes 55 seconds</t>
  </si>
  <si>
    <t>3 minutes 43 seconds</t>
  </si>
  <si>
    <t>3 minutes 2 seconds</t>
  </si>
  <si>
    <t>3 minutes 7 seconds</t>
  </si>
  <si>
    <t>Distance (ft)</t>
  </si>
  <si>
    <t>Speed (mph)</t>
  </si>
  <si>
    <t>Max</t>
  </si>
  <si>
    <t>Mean</t>
  </si>
  <si>
    <t>Min</t>
  </si>
  <si>
    <t>①</t>
  </si>
  <si>
    <t>②</t>
  </si>
  <si>
    <t>Max-Min</t>
  </si>
  <si>
    <t>③</t>
  </si>
  <si>
    <t>Sum</t>
  </si>
  <si>
    <t>④</t>
  </si>
  <si>
    <t>Distance sum</t>
  </si>
  <si>
    <t>⑤</t>
  </si>
  <si>
    <t>Distance progress</t>
  </si>
  <si>
    <t>⑥</t>
  </si>
  <si>
    <t>⑦</t>
  </si>
  <si>
    <t>-</t>
  </si>
  <si>
    <t>⑪</t>
  </si>
  <si>
    <t>⑩</t>
  </si>
  <si>
    <t>⑧</t>
  </si>
  <si>
    <t>⑨</t>
  </si>
  <si>
    <t>Last-1st Distance</t>
  </si>
  <si>
    <t>Last-1st Speed</t>
  </si>
  <si>
    <t>Mean speed</t>
  </si>
  <si>
    <t>speed progress</t>
  </si>
  <si>
    <t>2ambs</t>
  </si>
  <si>
    <t>1 amb</t>
  </si>
  <si>
    <t>1amb</t>
  </si>
  <si>
    <t>2amb</t>
  </si>
  <si>
    <t>3amb</t>
  </si>
  <si>
    <t>2 amb</t>
  </si>
  <si>
    <t>6amb</t>
  </si>
  <si>
    <t>6 amb</t>
  </si>
  <si>
    <t>4 amb</t>
  </si>
  <si>
    <t>3 amb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</si>
</sst>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64" formatCode="mm/dd/yy;@"/>
    <numFmt numFmtId="165" formatCode="0.000"/>
    <numFmt numFmtId="166" formatCode="0.0"/>
    <numFmt numFmtId="167" formatCode="m/d;@"/>
    <numFmt numFmtId="168" formatCode="m/d/yy\ h:mm;@"/>
    <numFmt numFmtId="169" formatCode="m/d/yy;@"/>
    <numFmt numFmtId="170" formatCode="h:mm;@"/>
    <numFmt numFmtId="171" formatCode="0.0%"/>
    <numFmt numFmtId="172" formatCode="h:mm:ss;@"/>
    <numFmt numFmtId="173" formatCode="0.0000"/>
  </numFmts>
  <fonts count="10" x14ac:knownFonts="1">
    <font>
      <sz val="11"/>
      <color theme="1"/>
      <name val="Calibri"/>
      <family val="2"/>
      <scheme val="minor"/>
    </font>
    <font>
      <sz val="11"/>
      <color rgb="FF006100"/>
      <name val="Calibri"/>
      <family val="2"/>
      <scheme val="minor"/>
    </font>
    <font>
      <sz val="11"/>
      <color rgb="FF9C0006"/>
      <name val="Calibri"/>
      <family val="2"/>
      <scheme val="minor"/>
    </font>
    <font>
      <sz val="11"/>
      <color theme="1"/>
      <name val="Calibri"/>
      <family val="2"/>
      <scheme val="minor"/>
    </font>
    <font>
      <sz val="11"/>
      <color theme="1"/>
      <name val="Calibri"/>
      <family val="2"/>
    </font>
    <font>
      <b/>
      <i/>
      <sz val="11"/>
      <color theme="1"/>
      <name val="Calibri"/>
      <family val="2"/>
      <scheme val="minor"/>
    </font>
    <font>
      <sz val="11"/>
      <color rgb="FFFF0000"/>
      <name val="Calibri"/>
      <family val="2"/>
      <scheme val="minor"/>
    </font>
    <font>
      <sz val="11"/>
      <color rgb="FF0000FF"/>
      <name val="Calibri"/>
      <family val="2"/>
      <scheme val="minor"/>
    </font>
    <font>
      <sz val="11"/>
      <color rgb="FF0000FF"/>
      <name val="Calibri"/>
      <family val="2"/>
    </font>
    <font>
      <sz val="11"/>
      <color rgb="FFFF0000"/>
      <name val="Calibri"/>
      <family val="2"/>
    </font>
  </fonts>
  <fills count="32">
    <fill>
      <patternFill patternType="none"/>
    </fill>
    <fill>
      <patternFill patternType="gray125"/>
    </fill>
    <fill>
      <patternFill patternType="solid">
        <fgColor rgb="FFC6EFCE"/>
      </patternFill>
    </fill>
    <fill>
      <patternFill patternType="solid">
        <fgColor theme="7" tint="0.59999389629810485"/>
        <bgColor indexed="64"/>
      </patternFill>
    </fill>
    <fill>
      <patternFill patternType="solid">
        <fgColor theme="9" tint="0.59999389629810485"/>
        <bgColor indexed="64"/>
      </patternFill>
    </fill>
    <fill>
      <patternFill patternType="solid">
        <fgColor rgb="FFFFC7CE"/>
      </patternFill>
    </fill>
    <fill>
      <patternFill patternType="solid">
        <fgColor rgb="FFFFFFCC"/>
      </patternFill>
    </fill>
    <fill>
      <patternFill patternType="solid">
        <fgColor theme="9" tint="0.79998168889431442"/>
        <bgColor indexed="64"/>
      </patternFill>
    </fill>
    <fill>
      <patternFill patternType="solid">
        <fgColor rgb="FFFFCCCC"/>
        <bgColor indexed="64"/>
      </patternFill>
    </fill>
    <fill>
      <patternFill patternType="solid">
        <fgColor theme="4"/>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rgb="FF92D050"/>
        <bgColor indexed="64"/>
      </patternFill>
    </fill>
    <fill>
      <patternFill patternType="solid">
        <fgColor theme="4" tint="0.79998168889431442"/>
        <bgColor indexed="64"/>
      </patternFill>
    </fill>
    <fill>
      <patternFill patternType="solid">
        <fgColor theme="0" tint="-0.249977111117893"/>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4506668294322"/>
        <bgColor indexed="64"/>
      </patternFill>
    </fill>
    <fill>
      <patternFill patternType="solid">
        <fgColor theme="9" tint="0.39997558519241921"/>
        <bgColor indexed="64"/>
      </patternFill>
    </fill>
    <fill>
      <patternFill patternType="solid">
        <fgColor rgb="FF99FFCC"/>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theme="7" tint="-0.24994659260841701"/>
        <bgColor indexed="64"/>
      </patternFill>
    </fill>
    <fill>
      <patternFill patternType="solid">
        <fgColor theme="5"/>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79998168889431442"/>
        <bgColor indexed="65"/>
      </patternFill>
    </fill>
    <fill>
      <patternFill patternType="solid">
        <fgColor theme="5" tint="0.79998168889431442"/>
        <bgColor indexed="64"/>
      </patternFill>
    </fill>
    <fill>
      <patternFill patternType="solid">
        <fgColor theme="7" tint="0.79998168889431442"/>
        <bgColor indexed="64"/>
      </patternFill>
    </fill>
  </fills>
  <borders count="66">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double">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rgb="FFC00000"/>
      </left>
      <right/>
      <top style="medium">
        <color rgb="FFC00000"/>
      </top>
      <bottom/>
      <diagonal/>
    </border>
    <border>
      <left/>
      <right/>
      <top style="medium">
        <color rgb="FFC00000"/>
      </top>
      <bottom/>
      <diagonal/>
    </border>
    <border>
      <left/>
      <right style="medium">
        <color rgb="FFC00000"/>
      </right>
      <top style="medium">
        <color rgb="FFC00000"/>
      </top>
      <bottom/>
      <diagonal/>
    </border>
    <border>
      <left style="medium">
        <color rgb="FFC00000"/>
      </left>
      <right/>
      <top/>
      <bottom/>
      <diagonal/>
    </border>
    <border>
      <left/>
      <right style="medium">
        <color rgb="FFC00000"/>
      </right>
      <top/>
      <bottom/>
      <diagonal/>
    </border>
    <border>
      <left style="medium">
        <color rgb="FFC00000"/>
      </left>
      <right/>
      <top/>
      <bottom style="medium">
        <color rgb="FFC00000"/>
      </bottom>
      <diagonal/>
    </border>
    <border>
      <left/>
      <right/>
      <top/>
      <bottom style="medium">
        <color rgb="FFC00000"/>
      </bottom>
      <diagonal/>
    </border>
    <border>
      <left/>
      <right style="medium">
        <color rgb="FFC00000"/>
      </right>
      <top/>
      <bottom style="medium">
        <color rgb="FFC00000"/>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style="double">
        <color indexed="64"/>
      </right>
      <top style="medium">
        <color indexed="64"/>
      </top>
      <bottom style="thin">
        <color indexed="64"/>
      </bottom>
      <diagonal/>
    </border>
    <border>
      <left style="thin">
        <color indexed="64"/>
      </left>
      <right style="double">
        <color indexed="64"/>
      </right>
      <top style="thin">
        <color indexed="64"/>
      </top>
      <bottom style="medium">
        <color indexed="64"/>
      </bottom>
      <diagonal/>
    </border>
    <border>
      <left style="thin">
        <color indexed="64"/>
      </left>
      <right style="double">
        <color indexed="64"/>
      </right>
      <top/>
      <bottom style="thin">
        <color indexed="64"/>
      </bottom>
      <diagonal/>
    </border>
    <border>
      <left style="thin">
        <color indexed="64"/>
      </left>
      <right style="double">
        <color indexed="64"/>
      </right>
      <top style="thin">
        <color indexed="64"/>
      </top>
      <bottom style="thin">
        <color indexed="64"/>
      </bottom>
      <diagonal/>
    </border>
  </borders>
  <cellStyleXfs count="5">
    <xf numFmtId="0" fontId="0" fillId="0" borderId="0"/>
    <xf numFmtId="0" fontId="1" fillId="2" borderId="0" applyNumberFormat="0" applyBorder="0" applyAlignment="0" applyProtection="0"/>
    <xf numFmtId="0" fontId="2" fillId="5" borderId="0" applyNumberFormat="0" applyBorder="0" applyAlignment="0" applyProtection="0"/>
    <xf numFmtId="0" fontId="3" fillId="6" borderId="12" applyNumberFormat="0" applyFont="0" applyAlignment="0" applyProtection="0"/>
    <xf numFmtId="0" fontId="3" fillId="29" borderId="0" applyNumberFormat="0" applyBorder="0" applyAlignment="0" applyProtection="0"/>
  </cellStyleXfs>
  <cellXfs count="594">
    <xf numFmtId="0" fontId="0" fillId="0" borderId="0" xfId="0"/>
    <xf numFmtId="21" fontId="0" fillId="0" borderId="0" xfId="0" applyNumberFormat="1"/>
    <xf numFmtId="1" fontId="0" fillId="0" borderId="0" xfId="0" applyNumberFormat="1" applyFill="1"/>
    <xf numFmtId="1" fontId="0" fillId="0" borderId="0" xfId="0" applyNumberFormat="1"/>
    <xf numFmtId="2" fontId="0" fillId="0" borderId="0" xfId="0" applyNumberFormat="1"/>
    <xf numFmtId="2" fontId="0" fillId="0" borderId="0" xfId="0" applyNumberFormat="1" applyFill="1"/>
    <xf numFmtId="1" fontId="1" fillId="2" borderId="0" xfId="1" applyNumberFormat="1"/>
    <xf numFmtId="2" fontId="1" fillId="2" borderId="0" xfId="1" applyNumberFormat="1"/>
    <xf numFmtId="0" fontId="1" fillId="2" borderId="0" xfId="1"/>
    <xf numFmtId="164" fontId="0" fillId="0" borderId="0" xfId="0" applyNumberFormat="1"/>
    <xf numFmtId="0" fontId="0" fillId="3" borderId="1" xfId="0" applyFill="1" applyBorder="1"/>
    <xf numFmtId="0" fontId="0" fillId="3" borderId="2" xfId="0" applyFill="1" applyBorder="1"/>
    <xf numFmtId="21" fontId="0" fillId="3" borderId="2" xfId="0" applyNumberFormat="1" applyFill="1" applyBorder="1"/>
    <xf numFmtId="21" fontId="0" fillId="3" borderId="3" xfId="0" applyNumberFormat="1" applyFill="1" applyBorder="1"/>
    <xf numFmtId="0" fontId="0" fillId="3" borderId="4" xfId="0" applyFill="1" applyBorder="1"/>
    <xf numFmtId="0" fontId="0" fillId="3" borderId="0" xfId="0" applyFill="1" applyBorder="1"/>
    <xf numFmtId="21" fontId="0" fillId="3" borderId="0" xfId="0" applyNumberFormat="1" applyFill="1" applyBorder="1"/>
    <xf numFmtId="21" fontId="0" fillId="3" borderId="5" xfId="0" applyNumberFormat="1" applyFill="1" applyBorder="1"/>
    <xf numFmtId="0" fontId="0" fillId="3" borderId="6" xfId="0" applyFill="1" applyBorder="1"/>
    <xf numFmtId="0" fontId="0" fillId="3" borderId="7" xfId="0" applyFill="1" applyBorder="1"/>
    <xf numFmtId="21" fontId="0" fillId="3" borderId="7" xfId="0" applyNumberFormat="1" applyFill="1" applyBorder="1"/>
    <xf numFmtId="21" fontId="0" fillId="3" borderId="8" xfId="0" applyNumberFormat="1" applyFill="1" applyBorder="1"/>
    <xf numFmtId="0" fontId="0" fillId="3" borderId="9" xfId="0" applyFill="1" applyBorder="1"/>
    <xf numFmtId="0" fontId="0" fillId="3" borderId="10" xfId="0" applyFill="1" applyBorder="1"/>
    <xf numFmtId="21" fontId="0" fillId="3" borderId="10" xfId="0" applyNumberFormat="1" applyFill="1" applyBorder="1"/>
    <xf numFmtId="21" fontId="0" fillId="3" borderId="11" xfId="0" applyNumberFormat="1" applyFill="1" applyBorder="1"/>
    <xf numFmtId="0" fontId="0" fillId="4" borderId="1" xfId="0" applyFill="1" applyBorder="1"/>
    <xf numFmtId="0" fontId="0" fillId="4" borderId="2" xfId="0" applyFill="1" applyBorder="1"/>
    <xf numFmtId="21" fontId="0" fillId="4" borderId="2" xfId="0" applyNumberFormat="1" applyFill="1" applyBorder="1"/>
    <xf numFmtId="21" fontId="0" fillId="4" borderId="3" xfId="0" applyNumberFormat="1" applyFill="1" applyBorder="1"/>
    <xf numFmtId="0" fontId="0" fillId="4" borderId="4" xfId="0" applyFill="1" applyBorder="1"/>
    <xf numFmtId="0" fontId="0" fillId="4" borderId="0" xfId="0" applyFill="1" applyBorder="1"/>
    <xf numFmtId="21" fontId="0" fillId="4" borderId="0" xfId="0" applyNumberFormat="1" applyFill="1" applyBorder="1"/>
    <xf numFmtId="21" fontId="0" fillId="4" borderId="5" xfId="0" applyNumberFormat="1" applyFill="1" applyBorder="1"/>
    <xf numFmtId="0" fontId="0" fillId="4" borderId="6" xfId="0" applyFill="1" applyBorder="1"/>
    <xf numFmtId="0" fontId="0" fillId="4" borderId="7" xfId="0" applyFill="1" applyBorder="1"/>
    <xf numFmtId="21" fontId="0" fillId="4" borderId="7" xfId="0" applyNumberFormat="1" applyFill="1" applyBorder="1"/>
    <xf numFmtId="21" fontId="0" fillId="4" borderId="8" xfId="0" applyNumberFormat="1" applyFill="1" applyBorder="1"/>
    <xf numFmtId="165" fontId="0" fillId="0" borderId="0" xfId="0" applyNumberFormat="1"/>
    <xf numFmtId="166" fontId="0" fillId="0" borderId="0" xfId="0" applyNumberFormat="1"/>
    <xf numFmtId="167" fontId="0" fillId="0" borderId="0" xfId="0" applyNumberFormat="1"/>
    <xf numFmtId="168" fontId="0" fillId="0" borderId="0" xfId="0" applyNumberFormat="1"/>
    <xf numFmtId="169" fontId="0" fillId="0" borderId="0" xfId="0" applyNumberFormat="1"/>
    <xf numFmtId="170" fontId="0" fillId="0" borderId="0" xfId="0" applyNumberFormat="1"/>
    <xf numFmtId="0" fontId="0" fillId="0" borderId="0" xfId="0" applyNumberFormat="1"/>
    <xf numFmtId="0" fontId="0" fillId="7" borderId="0" xfId="0" applyFill="1"/>
    <xf numFmtId="0" fontId="0" fillId="8" borderId="0" xfId="0" applyFill="1"/>
    <xf numFmtId="0" fontId="0" fillId="4" borderId="0" xfId="0" applyFill="1"/>
    <xf numFmtId="0" fontId="0" fillId="3" borderId="0" xfId="0" applyFill="1"/>
    <xf numFmtId="1" fontId="0" fillId="8" borderId="0" xfId="0" applyNumberFormat="1" applyFill="1"/>
    <xf numFmtId="3" fontId="0" fillId="0" borderId="0" xfId="0" applyNumberFormat="1" applyAlignment="1">
      <alignment horizontal="center"/>
    </xf>
    <xf numFmtId="3" fontId="0" fillId="0" borderId="0" xfId="0" applyNumberFormat="1"/>
    <xf numFmtId="0" fontId="0" fillId="0" borderId="0" xfId="0" applyFill="1"/>
    <xf numFmtId="165" fontId="0" fillId="0" borderId="0" xfId="0" applyNumberFormat="1" applyFill="1"/>
    <xf numFmtId="16" fontId="0" fillId="0" borderId="0" xfId="0" applyNumberFormat="1"/>
    <xf numFmtId="21" fontId="0" fillId="8" borderId="0" xfId="0" applyNumberFormat="1" applyFill="1"/>
    <xf numFmtId="0" fontId="0" fillId="9" borderId="0" xfId="0" applyFill="1"/>
    <xf numFmtId="21" fontId="0" fillId="9" borderId="0" xfId="0" applyNumberFormat="1" applyFill="1"/>
    <xf numFmtId="1" fontId="0" fillId="9" borderId="0" xfId="0" applyNumberFormat="1" applyFill="1"/>
    <xf numFmtId="0" fontId="0" fillId="10" borderId="0" xfId="0" applyFill="1"/>
    <xf numFmtId="21" fontId="0" fillId="10" borderId="0" xfId="0" applyNumberFormat="1" applyFill="1"/>
    <xf numFmtId="1" fontId="0" fillId="10" borderId="0" xfId="0" applyNumberFormat="1" applyFill="1"/>
    <xf numFmtId="0" fontId="0" fillId="8" borderId="1" xfId="0" applyFill="1" applyBorder="1"/>
    <xf numFmtId="0" fontId="0" fillId="8" borderId="2" xfId="0" applyFill="1" applyBorder="1"/>
    <xf numFmtId="21" fontId="0" fillId="8" borderId="2" xfId="0" applyNumberFormat="1" applyFill="1" applyBorder="1"/>
    <xf numFmtId="1" fontId="0" fillId="8" borderId="2" xfId="0" applyNumberFormat="1" applyFill="1" applyBorder="1"/>
    <xf numFmtId="1" fontId="0" fillId="8" borderId="3" xfId="0" applyNumberFormat="1" applyFill="1" applyBorder="1"/>
    <xf numFmtId="0" fontId="0" fillId="8" borderId="6" xfId="0" applyFill="1" applyBorder="1"/>
    <xf numFmtId="0" fontId="0" fillId="8" borderId="7" xfId="0" applyFill="1" applyBorder="1"/>
    <xf numFmtId="21" fontId="0" fillId="8" borderId="7" xfId="0" applyNumberFormat="1" applyFill="1" applyBorder="1"/>
    <xf numFmtId="1" fontId="0" fillId="8" borderId="7" xfId="0" applyNumberFormat="1" applyFill="1" applyBorder="1"/>
    <xf numFmtId="1" fontId="0" fillId="8" borderId="8" xfId="0" applyNumberFormat="1" applyFill="1" applyBorder="1"/>
    <xf numFmtId="0" fontId="0" fillId="11" borderId="9" xfId="0" applyFill="1" applyBorder="1"/>
    <xf numFmtId="0" fontId="0" fillId="7" borderId="9" xfId="0" applyFill="1" applyBorder="1"/>
    <xf numFmtId="0" fontId="0" fillId="7" borderId="10" xfId="0" applyFill="1" applyBorder="1"/>
    <xf numFmtId="21" fontId="0" fillId="7" borderId="10" xfId="0" applyNumberFormat="1" applyFill="1" applyBorder="1"/>
    <xf numFmtId="1" fontId="0" fillId="7" borderId="10" xfId="0" applyNumberFormat="1" applyFill="1" applyBorder="1"/>
    <xf numFmtId="1" fontId="0" fillId="7" borderId="11" xfId="0" applyNumberFormat="1" applyFill="1" applyBorder="1"/>
    <xf numFmtId="0" fontId="5" fillId="7" borderId="10" xfId="0" applyFont="1" applyFill="1" applyBorder="1"/>
    <xf numFmtId="21" fontId="0" fillId="0" borderId="0" xfId="0" applyNumberFormat="1" applyFill="1"/>
    <xf numFmtId="0" fontId="0" fillId="8" borderId="9" xfId="0" applyFill="1" applyBorder="1"/>
    <xf numFmtId="0" fontId="0" fillId="8" borderId="10" xfId="0" applyFill="1" applyBorder="1"/>
    <xf numFmtId="21" fontId="0" fillId="8" borderId="10" xfId="0" applyNumberFormat="1" applyFill="1" applyBorder="1"/>
    <xf numFmtId="1" fontId="0" fillId="8" borderId="10" xfId="0" applyNumberFormat="1" applyFill="1" applyBorder="1"/>
    <xf numFmtId="1" fontId="0" fillId="8" borderId="11" xfId="0" applyNumberFormat="1" applyFill="1" applyBorder="1"/>
    <xf numFmtId="0" fontId="0" fillId="0" borderId="0" xfId="0" applyAlignment="1">
      <alignment vertical="center"/>
    </xf>
    <xf numFmtId="0" fontId="0" fillId="0" borderId="0" xfId="0"/>
    <xf numFmtId="0" fontId="0" fillId="0" borderId="0" xfId="0"/>
    <xf numFmtId="0" fontId="0" fillId="0" borderId="0" xfId="0" applyAlignment="1">
      <alignment horizontal="center"/>
    </xf>
    <xf numFmtId="0" fontId="0" fillId="0" borderId="0" xfId="0"/>
    <xf numFmtId="0" fontId="0" fillId="4" borderId="9" xfId="0" applyFill="1" applyBorder="1"/>
    <xf numFmtId="0" fontId="5" fillId="4" borderId="10" xfId="0" applyFont="1" applyFill="1" applyBorder="1"/>
    <xf numFmtId="0" fontId="0" fillId="4" borderId="10" xfId="0" applyFill="1" applyBorder="1"/>
    <xf numFmtId="0" fontId="0" fillId="4" borderId="11" xfId="0" applyFill="1" applyBorder="1"/>
    <xf numFmtId="0" fontId="0" fillId="12" borderId="0" xfId="0" applyFill="1"/>
    <xf numFmtId="21" fontId="0" fillId="12" borderId="0" xfId="0" applyNumberFormat="1" applyFill="1"/>
    <xf numFmtId="1" fontId="0" fillId="12" borderId="0" xfId="0" applyNumberFormat="1" applyFill="1"/>
    <xf numFmtId="0" fontId="0" fillId="8" borderId="0" xfId="0" applyFill="1" applyBorder="1"/>
    <xf numFmtId="21" fontId="0" fillId="8" borderId="0" xfId="0" applyNumberFormat="1" applyFill="1" applyBorder="1"/>
    <xf numFmtId="1" fontId="0" fillId="8" borderId="0" xfId="0" applyNumberFormat="1" applyFill="1" applyBorder="1"/>
    <xf numFmtId="0" fontId="0" fillId="8" borderId="4" xfId="0" applyFill="1" applyBorder="1"/>
    <xf numFmtId="1" fontId="0" fillId="8" borderId="5" xfId="0" applyNumberFormat="1" applyFill="1" applyBorder="1"/>
    <xf numFmtId="0" fontId="0" fillId="0" borderId="0" xfId="0"/>
    <xf numFmtId="1" fontId="0" fillId="7" borderId="9" xfId="0" applyNumberFormat="1" applyFill="1" applyBorder="1"/>
    <xf numFmtId="165" fontId="0" fillId="7" borderId="10" xfId="0" applyNumberFormat="1" applyFill="1" applyBorder="1"/>
    <xf numFmtId="2" fontId="0" fillId="7" borderId="10" xfId="0" applyNumberFormat="1" applyFill="1" applyBorder="1"/>
    <xf numFmtId="2" fontId="0" fillId="7" borderId="11" xfId="0" applyNumberFormat="1" applyFill="1" applyBorder="1"/>
    <xf numFmtId="1" fontId="0" fillId="8" borderId="1" xfId="0" applyNumberFormat="1" applyFill="1" applyBorder="1"/>
    <xf numFmtId="1" fontId="0" fillId="8" borderId="6" xfId="0" applyNumberFormat="1" applyFill="1" applyBorder="1"/>
    <xf numFmtId="165" fontId="0" fillId="8" borderId="2" xfId="0" applyNumberFormat="1" applyFill="1" applyBorder="1"/>
    <xf numFmtId="2" fontId="0" fillId="8" borderId="2" xfId="0" applyNumberFormat="1" applyFill="1" applyBorder="1"/>
    <xf numFmtId="2" fontId="0" fillId="8" borderId="3" xfId="0" applyNumberFormat="1" applyFill="1" applyBorder="1"/>
    <xf numFmtId="165" fontId="0" fillId="8" borderId="7" xfId="0" applyNumberFormat="1" applyFill="1" applyBorder="1"/>
    <xf numFmtId="2" fontId="0" fillId="8" borderId="7" xfId="0" applyNumberFormat="1" applyFill="1" applyBorder="1"/>
    <xf numFmtId="2" fontId="0" fillId="8" borderId="8" xfId="0" applyNumberFormat="1" applyFill="1" applyBorder="1"/>
    <xf numFmtId="0" fontId="0" fillId="0" borderId="0" xfId="0" applyNumberFormat="1" applyAlignment="1">
      <alignment horizontal="right"/>
    </xf>
    <xf numFmtId="0" fontId="0" fillId="0" borderId="0" xfId="0" applyNumberFormat="1" applyAlignment="1">
      <alignment horizontal="center"/>
    </xf>
    <xf numFmtId="0" fontId="0" fillId="0" borderId="0" xfId="0" applyFill="1" applyBorder="1"/>
    <xf numFmtId="1" fontId="0" fillId="0" borderId="0" xfId="0" applyNumberFormat="1" applyFill="1" applyBorder="1"/>
    <xf numFmtId="2" fontId="0" fillId="0" borderId="0" xfId="0" applyNumberFormat="1" applyFill="1" applyBorder="1"/>
    <xf numFmtId="1" fontId="0" fillId="13" borderId="0" xfId="0" applyNumberFormat="1" applyFill="1"/>
    <xf numFmtId="1" fontId="0" fillId="8" borderId="9" xfId="0" applyNumberFormat="1" applyFill="1" applyBorder="1"/>
    <xf numFmtId="165" fontId="0" fillId="8" borderId="10" xfId="0" applyNumberFormat="1" applyFill="1" applyBorder="1"/>
    <xf numFmtId="2" fontId="0" fillId="8" borderId="10" xfId="0" applyNumberFormat="1" applyFill="1" applyBorder="1"/>
    <xf numFmtId="2" fontId="0" fillId="8" borderId="11" xfId="0" applyNumberFormat="1" applyFill="1" applyBorder="1"/>
    <xf numFmtId="0" fontId="0" fillId="8" borderId="11" xfId="0" applyFill="1" applyBorder="1"/>
    <xf numFmtId="0" fontId="0" fillId="8" borderId="3" xfId="0" applyFill="1" applyBorder="1"/>
    <xf numFmtId="0" fontId="0" fillId="8" borderId="8" xfId="0" applyFill="1" applyBorder="1"/>
    <xf numFmtId="0" fontId="0" fillId="0" borderId="0" xfId="0" applyAlignment="1">
      <alignment horizontal="right"/>
    </xf>
    <xf numFmtId="1" fontId="0" fillId="14" borderId="9" xfId="0" applyNumberFormat="1" applyFill="1" applyBorder="1"/>
    <xf numFmtId="1" fontId="0" fillId="14" borderId="10" xfId="0" applyNumberFormat="1" applyFill="1" applyBorder="1"/>
    <xf numFmtId="1" fontId="1" fillId="14" borderId="10" xfId="1" applyNumberFormat="1" applyFill="1" applyBorder="1"/>
    <xf numFmtId="2" fontId="1" fillId="14" borderId="10" xfId="1" applyNumberFormat="1" applyFill="1" applyBorder="1"/>
    <xf numFmtId="0" fontId="0" fillId="14" borderId="10" xfId="0" applyFill="1" applyBorder="1"/>
    <xf numFmtId="2" fontId="0" fillId="14" borderId="10" xfId="0" applyNumberFormat="1" applyFill="1" applyBorder="1"/>
    <xf numFmtId="0" fontId="0" fillId="14" borderId="11" xfId="0" applyFill="1" applyBorder="1"/>
    <xf numFmtId="0" fontId="0" fillId="0" borderId="0" xfId="0" applyAlignment="1"/>
    <xf numFmtId="0" fontId="0" fillId="0" borderId="0" xfId="0"/>
    <xf numFmtId="0" fontId="0" fillId="0" borderId="0" xfId="0"/>
    <xf numFmtId="0" fontId="0" fillId="15" borderId="0" xfId="0" applyFill="1"/>
    <xf numFmtId="0" fontId="0" fillId="0" borderId="0" xfId="0" applyFont="1"/>
    <xf numFmtId="2" fontId="0" fillId="13" borderId="0" xfId="0" applyNumberFormat="1" applyFill="1"/>
    <xf numFmtId="0" fontId="0" fillId="13" borderId="0" xfId="0" applyFill="1"/>
    <xf numFmtId="1" fontId="0" fillId="4" borderId="9" xfId="0" applyNumberFormat="1" applyFill="1" applyBorder="1"/>
    <xf numFmtId="1" fontId="0" fillId="4" borderId="10" xfId="0" applyNumberFormat="1" applyFill="1" applyBorder="1"/>
    <xf numFmtId="2" fontId="0" fillId="4" borderId="10" xfId="0" applyNumberFormat="1" applyFill="1" applyBorder="1"/>
    <xf numFmtId="0" fontId="1" fillId="14" borderId="10" xfId="1" applyFill="1" applyBorder="1"/>
    <xf numFmtId="0" fontId="2" fillId="8" borderId="10" xfId="2" applyFill="1" applyBorder="1"/>
    <xf numFmtId="2" fontId="2" fillId="8" borderId="10" xfId="2" applyNumberFormat="1" applyFill="1" applyBorder="1"/>
    <xf numFmtId="165" fontId="0" fillId="14" borderId="10" xfId="0" applyNumberFormat="1" applyFill="1" applyBorder="1"/>
    <xf numFmtId="2" fontId="0" fillId="14" borderId="11" xfId="0" applyNumberFormat="1" applyFill="1" applyBorder="1"/>
    <xf numFmtId="165" fontId="0" fillId="4" borderId="10" xfId="0" applyNumberFormat="1" applyFill="1" applyBorder="1"/>
    <xf numFmtId="2" fontId="0" fillId="4" borderId="11" xfId="0" applyNumberFormat="1" applyFill="1" applyBorder="1"/>
    <xf numFmtId="171" fontId="0" fillId="0" borderId="0" xfId="0" applyNumberFormat="1"/>
    <xf numFmtId="49" fontId="0" fillId="0" borderId="0" xfId="0" applyNumberFormat="1"/>
    <xf numFmtId="0" fontId="0" fillId="0" borderId="0" xfId="0"/>
    <xf numFmtId="1" fontId="0" fillId="7" borderId="0" xfId="0" applyNumberFormat="1" applyFill="1" applyBorder="1"/>
    <xf numFmtId="2" fontId="0" fillId="8" borderId="0" xfId="0" applyNumberFormat="1" applyFill="1"/>
    <xf numFmtId="2" fontId="0" fillId="8" borderId="0" xfId="0" applyNumberFormat="1" applyFill="1" applyBorder="1"/>
    <xf numFmtId="2" fontId="0" fillId="10" borderId="0" xfId="0" applyNumberFormat="1" applyFill="1"/>
    <xf numFmtId="2" fontId="0" fillId="7" borderId="0" xfId="0" applyNumberFormat="1" applyFill="1" applyBorder="1"/>
    <xf numFmtId="2" fontId="0" fillId="9" borderId="0" xfId="0" applyNumberFormat="1" applyFill="1"/>
    <xf numFmtId="0" fontId="0" fillId="16" borderId="0" xfId="0" applyFill="1"/>
    <xf numFmtId="21" fontId="0" fillId="16" borderId="0" xfId="0" applyNumberFormat="1" applyFill="1"/>
    <xf numFmtId="1" fontId="0" fillId="16" borderId="0" xfId="0" applyNumberFormat="1" applyFill="1"/>
    <xf numFmtId="0" fontId="0" fillId="0" borderId="0" xfId="0"/>
    <xf numFmtId="0" fontId="0" fillId="0" borderId="0" xfId="0"/>
    <xf numFmtId="49" fontId="0" fillId="0" borderId="0" xfId="0" applyNumberFormat="1"/>
    <xf numFmtId="165" fontId="0" fillId="17" borderId="0" xfId="0" applyNumberFormat="1" applyFill="1"/>
    <xf numFmtId="0" fontId="0" fillId="0" borderId="0" xfId="0" applyAlignment="1">
      <alignment horizontal="center"/>
    </xf>
    <xf numFmtId="0" fontId="0" fillId="0" borderId="0" xfId="0"/>
    <xf numFmtId="165" fontId="0" fillId="0" borderId="0" xfId="0" applyNumberFormat="1" applyFill="1" applyBorder="1"/>
    <xf numFmtId="0" fontId="0" fillId="0" borderId="0" xfId="0" applyAlignment="1">
      <alignment horizontal="center"/>
    </xf>
    <xf numFmtId="0" fontId="0" fillId="0" borderId="0" xfId="0"/>
    <xf numFmtId="172" fontId="0" fillId="0" borderId="0" xfId="0" applyNumberFormat="1"/>
    <xf numFmtId="0" fontId="0" fillId="18" borderId="0" xfId="0" applyFill="1"/>
    <xf numFmtId="21" fontId="0" fillId="18" borderId="0" xfId="0" applyNumberFormat="1" applyFill="1"/>
    <xf numFmtId="0" fontId="0" fillId="19" borderId="0" xfId="0" applyFill="1"/>
    <xf numFmtId="1" fontId="0" fillId="19" borderId="0" xfId="0" applyNumberFormat="1" applyFill="1"/>
    <xf numFmtId="0" fontId="0" fillId="18" borderId="0" xfId="0" applyFill="1" applyBorder="1"/>
    <xf numFmtId="21" fontId="0" fillId="18" borderId="0" xfId="0" applyNumberFormat="1" applyFill="1" applyBorder="1"/>
    <xf numFmtId="21" fontId="0" fillId="0" borderId="0" xfId="0" applyNumberFormat="1" applyFill="1" applyBorder="1"/>
    <xf numFmtId="0" fontId="0" fillId="0" borderId="0" xfId="0"/>
    <xf numFmtId="0" fontId="0" fillId="20" borderId="0" xfId="0" applyFill="1"/>
    <xf numFmtId="0" fontId="0" fillId="0" borderId="1" xfId="0" applyBorder="1"/>
    <xf numFmtId="0" fontId="0" fillId="0" borderId="2" xfId="0" applyBorder="1"/>
    <xf numFmtId="0" fontId="0" fillId="0" borderId="4" xfId="0" applyBorder="1"/>
    <xf numFmtId="0" fontId="0" fillId="0" borderId="0" xfId="0" applyBorder="1"/>
    <xf numFmtId="0" fontId="0" fillId="0" borderId="6" xfId="0" applyBorder="1"/>
    <xf numFmtId="0" fontId="0" fillId="0" borderId="7" xfId="0" applyBorder="1"/>
    <xf numFmtId="0" fontId="0" fillId="13" borderId="4" xfId="0" applyFill="1" applyBorder="1"/>
    <xf numFmtId="0" fontId="0" fillId="13" borderId="0" xfId="0" applyFill="1" applyBorder="1"/>
    <xf numFmtId="0" fontId="0" fillId="21" borderId="1" xfId="0" applyFill="1" applyBorder="1"/>
    <xf numFmtId="0" fontId="0" fillId="21" borderId="2" xfId="0" applyFill="1" applyBorder="1"/>
    <xf numFmtId="21" fontId="0" fillId="21" borderId="2" xfId="0" applyNumberFormat="1" applyFill="1" applyBorder="1"/>
    <xf numFmtId="21" fontId="0" fillId="21" borderId="3" xfId="0" applyNumberFormat="1" applyFill="1" applyBorder="1"/>
    <xf numFmtId="0" fontId="0" fillId="21" borderId="4" xfId="0" applyFill="1" applyBorder="1"/>
    <xf numFmtId="0" fontId="0" fillId="21" borderId="0" xfId="0" applyFill="1" applyBorder="1"/>
    <xf numFmtId="21" fontId="0" fillId="21" borderId="0" xfId="0" applyNumberFormat="1" applyFill="1" applyBorder="1"/>
    <xf numFmtId="21" fontId="0" fillId="21" borderId="5" xfId="0" applyNumberFormat="1" applyFill="1" applyBorder="1"/>
    <xf numFmtId="0" fontId="0" fillId="21" borderId="6" xfId="0" applyFill="1" applyBorder="1"/>
    <xf numFmtId="0" fontId="0" fillId="21" borderId="7" xfId="0" applyFill="1" applyBorder="1"/>
    <xf numFmtId="21" fontId="0" fillId="21" borderId="7" xfId="0" applyNumberFormat="1" applyFill="1" applyBorder="1"/>
    <xf numFmtId="21" fontId="0" fillId="21" borderId="8" xfId="0" applyNumberFormat="1" applyFill="1" applyBorder="1"/>
    <xf numFmtId="0" fontId="0" fillId="0" borderId="1" xfId="0" applyFill="1" applyBorder="1"/>
    <xf numFmtId="0" fontId="0" fillId="0" borderId="2" xfId="0" applyFill="1" applyBorder="1"/>
    <xf numFmtId="21" fontId="0" fillId="0" borderId="2" xfId="0" applyNumberFormat="1" applyFill="1" applyBorder="1"/>
    <xf numFmtId="21" fontId="0" fillId="0" borderId="3" xfId="0" applyNumberFormat="1" applyFill="1" applyBorder="1"/>
    <xf numFmtId="0" fontId="0" fillId="0" borderId="4" xfId="0" applyFill="1" applyBorder="1"/>
    <xf numFmtId="21" fontId="0" fillId="0" borderId="5" xfId="0" applyNumberFormat="1" applyFill="1" applyBorder="1"/>
    <xf numFmtId="0" fontId="0" fillId="21" borderId="0" xfId="0" applyFill="1"/>
    <xf numFmtId="1" fontId="0" fillId="21" borderId="0" xfId="0" applyNumberFormat="1" applyFill="1"/>
    <xf numFmtId="0" fontId="0" fillId="0" borderId="6" xfId="0" applyFill="1" applyBorder="1"/>
    <xf numFmtId="0" fontId="0" fillId="0" borderId="7" xfId="0" applyFill="1" applyBorder="1"/>
    <xf numFmtId="21" fontId="0" fillId="0" borderId="7" xfId="0" applyNumberFormat="1" applyFill="1" applyBorder="1"/>
    <xf numFmtId="21" fontId="0" fillId="0" borderId="8" xfId="0" applyNumberFormat="1" applyFill="1" applyBorder="1"/>
    <xf numFmtId="165" fontId="0" fillId="0" borderId="3" xfId="0" applyNumberFormat="1" applyBorder="1"/>
    <xf numFmtId="165" fontId="0" fillId="0" borderId="5" xfId="0" applyNumberFormat="1" applyBorder="1"/>
    <xf numFmtId="1" fontId="0" fillId="0" borderId="7" xfId="0" applyNumberFormat="1" applyFill="1" applyBorder="1"/>
    <xf numFmtId="165" fontId="0" fillId="0" borderId="8" xfId="0" applyNumberFormat="1" applyBorder="1"/>
    <xf numFmtId="1" fontId="0" fillId="0" borderId="2" xfId="0" applyNumberFormat="1" applyFill="1" applyBorder="1"/>
    <xf numFmtId="0" fontId="0" fillId="22" borderId="1" xfId="0" applyFill="1" applyBorder="1"/>
    <xf numFmtId="0" fontId="0" fillId="22" borderId="2" xfId="0" applyFill="1" applyBorder="1"/>
    <xf numFmtId="21" fontId="0" fillId="22" borderId="2" xfId="0" applyNumberFormat="1" applyFill="1" applyBorder="1"/>
    <xf numFmtId="21" fontId="0" fillId="22" borderId="3" xfId="0" applyNumberFormat="1" applyFill="1" applyBorder="1"/>
    <xf numFmtId="0" fontId="0" fillId="22" borderId="4" xfId="0" applyFill="1" applyBorder="1"/>
    <xf numFmtId="0" fontId="0" fillId="22" borderId="0" xfId="0" applyFill="1" applyBorder="1"/>
    <xf numFmtId="21" fontId="0" fillId="22" borderId="0" xfId="0" applyNumberFormat="1" applyFill="1" applyBorder="1"/>
    <xf numFmtId="21" fontId="0" fillId="22" borderId="5" xfId="0" applyNumberFormat="1" applyFill="1" applyBorder="1"/>
    <xf numFmtId="0" fontId="0" fillId="22" borderId="6" xfId="0" applyFill="1" applyBorder="1"/>
    <xf numFmtId="0" fontId="0" fillId="22" borderId="7" xfId="0" applyFill="1" applyBorder="1"/>
    <xf numFmtId="21" fontId="0" fillId="22" borderId="7" xfId="0" applyNumberFormat="1" applyFill="1" applyBorder="1"/>
    <xf numFmtId="21" fontId="0" fillId="22" borderId="8" xfId="0" applyNumberFormat="1" applyFill="1" applyBorder="1"/>
    <xf numFmtId="0" fontId="0" fillId="0" borderId="3" xfId="0" applyBorder="1"/>
    <xf numFmtId="0" fontId="0" fillId="0" borderId="5" xfId="0" applyBorder="1"/>
    <xf numFmtId="1" fontId="0" fillId="13" borderId="0" xfId="0" applyNumberFormat="1" applyFill="1" applyBorder="1"/>
    <xf numFmtId="0" fontId="0" fillId="13" borderId="5" xfId="0" applyFill="1" applyBorder="1"/>
    <xf numFmtId="0" fontId="0" fillId="0" borderId="8" xfId="0" applyBorder="1"/>
    <xf numFmtId="0" fontId="0" fillId="8" borderId="5" xfId="0" applyFill="1" applyBorder="1"/>
    <xf numFmtId="0" fontId="0" fillId="0" borderId="0" xfId="0"/>
    <xf numFmtId="167" fontId="0" fillId="0" borderId="0" xfId="0" applyNumberFormat="1" applyFill="1"/>
    <xf numFmtId="0" fontId="0" fillId="23" borderId="1" xfId="0" applyFill="1" applyBorder="1"/>
    <xf numFmtId="0" fontId="0" fillId="23" borderId="2" xfId="0" applyFill="1" applyBorder="1"/>
    <xf numFmtId="21" fontId="0" fillId="23" borderId="2" xfId="0" applyNumberFormat="1" applyFill="1" applyBorder="1"/>
    <xf numFmtId="21" fontId="0" fillId="23" borderId="3" xfId="0" applyNumberFormat="1" applyFill="1" applyBorder="1"/>
    <xf numFmtId="0" fontId="0" fillId="23" borderId="4" xfId="0" applyFill="1" applyBorder="1"/>
    <xf numFmtId="0" fontId="0" fillId="23" borderId="0" xfId="0" applyFill="1" applyBorder="1"/>
    <xf numFmtId="21" fontId="0" fillId="23" borderId="0" xfId="0" applyNumberFormat="1" applyFill="1" applyBorder="1"/>
    <xf numFmtId="21" fontId="0" fillId="23" borderId="5" xfId="0" applyNumberFormat="1" applyFill="1" applyBorder="1"/>
    <xf numFmtId="0" fontId="0" fillId="23" borderId="6" xfId="0" applyFill="1" applyBorder="1"/>
    <xf numFmtId="0" fontId="0" fillId="23" borderId="7" xfId="0" applyFill="1" applyBorder="1"/>
    <xf numFmtId="21" fontId="0" fillId="23" borderId="7" xfId="0" applyNumberFormat="1" applyFill="1" applyBorder="1"/>
    <xf numFmtId="21" fontId="0" fillId="23" borderId="8" xfId="0" applyNumberFormat="1" applyFill="1" applyBorder="1"/>
    <xf numFmtId="1" fontId="0" fillId="0" borderId="0" xfId="0" applyNumberFormat="1" applyFont="1"/>
    <xf numFmtId="1" fontId="0" fillId="23" borderId="0" xfId="0" applyNumberFormat="1" applyFill="1"/>
    <xf numFmtId="165" fontId="0" fillId="21" borderId="0" xfId="0" applyNumberFormat="1" applyFill="1"/>
    <xf numFmtId="0" fontId="0" fillId="21" borderId="9" xfId="0" applyFill="1" applyBorder="1"/>
    <xf numFmtId="0" fontId="0" fillId="21" borderId="10" xfId="0" applyFill="1" applyBorder="1"/>
    <xf numFmtId="21" fontId="0" fillId="21" borderId="10" xfId="0" applyNumberFormat="1" applyFill="1" applyBorder="1"/>
    <xf numFmtId="21" fontId="0" fillId="21" borderId="11" xfId="0" applyNumberFormat="1" applyFill="1" applyBorder="1"/>
    <xf numFmtId="0" fontId="0" fillId="0" borderId="0" xfId="0"/>
    <xf numFmtId="168" fontId="0" fillId="0" borderId="0" xfId="0" applyNumberFormat="1" applyFill="1"/>
    <xf numFmtId="0" fontId="0" fillId="0" borderId="0" xfId="0"/>
    <xf numFmtId="165" fontId="0" fillId="24" borderId="0" xfId="0" applyNumberFormat="1" applyFill="1"/>
    <xf numFmtId="0" fontId="0" fillId="0" borderId="0" xfId="0"/>
    <xf numFmtId="166" fontId="0" fillId="0" borderId="0" xfId="0" applyNumberFormat="1" applyFill="1"/>
    <xf numFmtId="164" fontId="0" fillId="0" borderId="0" xfId="0" applyNumberFormat="1" applyFill="1"/>
    <xf numFmtId="0" fontId="0" fillId="0" borderId="0" xfId="0"/>
    <xf numFmtId="0" fontId="0" fillId="0" borderId="9" xfId="0" applyFill="1" applyBorder="1"/>
    <xf numFmtId="0" fontId="0" fillId="0" borderId="10" xfId="0" applyFill="1" applyBorder="1"/>
    <xf numFmtId="21" fontId="0" fillId="0" borderId="10" xfId="0" applyNumberFormat="1" applyFill="1" applyBorder="1"/>
    <xf numFmtId="21" fontId="0" fillId="0" borderId="11" xfId="0" applyNumberFormat="1" applyFill="1" applyBorder="1"/>
    <xf numFmtId="166" fontId="2" fillId="5" borderId="0" xfId="2" applyNumberFormat="1"/>
    <xf numFmtId="173" fontId="0" fillId="0" borderId="0" xfId="0" applyNumberFormat="1"/>
    <xf numFmtId="0" fontId="0" fillId="24" borderId="0" xfId="0" applyFill="1"/>
    <xf numFmtId="0" fontId="0" fillId="0" borderId="0" xfId="0"/>
    <xf numFmtId="0" fontId="0" fillId="0" borderId="0" xfId="0"/>
    <xf numFmtId="0" fontId="0" fillId="0" borderId="0" xfId="0"/>
    <xf numFmtId="0" fontId="0" fillId="0" borderId="13" xfId="0" applyFill="1" applyBorder="1" applyAlignment="1">
      <alignment vertical="top"/>
    </xf>
    <xf numFmtId="0" fontId="0" fillId="0" borderId="14" xfId="0" applyFill="1" applyBorder="1" applyAlignment="1">
      <alignment vertical="top"/>
    </xf>
    <xf numFmtId="0" fontId="0" fillId="0" borderId="15" xfId="0" applyFill="1" applyBorder="1" applyAlignment="1">
      <alignment vertical="top"/>
    </xf>
    <xf numFmtId="0" fontId="0" fillId="24" borderId="15" xfId="0" applyFill="1" applyBorder="1" applyAlignment="1">
      <alignment vertical="top"/>
    </xf>
    <xf numFmtId="0" fontId="0" fillId="0" borderId="16" xfId="0" applyFill="1" applyBorder="1" applyAlignment="1">
      <alignment vertical="top"/>
    </xf>
    <xf numFmtId="171" fontId="0" fillId="0" borderId="0" xfId="0" applyNumberFormat="1" applyFill="1"/>
    <xf numFmtId="0" fontId="0" fillId="0" borderId="17" xfId="0" applyFill="1" applyBorder="1" applyAlignment="1">
      <alignment vertical="top"/>
    </xf>
    <xf numFmtId="0" fontId="0" fillId="0" borderId="18" xfId="0" applyFill="1" applyBorder="1" applyAlignment="1">
      <alignment vertical="top"/>
    </xf>
    <xf numFmtId="0" fontId="0" fillId="0" borderId="19" xfId="0" applyFill="1" applyBorder="1" applyAlignment="1">
      <alignment vertical="top"/>
    </xf>
    <xf numFmtId="0" fontId="0" fillId="24" borderId="19" xfId="0" applyFill="1" applyBorder="1" applyAlignment="1">
      <alignment vertical="top"/>
    </xf>
    <xf numFmtId="0" fontId="0" fillId="0" borderId="20" xfId="0" applyFill="1" applyBorder="1" applyAlignment="1">
      <alignment vertical="top"/>
    </xf>
    <xf numFmtId="0" fontId="0" fillId="0" borderId="21" xfId="0" applyFill="1" applyBorder="1" applyAlignment="1">
      <alignment vertical="top"/>
    </xf>
    <xf numFmtId="0" fontId="0" fillId="0" borderId="22" xfId="0" applyFill="1" applyBorder="1" applyAlignment="1">
      <alignment vertical="top"/>
    </xf>
    <xf numFmtId="0" fontId="0" fillId="0" borderId="23" xfId="0" applyFill="1" applyBorder="1" applyAlignment="1">
      <alignment vertical="top"/>
    </xf>
    <xf numFmtId="0" fontId="0" fillId="24" borderId="23" xfId="0" applyFill="1" applyBorder="1" applyAlignment="1">
      <alignment vertical="top"/>
    </xf>
    <xf numFmtId="0" fontId="0" fillId="0" borderId="24" xfId="0" applyFill="1" applyBorder="1" applyAlignment="1">
      <alignment vertical="top"/>
    </xf>
    <xf numFmtId="169" fontId="0" fillId="0" borderId="13" xfId="0" applyNumberFormat="1" applyFill="1" applyBorder="1" applyAlignment="1">
      <alignment vertical="top"/>
    </xf>
    <xf numFmtId="169" fontId="4" fillId="0" borderId="14" xfId="0" applyNumberFormat="1" applyFont="1" applyFill="1" applyBorder="1" applyAlignment="1">
      <alignment vertical="top"/>
    </xf>
    <xf numFmtId="169" fontId="0" fillId="0" borderId="15" xfId="0" applyNumberFormat="1" applyFill="1" applyBorder="1" applyAlignment="1">
      <alignment vertical="top"/>
    </xf>
    <xf numFmtId="169" fontId="0" fillId="24" borderId="15" xfId="0" applyNumberFormat="1" applyFill="1" applyBorder="1" applyAlignment="1">
      <alignment vertical="top"/>
    </xf>
    <xf numFmtId="169" fontId="0" fillId="0" borderId="16" xfId="0" applyNumberFormat="1" applyFill="1" applyBorder="1" applyAlignment="1">
      <alignment vertical="top"/>
    </xf>
    <xf numFmtId="169" fontId="0" fillId="0" borderId="0" xfId="0" applyNumberFormat="1" applyFill="1"/>
    <xf numFmtId="170" fontId="0" fillId="0" borderId="25" xfId="0" applyNumberFormat="1" applyFill="1" applyBorder="1" applyAlignment="1">
      <alignment vertical="top"/>
    </xf>
    <xf numFmtId="170" fontId="0" fillId="0" borderId="26" xfId="0" applyNumberFormat="1" applyFill="1" applyBorder="1" applyAlignment="1">
      <alignment vertical="top"/>
    </xf>
    <xf numFmtId="170" fontId="0" fillId="0" borderId="27" xfId="0" applyNumberFormat="1" applyFill="1" applyBorder="1" applyAlignment="1">
      <alignment vertical="top"/>
    </xf>
    <xf numFmtId="170" fontId="0" fillId="24" borderId="27" xfId="0" applyNumberFormat="1" applyFill="1" applyBorder="1" applyAlignment="1">
      <alignment vertical="top"/>
    </xf>
    <xf numFmtId="170" fontId="0" fillId="0" borderId="28" xfId="0" applyNumberFormat="1" applyFill="1" applyBorder="1" applyAlignment="1">
      <alignment vertical="top"/>
    </xf>
    <xf numFmtId="170" fontId="0" fillId="0" borderId="0" xfId="0" applyNumberFormat="1" applyFill="1"/>
    <xf numFmtId="169" fontId="0" fillId="0" borderId="14" xfId="0" applyNumberFormat="1" applyFill="1" applyBorder="1" applyAlignment="1">
      <alignment vertical="top"/>
    </xf>
    <xf numFmtId="170" fontId="0" fillId="0" borderId="29" xfId="0" applyNumberFormat="1" applyFill="1" applyBorder="1" applyAlignment="1">
      <alignment vertical="top"/>
    </xf>
    <xf numFmtId="170" fontId="0" fillId="0" borderId="30" xfId="0" applyNumberFormat="1" applyFill="1" applyBorder="1" applyAlignment="1">
      <alignment vertical="top"/>
    </xf>
    <xf numFmtId="170" fontId="0" fillId="0" borderId="31" xfId="0" applyNumberFormat="1" applyFill="1" applyBorder="1" applyAlignment="1">
      <alignment vertical="top"/>
    </xf>
    <xf numFmtId="170" fontId="0" fillId="24" borderId="31" xfId="0" applyNumberFormat="1" applyFill="1" applyBorder="1" applyAlignment="1">
      <alignment vertical="top"/>
    </xf>
    <xf numFmtId="170" fontId="0" fillId="0" borderId="32" xfId="0" applyNumberFormat="1" applyFill="1" applyBorder="1" applyAlignment="1">
      <alignment vertical="top"/>
    </xf>
    <xf numFmtId="169" fontId="0" fillId="0" borderId="33" xfId="0" applyNumberFormat="1" applyFill="1" applyBorder="1" applyAlignment="1">
      <alignment vertical="top"/>
    </xf>
    <xf numFmtId="169" fontId="0" fillId="0" borderId="34" xfId="0" applyNumberFormat="1" applyFill="1" applyBorder="1" applyAlignment="1">
      <alignment vertical="top"/>
    </xf>
    <xf numFmtId="169" fontId="0" fillId="0" borderId="35" xfId="0" applyNumberFormat="1" applyFill="1" applyBorder="1" applyAlignment="1">
      <alignment vertical="top"/>
    </xf>
    <xf numFmtId="169" fontId="0" fillId="24" borderId="35" xfId="0" applyNumberFormat="1" applyFill="1" applyBorder="1" applyAlignment="1">
      <alignment vertical="top"/>
    </xf>
    <xf numFmtId="169" fontId="0" fillId="0" borderId="36" xfId="0" applyNumberFormat="1" applyFill="1" applyBorder="1" applyAlignment="1">
      <alignment vertical="top"/>
    </xf>
    <xf numFmtId="170" fontId="0" fillId="0" borderId="17" xfId="0" applyNumberFormat="1" applyFill="1" applyBorder="1" applyAlignment="1">
      <alignment vertical="top"/>
    </xf>
    <xf numFmtId="170" fontId="0" fillId="0" borderId="18" xfId="0" applyNumberFormat="1" applyFill="1" applyBorder="1" applyAlignment="1">
      <alignment vertical="top"/>
    </xf>
    <xf numFmtId="170" fontId="0" fillId="0" borderId="19" xfId="0" applyNumberFormat="1" applyFill="1" applyBorder="1" applyAlignment="1">
      <alignment vertical="top"/>
    </xf>
    <xf numFmtId="170" fontId="0" fillId="24" borderId="19" xfId="0" applyNumberFormat="1" applyFill="1" applyBorder="1" applyAlignment="1">
      <alignment vertical="top"/>
    </xf>
    <xf numFmtId="170" fontId="0" fillId="0" borderId="20" xfId="0" applyNumberFormat="1" applyFill="1" applyBorder="1" applyAlignment="1">
      <alignment vertical="top"/>
    </xf>
    <xf numFmtId="170" fontId="0" fillId="0" borderId="37" xfId="0" applyNumberFormat="1" applyFill="1" applyBorder="1" applyAlignment="1">
      <alignment vertical="top"/>
    </xf>
    <xf numFmtId="170" fontId="0" fillId="0" borderId="38" xfId="0" applyNumberFormat="1" applyFill="1" applyBorder="1" applyAlignment="1">
      <alignment vertical="top"/>
    </xf>
    <xf numFmtId="170" fontId="0" fillId="0" borderId="39" xfId="0" applyNumberFormat="1" applyFill="1" applyBorder="1" applyAlignment="1">
      <alignment vertical="top"/>
    </xf>
    <xf numFmtId="170" fontId="0" fillId="24" borderId="39" xfId="0" applyNumberFormat="1" applyFill="1" applyBorder="1" applyAlignment="1">
      <alignment vertical="top"/>
    </xf>
    <xf numFmtId="170" fontId="0" fillId="0" borderId="40" xfId="0" applyNumberFormat="1" applyFill="1" applyBorder="1" applyAlignment="1">
      <alignment vertical="top"/>
    </xf>
    <xf numFmtId="1" fontId="0" fillId="0" borderId="37" xfId="0" applyNumberFormat="1" applyFill="1" applyBorder="1" applyAlignment="1">
      <alignment vertical="top"/>
    </xf>
    <xf numFmtId="1" fontId="0" fillId="0" borderId="38" xfId="0" applyNumberFormat="1" applyFill="1" applyBorder="1" applyAlignment="1">
      <alignment vertical="top"/>
    </xf>
    <xf numFmtId="1" fontId="0" fillId="0" borderId="39" xfId="0" applyNumberFormat="1" applyFill="1" applyBorder="1" applyAlignment="1">
      <alignment vertical="top"/>
    </xf>
    <xf numFmtId="1" fontId="0" fillId="24" borderId="39" xfId="0" applyNumberFormat="1" applyFill="1" applyBorder="1" applyAlignment="1">
      <alignment vertical="top"/>
    </xf>
    <xf numFmtId="1" fontId="0" fillId="0" borderId="40" xfId="0" applyNumberFormat="1" applyFill="1" applyBorder="1" applyAlignment="1">
      <alignment vertical="top"/>
    </xf>
    <xf numFmtId="169" fontId="0" fillId="0" borderId="37" xfId="0" applyNumberFormat="1" applyFill="1" applyBorder="1" applyAlignment="1">
      <alignment vertical="top"/>
    </xf>
    <xf numFmtId="169" fontId="0" fillId="0" borderId="38" xfId="0" applyNumberFormat="1" applyFill="1" applyBorder="1" applyAlignment="1">
      <alignment vertical="top"/>
    </xf>
    <xf numFmtId="169" fontId="0" fillId="0" borderId="39" xfId="0" applyNumberFormat="1" applyFill="1" applyBorder="1" applyAlignment="1">
      <alignment vertical="top"/>
    </xf>
    <xf numFmtId="169" fontId="0" fillId="24" borderId="39" xfId="0" applyNumberFormat="1" applyFill="1" applyBorder="1" applyAlignment="1">
      <alignment vertical="top"/>
    </xf>
    <xf numFmtId="169" fontId="0" fillId="0" borderId="40" xfId="0" applyNumberFormat="1" applyFill="1" applyBorder="1" applyAlignment="1">
      <alignment vertical="top"/>
    </xf>
    <xf numFmtId="1" fontId="0" fillId="0" borderId="41" xfId="0" applyNumberFormat="1" applyFill="1" applyBorder="1" applyAlignment="1">
      <alignment vertical="top"/>
    </xf>
    <xf numFmtId="1" fontId="0" fillId="0" borderId="42" xfId="0" applyNumberFormat="1" applyFill="1" applyBorder="1" applyAlignment="1">
      <alignment vertical="top"/>
    </xf>
    <xf numFmtId="1" fontId="0" fillId="0" borderId="43" xfId="0" applyNumberFormat="1" applyFill="1" applyBorder="1" applyAlignment="1">
      <alignment vertical="top"/>
    </xf>
    <xf numFmtId="1" fontId="0" fillId="24" borderId="43" xfId="0" applyNumberFormat="1" applyFill="1" applyBorder="1" applyAlignment="1">
      <alignment vertical="top"/>
    </xf>
    <xf numFmtId="1" fontId="0" fillId="0" borderId="44" xfId="0" applyNumberFormat="1" applyFill="1" applyBorder="1" applyAlignment="1">
      <alignment vertical="top"/>
    </xf>
    <xf numFmtId="0" fontId="0" fillId="0" borderId="45" xfId="0" applyFill="1" applyBorder="1" applyAlignment="1">
      <alignment vertical="top"/>
    </xf>
    <xf numFmtId="0" fontId="0" fillId="0" borderId="46" xfId="0" applyFill="1" applyBorder="1" applyAlignment="1">
      <alignment vertical="top"/>
    </xf>
    <xf numFmtId="0" fontId="0" fillId="0" borderId="47" xfId="0" applyFill="1" applyBorder="1" applyAlignment="1">
      <alignment vertical="top"/>
    </xf>
    <xf numFmtId="0" fontId="0" fillId="24" borderId="47" xfId="0" applyFill="1" applyBorder="1" applyAlignment="1">
      <alignment vertical="top"/>
    </xf>
    <xf numFmtId="0" fontId="0" fillId="0" borderId="48" xfId="0" applyFill="1" applyBorder="1" applyAlignment="1">
      <alignment vertical="top"/>
    </xf>
    <xf numFmtId="0" fontId="0" fillId="0" borderId="15" xfId="0" applyFont="1" applyFill="1" applyBorder="1" applyAlignment="1">
      <alignment vertical="top"/>
    </xf>
    <xf numFmtId="0" fontId="0" fillId="0" borderId="16" xfId="0" applyFont="1" applyFill="1" applyBorder="1" applyAlignment="1">
      <alignment vertical="top"/>
    </xf>
    <xf numFmtId="0" fontId="0" fillId="0" borderId="37" xfId="0" applyFill="1" applyBorder="1" applyAlignment="1">
      <alignment vertical="top"/>
    </xf>
    <xf numFmtId="0" fontId="0" fillId="0" borderId="38" xfId="0" applyFill="1" applyBorder="1" applyAlignment="1">
      <alignment vertical="top"/>
    </xf>
    <xf numFmtId="0" fontId="0" fillId="0" borderId="39" xfId="0" applyFill="1" applyBorder="1" applyAlignment="1">
      <alignment vertical="top"/>
    </xf>
    <xf numFmtId="0" fontId="0" fillId="24" borderId="39" xfId="0" applyFill="1" applyBorder="1" applyAlignment="1">
      <alignment vertical="top"/>
    </xf>
    <xf numFmtId="0" fontId="0" fillId="0" borderId="39" xfId="0" applyFont="1" applyFill="1" applyBorder="1" applyAlignment="1">
      <alignment vertical="top"/>
    </xf>
    <xf numFmtId="0" fontId="0" fillId="0" borderId="40" xfId="0" applyFont="1" applyFill="1" applyBorder="1" applyAlignment="1">
      <alignment vertical="top"/>
    </xf>
    <xf numFmtId="0" fontId="0" fillId="0" borderId="29" xfId="0" applyFill="1" applyBorder="1" applyAlignment="1">
      <alignment vertical="top"/>
    </xf>
    <xf numFmtId="0" fontId="0" fillId="0" borderId="30" xfId="0" applyFill="1" applyBorder="1" applyAlignment="1">
      <alignment vertical="top"/>
    </xf>
    <xf numFmtId="0" fontId="0" fillId="0" borderId="31" xfId="0" applyFill="1" applyBorder="1" applyAlignment="1">
      <alignment vertical="top"/>
    </xf>
    <xf numFmtId="0" fontId="0" fillId="24" borderId="31" xfId="0" applyFill="1" applyBorder="1" applyAlignment="1">
      <alignment vertical="top"/>
    </xf>
    <xf numFmtId="0" fontId="0" fillId="0" borderId="32" xfId="0" applyFill="1" applyBorder="1" applyAlignment="1">
      <alignment vertical="top"/>
    </xf>
    <xf numFmtId="0" fontId="0" fillId="0" borderId="33" xfId="0" applyFill="1" applyBorder="1" applyAlignment="1">
      <alignment vertical="top" wrapText="1"/>
    </xf>
    <xf numFmtId="0" fontId="0" fillId="0" borderId="34" xfId="0" applyFill="1" applyBorder="1" applyAlignment="1">
      <alignment vertical="top" wrapText="1"/>
    </xf>
    <xf numFmtId="0" fontId="0" fillId="0" borderId="35" xfId="0" applyFill="1" applyBorder="1" applyAlignment="1">
      <alignment vertical="top" wrapText="1"/>
    </xf>
    <xf numFmtId="0" fontId="0" fillId="24" borderId="35" xfId="0" applyFill="1" applyBorder="1" applyAlignment="1">
      <alignment vertical="top" wrapText="1"/>
    </xf>
    <xf numFmtId="0" fontId="0" fillId="0" borderId="36" xfId="0" applyFill="1" applyBorder="1" applyAlignment="1">
      <alignment vertical="top" wrapText="1"/>
    </xf>
    <xf numFmtId="171" fontId="0" fillId="0" borderId="0" xfId="0" applyNumberFormat="1" applyFill="1" applyAlignment="1">
      <alignment wrapText="1"/>
    </xf>
    <xf numFmtId="0" fontId="0" fillId="0" borderId="40" xfId="0" applyFill="1" applyBorder="1" applyAlignment="1">
      <alignment vertical="top"/>
    </xf>
    <xf numFmtId="0" fontId="0" fillId="0" borderId="25" xfId="0" applyFill="1" applyBorder="1" applyAlignment="1">
      <alignment vertical="top" wrapText="1"/>
    </xf>
    <xf numFmtId="0" fontId="0" fillId="0" borderId="26" xfId="0" applyFill="1" applyBorder="1" applyAlignment="1">
      <alignment vertical="top" wrapText="1"/>
    </xf>
    <xf numFmtId="0" fontId="0" fillId="0" borderId="27" xfId="0" applyFill="1" applyBorder="1" applyAlignment="1">
      <alignment vertical="top" wrapText="1"/>
    </xf>
    <xf numFmtId="0" fontId="0" fillId="24" borderId="27" xfId="0" applyFill="1" applyBorder="1" applyAlignment="1">
      <alignment vertical="top" wrapText="1"/>
    </xf>
    <xf numFmtId="0" fontId="0" fillId="0" borderId="28" xfId="0" applyFill="1" applyBorder="1" applyAlignment="1">
      <alignment vertical="top" wrapText="1"/>
    </xf>
    <xf numFmtId="0" fontId="0" fillId="0" borderId="41" xfId="0" applyFill="1" applyBorder="1" applyAlignment="1">
      <alignment vertical="top"/>
    </xf>
    <xf numFmtId="0" fontId="0" fillId="0" borderId="42" xfId="0" applyFill="1" applyBorder="1" applyAlignment="1">
      <alignment vertical="top"/>
    </xf>
    <xf numFmtId="0" fontId="0" fillId="0" borderId="43" xfId="0" applyFill="1" applyBorder="1" applyAlignment="1">
      <alignment vertical="top"/>
    </xf>
    <xf numFmtId="0" fontId="0" fillId="24" borderId="43" xfId="0" applyFill="1" applyBorder="1" applyAlignment="1">
      <alignment vertical="top"/>
    </xf>
    <xf numFmtId="0" fontId="0" fillId="0" borderId="44" xfId="0" applyFill="1" applyBorder="1" applyAlignment="1">
      <alignment vertical="top"/>
    </xf>
    <xf numFmtId="0" fontId="0" fillId="0" borderId="0" xfId="0" applyAlignment="1">
      <alignment horizontal="center"/>
    </xf>
    <xf numFmtId="0" fontId="0" fillId="0" borderId="0" xfId="0"/>
    <xf numFmtId="0" fontId="0" fillId="0" borderId="0" xfId="0"/>
    <xf numFmtId="0" fontId="0" fillId="0" borderId="0" xfId="0"/>
    <xf numFmtId="21" fontId="0" fillId="0" borderId="0" xfId="0" applyNumberFormat="1"/>
    <xf numFmtId="169" fontId="0" fillId="0" borderId="0" xfId="0" applyNumberFormat="1"/>
    <xf numFmtId="0" fontId="0" fillId="25" borderId="0" xfId="0" applyFill="1"/>
    <xf numFmtId="21" fontId="0" fillId="3" borderId="0" xfId="0" applyNumberFormat="1" applyFill="1"/>
    <xf numFmtId="21" fontId="0" fillId="4" borderId="0" xfId="0" applyNumberFormat="1" applyFill="1"/>
    <xf numFmtId="165" fontId="0" fillId="8" borderId="0" xfId="0" applyNumberFormat="1" applyFill="1"/>
    <xf numFmtId="1" fontId="0" fillId="7" borderId="0" xfId="0" applyNumberFormat="1" applyFill="1"/>
    <xf numFmtId="0" fontId="0" fillId="0" borderId="0" xfId="0" applyAlignment="1">
      <alignment horizontal="center"/>
    </xf>
    <xf numFmtId="0" fontId="0" fillId="0" borderId="0" xfId="0"/>
    <xf numFmtId="165" fontId="0" fillId="7" borderId="0" xfId="0" applyNumberFormat="1" applyFill="1"/>
    <xf numFmtId="0" fontId="0" fillId="0" borderId="0" xfId="0"/>
    <xf numFmtId="0" fontId="0" fillId="26" borderId="0" xfId="0" applyFill="1"/>
    <xf numFmtId="21" fontId="0" fillId="21" borderId="0" xfId="0" applyNumberFormat="1" applyFill="1"/>
    <xf numFmtId="0" fontId="0" fillId="23" borderId="0" xfId="0" applyFill="1"/>
    <xf numFmtId="21" fontId="0" fillId="23" borderId="0" xfId="0" applyNumberFormat="1" applyFill="1"/>
    <xf numFmtId="0" fontId="0" fillId="0" borderId="0" xfId="0" applyAlignment="1">
      <alignment horizontal="center"/>
    </xf>
    <xf numFmtId="0" fontId="0" fillId="0" borderId="0" xfId="0"/>
    <xf numFmtId="0" fontId="0" fillId="0" borderId="0" xfId="0"/>
    <xf numFmtId="0" fontId="0" fillId="27" borderId="0" xfId="0" applyFill="1"/>
    <xf numFmtId="165" fontId="0" fillId="27" borderId="0" xfId="0" applyNumberFormat="1" applyFill="1"/>
    <xf numFmtId="1" fontId="0" fillId="27" borderId="0" xfId="0" applyNumberFormat="1" applyFill="1"/>
    <xf numFmtId="2" fontId="0" fillId="27" borderId="0" xfId="0" applyNumberFormat="1" applyFill="1"/>
    <xf numFmtId="2" fontId="0" fillId="7" borderId="0" xfId="0" applyNumberFormat="1" applyFill="1"/>
    <xf numFmtId="3" fontId="0" fillId="0" borderId="0" xfId="0" applyNumberFormat="1" applyFill="1"/>
    <xf numFmtId="0" fontId="0" fillId="0" borderId="0" xfId="0" applyAlignment="1">
      <alignment vertical="top" wrapText="1"/>
    </xf>
    <xf numFmtId="0" fontId="0" fillId="0" borderId="0" xfId="0" applyFill="1" applyAlignment="1">
      <alignment vertical="top" wrapText="1"/>
    </xf>
    <xf numFmtId="171" fontId="0" fillId="0" borderId="0" xfId="0" applyNumberFormat="1" applyFill="1" applyAlignment="1">
      <alignment vertical="top" wrapText="1"/>
    </xf>
    <xf numFmtId="0" fontId="0" fillId="0" borderId="0" xfId="0"/>
    <xf numFmtId="0" fontId="0" fillId="0" borderId="0" xfId="0"/>
    <xf numFmtId="0" fontId="0" fillId="0" borderId="0" xfId="0"/>
    <xf numFmtId="0" fontId="0" fillId="0" borderId="39" xfId="0" applyBorder="1"/>
    <xf numFmtId="169" fontId="0" fillId="0" borderId="39" xfId="0" applyNumberFormat="1" applyBorder="1"/>
    <xf numFmtId="170" fontId="0" fillId="0" borderId="39" xfId="0" applyNumberFormat="1" applyBorder="1"/>
    <xf numFmtId="0" fontId="0" fillId="0" borderId="39" xfId="0" applyFill="1" applyBorder="1" applyAlignment="1">
      <alignment vertical="top" wrapText="1"/>
    </xf>
    <xf numFmtId="0" fontId="0" fillId="0" borderId="39" xfId="0" applyBorder="1" applyAlignment="1">
      <alignment vertical="top" wrapText="1"/>
    </xf>
    <xf numFmtId="0" fontId="0" fillId="0" borderId="40" xfId="0" applyBorder="1"/>
    <xf numFmtId="169" fontId="0" fillId="0" borderId="40" xfId="0" applyNumberFormat="1" applyBorder="1"/>
    <xf numFmtId="170" fontId="0" fillId="0" borderId="40" xfId="0" applyNumberFormat="1" applyBorder="1"/>
    <xf numFmtId="0" fontId="0" fillId="0" borderId="38" xfId="0" applyFill="1" applyBorder="1" applyAlignment="1">
      <alignment vertical="top" wrapText="1"/>
    </xf>
    <xf numFmtId="0" fontId="0" fillId="0" borderId="40" xfId="0" applyBorder="1" applyAlignment="1">
      <alignment vertical="top" wrapText="1"/>
    </xf>
    <xf numFmtId="0" fontId="0" fillId="0" borderId="43" xfId="0" applyBorder="1"/>
    <xf numFmtId="0" fontId="0" fillId="0" borderId="44" xfId="0" applyBorder="1"/>
    <xf numFmtId="0" fontId="0" fillId="0" borderId="15" xfId="0" applyBorder="1"/>
    <xf numFmtId="0" fontId="0" fillId="0" borderId="16" xfId="0" applyBorder="1"/>
    <xf numFmtId="0" fontId="0" fillId="0" borderId="27" xfId="0" applyBorder="1" applyAlignment="1">
      <alignment vertical="top" wrapText="1"/>
    </xf>
    <xf numFmtId="0" fontId="0" fillId="0" borderId="28" xfId="0" applyBorder="1" applyAlignment="1">
      <alignment vertical="top" wrapText="1"/>
    </xf>
    <xf numFmtId="0" fontId="0" fillId="0" borderId="23" xfId="0" applyBorder="1"/>
    <xf numFmtId="0" fontId="0" fillId="0" borderId="23" xfId="0" applyFill="1" applyBorder="1"/>
    <xf numFmtId="0" fontId="0" fillId="0" borderId="24" xfId="0" applyBorder="1"/>
    <xf numFmtId="169" fontId="0" fillId="0" borderId="35" xfId="0" applyNumberFormat="1" applyBorder="1"/>
    <xf numFmtId="169" fontId="0" fillId="0" borderId="36" xfId="0" applyNumberFormat="1" applyBorder="1"/>
    <xf numFmtId="169" fontId="4" fillId="0" borderId="15" xfId="0" applyNumberFormat="1" applyFont="1" applyFill="1" applyBorder="1" applyAlignment="1">
      <alignment vertical="top"/>
    </xf>
    <xf numFmtId="169" fontId="0" fillId="0" borderId="15" xfId="0" applyNumberFormat="1" applyBorder="1"/>
    <xf numFmtId="169" fontId="0" fillId="0" borderId="16" xfId="0" applyNumberFormat="1" applyBorder="1"/>
    <xf numFmtId="170" fontId="0" fillId="0" borderId="27" xfId="0" applyNumberFormat="1" applyBorder="1"/>
    <xf numFmtId="170" fontId="0" fillId="0" borderId="28" xfId="0" applyNumberFormat="1" applyBorder="1"/>
    <xf numFmtId="1" fontId="0" fillId="0" borderId="26" xfId="0" applyNumberFormat="1" applyFill="1" applyBorder="1" applyAlignment="1">
      <alignment vertical="top"/>
    </xf>
    <xf numFmtId="1" fontId="0" fillId="0" borderId="27" xfId="0" applyNumberFormat="1" applyFill="1" applyBorder="1" applyAlignment="1">
      <alignment vertical="top"/>
    </xf>
    <xf numFmtId="1" fontId="0" fillId="0" borderId="27" xfId="0" applyNumberFormat="1" applyBorder="1"/>
    <xf numFmtId="1" fontId="0" fillId="0" borderId="28" xfId="0" applyNumberFormat="1" applyBorder="1"/>
    <xf numFmtId="0" fontId="0" fillId="0" borderId="47" xfId="0" applyBorder="1"/>
    <xf numFmtId="0" fontId="0" fillId="0" borderId="48" xfId="0" applyBorder="1"/>
    <xf numFmtId="1" fontId="0" fillId="0" borderId="30" xfId="0" applyNumberFormat="1" applyFill="1" applyBorder="1" applyAlignment="1">
      <alignment vertical="top"/>
    </xf>
    <xf numFmtId="1" fontId="0" fillId="0" borderId="31" xfId="0" applyNumberFormat="1" applyFill="1" applyBorder="1" applyAlignment="1">
      <alignment vertical="top"/>
    </xf>
    <xf numFmtId="1" fontId="0" fillId="0" borderId="31" xfId="0" applyNumberFormat="1" applyBorder="1"/>
    <xf numFmtId="1" fontId="0" fillId="0" borderId="32" xfId="0" applyNumberFormat="1" applyBorder="1"/>
    <xf numFmtId="1" fontId="0" fillId="0" borderId="2" xfId="0" applyNumberFormat="1" applyBorder="1"/>
    <xf numFmtId="2" fontId="0" fillId="0" borderId="2" xfId="0" applyNumberFormat="1" applyBorder="1"/>
    <xf numFmtId="0" fontId="0" fillId="0" borderId="3" xfId="0" applyFill="1" applyBorder="1"/>
    <xf numFmtId="1" fontId="0" fillId="0" borderId="0" xfId="0" applyNumberFormat="1" applyBorder="1"/>
    <xf numFmtId="2" fontId="0" fillId="0" borderId="0" xfId="0" applyNumberFormat="1" applyBorder="1"/>
    <xf numFmtId="0" fontId="0" fillId="0" borderId="5" xfId="0" applyFill="1" applyBorder="1"/>
    <xf numFmtId="1" fontId="0" fillId="0" borderId="7" xfId="0" applyNumberFormat="1" applyBorder="1"/>
    <xf numFmtId="2" fontId="0" fillId="0" borderId="7" xfId="0" applyNumberFormat="1" applyBorder="1"/>
    <xf numFmtId="0" fontId="0" fillId="0" borderId="8" xfId="0" applyFill="1" applyBorder="1"/>
    <xf numFmtId="0" fontId="0" fillId="19" borderId="4" xfId="0" applyFill="1" applyBorder="1"/>
    <xf numFmtId="1" fontId="0" fillId="19" borderId="0" xfId="0" applyNumberFormat="1" applyFill="1" applyBorder="1"/>
    <xf numFmtId="0" fontId="0" fillId="19" borderId="0" xfId="0" applyFill="1" applyBorder="1"/>
    <xf numFmtId="1" fontId="0" fillId="0" borderId="1" xfId="0" applyNumberFormat="1" applyFill="1" applyBorder="1"/>
    <xf numFmtId="1" fontId="0" fillId="0" borderId="4" xfId="0" applyNumberFormat="1" applyFill="1" applyBorder="1"/>
    <xf numFmtId="1" fontId="0" fillId="8" borderId="4" xfId="0" applyNumberFormat="1" applyFill="1" applyBorder="1"/>
    <xf numFmtId="1" fontId="0" fillId="0" borderId="6" xfId="0" applyNumberFormat="1" applyFill="1" applyBorder="1"/>
    <xf numFmtId="0" fontId="0" fillId="0" borderId="9" xfId="0" applyBorder="1"/>
    <xf numFmtId="0" fontId="0" fillId="0" borderId="10" xfId="0" applyBorder="1"/>
    <xf numFmtId="165" fontId="0" fillId="0" borderId="11" xfId="0" applyNumberFormat="1" applyBorder="1"/>
    <xf numFmtId="165" fontId="0" fillId="8" borderId="5" xfId="0" applyNumberFormat="1" applyFill="1" applyBorder="1"/>
    <xf numFmtId="0" fontId="0" fillId="27" borderId="6" xfId="0" applyFill="1" applyBorder="1"/>
    <xf numFmtId="0" fontId="0" fillId="27" borderId="7" xfId="0" applyFill="1" applyBorder="1"/>
    <xf numFmtId="165" fontId="0" fillId="27" borderId="8" xfId="0" applyNumberFormat="1" applyFill="1" applyBorder="1"/>
    <xf numFmtId="1" fontId="0" fillId="27" borderId="4" xfId="0" applyNumberFormat="1" applyFill="1" applyBorder="1"/>
    <xf numFmtId="1" fontId="0" fillId="27" borderId="0" xfId="0" applyNumberFormat="1" applyFill="1" applyBorder="1"/>
    <xf numFmtId="0" fontId="0" fillId="27" borderId="0" xfId="0" applyFill="1" applyBorder="1"/>
    <xf numFmtId="0" fontId="0" fillId="27" borderId="4" xfId="0" applyFill="1" applyBorder="1"/>
    <xf numFmtId="0" fontId="0" fillId="0" borderId="0" xfId="0" applyAlignment="1">
      <alignment horizontal="center"/>
    </xf>
    <xf numFmtId="0" fontId="0" fillId="0" borderId="0" xfId="0"/>
    <xf numFmtId="0" fontId="0" fillId="27" borderId="5" xfId="0" applyFill="1" applyBorder="1"/>
    <xf numFmtId="1" fontId="0" fillId="0" borderId="9" xfId="0" applyNumberFormat="1" applyFill="1" applyBorder="1"/>
    <xf numFmtId="1" fontId="0" fillId="0" borderId="10" xfId="0" applyNumberFormat="1" applyFill="1" applyBorder="1"/>
    <xf numFmtId="0" fontId="0" fillId="0" borderId="11" xfId="0" applyBorder="1"/>
    <xf numFmtId="1" fontId="0" fillId="0" borderId="10" xfId="0" applyNumberFormat="1" applyBorder="1"/>
    <xf numFmtId="0" fontId="0" fillId="28" borderId="0" xfId="0" applyFill="1"/>
    <xf numFmtId="0" fontId="0" fillId="0" borderId="0" xfId="0"/>
    <xf numFmtId="0" fontId="0" fillId="0" borderId="0" xfId="0"/>
    <xf numFmtId="0" fontId="0" fillId="0" borderId="0" xfId="0"/>
    <xf numFmtId="14" fontId="0" fillId="0" borderId="0" xfId="0" applyNumberFormat="1"/>
    <xf numFmtId="0" fontId="2" fillId="5" borderId="0" xfId="2"/>
    <xf numFmtId="14" fontId="2" fillId="5" borderId="0" xfId="2" applyNumberFormat="1"/>
    <xf numFmtId="21" fontId="2" fillId="5" borderId="0" xfId="2" applyNumberFormat="1"/>
    <xf numFmtId="0" fontId="0" fillId="6" borderId="12" xfId="3" applyFont="1"/>
    <xf numFmtId="0" fontId="2" fillId="6" borderId="12" xfId="3" applyFont="1"/>
    <xf numFmtId="0" fontId="0" fillId="0" borderId="0" xfId="0"/>
    <xf numFmtId="0" fontId="0" fillId="0" borderId="0" xfId="0" applyAlignment="1">
      <alignment horizontal="center"/>
    </xf>
    <xf numFmtId="0" fontId="0" fillId="0" borderId="0" xfId="0"/>
    <xf numFmtId="0" fontId="0" fillId="0" borderId="49" xfId="0" applyBorder="1"/>
    <xf numFmtId="0" fontId="0" fillId="0" borderId="50" xfId="0" applyBorder="1"/>
    <xf numFmtId="22" fontId="0" fillId="0" borderId="50" xfId="0" applyNumberFormat="1" applyBorder="1"/>
    <xf numFmtId="21" fontId="0" fillId="0" borderId="50" xfId="0" applyNumberFormat="1" applyBorder="1"/>
    <xf numFmtId="0" fontId="0" fillId="0" borderId="51" xfId="0" applyBorder="1"/>
    <xf numFmtId="0" fontId="0" fillId="0" borderId="52" xfId="0" applyBorder="1"/>
    <xf numFmtId="22" fontId="0" fillId="0" borderId="0" xfId="0" applyNumberFormat="1" applyBorder="1"/>
    <xf numFmtId="21" fontId="0" fillId="0" borderId="0" xfId="0" applyNumberFormat="1" applyBorder="1"/>
    <xf numFmtId="0" fontId="0" fillId="0" borderId="53" xfId="0" applyBorder="1"/>
    <xf numFmtId="0" fontId="0" fillId="0" borderId="54" xfId="0" applyBorder="1"/>
    <xf numFmtId="0" fontId="0" fillId="0" borderId="55" xfId="0" applyBorder="1"/>
    <xf numFmtId="22" fontId="0" fillId="0" borderId="55" xfId="0" applyNumberFormat="1" applyBorder="1"/>
    <xf numFmtId="21" fontId="0" fillId="0" borderId="55" xfId="0" applyNumberFormat="1" applyBorder="1"/>
    <xf numFmtId="0" fontId="0" fillId="0" borderId="56" xfId="0" applyBorder="1"/>
    <xf numFmtId="0" fontId="3" fillId="29" borderId="52" xfId="4" applyBorder="1"/>
    <xf numFmtId="0" fontId="3" fillId="29" borderId="0" xfId="4" applyBorder="1"/>
    <xf numFmtId="22" fontId="3" fillId="29" borderId="0" xfId="4" applyNumberFormat="1" applyBorder="1"/>
    <xf numFmtId="21" fontId="3" fillId="29" borderId="0" xfId="4" applyNumberFormat="1" applyBorder="1"/>
    <xf numFmtId="0" fontId="3" fillId="29" borderId="53" xfId="4" applyBorder="1"/>
    <xf numFmtId="0" fontId="0" fillId="0" borderId="0" xfId="0"/>
    <xf numFmtId="169" fontId="0" fillId="30" borderId="0" xfId="0" applyNumberFormat="1" applyFill="1"/>
    <xf numFmtId="0" fontId="4" fillId="0" borderId="0" xfId="0" applyFont="1" applyAlignment="1">
      <alignment horizontal="center"/>
    </xf>
    <xf numFmtId="169" fontId="0" fillId="31" borderId="0" xfId="0" applyNumberFormat="1" applyFill="1"/>
    <xf numFmtId="168" fontId="0" fillId="0" borderId="0" xfId="0" applyNumberFormat="1" applyAlignment="1">
      <alignment horizontal="right"/>
    </xf>
    <xf numFmtId="0" fontId="9" fillId="0" borderId="0" xfId="0" applyFont="1" applyAlignment="1">
      <alignment horizontal="right"/>
    </xf>
    <xf numFmtId="0" fontId="6" fillId="0" borderId="0" xfId="0" applyFont="1" applyAlignment="1">
      <alignment horizontal="right"/>
    </xf>
    <xf numFmtId="2" fontId="0" fillId="0" borderId="0" xfId="0" applyNumberFormat="1" applyAlignment="1">
      <alignment horizontal="right"/>
    </xf>
    <xf numFmtId="0" fontId="8" fillId="0" borderId="0" xfId="0" applyFont="1" applyAlignment="1">
      <alignment horizontal="right"/>
    </xf>
    <xf numFmtId="0" fontId="7" fillId="0" borderId="0" xfId="0" applyFont="1" applyAlignment="1">
      <alignment horizontal="right"/>
    </xf>
    <xf numFmtId="2" fontId="9" fillId="0" borderId="0" xfId="0" applyNumberFormat="1" applyFont="1" applyAlignment="1">
      <alignment horizontal="right"/>
    </xf>
    <xf numFmtId="2" fontId="8" fillId="0" borderId="0" xfId="0" applyNumberFormat="1" applyFont="1" applyAlignment="1">
      <alignment horizontal="right"/>
    </xf>
    <xf numFmtId="2" fontId="0" fillId="0" borderId="39" xfId="0" applyNumberFormat="1" applyBorder="1" applyAlignment="1">
      <alignment horizontal="right"/>
    </xf>
    <xf numFmtId="168" fontId="0" fillId="0" borderId="39" xfId="0" applyNumberFormat="1" applyBorder="1"/>
    <xf numFmtId="168" fontId="0" fillId="0" borderId="39" xfId="0" applyNumberFormat="1" applyBorder="1" applyAlignment="1">
      <alignment horizontal="right"/>
    </xf>
    <xf numFmtId="2" fontId="0" fillId="0" borderId="39" xfId="0" applyNumberFormat="1" applyBorder="1"/>
    <xf numFmtId="168" fontId="0" fillId="0" borderId="35" xfId="0" applyNumberFormat="1" applyBorder="1"/>
    <xf numFmtId="168" fontId="0" fillId="0" borderId="35" xfId="0" applyNumberFormat="1" applyBorder="1" applyAlignment="1">
      <alignment horizontal="right"/>
    </xf>
    <xf numFmtId="2" fontId="0" fillId="0" borderId="35" xfId="0" applyNumberFormat="1" applyBorder="1"/>
    <xf numFmtId="2" fontId="0" fillId="0" borderId="35" xfId="0" applyNumberFormat="1" applyBorder="1" applyAlignment="1">
      <alignment horizontal="right"/>
    </xf>
    <xf numFmtId="0" fontId="0" fillId="0" borderId="57" xfId="0" applyBorder="1"/>
    <xf numFmtId="0" fontId="0" fillId="0" borderId="58" xfId="0" applyBorder="1"/>
    <xf numFmtId="0" fontId="0" fillId="0" borderId="58" xfId="0" applyBorder="1" applyAlignment="1">
      <alignment horizontal="right"/>
    </xf>
    <xf numFmtId="2" fontId="6" fillId="0" borderId="58" xfId="0" applyNumberFormat="1" applyFont="1" applyBorder="1"/>
    <xf numFmtId="2" fontId="0" fillId="0" borderId="58" xfId="0" applyNumberFormat="1" applyBorder="1" applyAlignment="1">
      <alignment horizontal="right"/>
    </xf>
    <xf numFmtId="165" fontId="7" fillId="0" borderId="59" xfId="0" applyNumberFormat="1" applyFont="1" applyBorder="1"/>
    <xf numFmtId="0" fontId="0" fillId="0" borderId="34" xfId="0" applyBorder="1"/>
    <xf numFmtId="165" fontId="0" fillId="0" borderId="36" xfId="0" applyNumberFormat="1" applyBorder="1"/>
    <xf numFmtId="0" fontId="0" fillId="0" borderId="38" xfId="0" applyBorder="1"/>
    <xf numFmtId="165" fontId="0" fillId="0" borderId="40" xfId="0" applyNumberFormat="1" applyBorder="1"/>
    <xf numFmtId="0" fontId="0" fillId="0" borderId="26" xfId="0" applyBorder="1"/>
    <xf numFmtId="168" fontId="0" fillId="0" borderId="27" xfId="0" applyNumberFormat="1" applyBorder="1"/>
    <xf numFmtId="168" fontId="0" fillId="0" borderId="27" xfId="0" applyNumberFormat="1" applyBorder="1" applyAlignment="1">
      <alignment horizontal="right"/>
    </xf>
    <xf numFmtId="2" fontId="0" fillId="0" borderId="27" xfId="0" applyNumberFormat="1" applyBorder="1"/>
    <xf numFmtId="2" fontId="0" fillId="0" borderId="27" xfId="0" applyNumberFormat="1" applyBorder="1" applyAlignment="1">
      <alignment horizontal="right"/>
    </xf>
    <xf numFmtId="165" fontId="0" fillId="0" borderId="28" xfId="0" applyNumberFormat="1" applyBorder="1"/>
    <xf numFmtId="0" fontId="0" fillId="0" borderId="14" xfId="0" applyBorder="1"/>
    <xf numFmtId="165" fontId="0" fillId="31" borderId="40" xfId="0" applyNumberFormat="1" applyFill="1" applyBorder="1"/>
    <xf numFmtId="165" fontId="0" fillId="30" borderId="28" xfId="0" applyNumberFormat="1" applyFill="1" applyBorder="1"/>
    <xf numFmtId="0" fontId="0" fillId="0" borderId="36" xfId="0" applyBorder="1"/>
    <xf numFmtId="2" fontId="0" fillId="0" borderId="61" xfId="0" applyNumberFormat="1" applyBorder="1"/>
    <xf numFmtId="2" fontId="0" fillId="7" borderId="8" xfId="0" applyNumberFormat="1" applyFill="1" applyBorder="1"/>
    <xf numFmtId="2" fontId="0" fillId="10" borderId="11" xfId="0" applyNumberFormat="1" applyFill="1" applyBorder="1"/>
    <xf numFmtId="2" fontId="0" fillId="0" borderId="11" xfId="0" applyNumberFormat="1" applyBorder="1"/>
    <xf numFmtId="169" fontId="0" fillId="0" borderId="62" xfId="0" applyNumberFormat="1" applyBorder="1"/>
    <xf numFmtId="169" fontId="0" fillId="0" borderId="63" xfId="0" applyNumberFormat="1" applyBorder="1"/>
    <xf numFmtId="169" fontId="0" fillId="0" borderId="64" xfId="0" applyNumberFormat="1" applyBorder="1"/>
    <xf numFmtId="169" fontId="0" fillId="0" borderId="65" xfId="0" applyNumberFormat="1" applyBorder="1"/>
    <xf numFmtId="2" fontId="0" fillId="0" borderId="8" xfId="0" applyNumberFormat="1" applyBorder="1"/>
    <xf numFmtId="165" fontId="0" fillId="0" borderId="63" xfId="0" applyNumberFormat="1" applyBorder="1"/>
    <xf numFmtId="165" fontId="0" fillId="7" borderId="64" xfId="0" applyNumberFormat="1" applyFill="1" applyBorder="1"/>
    <xf numFmtId="165" fontId="0" fillId="10" borderId="65" xfId="0" applyNumberFormat="1" applyFill="1" applyBorder="1"/>
    <xf numFmtId="165" fontId="0" fillId="0" borderId="65" xfId="0" applyNumberFormat="1" applyBorder="1"/>
    <xf numFmtId="165" fontId="0" fillId="0" borderId="64" xfId="0" applyNumberFormat="1" applyBorder="1"/>
    <xf numFmtId="2" fontId="0" fillId="31" borderId="11" xfId="0" applyNumberFormat="1" applyFill="1" applyBorder="1"/>
    <xf numFmtId="2" fontId="0" fillId="30" borderId="61" xfId="0" applyNumberFormat="1" applyFill="1" applyBorder="1"/>
    <xf numFmtId="0" fontId="0" fillId="0" borderId="64" xfId="0" applyBorder="1"/>
    <xf numFmtId="0" fontId="0" fillId="0" borderId="0" xfId="0"/>
    <xf numFmtId="0" fontId="0" fillId="30" borderId="0" xfId="0" applyFill="1"/>
    <xf numFmtId="22" fontId="0" fillId="30" borderId="0" xfId="0" applyNumberFormat="1" applyFill="1"/>
    <xf numFmtId="0" fontId="0" fillId="31" borderId="0" xfId="0" applyFill="1"/>
    <xf numFmtId="22" fontId="0" fillId="31" borderId="0" xfId="0" applyNumberFormat="1" applyFill="1"/>
    <xf numFmtId="22" fontId="0" fillId="0" borderId="0" xfId="0" applyNumberFormat="1"/>
    <xf numFmtId="0" fontId="0" fillId="0" borderId="0" xfId="0"/>
    <xf numFmtId="167" fontId="0" fillId="0" borderId="0" xfId="0" applyNumberFormat="1" applyFont="1"/>
    <xf numFmtId="0" fontId="0" fillId="0" borderId="0" xfId="0"/>
    <xf numFmtId="0" fontId="0" fillId="0" borderId="0" xfId="0"/>
    <xf numFmtId="0" fontId="0" fillId="0" borderId="0" xfId="0"/>
    <xf numFmtId="0" fontId="0" fillId="0" borderId="0" xfId="0"/>
    <xf numFmtId="22" fontId="0" fillId="3" borderId="0" xfId="0" applyNumberFormat="1" applyFill="1"/>
    <xf numFmtId="0" fontId="0" fillId="0" borderId="0" xfId="0" applyAlignment="1">
      <alignment horizontal="center"/>
    </xf>
    <xf numFmtId="0" fontId="0" fillId="0" borderId="0" xfId="0" applyAlignment="1">
      <alignment vertical="center" wrapText="1"/>
    </xf>
    <xf numFmtId="0" fontId="0" fillId="0" borderId="0" xfId="0"/>
    <xf numFmtId="0" fontId="0" fillId="0" borderId="0" xfId="0" applyAlignment="1"/>
    <xf numFmtId="0" fontId="0" fillId="0" borderId="0" xfId="0" applyAlignment="1">
      <alignment wrapText="1"/>
    </xf>
    <xf numFmtId="0" fontId="0" fillId="6" borderId="12" xfId="3" applyNumberFormat="1" applyFont="1" applyAlignment="1">
      <alignment horizontal="center"/>
    </xf>
    <xf numFmtId="0" fontId="0" fillId="0" borderId="0" xfId="0" applyAlignment="1">
      <alignment horizontal="center" vertical="center"/>
    </xf>
    <xf numFmtId="166" fontId="0" fillId="0" borderId="0" xfId="0" applyNumberFormat="1" applyAlignment="1">
      <alignment horizontal="center"/>
    </xf>
    <xf numFmtId="0" fontId="0" fillId="0" borderId="60" xfId="0" applyBorder="1" applyAlignment="1">
      <alignment horizontal="center"/>
    </xf>
    <xf numFmtId="0" fontId="0" fillId="0" borderId="62" xfId="0" applyBorder="1" applyAlignment="1">
      <alignment horizontal="center"/>
    </xf>
    <xf numFmtId="0" fontId="0" fillId="0" borderId="16" xfId="0" applyBorder="1" applyAlignment="1">
      <alignment horizontal="center"/>
    </xf>
  </cellXfs>
  <cellStyles count="5">
    <cellStyle name="20% - Accent2" xfId="4" builtinId="34"/>
    <cellStyle name="Bad" xfId="2" builtinId="27"/>
    <cellStyle name="Good" xfId="1" builtinId="26"/>
    <cellStyle name="Normal" xfId="0" builtinId="0"/>
    <cellStyle name="Note" xfId="3" builtinId="10"/>
  </cellStyles>
  <dxfs count="0"/>
  <tableStyles count="0" defaultTableStyle="TableStyleMedium2" defaultPivotStyle="PivotStyleLight16"/>
  <colors>
    <mruColors>
      <color rgb="FF0000FF"/>
      <color rgb="FFFFCCCC"/>
      <color rgb="FF99FFCC"/>
      <color rgb="FFCCCC00"/>
      <color rgb="FF996633"/>
      <color rgb="FFCC6600"/>
      <color rgb="FF009900"/>
      <color rgb="FFFFFF00"/>
      <color rgb="FFFF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externalLink" Target="externalLinks/externalLink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31.xml"/><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35.xml"/><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37.xml"/><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39.xml"/><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3" Type="http://schemas.openxmlformats.org/officeDocument/2006/relationships/chartUserShapes" Target="../drawings/drawing41.xml"/><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3" Type="http://schemas.openxmlformats.org/officeDocument/2006/relationships/chartUserShapes" Target="../drawings/drawing43.xml"/><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3" Type="http://schemas.openxmlformats.org/officeDocument/2006/relationships/chartUserShapes" Target="../drawings/drawing45.xml"/><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3" Type="http://schemas.openxmlformats.org/officeDocument/2006/relationships/chartUserShapes" Target="../drawings/drawing47.xml"/><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3" Type="http://schemas.openxmlformats.org/officeDocument/2006/relationships/chartUserShapes" Target="../drawings/drawing49.xml"/><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3" Type="http://schemas.openxmlformats.org/officeDocument/2006/relationships/chartUserShapes" Target="../drawings/drawing51.xml"/><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3" Type="http://schemas.openxmlformats.org/officeDocument/2006/relationships/chartUserShapes" Target="../drawings/drawing53.xml"/><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3" Type="http://schemas.openxmlformats.org/officeDocument/2006/relationships/chartUserShapes" Target="../drawings/drawing55.xml"/><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3" Type="http://schemas.openxmlformats.org/officeDocument/2006/relationships/chartUserShapes" Target="../drawings/drawing57.xml"/><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3" Type="http://schemas.openxmlformats.org/officeDocument/2006/relationships/chartUserShapes" Target="../drawings/drawing59.xml"/><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3" Type="http://schemas.openxmlformats.org/officeDocument/2006/relationships/chartUserShapes" Target="../drawings/drawing61.xml"/><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3" Type="http://schemas.openxmlformats.org/officeDocument/2006/relationships/chartUserShapes" Target="../drawings/drawing63.xml"/><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3" Type="http://schemas.openxmlformats.org/officeDocument/2006/relationships/chartUserShapes" Target="../drawings/drawing65.xml"/><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3" Type="http://schemas.openxmlformats.org/officeDocument/2006/relationships/chartUserShapes" Target="../drawings/drawing67.xml"/><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3" Type="http://schemas.openxmlformats.org/officeDocument/2006/relationships/chartUserShapes" Target="../drawings/drawing69.xml"/><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3" Type="http://schemas.openxmlformats.org/officeDocument/2006/relationships/chartUserShapes" Target="../drawings/drawing71.xml"/><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3" Type="http://schemas.openxmlformats.org/officeDocument/2006/relationships/chartUserShapes" Target="../drawings/drawing73.xml"/><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3" Type="http://schemas.openxmlformats.org/officeDocument/2006/relationships/chartUserShapes" Target="../drawings/drawing75.xml"/><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3" Type="http://schemas.openxmlformats.org/officeDocument/2006/relationships/chartUserShapes" Target="../drawings/drawing77.xml"/><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3" Type="http://schemas.openxmlformats.org/officeDocument/2006/relationships/chartUserShapes" Target="../drawings/drawing79.xml"/><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3" Type="http://schemas.openxmlformats.org/officeDocument/2006/relationships/chartUserShapes" Target="../drawings/drawing81.xml"/><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3" Type="http://schemas.openxmlformats.org/officeDocument/2006/relationships/chartUserShapes" Target="../drawings/drawing83.xml"/><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3" Type="http://schemas.openxmlformats.org/officeDocument/2006/relationships/chartUserShapes" Target="../drawings/drawing85.xml"/><Relationship Id="rId2" Type="http://schemas.microsoft.com/office/2011/relationships/chartColorStyle" Target="colors126.xml"/><Relationship Id="rId1" Type="http://schemas.microsoft.com/office/2011/relationships/chartStyle" Target="style126.xml"/></Relationships>
</file>

<file path=xl/charts/_rels/chart127.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28.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29.xml.rels><?xml version="1.0" encoding="UTF-8" standalone="yes"?>
<Relationships xmlns="http://schemas.openxmlformats.org/package/2006/relationships"><Relationship Id="rId3" Type="http://schemas.openxmlformats.org/officeDocument/2006/relationships/chartUserShapes" Target="../drawings/drawing87.xml"/><Relationship Id="rId2" Type="http://schemas.microsoft.com/office/2011/relationships/chartColorStyle" Target="colors129.xml"/><Relationship Id="rId1" Type="http://schemas.microsoft.com/office/2011/relationships/chartStyle" Target="style129.xml"/></Relationships>
</file>

<file path=xl/charts/_rels/chart130.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131.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132.xml.rels><?xml version="1.0" encoding="UTF-8" standalone="yes"?>
<Relationships xmlns="http://schemas.openxmlformats.org/package/2006/relationships"><Relationship Id="rId3" Type="http://schemas.openxmlformats.org/officeDocument/2006/relationships/chartUserShapes" Target="../drawings/drawing89.xml"/><Relationship Id="rId2" Type="http://schemas.microsoft.com/office/2011/relationships/chartColorStyle" Target="colors132.xml"/><Relationship Id="rId1" Type="http://schemas.microsoft.com/office/2011/relationships/chartStyle" Target="style132.xml"/></Relationships>
</file>

<file path=xl/charts/_rels/chart133.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134.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135.xml.rels><?xml version="1.0" encoding="UTF-8" standalone="yes"?>
<Relationships xmlns="http://schemas.openxmlformats.org/package/2006/relationships"><Relationship Id="rId3" Type="http://schemas.openxmlformats.org/officeDocument/2006/relationships/chartUserShapes" Target="../drawings/drawing91.xml"/><Relationship Id="rId2" Type="http://schemas.microsoft.com/office/2011/relationships/chartColorStyle" Target="colors135.xml"/><Relationship Id="rId1" Type="http://schemas.microsoft.com/office/2011/relationships/chartStyle" Target="style135.xml"/></Relationships>
</file>

<file path=xl/charts/_rels/chart136.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137.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138.xml.rels><?xml version="1.0" encoding="UTF-8" standalone="yes"?>
<Relationships xmlns="http://schemas.openxmlformats.org/package/2006/relationships"><Relationship Id="rId3" Type="http://schemas.openxmlformats.org/officeDocument/2006/relationships/chartUserShapes" Target="../drawings/drawing93.xml"/><Relationship Id="rId2" Type="http://schemas.microsoft.com/office/2011/relationships/chartColorStyle" Target="colors138.xml"/><Relationship Id="rId1" Type="http://schemas.microsoft.com/office/2011/relationships/chartStyle" Target="style138.xml"/></Relationships>
</file>

<file path=xl/charts/_rels/chart139.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140.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141.xml.rels><?xml version="1.0" encoding="UTF-8" standalone="yes"?>
<Relationships xmlns="http://schemas.openxmlformats.org/package/2006/relationships"><Relationship Id="rId3" Type="http://schemas.openxmlformats.org/officeDocument/2006/relationships/chartUserShapes" Target="../drawings/drawing95.xml"/><Relationship Id="rId2" Type="http://schemas.microsoft.com/office/2011/relationships/chartColorStyle" Target="colors141.xml"/><Relationship Id="rId1" Type="http://schemas.microsoft.com/office/2011/relationships/chartStyle" Target="style141.xml"/></Relationships>
</file>

<file path=xl/charts/_rels/chart142.xml.rels><?xml version="1.0" encoding="UTF-8" standalone="yes"?>
<Relationships xmlns="http://schemas.openxmlformats.org/package/2006/relationships"><Relationship Id="rId2" Type="http://schemas.microsoft.com/office/2011/relationships/chartColorStyle" Target="colors142.xml"/><Relationship Id="rId1" Type="http://schemas.microsoft.com/office/2011/relationships/chartStyle" Target="style142.xml"/></Relationships>
</file>

<file path=xl/charts/_rels/chart143.xml.rels><?xml version="1.0" encoding="UTF-8" standalone="yes"?>
<Relationships xmlns="http://schemas.openxmlformats.org/package/2006/relationships"><Relationship Id="rId2" Type="http://schemas.microsoft.com/office/2011/relationships/chartColorStyle" Target="colors143.xml"/><Relationship Id="rId1" Type="http://schemas.microsoft.com/office/2011/relationships/chartStyle" Target="style143.xml"/></Relationships>
</file>

<file path=xl/charts/_rels/chart144.xml.rels><?xml version="1.0" encoding="UTF-8" standalone="yes"?>
<Relationships xmlns="http://schemas.openxmlformats.org/package/2006/relationships"><Relationship Id="rId3" Type="http://schemas.openxmlformats.org/officeDocument/2006/relationships/chartUserShapes" Target="../drawings/drawing97.xml"/><Relationship Id="rId2" Type="http://schemas.microsoft.com/office/2011/relationships/chartColorStyle" Target="colors144.xml"/><Relationship Id="rId1" Type="http://schemas.microsoft.com/office/2011/relationships/chartStyle" Target="style144.xml"/></Relationships>
</file>

<file path=xl/charts/_rels/chart145.xml.rels><?xml version="1.0" encoding="UTF-8" standalone="yes"?>
<Relationships xmlns="http://schemas.openxmlformats.org/package/2006/relationships"><Relationship Id="rId2" Type="http://schemas.microsoft.com/office/2011/relationships/chartColorStyle" Target="colors145.xml"/><Relationship Id="rId1" Type="http://schemas.microsoft.com/office/2011/relationships/chartStyle" Target="style145.xml"/></Relationships>
</file>

<file path=xl/charts/_rels/chart146.xml.rels><?xml version="1.0" encoding="UTF-8" standalone="yes"?>
<Relationships xmlns="http://schemas.openxmlformats.org/package/2006/relationships"><Relationship Id="rId2" Type="http://schemas.microsoft.com/office/2011/relationships/chartColorStyle" Target="colors146.xml"/><Relationship Id="rId1" Type="http://schemas.microsoft.com/office/2011/relationships/chartStyle" Target="style146.xml"/></Relationships>
</file>

<file path=xl/charts/_rels/chart147.xml.rels><?xml version="1.0" encoding="UTF-8" standalone="yes"?>
<Relationships xmlns="http://schemas.openxmlformats.org/package/2006/relationships"><Relationship Id="rId3" Type="http://schemas.openxmlformats.org/officeDocument/2006/relationships/chartUserShapes" Target="../drawings/drawing99.xml"/><Relationship Id="rId2" Type="http://schemas.microsoft.com/office/2011/relationships/chartColorStyle" Target="colors147.xml"/><Relationship Id="rId1" Type="http://schemas.microsoft.com/office/2011/relationships/chartStyle" Target="style147.xml"/></Relationships>
</file>

<file path=xl/charts/_rels/chart148.xml.rels><?xml version="1.0" encoding="UTF-8" standalone="yes"?>
<Relationships xmlns="http://schemas.openxmlformats.org/package/2006/relationships"><Relationship Id="rId2" Type="http://schemas.microsoft.com/office/2011/relationships/chartColorStyle" Target="colors148.xml"/><Relationship Id="rId1" Type="http://schemas.microsoft.com/office/2011/relationships/chartStyle" Target="style148.xml"/></Relationships>
</file>

<file path=xl/charts/_rels/chart149.xml.rels><?xml version="1.0" encoding="UTF-8" standalone="yes"?>
<Relationships xmlns="http://schemas.openxmlformats.org/package/2006/relationships"><Relationship Id="rId2" Type="http://schemas.microsoft.com/office/2011/relationships/chartColorStyle" Target="colors149.xml"/><Relationship Id="rId1" Type="http://schemas.microsoft.com/office/2011/relationships/chartStyle" Target="style149.xml"/></Relationships>
</file>

<file path=xl/charts/_rels/chart150.xml.rels><?xml version="1.0" encoding="UTF-8" standalone="yes"?>
<Relationships xmlns="http://schemas.openxmlformats.org/package/2006/relationships"><Relationship Id="rId3" Type="http://schemas.openxmlformats.org/officeDocument/2006/relationships/chartUserShapes" Target="../drawings/drawing101.xml"/><Relationship Id="rId2" Type="http://schemas.microsoft.com/office/2011/relationships/chartColorStyle" Target="colors150.xml"/><Relationship Id="rId1" Type="http://schemas.microsoft.com/office/2011/relationships/chartStyle" Target="style150.xml"/></Relationships>
</file>

<file path=xl/charts/_rels/chart151.xml.rels><?xml version="1.0" encoding="UTF-8" standalone="yes"?>
<Relationships xmlns="http://schemas.openxmlformats.org/package/2006/relationships"><Relationship Id="rId2" Type="http://schemas.microsoft.com/office/2011/relationships/chartColorStyle" Target="colors151.xml"/><Relationship Id="rId1" Type="http://schemas.microsoft.com/office/2011/relationships/chartStyle" Target="style151.xml"/></Relationships>
</file>

<file path=xl/charts/_rels/chart152.xml.rels><?xml version="1.0" encoding="UTF-8" standalone="yes"?>
<Relationships xmlns="http://schemas.openxmlformats.org/package/2006/relationships"><Relationship Id="rId2" Type="http://schemas.microsoft.com/office/2011/relationships/chartColorStyle" Target="colors152.xml"/><Relationship Id="rId1" Type="http://schemas.microsoft.com/office/2011/relationships/chartStyle" Target="style152.xml"/></Relationships>
</file>

<file path=xl/charts/_rels/chart153.xml.rels><?xml version="1.0" encoding="UTF-8" standalone="yes"?>
<Relationships xmlns="http://schemas.openxmlformats.org/package/2006/relationships"><Relationship Id="rId3" Type="http://schemas.openxmlformats.org/officeDocument/2006/relationships/chartUserShapes" Target="../drawings/drawing103.xml"/><Relationship Id="rId2" Type="http://schemas.microsoft.com/office/2011/relationships/chartColorStyle" Target="colors153.xml"/><Relationship Id="rId1" Type="http://schemas.microsoft.com/office/2011/relationships/chartStyle" Target="style153.xml"/></Relationships>
</file>

<file path=xl/charts/_rels/chart154.xml.rels><?xml version="1.0" encoding="UTF-8" standalone="yes"?>
<Relationships xmlns="http://schemas.openxmlformats.org/package/2006/relationships"><Relationship Id="rId2" Type="http://schemas.microsoft.com/office/2011/relationships/chartColorStyle" Target="colors154.xml"/><Relationship Id="rId1" Type="http://schemas.microsoft.com/office/2011/relationships/chartStyle" Target="style154.xml"/></Relationships>
</file>

<file path=xl/charts/_rels/chart155.xml.rels><?xml version="1.0" encoding="UTF-8" standalone="yes"?>
<Relationships xmlns="http://schemas.openxmlformats.org/package/2006/relationships"><Relationship Id="rId2" Type="http://schemas.microsoft.com/office/2011/relationships/chartColorStyle" Target="colors155.xml"/><Relationship Id="rId1" Type="http://schemas.microsoft.com/office/2011/relationships/chartStyle" Target="style155.xml"/></Relationships>
</file>

<file path=xl/charts/_rels/chart156.xml.rels><?xml version="1.0" encoding="UTF-8" standalone="yes"?>
<Relationships xmlns="http://schemas.openxmlformats.org/package/2006/relationships"><Relationship Id="rId3" Type="http://schemas.openxmlformats.org/officeDocument/2006/relationships/chartUserShapes" Target="../drawings/drawing105.xml"/><Relationship Id="rId2" Type="http://schemas.microsoft.com/office/2011/relationships/chartColorStyle" Target="colors156.xml"/><Relationship Id="rId1" Type="http://schemas.microsoft.com/office/2011/relationships/chartStyle" Target="style156.xml"/></Relationships>
</file>

<file path=xl/charts/_rels/chart157.xml.rels><?xml version="1.0" encoding="UTF-8" standalone="yes"?>
<Relationships xmlns="http://schemas.openxmlformats.org/package/2006/relationships"><Relationship Id="rId2" Type="http://schemas.microsoft.com/office/2011/relationships/chartColorStyle" Target="colors157.xml"/><Relationship Id="rId1" Type="http://schemas.microsoft.com/office/2011/relationships/chartStyle" Target="style157.xml"/></Relationships>
</file>

<file path=xl/charts/_rels/chart158.xml.rels><?xml version="1.0" encoding="UTF-8" standalone="yes"?>
<Relationships xmlns="http://schemas.openxmlformats.org/package/2006/relationships"><Relationship Id="rId2" Type="http://schemas.microsoft.com/office/2011/relationships/chartColorStyle" Target="colors158.xml"/><Relationship Id="rId1" Type="http://schemas.microsoft.com/office/2011/relationships/chartStyle" Target="style158.xml"/></Relationships>
</file>

<file path=xl/charts/_rels/chart159.xml.rels><?xml version="1.0" encoding="UTF-8" standalone="yes"?>
<Relationships xmlns="http://schemas.openxmlformats.org/package/2006/relationships"><Relationship Id="rId3" Type="http://schemas.openxmlformats.org/officeDocument/2006/relationships/chartUserShapes" Target="../drawings/drawing107.xml"/><Relationship Id="rId2" Type="http://schemas.microsoft.com/office/2011/relationships/chartColorStyle" Target="colors159.xml"/><Relationship Id="rId1" Type="http://schemas.microsoft.com/office/2011/relationships/chartStyle" Target="style159.xml"/></Relationships>
</file>

<file path=xl/charts/_rels/chart160.xml.rels><?xml version="1.0" encoding="UTF-8" standalone="yes"?>
<Relationships xmlns="http://schemas.openxmlformats.org/package/2006/relationships"><Relationship Id="rId2" Type="http://schemas.microsoft.com/office/2011/relationships/chartColorStyle" Target="colors160.xml"/><Relationship Id="rId1" Type="http://schemas.microsoft.com/office/2011/relationships/chartStyle" Target="style160.xml"/></Relationships>
</file>

<file path=xl/charts/_rels/chart161.xml.rels><?xml version="1.0" encoding="UTF-8" standalone="yes"?>
<Relationships xmlns="http://schemas.openxmlformats.org/package/2006/relationships"><Relationship Id="rId2" Type="http://schemas.microsoft.com/office/2011/relationships/chartColorStyle" Target="colors161.xml"/><Relationship Id="rId1" Type="http://schemas.microsoft.com/office/2011/relationships/chartStyle" Target="style161.xml"/></Relationships>
</file>

<file path=xl/charts/_rels/chart162.xml.rels><?xml version="1.0" encoding="UTF-8" standalone="yes"?>
<Relationships xmlns="http://schemas.openxmlformats.org/package/2006/relationships"><Relationship Id="rId3" Type="http://schemas.openxmlformats.org/officeDocument/2006/relationships/chartUserShapes" Target="../drawings/drawing109.xml"/><Relationship Id="rId2" Type="http://schemas.microsoft.com/office/2011/relationships/chartColorStyle" Target="colors162.xml"/><Relationship Id="rId1" Type="http://schemas.microsoft.com/office/2011/relationships/chartStyle" Target="style162.xml"/></Relationships>
</file>

<file path=xl/charts/_rels/chart163.xml.rels><?xml version="1.0" encoding="UTF-8" standalone="yes"?>
<Relationships xmlns="http://schemas.openxmlformats.org/package/2006/relationships"><Relationship Id="rId2" Type="http://schemas.microsoft.com/office/2011/relationships/chartColorStyle" Target="colors163.xml"/><Relationship Id="rId1" Type="http://schemas.microsoft.com/office/2011/relationships/chartStyle" Target="style163.xml"/></Relationships>
</file>

<file path=xl/charts/_rels/chart164.xml.rels><?xml version="1.0" encoding="UTF-8" standalone="yes"?>
<Relationships xmlns="http://schemas.openxmlformats.org/package/2006/relationships"><Relationship Id="rId2" Type="http://schemas.microsoft.com/office/2011/relationships/chartColorStyle" Target="colors164.xml"/><Relationship Id="rId1" Type="http://schemas.microsoft.com/office/2011/relationships/chartStyle" Target="style164.xml"/></Relationships>
</file>

<file path=xl/charts/_rels/chart165.xml.rels><?xml version="1.0" encoding="UTF-8" standalone="yes"?>
<Relationships xmlns="http://schemas.openxmlformats.org/package/2006/relationships"><Relationship Id="rId3" Type="http://schemas.openxmlformats.org/officeDocument/2006/relationships/chartUserShapes" Target="../drawings/drawing111.xml"/><Relationship Id="rId2" Type="http://schemas.microsoft.com/office/2011/relationships/chartColorStyle" Target="colors165.xml"/><Relationship Id="rId1" Type="http://schemas.microsoft.com/office/2011/relationships/chartStyle" Target="style16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'R0158'!$Q$3</c:f>
              <c:strCache>
                <c:ptCount val="1"/>
                <c:pt idx="0">
                  <c:v>Out of room</c:v>
                </c:pt>
              </c:strCache>
            </c:strRef>
          </c:tx>
          <c:spPr>
            <a:solidFill>
              <a:schemeClr val="accent5"/>
            </a:solidFill>
            <a:ln>
              <a:solidFill>
                <a:schemeClr val="accent5"/>
              </a:solidFill>
            </a:ln>
            <a:effectLst/>
          </c:spPr>
          <c:invertIfNegative val="0"/>
          <c:cat>
            <c:numRef>
              <c:f>'R0158'!$P$4:$P$12</c:f>
              <c:numCache>
                <c:formatCode>m/d;@</c:formatCode>
                <c:ptCount val="9"/>
                <c:pt idx="0">
                  <c:v>42611</c:v>
                </c:pt>
                <c:pt idx="1">
                  <c:v>42612</c:v>
                </c:pt>
                <c:pt idx="2">
                  <c:v>42613</c:v>
                </c:pt>
                <c:pt idx="3">
                  <c:v>42614</c:v>
                </c:pt>
                <c:pt idx="4">
                  <c:v>42615</c:v>
                </c:pt>
                <c:pt idx="5">
                  <c:v>42616</c:v>
                </c:pt>
                <c:pt idx="6">
                  <c:v>42617</c:v>
                </c:pt>
                <c:pt idx="7">
                  <c:v>42618</c:v>
                </c:pt>
                <c:pt idx="8">
                  <c:v>42619</c:v>
                </c:pt>
              </c:numCache>
            </c:numRef>
          </c:cat>
          <c:val>
            <c:numRef>
              <c:f>'R0158'!$Q$4:$Q$12</c:f>
              <c:numCache>
                <c:formatCode>General</c:formatCode>
                <c:ptCount val="9"/>
                <c:pt idx="0">
                  <c:v>0</c:v>
                </c:pt>
                <c:pt idx="1">
                  <c:v>0</c:v>
                </c:pt>
                <c:pt idx="2">
                  <c:v>0</c:v>
                </c:pt>
                <c:pt idx="3">
                  <c:v>1</c:v>
                </c:pt>
                <c:pt idx="4">
                  <c:v>1</c:v>
                </c:pt>
                <c:pt idx="5">
                  <c:v>3</c:v>
                </c:pt>
                <c:pt idx="6">
                  <c:v>2</c:v>
                </c:pt>
                <c:pt idx="7">
                  <c:v>2</c:v>
                </c:pt>
                <c:pt idx="8">
                  <c:v>1</c:v>
                </c:pt>
              </c:numCache>
            </c:numRef>
          </c:val>
          <c:extLst>
            <c:ext xmlns:c16="http://schemas.microsoft.com/office/drawing/2014/chart" uri="{C3380CC4-5D6E-409C-BE32-E72D297353CC}">
              <c16:uniqueId val="{00000000-0F4D-4750-90F1-BB23A0D83109}"/>
            </c:ext>
          </c:extLst>
        </c:ser>
        <c:ser>
          <c:idx val="1"/>
          <c:order val="1"/>
          <c:tx>
            <c:strRef>
              <c:f>'R0158'!$R$3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'R0158'!$P$4:$P$12</c:f>
              <c:numCache>
                <c:formatCode>m/d;@</c:formatCode>
                <c:ptCount val="9"/>
                <c:pt idx="0">
                  <c:v>42611</c:v>
                </c:pt>
                <c:pt idx="1">
                  <c:v>42612</c:v>
                </c:pt>
                <c:pt idx="2">
                  <c:v>42613</c:v>
                </c:pt>
                <c:pt idx="3">
                  <c:v>42614</c:v>
                </c:pt>
                <c:pt idx="4">
                  <c:v>42615</c:v>
                </c:pt>
                <c:pt idx="5">
                  <c:v>42616</c:v>
                </c:pt>
                <c:pt idx="6">
                  <c:v>42617</c:v>
                </c:pt>
                <c:pt idx="7">
                  <c:v>42618</c:v>
                </c:pt>
                <c:pt idx="8">
                  <c:v>42619</c:v>
                </c:pt>
              </c:numCache>
            </c:numRef>
          </c:cat>
          <c:val>
            <c:numRef>
              <c:f>'R0158'!$R$4:$R$12</c:f>
              <c:numCache>
                <c:formatCode>General</c:formatCode>
                <c:ptCount val="9"/>
                <c:pt idx="0">
                  <c:v>0</c:v>
                </c:pt>
                <c:pt idx="1">
                  <c:v>0</c:v>
                </c:pt>
                <c:pt idx="2">
                  <c:v>0</c:v>
                </c:pt>
                <c:pt idx="3">
                  <c:v>0</c:v>
                </c:pt>
                <c:pt idx="4">
                  <c:v>0</c:v>
                </c:pt>
                <c:pt idx="5">
                  <c:v>0</c:v>
                </c:pt>
                <c:pt idx="6">
                  <c:v>2</c:v>
                </c:pt>
                <c:pt idx="7">
                  <c:v>2</c:v>
                </c:pt>
                <c:pt idx="8">
                  <c:v>1</c:v>
                </c:pt>
              </c:numCache>
            </c:numRef>
          </c:val>
          <c:extLst>
            <c:ext xmlns:c16="http://schemas.microsoft.com/office/drawing/2014/chart" uri="{C3380CC4-5D6E-409C-BE32-E72D297353CC}">
              <c16:uniqueId val="{00000001-0F4D-4750-90F1-BB23A0D83109}"/>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'R0158'!$P$4:$P$12</c:f>
              <c:numCache>
                <c:formatCode>m/d;@</c:formatCode>
                <c:ptCount val="9"/>
                <c:pt idx="0">
                  <c:v>42611</c:v>
                </c:pt>
                <c:pt idx="1">
                  <c:v>42612</c:v>
                </c:pt>
                <c:pt idx="2">
                  <c:v>42613</c:v>
                </c:pt>
                <c:pt idx="3">
                  <c:v>42614</c:v>
                </c:pt>
                <c:pt idx="4">
                  <c:v>42615</c:v>
                </c:pt>
                <c:pt idx="5">
                  <c:v>42616</c:v>
                </c:pt>
                <c:pt idx="6">
                  <c:v>42617</c:v>
                </c:pt>
                <c:pt idx="7">
                  <c:v>42618</c:v>
                </c:pt>
                <c:pt idx="8">
                  <c:v>42619</c:v>
                </c:pt>
              </c:numCache>
            </c:numRef>
          </c:cat>
          <c:val>
            <c:numRef>
              <c:f>'R0158'!$W$4:$W$12</c:f>
              <c:numCache>
                <c:formatCode>0.0</c:formatCode>
                <c:ptCount val="9"/>
                <c:pt idx="4">
                  <c:v>20</c:v>
                </c:pt>
                <c:pt idx="5">
                  <c:v>60</c:v>
                </c:pt>
              </c:numCache>
            </c:numRef>
          </c:val>
          <c:extLst>
            <c:ext xmlns:c16="http://schemas.microsoft.com/office/drawing/2014/chart" uri="{C3380CC4-5D6E-409C-BE32-E72D297353CC}">
              <c16:uniqueId val="{00000000-FC23-48FD-B0C8-6356CAB2C76D}"/>
            </c:ext>
          </c:extLst>
        </c:ser>
        <c:ser>
          <c:idx val="1"/>
          <c:order val="1"/>
          <c:tx>
            <c:v>1st trial</c:v>
          </c:tx>
          <c:spPr>
            <a:solidFill>
              <a:srgbClr val="CCCC00"/>
            </a:solidFill>
            <a:ln>
              <a:solidFill>
                <a:srgbClr val="CCCC00"/>
              </a:solidFill>
            </a:ln>
            <a:effectLst/>
          </c:spPr>
          <c:invertIfNegative val="0"/>
          <c:cat>
            <c:numRef>
              <c:f>'R0158'!$P$4:$P$12</c:f>
              <c:numCache>
                <c:formatCode>m/d;@</c:formatCode>
                <c:ptCount val="9"/>
                <c:pt idx="0">
                  <c:v>42611</c:v>
                </c:pt>
                <c:pt idx="1">
                  <c:v>42612</c:v>
                </c:pt>
                <c:pt idx="2">
                  <c:v>42613</c:v>
                </c:pt>
                <c:pt idx="3">
                  <c:v>42614</c:v>
                </c:pt>
                <c:pt idx="4">
                  <c:v>42615</c:v>
                </c:pt>
                <c:pt idx="5">
                  <c:v>42616</c:v>
                </c:pt>
                <c:pt idx="6">
                  <c:v>42617</c:v>
                </c:pt>
                <c:pt idx="7">
                  <c:v>42618</c:v>
                </c:pt>
                <c:pt idx="8">
                  <c:v>42619</c:v>
                </c:pt>
              </c:numCache>
            </c:numRef>
          </c:cat>
          <c:val>
            <c:numRef>
              <c:f>'R0158'!$X$4:$X$12</c:f>
              <c:numCache>
                <c:formatCode>0.0</c:formatCode>
                <c:ptCount val="9"/>
                <c:pt idx="6" formatCode="General">
                  <c:v>160.18</c:v>
                </c:pt>
                <c:pt idx="7" formatCode="General">
                  <c:v>416.32</c:v>
                </c:pt>
                <c:pt idx="8" formatCode="General">
                  <c:v>1064</c:v>
                </c:pt>
              </c:numCache>
            </c:numRef>
          </c:val>
          <c:extLst>
            <c:ext xmlns:c16="http://schemas.microsoft.com/office/drawing/2014/chart" uri="{C3380CC4-5D6E-409C-BE32-E72D297353CC}">
              <c16:uniqueId val="{00000001-FC23-48FD-B0C8-6356CAB2C76D}"/>
            </c:ext>
          </c:extLst>
        </c:ser>
        <c:ser>
          <c:idx val="2"/>
          <c:order val="2"/>
          <c:tx>
            <c:v>2nd trial</c:v>
          </c:tx>
          <c:spPr>
            <a:solidFill>
              <a:srgbClr val="CC6600"/>
            </a:solidFill>
            <a:ln>
              <a:solidFill>
                <a:srgbClr val="CC6600"/>
              </a:solidFill>
            </a:ln>
            <a:effectLst/>
          </c:spPr>
          <c:invertIfNegative val="0"/>
          <c:cat>
            <c:numRef>
              <c:f>'R0158'!$P$4:$P$12</c:f>
              <c:numCache>
                <c:formatCode>m/d;@</c:formatCode>
                <c:ptCount val="9"/>
                <c:pt idx="0">
                  <c:v>42611</c:v>
                </c:pt>
                <c:pt idx="1">
                  <c:v>42612</c:v>
                </c:pt>
                <c:pt idx="2">
                  <c:v>42613</c:v>
                </c:pt>
                <c:pt idx="3">
                  <c:v>42614</c:v>
                </c:pt>
                <c:pt idx="4">
                  <c:v>42615</c:v>
                </c:pt>
                <c:pt idx="5">
                  <c:v>42616</c:v>
                </c:pt>
                <c:pt idx="6">
                  <c:v>42617</c:v>
                </c:pt>
                <c:pt idx="7">
                  <c:v>42618</c:v>
                </c:pt>
                <c:pt idx="8">
                  <c:v>42619</c:v>
                </c:pt>
              </c:numCache>
            </c:numRef>
          </c:cat>
          <c:val>
            <c:numRef>
              <c:f>'R0158'!$AB$4:$AB$12</c:f>
              <c:numCache>
                <c:formatCode>General</c:formatCode>
                <c:ptCount val="9"/>
                <c:pt idx="6">
                  <c:v>416.31</c:v>
                </c:pt>
                <c:pt idx="7">
                  <c:v>554.20000000000005</c:v>
                </c:pt>
              </c:numCache>
            </c:numRef>
          </c:val>
          <c:extLst>
            <c:ext xmlns:c16="http://schemas.microsoft.com/office/drawing/2014/chart" uri="{C3380CC4-5D6E-409C-BE32-E72D297353CC}">
              <c16:uniqueId val="{00000002-FC23-48FD-B0C8-6356CAB2C76D}"/>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3"/>
          <c:tx>
            <c:v>Speed</c:v>
          </c:tx>
          <c:spPr>
            <a:ln w="28575" cap="rnd">
              <a:solidFill>
                <a:srgbClr val="FF0000"/>
              </a:solidFill>
              <a:round/>
            </a:ln>
            <a:effectLst/>
          </c:spPr>
          <c:marker>
            <c:symbol val="circle"/>
            <c:size val="5"/>
            <c:spPr>
              <a:solidFill>
                <a:srgbClr val="FFFF00"/>
              </a:solidFill>
              <a:ln w="9525">
                <a:solidFill>
                  <a:srgbClr val="FF0000"/>
                </a:solidFill>
              </a:ln>
              <a:effectLst/>
            </c:spPr>
          </c:marker>
          <c:val>
            <c:numRef>
              <c:f>'R0158'!$U$4:$U$12</c:f>
              <c:numCache>
                <c:formatCode>0.000</c:formatCode>
                <c:ptCount val="9"/>
                <c:pt idx="6">
                  <c:v>0.33338431368956745</c:v>
                </c:pt>
                <c:pt idx="7">
                  <c:v>0.59721666454873645</c:v>
                </c:pt>
                <c:pt idx="8">
                  <c:v>0.85750853900709223</c:v>
                </c:pt>
              </c:numCache>
            </c:numRef>
          </c:val>
          <c:smooth val="0"/>
          <c:extLst>
            <c:ext xmlns:c16="http://schemas.microsoft.com/office/drawing/2014/chart" uri="{C3380CC4-5D6E-409C-BE32-E72D297353CC}">
              <c16:uniqueId val="{00000003-FC23-48FD-B0C8-6356CAB2C76D}"/>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catAx>
        <c:axId val="517619168"/>
        <c:scaling>
          <c:orientation val="minMax"/>
        </c:scaling>
        <c:delete val="1"/>
        <c:axPos val="b"/>
        <c:majorTickMark val="out"/>
        <c:minorTickMark val="none"/>
        <c:tickLblPos val="nextTo"/>
        <c:crossAx val="5176260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'R0158'!$D$4:$D$16</c:f>
              <c:numCache>
                <c:formatCode>m/d/yy\ h:mm;@</c:formatCode>
                <c:ptCount val="13"/>
                <c:pt idx="0">
                  <c:v>42611.901388888888</c:v>
                </c:pt>
                <c:pt idx="1">
                  <c:v>42612</c:v>
                </c:pt>
                <c:pt idx="2">
                  <c:v>42613</c:v>
                </c:pt>
                <c:pt idx="3">
                  <c:v>42614.389791666668</c:v>
                </c:pt>
                <c:pt idx="4">
                  <c:v>42615.382800925923</c:v>
                </c:pt>
                <c:pt idx="5">
                  <c:v>42616.547013888892</c:v>
                </c:pt>
                <c:pt idx="6">
                  <c:v>42616.547083333331</c:v>
                </c:pt>
                <c:pt idx="7">
                  <c:v>42616.551203703704</c:v>
                </c:pt>
                <c:pt idx="8">
                  <c:v>42617.48</c:v>
                </c:pt>
                <c:pt idx="9">
                  <c:v>42617.644120370373</c:v>
                </c:pt>
                <c:pt idx="10">
                  <c:v>42618.558923611112</c:v>
                </c:pt>
                <c:pt idx="11">
                  <c:v>42618.738055555557</c:v>
                </c:pt>
                <c:pt idx="12">
                  <c:v>42619.450439814813</c:v>
                </c:pt>
              </c:numCache>
            </c:numRef>
          </c:xVal>
          <c:yVal>
            <c:numRef>
              <c:f>'R0158'!$J$4:$J$16</c:f>
              <c:numCache>
                <c:formatCode>General</c:formatCode>
                <c:ptCount val="13"/>
                <c:pt idx="0">
                  <c:v>6</c:v>
                </c:pt>
                <c:pt idx="1">
                  <c:v>6</c:v>
                </c:pt>
                <c:pt idx="2">
                  <c:v>6</c:v>
                </c:pt>
                <c:pt idx="3">
                  <c:v>6</c:v>
                </c:pt>
                <c:pt idx="4">
                  <c:v>6</c:v>
                </c:pt>
                <c:pt idx="5">
                  <c:v>6</c:v>
                </c:pt>
                <c:pt idx="6">
                  <c:v>6</c:v>
                </c:pt>
                <c:pt idx="7">
                  <c:v>6</c:v>
                </c:pt>
                <c:pt idx="8" formatCode="0.0">
                  <c:v>7.0792149601792893</c:v>
                </c:pt>
                <c:pt idx="9" formatCode="0.0">
                  <c:v>7.1931460084464165</c:v>
                </c:pt>
                <c:pt idx="10" formatCode="0.0">
                  <c:v>7.2711740821367297</c:v>
                </c:pt>
                <c:pt idx="11" formatCode="0.0">
                  <c:v>7.4499268413347473</c:v>
                </c:pt>
                <c:pt idx="12" formatCode="0.0">
                  <c:v>7.5463026809271145</c:v>
                </c:pt>
              </c:numCache>
            </c:numRef>
          </c:yVal>
          <c:smooth val="0"/>
          <c:extLst>
            <c:ext xmlns:c16="http://schemas.microsoft.com/office/drawing/2014/chart" uri="{C3380CC4-5D6E-409C-BE32-E72D297353CC}">
              <c16:uniqueId val="{00000000-7C10-4742-AD92-73FA73CC2B09}"/>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'R0259'!$Q$3</c:f>
              <c:strCache>
                <c:ptCount val="1"/>
                <c:pt idx="0">
                  <c:v>Out of room</c:v>
                </c:pt>
              </c:strCache>
            </c:strRef>
          </c:tx>
          <c:spPr>
            <a:solidFill>
              <a:schemeClr val="accent5"/>
            </a:solidFill>
            <a:ln>
              <a:solidFill>
                <a:schemeClr val="accent5"/>
              </a:solidFill>
            </a:ln>
            <a:effectLst/>
          </c:spPr>
          <c:invertIfNegative val="0"/>
          <c:cat>
            <c:numRef>
              <c:f>'R0259'!$P$4:$P$12</c:f>
              <c:numCache>
                <c:formatCode>m/d;@</c:formatCode>
                <c:ptCount val="9"/>
                <c:pt idx="0">
                  <c:v>42613</c:v>
                </c:pt>
                <c:pt idx="1">
                  <c:v>42614</c:v>
                </c:pt>
                <c:pt idx="2">
                  <c:v>42615</c:v>
                </c:pt>
                <c:pt idx="3">
                  <c:v>42616</c:v>
                </c:pt>
                <c:pt idx="4">
                  <c:v>42617</c:v>
                </c:pt>
              </c:numCache>
            </c:numRef>
          </c:cat>
          <c:val>
            <c:numRef>
              <c:f>'R0259'!$Q$4:$Q$12</c:f>
              <c:numCache>
                <c:formatCode>General</c:formatCode>
                <c:ptCount val="9"/>
                <c:pt idx="0">
                  <c:v>1</c:v>
                </c:pt>
                <c:pt idx="1">
                  <c:v>3</c:v>
                </c:pt>
                <c:pt idx="2">
                  <c:v>4</c:v>
                </c:pt>
                <c:pt idx="3">
                  <c:v>4</c:v>
                </c:pt>
                <c:pt idx="4">
                  <c:v>1</c:v>
                </c:pt>
              </c:numCache>
            </c:numRef>
          </c:val>
          <c:extLst>
            <c:ext xmlns:c16="http://schemas.microsoft.com/office/drawing/2014/chart" uri="{C3380CC4-5D6E-409C-BE32-E72D297353CC}">
              <c16:uniqueId val="{00000000-3B7F-4E6F-BD69-81B31225A886}"/>
            </c:ext>
          </c:extLst>
        </c:ser>
        <c:ser>
          <c:idx val="1"/>
          <c:order val="1"/>
          <c:tx>
            <c:strRef>
              <c:f>'R0259'!$R$3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'R0259'!$P$4:$P$12</c:f>
              <c:numCache>
                <c:formatCode>m/d;@</c:formatCode>
                <c:ptCount val="9"/>
                <c:pt idx="0">
                  <c:v>42613</c:v>
                </c:pt>
                <c:pt idx="1">
                  <c:v>42614</c:v>
                </c:pt>
                <c:pt idx="2">
                  <c:v>42615</c:v>
                </c:pt>
                <c:pt idx="3">
                  <c:v>42616</c:v>
                </c:pt>
                <c:pt idx="4">
                  <c:v>42617</c:v>
                </c:pt>
              </c:numCache>
            </c:numRef>
          </c:cat>
          <c:val>
            <c:numRef>
              <c:f>'R0259'!$R$4:$R$12</c:f>
              <c:numCache>
                <c:formatCode>General</c:formatCode>
                <c:ptCount val="9"/>
                <c:pt idx="0">
                  <c:v>1</c:v>
                </c:pt>
                <c:pt idx="1">
                  <c:v>3</c:v>
                </c:pt>
                <c:pt idx="2">
                  <c:v>4</c:v>
                </c:pt>
                <c:pt idx="3">
                  <c:v>3</c:v>
                </c:pt>
                <c:pt idx="4">
                  <c:v>1</c:v>
                </c:pt>
              </c:numCache>
            </c:numRef>
          </c:val>
          <c:extLst>
            <c:ext xmlns:c16="http://schemas.microsoft.com/office/drawing/2014/chart" uri="{C3380CC4-5D6E-409C-BE32-E72D297353CC}">
              <c16:uniqueId val="{00000001-3B7F-4E6F-BD69-81B31225A886}"/>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'R0259'!$P$4:$P$12</c:f>
              <c:numCache>
                <c:formatCode>m/d;@</c:formatCode>
                <c:ptCount val="9"/>
                <c:pt idx="0">
                  <c:v>42613</c:v>
                </c:pt>
                <c:pt idx="1">
                  <c:v>42614</c:v>
                </c:pt>
                <c:pt idx="2">
                  <c:v>42615</c:v>
                </c:pt>
                <c:pt idx="3">
                  <c:v>42616</c:v>
                </c:pt>
                <c:pt idx="4">
                  <c:v>42617</c:v>
                </c:pt>
              </c:numCache>
            </c:numRef>
          </c:cat>
          <c:val>
            <c:numRef>
              <c:f>'R0259'!$W$4:$W$12</c:f>
              <c:numCache>
                <c:formatCode>0.0</c:formatCode>
                <c:ptCount val="9"/>
                <c:pt idx="3">
                  <c:v>20</c:v>
                </c:pt>
              </c:numCache>
            </c:numRef>
          </c:val>
          <c:extLst>
            <c:ext xmlns:c16="http://schemas.microsoft.com/office/drawing/2014/chart" uri="{C3380CC4-5D6E-409C-BE32-E72D297353CC}">
              <c16:uniqueId val="{00000000-272A-4E27-8579-413CA5719A19}"/>
            </c:ext>
          </c:extLst>
        </c:ser>
        <c:ser>
          <c:idx val="1"/>
          <c:order val="1"/>
          <c:tx>
            <c:v>1st trial</c:v>
          </c:tx>
          <c:spPr>
            <a:solidFill>
              <a:srgbClr val="CCCC00"/>
            </a:solidFill>
            <a:ln>
              <a:solidFill>
                <a:srgbClr val="CCCC00"/>
              </a:solidFill>
            </a:ln>
            <a:effectLst/>
          </c:spPr>
          <c:invertIfNegative val="0"/>
          <c:cat>
            <c:numRef>
              <c:f>'R0259'!$P$4:$P$12</c:f>
              <c:numCache>
                <c:formatCode>m/d;@</c:formatCode>
                <c:ptCount val="9"/>
                <c:pt idx="0">
                  <c:v>42613</c:v>
                </c:pt>
                <c:pt idx="1">
                  <c:v>42614</c:v>
                </c:pt>
                <c:pt idx="2">
                  <c:v>42615</c:v>
                </c:pt>
                <c:pt idx="3">
                  <c:v>42616</c:v>
                </c:pt>
                <c:pt idx="4">
                  <c:v>42617</c:v>
                </c:pt>
              </c:numCache>
            </c:numRef>
          </c:cat>
          <c:val>
            <c:numRef>
              <c:f>'R0259'!$X$4:$X$12</c:f>
              <c:numCache>
                <c:formatCode>0</c:formatCode>
                <c:ptCount val="9"/>
                <c:pt idx="0">
                  <c:v>486.96</c:v>
                </c:pt>
                <c:pt idx="1">
                  <c:v>486.96</c:v>
                </c:pt>
                <c:pt idx="2">
                  <c:v>486.96</c:v>
                </c:pt>
                <c:pt idx="3" formatCode="General">
                  <c:v>909.02</c:v>
                </c:pt>
                <c:pt idx="4" formatCode="General">
                  <c:v>604.88000000000011</c:v>
                </c:pt>
              </c:numCache>
            </c:numRef>
          </c:val>
          <c:extLst>
            <c:ext xmlns:c16="http://schemas.microsoft.com/office/drawing/2014/chart" uri="{C3380CC4-5D6E-409C-BE32-E72D297353CC}">
              <c16:uniqueId val="{00000001-272A-4E27-8579-413CA5719A19}"/>
            </c:ext>
          </c:extLst>
        </c:ser>
        <c:ser>
          <c:idx val="2"/>
          <c:order val="2"/>
          <c:tx>
            <c:v>2nd trial</c:v>
          </c:tx>
          <c:spPr>
            <a:solidFill>
              <a:srgbClr val="CC6600"/>
            </a:solidFill>
            <a:ln>
              <a:solidFill>
                <a:srgbClr val="CC6600"/>
              </a:solidFill>
            </a:ln>
            <a:effectLst/>
          </c:spPr>
          <c:invertIfNegative val="0"/>
          <c:cat>
            <c:numRef>
              <c:f>'R0259'!$P$4:$P$12</c:f>
              <c:numCache>
                <c:formatCode>m/d;@</c:formatCode>
                <c:ptCount val="9"/>
                <c:pt idx="0">
                  <c:v>42613</c:v>
                </c:pt>
                <c:pt idx="1">
                  <c:v>42614</c:v>
                </c:pt>
                <c:pt idx="2">
                  <c:v>42615</c:v>
                </c:pt>
                <c:pt idx="3">
                  <c:v>42616</c:v>
                </c:pt>
                <c:pt idx="4">
                  <c:v>42617</c:v>
                </c:pt>
              </c:numCache>
            </c:numRef>
          </c:cat>
          <c:val>
            <c:numRef>
              <c:f>'R0259'!$AB$4:$AB$12</c:f>
              <c:numCache>
                <c:formatCode>0</c:formatCode>
                <c:ptCount val="9"/>
                <c:pt idx="1">
                  <c:v>516.96</c:v>
                </c:pt>
                <c:pt idx="2">
                  <c:v>486.96</c:v>
                </c:pt>
                <c:pt idx="3" formatCode="General">
                  <c:v>486.96</c:v>
                </c:pt>
              </c:numCache>
            </c:numRef>
          </c:val>
          <c:extLst>
            <c:ext xmlns:c16="http://schemas.microsoft.com/office/drawing/2014/chart" uri="{C3380CC4-5D6E-409C-BE32-E72D297353CC}">
              <c16:uniqueId val="{00000002-272A-4E27-8579-413CA5719A19}"/>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'R0259'!$P$4:$P$8</c:f>
              <c:numCache>
                <c:formatCode>m/d;@</c:formatCode>
                <c:ptCount val="5"/>
                <c:pt idx="0">
                  <c:v>42613</c:v>
                </c:pt>
                <c:pt idx="1">
                  <c:v>42614</c:v>
                </c:pt>
                <c:pt idx="2">
                  <c:v>42615</c:v>
                </c:pt>
                <c:pt idx="3">
                  <c:v>42616</c:v>
                </c:pt>
                <c:pt idx="4">
                  <c:v>42617</c:v>
                </c:pt>
              </c:numCache>
            </c:numRef>
          </c:cat>
          <c:val>
            <c:numRef>
              <c:f>'R0259'!$AF$4:$AF$8</c:f>
              <c:numCache>
                <c:formatCode>0</c:formatCode>
                <c:ptCount val="5"/>
                <c:pt idx="1">
                  <c:v>486.96000000000004</c:v>
                </c:pt>
                <c:pt idx="2">
                  <c:v>486.96</c:v>
                </c:pt>
                <c:pt idx="3" formatCode="General">
                  <c:v>908.92</c:v>
                </c:pt>
              </c:numCache>
            </c:numRef>
          </c:val>
          <c:extLst>
            <c:ext xmlns:c16="http://schemas.microsoft.com/office/drawing/2014/chart" uri="{C3380CC4-5D6E-409C-BE32-E72D297353CC}">
              <c16:uniqueId val="{00000001-D821-4B60-9CEE-EB8AAAF3F45F}"/>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'R0259'!$P$4:$P$12</c:f>
              <c:numCache>
                <c:formatCode>m/d;@</c:formatCode>
                <c:ptCount val="9"/>
                <c:pt idx="0">
                  <c:v>42613</c:v>
                </c:pt>
                <c:pt idx="1">
                  <c:v>42614</c:v>
                </c:pt>
                <c:pt idx="2">
                  <c:v>42615</c:v>
                </c:pt>
                <c:pt idx="3">
                  <c:v>42616</c:v>
                </c:pt>
                <c:pt idx="4">
                  <c:v>42617</c:v>
                </c:pt>
              </c:numCache>
            </c:numRef>
          </c:cat>
          <c:val>
            <c:numRef>
              <c:f>'R0259'!$AJ$4:$AJ$8</c:f>
              <c:numCache>
                <c:formatCode>General</c:formatCode>
                <c:ptCount val="5"/>
                <c:pt idx="2" formatCode="0">
                  <c:v>486.96</c:v>
                </c:pt>
              </c:numCache>
            </c:numRef>
          </c:val>
          <c:extLst>
            <c:ext xmlns:c16="http://schemas.microsoft.com/office/drawing/2014/chart" uri="{C3380CC4-5D6E-409C-BE32-E72D297353CC}">
              <c16:uniqueId val="{00000002-D821-4B60-9CEE-EB8AAAF3F45F}"/>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5"/>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'R0259'!$P$4:$P$12</c:f>
              <c:numCache>
                <c:formatCode>m/d;@</c:formatCode>
                <c:ptCount val="9"/>
                <c:pt idx="0">
                  <c:v>42613</c:v>
                </c:pt>
                <c:pt idx="1">
                  <c:v>42614</c:v>
                </c:pt>
                <c:pt idx="2">
                  <c:v>42615</c:v>
                </c:pt>
                <c:pt idx="3">
                  <c:v>42616</c:v>
                </c:pt>
                <c:pt idx="4">
                  <c:v>42617</c:v>
                </c:pt>
              </c:numCache>
            </c:numRef>
          </c:cat>
          <c:val>
            <c:numRef>
              <c:f>'R0259'!$U$4:$U$12</c:f>
              <c:numCache>
                <c:formatCode>0.000</c:formatCode>
                <c:ptCount val="9"/>
                <c:pt idx="0">
                  <c:v>0.7456384774763446</c:v>
                </c:pt>
                <c:pt idx="1">
                  <c:v>0.84767588128910065</c:v>
                </c:pt>
                <c:pt idx="2">
                  <c:v>0.74939790977414467</c:v>
                </c:pt>
                <c:pt idx="3">
                  <c:v>0.90604725334897696</c:v>
                </c:pt>
                <c:pt idx="4">
                  <c:v>0.89768104237092805</c:v>
                </c:pt>
              </c:numCache>
            </c:numRef>
          </c:val>
          <c:smooth val="0"/>
          <c:extLst>
            <c:ext xmlns:c16="http://schemas.microsoft.com/office/drawing/2014/chart" uri="{C3380CC4-5D6E-409C-BE32-E72D297353CC}">
              <c16:uniqueId val="{00000003-272A-4E27-8579-413CA5719A19}"/>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'R0259'!$D$4:$D$16</c:f>
              <c:numCache>
                <c:formatCode>m/d/yy\ h:mm;@</c:formatCode>
                <c:ptCount val="13"/>
                <c:pt idx="0">
                  <c:v>42613.625694444447</c:v>
                </c:pt>
                <c:pt idx="1">
                  <c:v>42614.373611111114</c:v>
                </c:pt>
                <c:pt idx="2">
                  <c:v>42614.51458333333</c:v>
                </c:pt>
                <c:pt idx="3">
                  <c:v>42614.697222222225</c:v>
                </c:pt>
                <c:pt idx="4">
                  <c:v>42615.512499999997</c:v>
                </c:pt>
                <c:pt idx="5">
                  <c:v>42615.588194444441</c:v>
                </c:pt>
                <c:pt idx="6">
                  <c:v>42615.711111111108</c:v>
                </c:pt>
                <c:pt idx="7">
                  <c:v>42615.882638888892</c:v>
                </c:pt>
                <c:pt idx="8">
                  <c:v>42616.472222222219</c:v>
                </c:pt>
                <c:pt idx="9">
                  <c:v>42616.538194444445</c:v>
                </c:pt>
                <c:pt idx="10">
                  <c:v>42616.878472222219</c:v>
                </c:pt>
                <c:pt idx="11">
                  <c:v>42616.87903935185</c:v>
                </c:pt>
                <c:pt idx="12">
                  <c:v>42617.223611111112</c:v>
                </c:pt>
              </c:numCache>
            </c:numRef>
          </c:xVal>
          <c:yVal>
            <c:numRef>
              <c:f>'R0259'!$J$4:$J$16</c:f>
              <c:numCache>
                <c:formatCode>0.0</c:formatCode>
                <c:ptCount val="13"/>
                <c:pt idx="0">
                  <c:v>7.4723305770550423</c:v>
                </c:pt>
                <c:pt idx="1">
                  <c:v>7.4937240540232484</c:v>
                </c:pt>
                <c:pt idx="2">
                  <c:v>7.6156053156042329</c:v>
                </c:pt>
                <c:pt idx="3">
                  <c:v>7.5548155044512173</c:v>
                </c:pt>
                <c:pt idx="4">
                  <c:v>7.3388768816016992</c:v>
                </c:pt>
                <c:pt idx="5">
                  <c:v>7.5408373511533897</c:v>
                </c:pt>
                <c:pt idx="6">
                  <c:v>7.6122105011933252</c:v>
                </c:pt>
                <c:pt idx="7">
                  <c:v>7.4831294328988527</c:v>
                </c:pt>
                <c:pt idx="8">
                  <c:v>7.6536146220086243</c:v>
                </c:pt>
                <c:pt idx="9">
                  <c:v>7.4852806432869832</c:v>
                </c:pt>
                <c:pt idx="10">
                  <c:v>6</c:v>
                </c:pt>
                <c:pt idx="11">
                  <c:v>7.6022564509146298</c:v>
                </c:pt>
                <c:pt idx="12">
                  <c:v>7.5912997201650452</c:v>
                </c:pt>
              </c:numCache>
            </c:numRef>
          </c:yVal>
          <c:smooth val="0"/>
          <c:extLst>
            <c:ext xmlns:c16="http://schemas.microsoft.com/office/drawing/2014/chart" uri="{C3380CC4-5D6E-409C-BE32-E72D297353CC}">
              <c16:uniqueId val="{00000000-EB8F-42CA-B2B8-850878A3A856}"/>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'R0360'!$Q$3</c:f>
              <c:strCache>
                <c:ptCount val="1"/>
                <c:pt idx="0">
                  <c:v>Out of room</c:v>
                </c:pt>
              </c:strCache>
            </c:strRef>
          </c:tx>
          <c:spPr>
            <a:solidFill>
              <a:schemeClr val="accent5"/>
            </a:solidFill>
            <a:ln>
              <a:solidFill>
                <a:schemeClr val="accent5"/>
              </a:solidFill>
            </a:ln>
            <a:effectLst/>
          </c:spPr>
          <c:invertIfNegative val="0"/>
          <c:cat>
            <c:numRef>
              <c:f>'R0360'!$P$4:$P$12</c:f>
              <c:numCache>
                <c:formatCode>m/d;@</c:formatCode>
                <c:ptCount val="9"/>
                <c:pt idx="0">
                  <c:v>42614</c:v>
                </c:pt>
                <c:pt idx="1">
                  <c:v>42615</c:v>
                </c:pt>
                <c:pt idx="2">
                  <c:v>42616</c:v>
                </c:pt>
                <c:pt idx="3">
                  <c:v>42617</c:v>
                </c:pt>
                <c:pt idx="4">
                  <c:v>42618</c:v>
                </c:pt>
                <c:pt idx="5">
                  <c:v>42619</c:v>
                </c:pt>
                <c:pt idx="6">
                  <c:v>42620</c:v>
                </c:pt>
                <c:pt idx="7">
                  <c:v>42621</c:v>
                </c:pt>
              </c:numCache>
            </c:numRef>
          </c:cat>
          <c:val>
            <c:numRef>
              <c:f>'R0360'!$Q$4:$Q$12</c:f>
              <c:numCache>
                <c:formatCode>General</c:formatCode>
                <c:ptCount val="9"/>
                <c:pt idx="0">
                  <c:v>1</c:v>
                </c:pt>
                <c:pt idx="2">
                  <c:v>1</c:v>
                </c:pt>
                <c:pt idx="7">
                  <c:v>2</c:v>
                </c:pt>
              </c:numCache>
            </c:numRef>
          </c:val>
          <c:extLst>
            <c:ext xmlns:c16="http://schemas.microsoft.com/office/drawing/2014/chart" uri="{C3380CC4-5D6E-409C-BE32-E72D297353CC}">
              <c16:uniqueId val="{00000000-A8EB-4257-A68D-D1DBDF5A8F58}"/>
            </c:ext>
          </c:extLst>
        </c:ser>
        <c:ser>
          <c:idx val="1"/>
          <c:order val="1"/>
          <c:tx>
            <c:strRef>
              <c:f>'R0360'!$R$3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'R0360'!$P$4:$P$12</c:f>
              <c:numCache>
                <c:formatCode>m/d;@</c:formatCode>
                <c:ptCount val="9"/>
                <c:pt idx="0">
                  <c:v>42614</c:v>
                </c:pt>
                <c:pt idx="1">
                  <c:v>42615</c:v>
                </c:pt>
                <c:pt idx="2">
                  <c:v>42616</c:v>
                </c:pt>
                <c:pt idx="3">
                  <c:v>42617</c:v>
                </c:pt>
                <c:pt idx="4">
                  <c:v>42618</c:v>
                </c:pt>
                <c:pt idx="5">
                  <c:v>42619</c:v>
                </c:pt>
                <c:pt idx="6">
                  <c:v>42620</c:v>
                </c:pt>
                <c:pt idx="7">
                  <c:v>42621</c:v>
                </c:pt>
              </c:numCache>
            </c:numRef>
          </c:cat>
          <c:val>
            <c:numRef>
              <c:f>'R0360'!$R$4:$R$12</c:f>
              <c:numCache>
                <c:formatCode>General</c:formatCode>
                <c:ptCount val="9"/>
                <c:pt idx="7">
                  <c:v>2</c:v>
                </c:pt>
              </c:numCache>
            </c:numRef>
          </c:val>
          <c:extLst>
            <c:ext xmlns:c16="http://schemas.microsoft.com/office/drawing/2014/chart" uri="{C3380CC4-5D6E-409C-BE32-E72D297353CC}">
              <c16:uniqueId val="{00000001-A8EB-4257-A68D-D1DBDF5A8F58}"/>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'R0360'!$P$4:$P$12</c:f>
              <c:numCache>
                <c:formatCode>m/d;@</c:formatCode>
                <c:ptCount val="9"/>
                <c:pt idx="0">
                  <c:v>42614</c:v>
                </c:pt>
                <c:pt idx="1">
                  <c:v>42615</c:v>
                </c:pt>
                <c:pt idx="2">
                  <c:v>42616</c:v>
                </c:pt>
                <c:pt idx="3">
                  <c:v>42617</c:v>
                </c:pt>
                <c:pt idx="4">
                  <c:v>42618</c:v>
                </c:pt>
                <c:pt idx="5">
                  <c:v>42619</c:v>
                </c:pt>
                <c:pt idx="6">
                  <c:v>42620</c:v>
                </c:pt>
                <c:pt idx="7">
                  <c:v>42621</c:v>
                </c:pt>
              </c:numCache>
            </c:numRef>
          </c:cat>
          <c:val>
            <c:numRef>
              <c:f>'R0360'!$W$4:$W$12</c:f>
              <c:numCache>
                <c:formatCode>General</c:formatCode>
                <c:ptCount val="9"/>
                <c:pt idx="0" formatCode="0.0">
                  <c:v>20</c:v>
                </c:pt>
                <c:pt idx="2" formatCode="0.0">
                  <c:v>20</c:v>
                </c:pt>
              </c:numCache>
            </c:numRef>
          </c:val>
          <c:extLst>
            <c:ext xmlns:c16="http://schemas.microsoft.com/office/drawing/2014/chart" uri="{C3380CC4-5D6E-409C-BE32-E72D297353CC}">
              <c16:uniqueId val="{00000000-1113-40D7-963C-B80513FBAE05}"/>
            </c:ext>
          </c:extLst>
        </c:ser>
        <c:ser>
          <c:idx val="1"/>
          <c:order val="1"/>
          <c:tx>
            <c:v>1st trial</c:v>
          </c:tx>
          <c:spPr>
            <a:solidFill>
              <a:srgbClr val="CCCC00"/>
            </a:solidFill>
            <a:ln>
              <a:solidFill>
                <a:srgbClr val="CCCC00"/>
              </a:solidFill>
            </a:ln>
            <a:effectLst/>
          </c:spPr>
          <c:invertIfNegative val="0"/>
          <c:cat>
            <c:numRef>
              <c:f>'R0360'!$P$4:$P$12</c:f>
              <c:numCache>
                <c:formatCode>m/d;@</c:formatCode>
                <c:ptCount val="9"/>
                <c:pt idx="0">
                  <c:v>42614</c:v>
                </c:pt>
                <c:pt idx="1">
                  <c:v>42615</c:v>
                </c:pt>
                <c:pt idx="2">
                  <c:v>42616</c:v>
                </c:pt>
                <c:pt idx="3">
                  <c:v>42617</c:v>
                </c:pt>
                <c:pt idx="4">
                  <c:v>42618</c:v>
                </c:pt>
                <c:pt idx="5">
                  <c:v>42619</c:v>
                </c:pt>
                <c:pt idx="6">
                  <c:v>42620</c:v>
                </c:pt>
                <c:pt idx="7">
                  <c:v>42621</c:v>
                </c:pt>
              </c:numCache>
            </c:numRef>
          </c:cat>
          <c:val>
            <c:numRef>
              <c:f>'R0360'!$X$4:$X$12</c:f>
              <c:numCache>
                <c:formatCode>0</c:formatCode>
                <c:ptCount val="9"/>
                <c:pt idx="7" formatCode="General">
                  <c:v>304.42</c:v>
                </c:pt>
              </c:numCache>
            </c:numRef>
          </c:val>
          <c:extLst>
            <c:ext xmlns:c16="http://schemas.microsoft.com/office/drawing/2014/chart" uri="{C3380CC4-5D6E-409C-BE32-E72D297353CC}">
              <c16:uniqueId val="{00000001-1113-40D7-963C-B80513FBAE05}"/>
            </c:ext>
          </c:extLst>
        </c:ser>
        <c:ser>
          <c:idx val="2"/>
          <c:order val="2"/>
          <c:tx>
            <c:v>2nd trial</c:v>
          </c:tx>
          <c:spPr>
            <a:solidFill>
              <a:srgbClr val="CC6600"/>
            </a:solidFill>
            <a:ln>
              <a:solidFill>
                <a:srgbClr val="CC6600"/>
              </a:solidFill>
            </a:ln>
            <a:effectLst/>
          </c:spPr>
          <c:invertIfNegative val="0"/>
          <c:cat>
            <c:numRef>
              <c:f>'R0360'!$P$4:$P$12</c:f>
              <c:numCache>
                <c:formatCode>m/d;@</c:formatCode>
                <c:ptCount val="9"/>
                <c:pt idx="0">
                  <c:v>42614</c:v>
                </c:pt>
                <c:pt idx="1">
                  <c:v>42615</c:v>
                </c:pt>
                <c:pt idx="2">
                  <c:v>42616</c:v>
                </c:pt>
                <c:pt idx="3">
                  <c:v>42617</c:v>
                </c:pt>
                <c:pt idx="4">
                  <c:v>42618</c:v>
                </c:pt>
                <c:pt idx="5">
                  <c:v>42619</c:v>
                </c:pt>
                <c:pt idx="6">
                  <c:v>42620</c:v>
                </c:pt>
                <c:pt idx="7">
                  <c:v>42621</c:v>
                </c:pt>
              </c:numCache>
            </c:numRef>
          </c:cat>
          <c:val>
            <c:numRef>
              <c:f>'R0360'!$AB$4:$AB$12</c:f>
              <c:numCache>
                <c:formatCode>0</c:formatCode>
                <c:ptCount val="9"/>
                <c:pt idx="7" formatCode="General">
                  <c:v>430.92</c:v>
                </c:pt>
              </c:numCache>
            </c:numRef>
          </c:val>
          <c:extLst>
            <c:ext xmlns:c16="http://schemas.microsoft.com/office/drawing/2014/chart" uri="{C3380CC4-5D6E-409C-BE32-E72D297353CC}">
              <c16:uniqueId val="{00000002-1113-40D7-963C-B80513FBAE05}"/>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3"/>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'R0360'!$P$4:$P$12</c:f>
              <c:numCache>
                <c:formatCode>m/d;@</c:formatCode>
                <c:ptCount val="9"/>
                <c:pt idx="0">
                  <c:v>42614</c:v>
                </c:pt>
                <c:pt idx="1">
                  <c:v>42615</c:v>
                </c:pt>
                <c:pt idx="2">
                  <c:v>42616</c:v>
                </c:pt>
                <c:pt idx="3">
                  <c:v>42617</c:v>
                </c:pt>
                <c:pt idx="4">
                  <c:v>42618</c:v>
                </c:pt>
                <c:pt idx="5">
                  <c:v>42619</c:v>
                </c:pt>
                <c:pt idx="6">
                  <c:v>42620</c:v>
                </c:pt>
                <c:pt idx="7">
                  <c:v>42621</c:v>
                </c:pt>
              </c:numCache>
            </c:numRef>
          </c:cat>
          <c:val>
            <c:numRef>
              <c:f>'R0360'!$U$4:$U$12</c:f>
              <c:numCache>
                <c:formatCode>General</c:formatCode>
                <c:ptCount val="9"/>
                <c:pt idx="7" formatCode="0.000">
                  <c:v>1.1685748670325753</c:v>
                </c:pt>
              </c:numCache>
            </c:numRef>
          </c:val>
          <c:smooth val="0"/>
          <c:extLst>
            <c:ext xmlns:c16="http://schemas.microsoft.com/office/drawing/2014/chart" uri="{C3380CC4-5D6E-409C-BE32-E72D297353CC}">
              <c16:uniqueId val="{00000005-1113-40D7-963C-B80513FBAE05}"/>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'R0360'!$D$4:$D$16</c:f>
              <c:numCache>
                <c:formatCode>m/d/yy\ h:mm;@</c:formatCode>
                <c:ptCount val="13"/>
                <c:pt idx="0">
                  <c:v>42614.625</c:v>
                </c:pt>
                <c:pt idx="1">
                  <c:v>42616.471782407411</c:v>
                </c:pt>
                <c:pt idx="2">
                  <c:v>42621.488032407404</c:v>
                </c:pt>
                <c:pt idx="3">
                  <c:v>42621.628680555557</c:v>
                </c:pt>
              </c:numCache>
            </c:numRef>
          </c:xVal>
          <c:yVal>
            <c:numRef>
              <c:f>'R0360'!$J$4:$J$16</c:f>
              <c:numCache>
                <c:formatCode>General</c:formatCode>
                <c:ptCount val="13"/>
                <c:pt idx="0">
                  <c:v>6</c:v>
                </c:pt>
                <c:pt idx="1">
                  <c:v>6</c:v>
                </c:pt>
                <c:pt idx="2" formatCode="0.0">
                  <c:v>7.874022137303073</c:v>
                </c:pt>
                <c:pt idx="3" formatCode="0.0">
                  <c:v>7.7591125087369281</c:v>
                </c:pt>
              </c:numCache>
            </c:numRef>
          </c:yVal>
          <c:smooth val="0"/>
          <c:extLst>
            <c:ext xmlns:c16="http://schemas.microsoft.com/office/drawing/2014/chart" uri="{C3380CC4-5D6E-409C-BE32-E72D297353CC}">
              <c16:uniqueId val="{00000000-C7F5-4D7F-A337-812B71CDDB0C}"/>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'R0865'!$Q$3</c:f>
              <c:strCache>
                <c:ptCount val="1"/>
                <c:pt idx="0">
                  <c:v>Out of room</c:v>
                </c:pt>
              </c:strCache>
            </c:strRef>
          </c:tx>
          <c:spPr>
            <a:solidFill>
              <a:schemeClr val="accent5"/>
            </a:solidFill>
            <a:ln>
              <a:solidFill>
                <a:schemeClr val="accent5"/>
              </a:solidFill>
            </a:ln>
            <a:effectLst/>
          </c:spPr>
          <c:invertIfNegative val="0"/>
          <c:cat>
            <c:numRef>
              <c:f>'R0865'!$P$4:$P$13</c:f>
              <c:numCache>
                <c:formatCode>m/d;@</c:formatCode>
                <c:ptCount val="10"/>
                <c:pt idx="0">
                  <c:v>42621</c:v>
                </c:pt>
                <c:pt idx="1">
                  <c:v>42622</c:v>
                </c:pt>
                <c:pt idx="2">
                  <c:v>42623</c:v>
                </c:pt>
              </c:numCache>
            </c:numRef>
          </c:cat>
          <c:val>
            <c:numRef>
              <c:f>'R0865'!$Q$4:$Q$13</c:f>
              <c:numCache>
                <c:formatCode>General</c:formatCode>
                <c:ptCount val="10"/>
                <c:pt idx="0">
                  <c:v>1</c:v>
                </c:pt>
                <c:pt idx="1">
                  <c:v>3</c:v>
                </c:pt>
                <c:pt idx="2">
                  <c:v>2</c:v>
                </c:pt>
              </c:numCache>
            </c:numRef>
          </c:val>
          <c:extLst>
            <c:ext xmlns:c16="http://schemas.microsoft.com/office/drawing/2014/chart" uri="{C3380CC4-5D6E-409C-BE32-E72D297353CC}">
              <c16:uniqueId val="{00000000-F5BF-4A42-89A3-4DD9FC2B8230}"/>
            </c:ext>
          </c:extLst>
        </c:ser>
        <c:ser>
          <c:idx val="1"/>
          <c:order val="1"/>
          <c:tx>
            <c:strRef>
              <c:f>'R0865'!$R$3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'R0865'!$P$4:$P$13</c:f>
              <c:numCache>
                <c:formatCode>m/d;@</c:formatCode>
                <c:ptCount val="10"/>
                <c:pt idx="0">
                  <c:v>42621</c:v>
                </c:pt>
                <c:pt idx="1">
                  <c:v>42622</c:v>
                </c:pt>
                <c:pt idx="2">
                  <c:v>42623</c:v>
                </c:pt>
              </c:numCache>
            </c:numRef>
          </c:cat>
          <c:val>
            <c:numRef>
              <c:f>'R0865'!$R$4:$R$13</c:f>
              <c:numCache>
                <c:formatCode>General</c:formatCode>
                <c:ptCount val="10"/>
                <c:pt idx="0">
                  <c:v>1</c:v>
                </c:pt>
                <c:pt idx="1">
                  <c:v>2</c:v>
                </c:pt>
                <c:pt idx="2">
                  <c:v>2</c:v>
                </c:pt>
              </c:numCache>
            </c:numRef>
          </c:val>
          <c:extLst>
            <c:ext xmlns:c16="http://schemas.microsoft.com/office/drawing/2014/chart" uri="{C3380CC4-5D6E-409C-BE32-E72D297353CC}">
              <c16:uniqueId val="{00000001-F5BF-4A42-89A3-4DD9FC2B8230}"/>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'R0865'!$P$4:$P$13</c:f>
              <c:numCache>
                <c:formatCode>m/d;@</c:formatCode>
                <c:ptCount val="10"/>
                <c:pt idx="0">
                  <c:v>42621</c:v>
                </c:pt>
                <c:pt idx="1">
                  <c:v>42622</c:v>
                </c:pt>
                <c:pt idx="2">
                  <c:v>42623</c:v>
                </c:pt>
              </c:numCache>
            </c:numRef>
          </c:cat>
          <c:val>
            <c:numRef>
              <c:f>'R0865'!$W$4:$W$13</c:f>
              <c:numCache>
                <c:formatCode>0.0</c:formatCode>
                <c:ptCount val="10"/>
                <c:pt idx="1">
                  <c:v>20</c:v>
                </c:pt>
              </c:numCache>
            </c:numRef>
          </c:val>
          <c:extLst>
            <c:ext xmlns:c16="http://schemas.microsoft.com/office/drawing/2014/chart" uri="{C3380CC4-5D6E-409C-BE32-E72D297353CC}">
              <c16:uniqueId val="{00000000-CA28-496B-AF91-DDA0981F05B1}"/>
            </c:ext>
          </c:extLst>
        </c:ser>
        <c:ser>
          <c:idx val="1"/>
          <c:order val="1"/>
          <c:tx>
            <c:v>1st trial</c:v>
          </c:tx>
          <c:spPr>
            <a:solidFill>
              <a:srgbClr val="CCCC00"/>
            </a:solidFill>
            <a:ln>
              <a:solidFill>
                <a:srgbClr val="CCCC00"/>
              </a:solidFill>
            </a:ln>
            <a:effectLst/>
          </c:spPr>
          <c:invertIfNegative val="0"/>
          <c:cat>
            <c:numRef>
              <c:f>'R0865'!$P$4:$P$13</c:f>
              <c:numCache>
                <c:formatCode>m/d;@</c:formatCode>
                <c:ptCount val="10"/>
                <c:pt idx="0">
                  <c:v>42621</c:v>
                </c:pt>
                <c:pt idx="1">
                  <c:v>42622</c:v>
                </c:pt>
                <c:pt idx="2">
                  <c:v>42623</c:v>
                </c:pt>
              </c:numCache>
            </c:numRef>
          </c:cat>
          <c:val>
            <c:numRef>
              <c:f>'R0865'!$X$4:$X$13</c:f>
              <c:numCache>
                <c:formatCode>General</c:formatCode>
                <c:ptCount val="10"/>
                <c:pt idx="0">
                  <c:v>248.32</c:v>
                </c:pt>
                <c:pt idx="1">
                  <c:v>248.32</c:v>
                </c:pt>
                <c:pt idx="2">
                  <c:v>456.21</c:v>
                </c:pt>
              </c:numCache>
            </c:numRef>
          </c:val>
          <c:extLst>
            <c:ext xmlns:c16="http://schemas.microsoft.com/office/drawing/2014/chart" uri="{C3380CC4-5D6E-409C-BE32-E72D297353CC}">
              <c16:uniqueId val="{00000001-CA28-496B-AF91-DDA0981F05B1}"/>
            </c:ext>
          </c:extLst>
        </c:ser>
        <c:ser>
          <c:idx val="2"/>
          <c:order val="2"/>
          <c:tx>
            <c:v>2nd trial</c:v>
          </c:tx>
          <c:spPr>
            <a:solidFill>
              <a:srgbClr val="CC6600"/>
            </a:solidFill>
            <a:ln>
              <a:solidFill>
                <a:srgbClr val="CC6600"/>
              </a:solidFill>
            </a:ln>
            <a:effectLst/>
          </c:spPr>
          <c:invertIfNegative val="0"/>
          <c:cat>
            <c:numRef>
              <c:f>'R0865'!$P$4:$P$13</c:f>
              <c:numCache>
                <c:formatCode>m/d;@</c:formatCode>
                <c:ptCount val="10"/>
                <c:pt idx="0">
                  <c:v>42621</c:v>
                </c:pt>
                <c:pt idx="1">
                  <c:v>42622</c:v>
                </c:pt>
                <c:pt idx="2">
                  <c:v>42623</c:v>
                </c:pt>
              </c:numCache>
            </c:numRef>
          </c:cat>
          <c:val>
            <c:numRef>
              <c:f>'R0865'!$AB$4:$AB$13</c:f>
              <c:numCache>
                <c:formatCode>General</c:formatCode>
                <c:ptCount val="10"/>
                <c:pt idx="1">
                  <c:v>279</c:v>
                </c:pt>
                <c:pt idx="2">
                  <c:v>664.6400000000001</c:v>
                </c:pt>
              </c:numCache>
            </c:numRef>
          </c:val>
          <c:extLst>
            <c:ext xmlns:c16="http://schemas.microsoft.com/office/drawing/2014/chart" uri="{C3380CC4-5D6E-409C-BE32-E72D297353CC}">
              <c16:uniqueId val="{00000002-CA28-496B-AF91-DDA0981F05B1}"/>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3"/>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'R0865'!$P$4:$P$13</c:f>
              <c:numCache>
                <c:formatCode>m/d;@</c:formatCode>
                <c:ptCount val="10"/>
                <c:pt idx="0">
                  <c:v>42621</c:v>
                </c:pt>
                <c:pt idx="1">
                  <c:v>42622</c:v>
                </c:pt>
                <c:pt idx="2">
                  <c:v>42623</c:v>
                </c:pt>
              </c:numCache>
            </c:numRef>
          </c:cat>
          <c:val>
            <c:numRef>
              <c:f>'R0865'!$U$4:$U$13</c:f>
              <c:numCache>
                <c:formatCode>0.000</c:formatCode>
                <c:ptCount val="10"/>
                <c:pt idx="0">
                  <c:v>0.52462635141243075</c:v>
                </c:pt>
                <c:pt idx="1">
                  <c:v>0.49420479195635775</c:v>
                </c:pt>
                <c:pt idx="2">
                  <c:v>0.94072471830143289</c:v>
                </c:pt>
              </c:numCache>
            </c:numRef>
          </c:val>
          <c:smooth val="0"/>
          <c:extLst>
            <c:ext xmlns:c16="http://schemas.microsoft.com/office/drawing/2014/chart" uri="{C3380CC4-5D6E-409C-BE32-E72D297353CC}">
              <c16:uniqueId val="{00000003-CA28-496B-AF91-DDA0981F05B1}"/>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'R0865'!$D$4:$D$17</c:f>
              <c:numCache>
                <c:formatCode>m/d/yy\ h:mm;@</c:formatCode>
                <c:ptCount val="14"/>
                <c:pt idx="0">
                  <c:v>42621.64770833333</c:v>
                </c:pt>
                <c:pt idx="1">
                  <c:v>42622.397361111114</c:v>
                </c:pt>
                <c:pt idx="2">
                  <c:v>42622.604814814818</c:v>
                </c:pt>
                <c:pt idx="3">
                  <c:v>42622.662731481483</c:v>
                </c:pt>
                <c:pt idx="4">
                  <c:v>42623.474479166667</c:v>
                </c:pt>
                <c:pt idx="5">
                  <c:v>42623.523622685185</c:v>
                </c:pt>
              </c:numCache>
            </c:numRef>
          </c:xVal>
          <c:yVal>
            <c:numRef>
              <c:f>'R0865'!$J$4:$J$17</c:f>
              <c:numCache>
                <c:formatCode>0.0</c:formatCode>
                <c:ptCount val="14"/>
                <c:pt idx="0">
                  <c:v>7.2993946411677859</c:v>
                </c:pt>
                <c:pt idx="1">
                  <c:v>6</c:v>
                </c:pt>
                <c:pt idx="2">
                  <c:v>7.5399720328632718</c:v>
                </c:pt>
                <c:pt idx="3">
                  <c:v>7.1587254430867802</c:v>
                </c:pt>
                <c:pt idx="4">
                  <c:v>7.5345304386480656</c:v>
                </c:pt>
                <c:pt idx="5">
                  <c:v>7.7032933329612323</c:v>
                </c:pt>
              </c:numCache>
            </c:numRef>
          </c:yVal>
          <c:smooth val="0"/>
          <c:extLst>
            <c:ext xmlns:c16="http://schemas.microsoft.com/office/drawing/2014/chart" uri="{C3380CC4-5D6E-409C-BE32-E72D297353CC}">
              <c16:uniqueId val="{00000000-9678-4F5B-9FE4-59CBB9A5DFA5}"/>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'R0966'!$Q$3</c:f>
              <c:strCache>
                <c:ptCount val="1"/>
                <c:pt idx="0">
                  <c:v>Out of room</c:v>
                </c:pt>
              </c:strCache>
            </c:strRef>
          </c:tx>
          <c:spPr>
            <a:solidFill>
              <a:schemeClr val="accent5"/>
            </a:solidFill>
            <a:ln>
              <a:solidFill>
                <a:schemeClr val="accent5"/>
              </a:solidFill>
            </a:ln>
            <a:effectLst/>
          </c:spPr>
          <c:invertIfNegative val="0"/>
          <c:cat>
            <c:numRef>
              <c:f>'R0966'!$P$4:$P$13</c:f>
              <c:numCache>
                <c:formatCode>m/d;@</c:formatCode>
                <c:ptCount val="10"/>
                <c:pt idx="0">
                  <c:v>42624</c:v>
                </c:pt>
                <c:pt idx="1">
                  <c:v>42625</c:v>
                </c:pt>
                <c:pt idx="2">
                  <c:v>42626</c:v>
                </c:pt>
                <c:pt idx="3">
                  <c:v>42627</c:v>
                </c:pt>
              </c:numCache>
            </c:numRef>
          </c:cat>
          <c:val>
            <c:numRef>
              <c:f>'R0966'!$Q$4:$Q$13</c:f>
              <c:numCache>
                <c:formatCode>General</c:formatCode>
                <c:ptCount val="10"/>
                <c:pt idx="0">
                  <c:v>2</c:v>
                </c:pt>
                <c:pt idx="1">
                  <c:v>1</c:v>
                </c:pt>
                <c:pt idx="2">
                  <c:v>1</c:v>
                </c:pt>
                <c:pt idx="3">
                  <c:v>1</c:v>
                </c:pt>
              </c:numCache>
            </c:numRef>
          </c:val>
          <c:extLst>
            <c:ext xmlns:c16="http://schemas.microsoft.com/office/drawing/2014/chart" uri="{C3380CC4-5D6E-409C-BE32-E72D297353CC}">
              <c16:uniqueId val="{00000000-12AC-4EBC-ADF9-52A92B368055}"/>
            </c:ext>
          </c:extLst>
        </c:ser>
        <c:ser>
          <c:idx val="1"/>
          <c:order val="1"/>
          <c:tx>
            <c:strRef>
              <c:f>'R0966'!$R$3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'R0966'!$P$4:$P$13</c:f>
              <c:numCache>
                <c:formatCode>m/d;@</c:formatCode>
                <c:ptCount val="10"/>
                <c:pt idx="0">
                  <c:v>42624</c:v>
                </c:pt>
                <c:pt idx="1">
                  <c:v>42625</c:v>
                </c:pt>
                <c:pt idx="2">
                  <c:v>42626</c:v>
                </c:pt>
                <c:pt idx="3">
                  <c:v>42627</c:v>
                </c:pt>
              </c:numCache>
            </c:numRef>
          </c:cat>
          <c:val>
            <c:numRef>
              <c:f>'R0966'!$R$4:$R$13</c:f>
              <c:numCache>
                <c:formatCode>General</c:formatCode>
                <c:ptCount val="10"/>
                <c:pt idx="0">
                  <c:v>1</c:v>
                </c:pt>
                <c:pt idx="2">
                  <c:v>1</c:v>
                </c:pt>
                <c:pt idx="3">
                  <c:v>1</c:v>
                </c:pt>
              </c:numCache>
            </c:numRef>
          </c:val>
          <c:extLst>
            <c:ext xmlns:c16="http://schemas.microsoft.com/office/drawing/2014/chart" uri="{C3380CC4-5D6E-409C-BE32-E72D297353CC}">
              <c16:uniqueId val="{00000001-12AC-4EBC-ADF9-52A92B368055}"/>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'R0966'!$P$4:$P$13</c:f>
              <c:numCache>
                <c:formatCode>m/d;@</c:formatCode>
                <c:ptCount val="10"/>
                <c:pt idx="0">
                  <c:v>42624</c:v>
                </c:pt>
                <c:pt idx="1">
                  <c:v>42625</c:v>
                </c:pt>
                <c:pt idx="2">
                  <c:v>42626</c:v>
                </c:pt>
                <c:pt idx="3">
                  <c:v>42627</c:v>
                </c:pt>
              </c:numCache>
            </c:numRef>
          </c:cat>
          <c:val>
            <c:numRef>
              <c:f>'R0966'!$W$4:$W$13</c:f>
              <c:numCache>
                <c:formatCode>0.0</c:formatCode>
                <c:ptCount val="10"/>
                <c:pt idx="0">
                  <c:v>20</c:v>
                </c:pt>
                <c:pt idx="1">
                  <c:v>20</c:v>
                </c:pt>
              </c:numCache>
            </c:numRef>
          </c:val>
          <c:extLst>
            <c:ext xmlns:c16="http://schemas.microsoft.com/office/drawing/2014/chart" uri="{C3380CC4-5D6E-409C-BE32-E72D297353CC}">
              <c16:uniqueId val="{00000000-EDCE-4E89-A396-A7B2BAB26A73}"/>
            </c:ext>
          </c:extLst>
        </c:ser>
        <c:ser>
          <c:idx val="1"/>
          <c:order val="1"/>
          <c:tx>
            <c:v>1st trial</c:v>
          </c:tx>
          <c:spPr>
            <a:solidFill>
              <a:srgbClr val="CCCC00"/>
            </a:solidFill>
            <a:ln>
              <a:solidFill>
                <a:srgbClr val="CCCC00"/>
              </a:solidFill>
            </a:ln>
            <a:effectLst/>
          </c:spPr>
          <c:invertIfNegative val="0"/>
          <c:cat>
            <c:numRef>
              <c:f>'R0966'!$P$4:$P$13</c:f>
              <c:numCache>
                <c:formatCode>m/d;@</c:formatCode>
                <c:ptCount val="10"/>
                <c:pt idx="0">
                  <c:v>42624</c:v>
                </c:pt>
                <c:pt idx="1">
                  <c:v>42625</c:v>
                </c:pt>
                <c:pt idx="2">
                  <c:v>42626</c:v>
                </c:pt>
                <c:pt idx="3">
                  <c:v>42627</c:v>
                </c:pt>
              </c:numCache>
            </c:numRef>
          </c:cat>
          <c:val>
            <c:numRef>
              <c:f>'R0966'!$X$4:$X$13</c:f>
              <c:numCache>
                <c:formatCode>General</c:formatCode>
                <c:ptCount val="10"/>
                <c:pt idx="0">
                  <c:v>116.34</c:v>
                </c:pt>
                <c:pt idx="2">
                  <c:v>298.04000000000002</c:v>
                </c:pt>
                <c:pt idx="3">
                  <c:v>257.04000000000002</c:v>
                </c:pt>
              </c:numCache>
            </c:numRef>
          </c:val>
          <c:extLst>
            <c:ext xmlns:c16="http://schemas.microsoft.com/office/drawing/2014/chart" uri="{C3380CC4-5D6E-409C-BE32-E72D297353CC}">
              <c16:uniqueId val="{00000001-EDCE-4E89-A396-A7B2BAB26A73}"/>
            </c:ext>
          </c:extLst>
        </c:ser>
        <c:ser>
          <c:idx val="2"/>
          <c:order val="2"/>
          <c:tx>
            <c:v>2nd trial</c:v>
          </c:tx>
          <c:spPr>
            <a:solidFill>
              <a:srgbClr val="CC6600"/>
            </a:solidFill>
            <a:ln>
              <a:solidFill>
                <a:srgbClr val="CC6600"/>
              </a:solidFill>
            </a:ln>
            <a:effectLst/>
          </c:spPr>
          <c:invertIfNegative val="0"/>
          <c:cat>
            <c:numRef>
              <c:f>'R0966'!$P$4:$P$13</c:f>
              <c:numCache>
                <c:formatCode>m/d;@</c:formatCode>
                <c:ptCount val="10"/>
                <c:pt idx="0">
                  <c:v>42624</c:v>
                </c:pt>
                <c:pt idx="1">
                  <c:v>42625</c:v>
                </c:pt>
                <c:pt idx="2">
                  <c:v>42626</c:v>
                </c:pt>
                <c:pt idx="3">
                  <c:v>42627</c:v>
                </c:pt>
              </c:numCache>
            </c:numRef>
          </c:cat>
          <c:val>
            <c:numRef>
              <c:f>'R0966'!$AB$4:$AB$13</c:f>
              <c:numCache>
                <c:formatCode>General</c:formatCode>
                <c:ptCount val="10"/>
              </c:numCache>
            </c:numRef>
          </c:val>
          <c:extLst>
            <c:ext xmlns:c16="http://schemas.microsoft.com/office/drawing/2014/chart" uri="{C3380CC4-5D6E-409C-BE32-E72D297353CC}">
              <c16:uniqueId val="{00000002-EDCE-4E89-A396-A7B2BAB26A73}"/>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3"/>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'R0966'!$P$4:$P$13</c:f>
              <c:numCache>
                <c:formatCode>m/d;@</c:formatCode>
                <c:ptCount val="10"/>
                <c:pt idx="0">
                  <c:v>42624</c:v>
                </c:pt>
                <c:pt idx="1">
                  <c:v>42625</c:v>
                </c:pt>
                <c:pt idx="2">
                  <c:v>42626</c:v>
                </c:pt>
                <c:pt idx="3">
                  <c:v>42627</c:v>
                </c:pt>
              </c:numCache>
            </c:numRef>
          </c:cat>
          <c:val>
            <c:numRef>
              <c:f>'R0966'!$U$4:$U$13</c:f>
              <c:numCache>
                <c:formatCode>0.000</c:formatCode>
                <c:ptCount val="10"/>
                <c:pt idx="0">
                  <c:v>0.15721131263418259</c:v>
                </c:pt>
                <c:pt idx="2">
                  <c:v>0.135111995106383</c:v>
                </c:pt>
                <c:pt idx="3">
                  <c:v>0.30532053073170734</c:v>
                </c:pt>
              </c:numCache>
            </c:numRef>
          </c:val>
          <c:smooth val="0"/>
          <c:extLst>
            <c:ext xmlns:c16="http://schemas.microsoft.com/office/drawing/2014/chart" uri="{C3380CC4-5D6E-409C-BE32-E72D297353CC}">
              <c16:uniqueId val="{00000003-EDCE-4E89-A396-A7B2BAB26A73}"/>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'R0966'!$D$4:$D$17</c:f>
              <c:numCache>
                <c:formatCode>m/d/yy\ h:mm;@</c:formatCode>
                <c:ptCount val="14"/>
                <c:pt idx="0">
                  <c:v>42624.52449074074</c:v>
                </c:pt>
                <c:pt idx="1">
                  <c:v>42624.623912037037</c:v>
                </c:pt>
                <c:pt idx="2">
                  <c:v>42625.61178240741</c:v>
                </c:pt>
                <c:pt idx="3">
                  <c:v>42626.487546296295</c:v>
                </c:pt>
                <c:pt idx="4">
                  <c:v>42627.371736111112</c:v>
                </c:pt>
              </c:numCache>
            </c:numRef>
          </c:xVal>
          <c:yVal>
            <c:numRef>
              <c:f>'R0966'!$J$4:$J$17</c:f>
              <c:numCache>
                <c:formatCode>0.0</c:formatCode>
                <c:ptCount val="14"/>
                <c:pt idx="0">
                  <c:v>6</c:v>
                </c:pt>
                <c:pt idx="1">
                  <c:v>6</c:v>
                </c:pt>
                <c:pt idx="2">
                  <c:v>6</c:v>
                </c:pt>
                <c:pt idx="3">
                  <c:v>6</c:v>
                </c:pt>
                <c:pt idx="4">
                  <c:v>7.1277938425130731</c:v>
                </c:pt>
              </c:numCache>
            </c:numRef>
          </c:yVal>
          <c:smooth val="0"/>
          <c:extLst>
            <c:ext xmlns:c16="http://schemas.microsoft.com/office/drawing/2014/chart" uri="{C3380CC4-5D6E-409C-BE32-E72D297353CC}">
              <c16:uniqueId val="{00000000-3AAB-4939-9763-94FE51C88FEA}"/>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'R1067'!$Q$3</c:f>
              <c:strCache>
                <c:ptCount val="1"/>
                <c:pt idx="0">
                  <c:v>Out of room</c:v>
                </c:pt>
              </c:strCache>
            </c:strRef>
          </c:tx>
          <c:spPr>
            <a:solidFill>
              <a:schemeClr val="accent5"/>
            </a:solidFill>
            <a:ln>
              <a:solidFill>
                <a:schemeClr val="accent5"/>
              </a:solidFill>
            </a:ln>
            <a:effectLst/>
          </c:spPr>
          <c:invertIfNegative val="0"/>
          <c:cat>
            <c:numRef>
              <c:f>'R1067'!$P$4:$P$7</c:f>
              <c:numCache>
                <c:formatCode>m/d;@</c:formatCode>
                <c:ptCount val="4"/>
                <c:pt idx="0">
                  <c:v>42624</c:v>
                </c:pt>
                <c:pt idx="1">
                  <c:v>42625</c:v>
                </c:pt>
                <c:pt idx="2">
                  <c:v>42626</c:v>
                </c:pt>
                <c:pt idx="3">
                  <c:v>42627</c:v>
                </c:pt>
              </c:numCache>
            </c:numRef>
          </c:cat>
          <c:val>
            <c:numRef>
              <c:f>'R1067'!$Q$4:$Q$12</c:f>
              <c:numCache>
                <c:formatCode>General</c:formatCode>
                <c:ptCount val="9"/>
                <c:pt idx="0">
                  <c:v>3</c:v>
                </c:pt>
                <c:pt idx="1">
                  <c:v>3</c:v>
                </c:pt>
                <c:pt idx="2">
                  <c:v>4</c:v>
                </c:pt>
                <c:pt idx="3">
                  <c:v>2</c:v>
                </c:pt>
              </c:numCache>
            </c:numRef>
          </c:val>
          <c:extLst>
            <c:ext xmlns:c16="http://schemas.microsoft.com/office/drawing/2014/chart" uri="{C3380CC4-5D6E-409C-BE32-E72D297353CC}">
              <c16:uniqueId val="{00000000-AE39-4DAA-8AC9-C4D744F797AB}"/>
            </c:ext>
          </c:extLst>
        </c:ser>
        <c:ser>
          <c:idx val="1"/>
          <c:order val="1"/>
          <c:tx>
            <c:strRef>
              <c:f>'R1067'!$R$3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'R1067'!$P$4:$P$7</c:f>
              <c:numCache>
                <c:formatCode>m/d;@</c:formatCode>
                <c:ptCount val="4"/>
                <c:pt idx="0">
                  <c:v>42624</c:v>
                </c:pt>
                <c:pt idx="1">
                  <c:v>42625</c:v>
                </c:pt>
                <c:pt idx="2">
                  <c:v>42626</c:v>
                </c:pt>
                <c:pt idx="3">
                  <c:v>42627</c:v>
                </c:pt>
              </c:numCache>
            </c:numRef>
          </c:cat>
          <c:val>
            <c:numRef>
              <c:f>'R1067'!$R$4:$R$7</c:f>
              <c:numCache>
                <c:formatCode>General</c:formatCode>
                <c:ptCount val="4"/>
                <c:pt idx="0">
                  <c:v>3</c:v>
                </c:pt>
                <c:pt idx="1">
                  <c:v>3</c:v>
                </c:pt>
                <c:pt idx="2">
                  <c:v>4</c:v>
                </c:pt>
                <c:pt idx="3">
                  <c:v>2</c:v>
                </c:pt>
              </c:numCache>
            </c:numRef>
          </c:val>
          <c:extLst>
            <c:ext xmlns:c16="http://schemas.microsoft.com/office/drawing/2014/chart" uri="{C3380CC4-5D6E-409C-BE32-E72D297353CC}">
              <c16:uniqueId val="{00000001-AE39-4DAA-8AC9-C4D744F797AB}"/>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'R1067'!$P$4:$P$7</c:f>
              <c:numCache>
                <c:formatCode>m/d;@</c:formatCode>
                <c:ptCount val="4"/>
                <c:pt idx="0">
                  <c:v>42624</c:v>
                </c:pt>
                <c:pt idx="1">
                  <c:v>42625</c:v>
                </c:pt>
                <c:pt idx="2">
                  <c:v>42626</c:v>
                </c:pt>
                <c:pt idx="3">
                  <c:v>42627</c:v>
                </c:pt>
              </c:numCache>
            </c:numRef>
          </c:cat>
          <c:val>
            <c:numRef>
              <c:f>'R1067'!$W$4:$W$12</c:f>
              <c:numCache>
                <c:formatCode>0.0</c:formatCode>
                <c:ptCount val="9"/>
              </c:numCache>
            </c:numRef>
          </c:val>
          <c:extLst>
            <c:ext xmlns:c16="http://schemas.microsoft.com/office/drawing/2014/chart" uri="{C3380CC4-5D6E-409C-BE32-E72D297353CC}">
              <c16:uniqueId val="{00000000-6869-453F-8027-A75F671AA641}"/>
            </c:ext>
          </c:extLst>
        </c:ser>
        <c:ser>
          <c:idx val="1"/>
          <c:order val="1"/>
          <c:tx>
            <c:v>1st trial</c:v>
          </c:tx>
          <c:spPr>
            <a:solidFill>
              <a:srgbClr val="CCCC00"/>
            </a:solidFill>
            <a:ln>
              <a:solidFill>
                <a:srgbClr val="CCCC00"/>
              </a:solidFill>
            </a:ln>
            <a:effectLst/>
          </c:spPr>
          <c:invertIfNegative val="0"/>
          <c:cat>
            <c:numRef>
              <c:f>'R1067'!$P$4:$P$7</c:f>
              <c:numCache>
                <c:formatCode>m/d;@</c:formatCode>
                <c:ptCount val="4"/>
                <c:pt idx="0">
                  <c:v>42624</c:v>
                </c:pt>
                <c:pt idx="1">
                  <c:v>42625</c:v>
                </c:pt>
                <c:pt idx="2">
                  <c:v>42626</c:v>
                </c:pt>
                <c:pt idx="3">
                  <c:v>42627</c:v>
                </c:pt>
              </c:numCache>
            </c:numRef>
          </c:cat>
          <c:val>
            <c:numRef>
              <c:f>'R1067'!$X$4:$X$12</c:f>
              <c:numCache>
                <c:formatCode>General</c:formatCode>
                <c:ptCount val="9"/>
                <c:pt idx="0" formatCode="0">
                  <c:v>486.96</c:v>
                </c:pt>
                <c:pt idx="1">
                  <c:v>733</c:v>
                </c:pt>
                <c:pt idx="2">
                  <c:v>486.96</c:v>
                </c:pt>
                <c:pt idx="3">
                  <c:v>486.96000000000004</c:v>
                </c:pt>
              </c:numCache>
            </c:numRef>
          </c:val>
          <c:extLst>
            <c:ext xmlns:c16="http://schemas.microsoft.com/office/drawing/2014/chart" uri="{C3380CC4-5D6E-409C-BE32-E72D297353CC}">
              <c16:uniqueId val="{00000001-6869-453F-8027-A75F671AA641}"/>
            </c:ext>
          </c:extLst>
        </c:ser>
        <c:ser>
          <c:idx val="2"/>
          <c:order val="2"/>
          <c:spPr>
            <a:solidFill>
              <a:srgbClr val="CC6600"/>
            </a:solidFill>
            <a:ln>
              <a:solidFill>
                <a:srgbClr val="CC6600"/>
              </a:solidFill>
            </a:ln>
            <a:effectLst/>
          </c:spPr>
          <c:invertIfNegative val="0"/>
          <c:cat>
            <c:numRef>
              <c:f>'R1067'!$P$4:$P$7</c:f>
              <c:numCache>
                <c:formatCode>m/d;@</c:formatCode>
                <c:ptCount val="4"/>
                <c:pt idx="0">
                  <c:v>42624</c:v>
                </c:pt>
                <c:pt idx="1">
                  <c:v>42625</c:v>
                </c:pt>
                <c:pt idx="2">
                  <c:v>42626</c:v>
                </c:pt>
                <c:pt idx="3">
                  <c:v>42627</c:v>
                </c:pt>
              </c:numCache>
            </c:numRef>
          </c:cat>
          <c:val>
            <c:numRef>
              <c:f>'R1067'!$AB$4:$AB$7</c:f>
              <c:numCache>
                <c:formatCode>General</c:formatCode>
                <c:ptCount val="4"/>
                <c:pt idx="0">
                  <c:v>733</c:v>
                </c:pt>
                <c:pt idx="1">
                  <c:v>361.96000000000004</c:v>
                </c:pt>
                <c:pt idx="2">
                  <c:v>246.03999999999996</c:v>
                </c:pt>
                <c:pt idx="3">
                  <c:v>260.5</c:v>
                </c:pt>
              </c:numCache>
            </c:numRef>
          </c:val>
          <c:extLst>
            <c:ext xmlns:c16="http://schemas.microsoft.com/office/drawing/2014/chart" uri="{C3380CC4-5D6E-409C-BE32-E72D297353CC}">
              <c16:uniqueId val="{00000002-6869-453F-8027-A75F671AA641}"/>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'R1067'!$P$4:$P$7</c:f>
              <c:numCache>
                <c:formatCode>m/d;@</c:formatCode>
                <c:ptCount val="4"/>
                <c:pt idx="0">
                  <c:v>42624</c:v>
                </c:pt>
                <c:pt idx="1">
                  <c:v>42625</c:v>
                </c:pt>
                <c:pt idx="2">
                  <c:v>42626</c:v>
                </c:pt>
                <c:pt idx="3">
                  <c:v>42627</c:v>
                </c:pt>
              </c:numCache>
            </c:numRef>
          </c:cat>
          <c:val>
            <c:numRef>
              <c:f>'R1067'!$AF$4:$AF$8</c:f>
              <c:numCache>
                <c:formatCode>General</c:formatCode>
                <c:ptCount val="5"/>
                <c:pt idx="0">
                  <c:v>486.96</c:v>
                </c:pt>
                <c:pt idx="1">
                  <c:v>733</c:v>
                </c:pt>
                <c:pt idx="2">
                  <c:v>973.91999999999985</c:v>
                </c:pt>
              </c:numCache>
            </c:numRef>
          </c:val>
          <c:extLst>
            <c:ext xmlns:c16="http://schemas.microsoft.com/office/drawing/2014/chart" uri="{C3380CC4-5D6E-409C-BE32-E72D297353CC}">
              <c16:uniqueId val="{00000003-6869-453F-8027-A75F671AA641}"/>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'R1067'!$P$4:$P$7</c:f>
              <c:numCache>
                <c:formatCode>m/d;@</c:formatCode>
                <c:ptCount val="4"/>
                <c:pt idx="0">
                  <c:v>42624</c:v>
                </c:pt>
                <c:pt idx="1">
                  <c:v>42625</c:v>
                </c:pt>
                <c:pt idx="2">
                  <c:v>42626</c:v>
                </c:pt>
                <c:pt idx="3">
                  <c:v>42627</c:v>
                </c:pt>
              </c:numCache>
            </c:numRef>
          </c:cat>
          <c:val>
            <c:numRef>
              <c:f>'R1067'!$AJ$4:$AJ$8</c:f>
              <c:numCache>
                <c:formatCode>General</c:formatCode>
                <c:ptCount val="5"/>
                <c:pt idx="2">
                  <c:v>973.91999999999985</c:v>
                </c:pt>
              </c:numCache>
            </c:numRef>
          </c:val>
          <c:extLst>
            <c:ext xmlns:c16="http://schemas.microsoft.com/office/drawing/2014/chart" uri="{C3380CC4-5D6E-409C-BE32-E72D297353CC}">
              <c16:uniqueId val="{00000004-6869-453F-8027-A75F671AA641}"/>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5"/>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'R1067'!$P$4:$P$12</c:f>
              <c:numCache>
                <c:formatCode>m/d;@</c:formatCode>
                <c:ptCount val="9"/>
                <c:pt idx="0">
                  <c:v>42624</c:v>
                </c:pt>
                <c:pt idx="1">
                  <c:v>42625</c:v>
                </c:pt>
                <c:pt idx="2">
                  <c:v>42626</c:v>
                </c:pt>
                <c:pt idx="3">
                  <c:v>42627</c:v>
                </c:pt>
              </c:numCache>
            </c:numRef>
          </c:cat>
          <c:val>
            <c:numRef>
              <c:f>'R1067'!$U$4:$U$12</c:f>
              <c:numCache>
                <c:formatCode>0.000</c:formatCode>
                <c:ptCount val="9"/>
                <c:pt idx="0">
                  <c:v>1.0813912936096308</c:v>
                </c:pt>
                <c:pt idx="1">
                  <c:v>1.3412428528315417</c:v>
                </c:pt>
                <c:pt idx="2">
                  <c:v>1.4115907714190894</c:v>
                </c:pt>
                <c:pt idx="3">
                  <c:v>1.4869556176765915</c:v>
                </c:pt>
              </c:numCache>
            </c:numRef>
          </c:val>
          <c:smooth val="0"/>
          <c:extLst>
            <c:ext xmlns:c16="http://schemas.microsoft.com/office/drawing/2014/chart" uri="{C3380CC4-5D6E-409C-BE32-E72D297353CC}">
              <c16:uniqueId val="{00000005-6869-453F-8027-A75F671AA641}"/>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'R1067'!$D$4:$D$16</c:f>
              <c:numCache>
                <c:formatCode>m/d/yy\ h:mm;@</c:formatCode>
                <c:ptCount val="13"/>
                <c:pt idx="0">
                  <c:v>42624.461435185185</c:v>
                </c:pt>
                <c:pt idx="1">
                  <c:v>42624.561249999999</c:v>
                </c:pt>
                <c:pt idx="2">
                  <c:v>42624.944872685184</c:v>
                </c:pt>
                <c:pt idx="3">
                  <c:v>42625.366666666669</c:v>
                </c:pt>
                <c:pt idx="4">
                  <c:v>42625.495798611111</c:v>
                </c:pt>
                <c:pt idx="5">
                  <c:v>42625.674131944441</c:v>
                </c:pt>
                <c:pt idx="6">
                  <c:v>42626.27988425926</c:v>
                </c:pt>
                <c:pt idx="7">
                  <c:v>42626.283460648148</c:v>
                </c:pt>
                <c:pt idx="8">
                  <c:v>42626.494351851848</c:v>
                </c:pt>
                <c:pt idx="9">
                  <c:v>42626.947384259256</c:v>
                </c:pt>
                <c:pt idx="10">
                  <c:v>42627.318877314814</c:v>
                </c:pt>
                <c:pt idx="11">
                  <c:v>42627.411840277775</c:v>
                </c:pt>
              </c:numCache>
            </c:numRef>
          </c:xVal>
          <c:yVal>
            <c:numRef>
              <c:f>'R1067'!$J$4:$J$16</c:f>
              <c:numCache>
                <c:formatCode>0.0</c:formatCode>
                <c:ptCount val="13"/>
                <c:pt idx="0">
                  <c:v>7.5816736971517997</c:v>
                </c:pt>
                <c:pt idx="1">
                  <c:v>7.7878710053423994</c:v>
                </c:pt>
                <c:pt idx="2">
                  <c:v>7.8647845415654354</c:v>
                </c:pt>
                <c:pt idx="3">
                  <c:v>7.9862841862498497</c:v>
                </c:pt>
                <c:pt idx="4">
                  <c:v>8</c:v>
                </c:pt>
                <c:pt idx="5">
                  <c:v>7.8496568675933043</c:v>
                </c:pt>
                <c:pt idx="6">
                  <c:v>8.0274628987039893</c:v>
                </c:pt>
                <c:pt idx="7">
                  <c:v>8</c:v>
                </c:pt>
                <c:pt idx="8">
                  <c:v>7.8368384594124141</c:v>
                </c:pt>
                <c:pt idx="9">
                  <c:v>8</c:v>
                </c:pt>
                <c:pt idx="10">
                  <c:v>8</c:v>
                </c:pt>
                <c:pt idx="11">
                  <c:v>7.9206196101821824</c:v>
                </c:pt>
              </c:numCache>
            </c:numRef>
          </c:yVal>
          <c:smooth val="0"/>
          <c:extLst>
            <c:ext xmlns:c16="http://schemas.microsoft.com/office/drawing/2014/chart" uri="{C3380CC4-5D6E-409C-BE32-E72D297353CC}">
              <c16:uniqueId val="{00000000-4E42-4243-9915-9FE8B55A80C2}"/>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'R1168'!$Q$3</c:f>
              <c:strCache>
                <c:ptCount val="1"/>
                <c:pt idx="0">
                  <c:v>Out of room</c:v>
                </c:pt>
              </c:strCache>
            </c:strRef>
          </c:tx>
          <c:spPr>
            <a:solidFill>
              <a:schemeClr val="accent5"/>
            </a:solidFill>
            <a:ln>
              <a:solidFill>
                <a:schemeClr val="accent5"/>
              </a:solidFill>
            </a:ln>
            <a:effectLst/>
          </c:spPr>
          <c:invertIfNegative val="0"/>
          <c:cat>
            <c:numRef>
              <c:f>'R1168'!$P$4:$P$13</c:f>
              <c:numCache>
                <c:formatCode>m/d;@</c:formatCode>
                <c:ptCount val="10"/>
                <c:pt idx="0">
                  <c:v>42628</c:v>
                </c:pt>
                <c:pt idx="1">
                  <c:v>42629</c:v>
                </c:pt>
              </c:numCache>
            </c:numRef>
          </c:cat>
          <c:val>
            <c:numRef>
              <c:f>'R1168'!$Q$4:$Q$13</c:f>
              <c:numCache>
                <c:formatCode>General</c:formatCode>
                <c:ptCount val="10"/>
                <c:pt idx="0">
                  <c:v>2</c:v>
                </c:pt>
                <c:pt idx="1">
                  <c:v>3</c:v>
                </c:pt>
              </c:numCache>
            </c:numRef>
          </c:val>
          <c:extLst>
            <c:ext xmlns:c16="http://schemas.microsoft.com/office/drawing/2014/chart" uri="{C3380CC4-5D6E-409C-BE32-E72D297353CC}">
              <c16:uniqueId val="{00000000-6398-4F01-840B-721E5BC4E2F6}"/>
            </c:ext>
          </c:extLst>
        </c:ser>
        <c:ser>
          <c:idx val="1"/>
          <c:order val="1"/>
          <c:tx>
            <c:strRef>
              <c:f>'R1168'!$R$3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'R1168'!$P$4:$P$13</c:f>
              <c:numCache>
                <c:formatCode>m/d;@</c:formatCode>
                <c:ptCount val="10"/>
                <c:pt idx="0">
                  <c:v>42628</c:v>
                </c:pt>
                <c:pt idx="1">
                  <c:v>42629</c:v>
                </c:pt>
              </c:numCache>
            </c:numRef>
          </c:cat>
          <c:val>
            <c:numRef>
              <c:f>'R1168'!$R$4:$R$13</c:f>
              <c:numCache>
                <c:formatCode>General</c:formatCode>
                <c:ptCount val="10"/>
                <c:pt idx="0">
                  <c:v>2</c:v>
                </c:pt>
              </c:numCache>
            </c:numRef>
          </c:val>
          <c:extLst>
            <c:ext xmlns:c16="http://schemas.microsoft.com/office/drawing/2014/chart" uri="{C3380CC4-5D6E-409C-BE32-E72D297353CC}">
              <c16:uniqueId val="{00000001-6398-4F01-840B-721E5BC4E2F6}"/>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'R1168'!$P$4:$P$13</c:f>
              <c:numCache>
                <c:formatCode>m/d;@</c:formatCode>
                <c:ptCount val="10"/>
                <c:pt idx="0">
                  <c:v>42628</c:v>
                </c:pt>
                <c:pt idx="1">
                  <c:v>42629</c:v>
                </c:pt>
              </c:numCache>
            </c:numRef>
          </c:cat>
          <c:val>
            <c:numRef>
              <c:f>'R1168'!$W$4:$W$13</c:f>
              <c:numCache>
                <c:formatCode>0.0</c:formatCode>
                <c:ptCount val="10"/>
                <c:pt idx="1">
                  <c:v>60</c:v>
                </c:pt>
              </c:numCache>
            </c:numRef>
          </c:val>
          <c:extLst>
            <c:ext xmlns:c16="http://schemas.microsoft.com/office/drawing/2014/chart" uri="{C3380CC4-5D6E-409C-BE32-E72D297353CC}">
              <c16:uniqueId val="{00000000-C563-43CF-9D8E-4110F2F97D63}"/>
            </c:ext>
          </c:extLst>
        </c:ser>
        <c:ser>
          <c:idx val="1"/>
          <c:order val="1"/>
          <c:tx>
            <c:v>1st trial</c:v>
          </c:tx>
          <c:spPr>
            <a:solidFill>
              <a:srgbClr val="CCCC00"/>
            </a:solidFill>
            <a:ln>
              <a:solidFill>
                <a:srgbClr val="CCCC00"/>
              </a:solidFill>
            </a:ln>
            <a:effectLst/>
          </c:spPr>
          <c:invertIfNegative val="0"/>
          <c:cat>
            <c:numRef>
              <c:f>'R1168'!$P$4:$P$13</c:f>
              <c:numCache>
                <c:formatCode>m/d;@</c:formatCode>
                <c:ptCount val="10"/>
                <c:pt idx="0">
                  <c:v>42628</c:v>
                </c:pt>
                <c:pt idx="1">
                  <c:v>42629</c:v>
                </c:pt>
              </c:numCache>
            </c:numRef>
          </c:cat>
          <c:val>
            <c:numRef>
              <c:f>'R1168'!$X$4:$X$13</c:f>
              <c:numCache>
                <c:formatCode>General</c:formatCode>
                <c:ptCount val="10"/>
                <c:pt idx="0" formatCode="0.00">
                  <c:v>162.89999999999998</c:v>
                </c:pt>
              </c:numCache>
            </c:numRef>
          </c:val>
          <c:extLst>
            <c:ext xmlns:c16="http://schemas.microsoft.com/office/drawing/2014/chart" uri="{C3380CC4-5D6E-409C-BE32-E72D297353CC}">
              <c16:uniqueId val="{00000001-C563-43CF-9D8E-4110F2F97D63}"/>
            </c:ext>
          </c:extLst>
        </c:ser>
        <c:ser>
          <c:idx val="2"/>
          <c:order val="2"/>
          <c:tx>
            <c:v>2nd trial</c:v>
          </c:tx>
          <c:spPr>
            <a:solidFill>
              <a:srgbClr val="CC6600"/>
            </a:solidFill>
            <a:ln>
              <a:solidFill>
                <a:srgbClr val="CC6600"/>
              </a:solidFill>
            </a:ln>
            <a:effectLst/>
          </c:spPr>
          <c:invertIfNegative val="0"/>
          <c:cat>
            <c:numRef>
              <c:f>'R1168'!$P$4:$P$13</c:f>
              <c:numCache>
                <c:formatCode>m/d;@</c:formatCode>
                <c:ptCount val="10"/>
                <c:pt idx="0">
                  <c:v>42628</c:v>
                </c:pt>
                <c:pt idx="1">
                  <c:v>42629</c:v>
                </c:pt>
              </c:numCache>
            </c:numRef>
          </c:cat>
          <c:val>
            <c:numRef>
              <c:f>'R1168'!$AB$4:$AB$13</c:f>
              <c:numCache>
                <c:formatCode>General</c:formatCode>
                <c:ptCount val="10"/>
                <c:pt idx="0" formatCode="0.00">
                  <c:v>504.15999999999997</c:v>
                </c:pt>
              </c:numCache>
            </c:numRef>
          </c:val>
          <c:extLst>
            <c:ext xmlns:c16="http://schemas.microsoft.com/office/drawing/2014/chart" uri="{C3380CC4-5D6E-409C-BE32-E72D297353CC}">
              <c16:uniqueId val="{00000002-C563-43CF-9D8E-4110F2F97D63}"/>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3"/>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'R1168'!$P$4:$P$13</c:f>
              <c:numCache>
                <c:formatCode>m/d;@</c:formatCode>
                <c:ptCount val="10"/>
                <c:pt idx="0">
                  <c:v>42628</c:v>
                </c:pt>
                <c:pt idx="1">
                  <c:v>42629</c:v>
                </c:pt>
              </c:numCache>
            </c:numRef>
          </c:cat>
          <c:val>
            <c:numRef>
              <c:f>'R1168'!$U$4:$U$13</c:f>
              <c:numCache>
                <c:formatCode>0.000</c:formatCode>
                <c:ptCount val="10"/>
                <c:pt idx="0">
                  <c:v>0.87456010313742227</c:v>
                </c:pt>
              </c:numCache>
            </c:numRef>
          </c:val>
          <c:smooth val="0"/>
          <c:extLst>
            <c:ext xmlns:c16="http://schemas.microsoft.com/office/drawing/2014/chart" uri="{C3380CC4-5D6E-409C-BE32-E72D297353CC}">
              <c16:uniqueId val="{00000003-C563-43CF-9D8E-4110F2F97D63}"/>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'R1168'!$D$4:$D$17</c:f>
              <c:numCache>
                <c:formatCode>m/d/yy\ h:mm;@</c:formatCode>
                <c:ptCount val="14"/>
                <c:pt idx="0">
                  <c:v>42628.612222222226</c:v>
                </c:pt>
                <c:pt idx="1">
                  <c:v>42628.65488425926</c:v>
                </c:pt>
                <c:pt idx="2">
                  <c:v>42629.249166666668</c:v>
                </c:pt>
                <c:pt idx="3">
                  <c:v>42629.249305555553</c:v>
                </c:pt>
                <c:pt idx="4">
                  <c:v>42629.249398148146</c:v>
                </c:pt>
              </c:numCache>
            </c:numRef>
          </c:xVal>
          <c:yVal>
            <c:numRef>
              <c:f>'R1168'!$J$4:$J$17</c:f>
              <c:numCache>
                <c:formatCode>0.0</c:formatCode>
                <c:ptCount val="14"/>
                <c:pt idx="0">
                  <c:v>7.3613645798197442</c:v>
                </c:pt>
                <c:pt idx="1">
                  <c:v>7.6891438811630541</c:v>
                </c:pt>
                <c:pt idx="2">
                  <c:v>6</c:v>
                </c:pt>
                <c:pt idx="3">
                  <c:v>6</c:v>
                </c:pt>
                <c:pt idx="4">
                  <c:v>6</c:v>
                </c:pt>
              </c:numCache>
            </c:numRef>
          </c:yVal>
          <c:smooth val="0"/>
          <c:extLst>
            <c:ext xmlns:c16="http://schemas.microsoft.com/office/drawing/2014/chart" uri="{C3380CC4-5D6E-409C-BE32-E72D297353CC}">
              <c16:uniqueId val="{00000000-045E-40AA-8B0C-1118F5BAE17C}"/>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'R1269'!$Q$3</c:f>
              <c:strCache>
                <c:ptCount val="1"/>
                <c:pt idx="0">
                  <c:v>Out of room</c:v>
                </c:pt>
              </c:strCache>
            </c:strRef>
          </c:tx>
          <c:spPr>
            <a:solidFill>
              <a:schemeClr val="accent5"/>
            </a:solidFill>
            <a:ln>
              <a:solidFill>
                <a:schemeClr val="accent5"/>
              </a:solidFill>
            </a:ln>
            <a:effectLst/>
          </c:spPr>
          <c:invertIfNegative val="0"/>
          <c:cat>
            <c:numRef>
              <c:f>'R1269'!$P$4:$P$16</c:f>
              <c:numCache>
                <c:formatCode>m/d;@</c:formatCode>
                <c:ptCount val="13"/>
                <c:pt idx="0">
                  <c:v>42629</c:v>
                </c:pt>
                <c:pt idx="1">
                  <c:v>42630</c:v>
                </c:pt>
                <c:pt idx="2">
                  <c:v>42631</c:v>
                </c:pt>
                <c:pt idx="3">
                  <c:v>42632</c:v>
                </c:pt>
                <c:pt idx="4">
                  <c:v>42633</c:v>
                </c:pt>
                <c:pt idx="5">
                  <c:v>42634</c:v>
                </c:pt>
                <c:pt idx="6">
                  <c:v>42635</c:v>
                </c:pt>
                <c:pt idx="7">
                  <c:v>42636</c:v>
                </c:pt>
                <c:pt idx="8">
                  <c:v>42637</c:v>
                </c:pt>
                <c:pt idx="9">
                  <c:v>42638</c:v>
                </c:pt>
                <c:pt idx="10">
                  <c:v>42639</c:v>
                </c:pt>
                <c:pt idx="11">
                  <c:v>42640</c:v>
                </c:pt>
                <c:pt idx="12">
                  <c:v>42641</c:v>
                </c:pt>
              </c:numCache>
            </c:numRef>
          </c:cat>
          <c:val>
            <c:numRef>
              <c:f>'R1269'!$Q$4:$Q$16</c:f>
              <c:numCache>
                <c:formatCode>General</c:formatCode>
                <c:ptCount val="13"/>
                <c:pt idx="0">
                  <c:v>1</c:v>
                </c:pt>
                <c:pt idx="7">
                  <c:v>1</c:v>
                </c:pt>
                <c:pt idx="8">
                  <c:v>1</c:v>
                </c:pt>
                <c:pt idx="9">
                  <c:v>1</c:v>
                </c:pt>
                <c:pt idx="10">
                  <c:v>2</c:v>
                </c:pt>
                <c:pt idx="11">
                  <c:v>1</c:v>
                </c:pt>
                <c:pt idx="12">
                  <c:v>2</c:v>
                </c:pt>
              </c:numCache>
            </c:numRef>
          </c:val>
          <c:extLst>
            <c:ext xmlns:c16="http://schemas.microsoft.com/office/drawing/2014/chart" uri="{C3380CC4-5D6E-409C-BE32-E72D297353CC}">
              <c16:uniqueId val="{00000000-033A-46C9-B4A2-D06E79C1D5B7}"/>
            </c:ext>
          </c:extLst>
        </c:ser>
        <c:ser>
          <c:idx val="1"/>
          <c:order val="1"/>
          <c:tx>
            <c:strRef>
              <c:f>'R1269'!$R$3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'R1269'!$P$4:$P$16</c:f>
              <c:numCache>
                <c:formatCode>m/d;@</c:formatCode>
                <c:ptCount val="13"/>
                <c:pt idx="0">
                  <c:v>42629</c:v>
                </c:pt>
                <c:pt idx="1">
                  <c:v>42630</c:v>
                </c:pt>
                <c:pt idx="2">
                  <c:v>42631</c:v>
                </c:pt>
                <c:pt idx="3">
                  <c:v>42632</c:v>
                </c:pt>
                <c:pt idx="4">
                  <c:v>42633</c:v>
                </c:pt>
                <c:pt idx="5">
                  <c:v>42634</c:v>
                </c:pt>
                <c:pt idx="6">
                  <c:v>42635</c:v>
                </c:pt>
                <c:pt idx="7">
                  <c:v>42636</c:v>
                </c:pt>
                <c:pt idx="8">
                  <c:v>42637</c:v>
                </c:pt>
                <c:pt idx="9">
                  <c:v>42638</c:v>
                </c:pt>
                <c:pt idx="10">
                  <c:v>42639</c:v>
                </c:pt>
                <c:pt idx="11">
                  <c:v>42640</c:v>
                </c:pt>
                <c:pt idx="12">
                  <c:v>42641</c:v>
                </c:pt>
              </c:numCache>
            </c:numRef>
          </c:cat>
          <c:val>
            <c:numRef>
              <c:f>'R1269'!$R$4:$R$16</c:f>
              <c:numCache>
                <c:formatCode>General</c:formatCode>
                <c:ptCount val="13"/>
                <c:pt idx="8">
                  <c:v>1</c:v>
                </c:pt>
                <c:pt idx="9">
                  <c:v>1</c:v>
                </c:pt>
                <c:pt idx="10">
                  <c:v>2</c:v>
                </c:pt>
                <c:pt idx="11">
                  <c:v>1</c:v>
                </c:pt>
                <c:pt idx="12">
                  <c:v>2</c:v>
                </c:pt>
              </c:numCache>
            </c:numRef>
          </c:val>
          <c:extLst>
            <c:ext xmlns:c16="http://schemas.microsoft.com/office/drawing/2014/chart" uri="{C3380CC4-5D6E-409C-BE32-E72D297353CC}">
              <c16:uniqueId val="{00000001-033A-46C9-B4A2-D06E79C1D5B7}"/>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solidFill>
              <a:schemeClr val="accent4"/>
            </a:solidFill>
            <a:ln>
              <a:solidFill>
                <a:schemeClr val="accent4"/>
              </a:solidFill>
            </a:ln>
            <a:effectLst/>
          </c:spPr>
          <c:invertIfNegative val="0"/>
          <c:cat>
            <c:numRef>
              <c:f>'R1269'!$P$4:$P$16</c:f>
              <c:numCache>
                <c:formatCode>m/d;@</c:formatCode>
                <c:ptCount val="13"/>
                <c:pt idx="0">
                  <c:v>42629</c:v>
                </c:pt>
                <c:pt idx="1">
                  <c:v>42630</c:v>
                </c:pt>
                <c:pt idx="2">
                  <c:v>42631</c:v>
                </c:pt>
                <c:pt idx="3">
                  <c:v>42632</c:v>
                </c:pt>
                <c:pt idx="4">
                  <c:v>42633</c:v>
                </c:pt>
                <c:pt idx="5">
                  <c:v>42634</c:v>
                </c:pt>
                <c:pt idx="6">
                  <c:v>42635</c:v>
                </c:pt>
                <c:pt idx="7">
                  <c:v>42636</c:v>
                </c:pt>
                <c:pt idx="8">
                  <c:v>42637</c:v>
                </c:pt>
                <c:pt idx="9">
                  <c:v>42638</c:v>
                </c:pt>
                <c:pt idx="10">
                  <c:v>42639</c:v>
                </c:pt>
                <c:pt idx="11">
                  <c:v>42640</c:v>
                </c:pt>
                <c:pt idx="12">
                  <c:v>42641</c:v>
                </c:pt>
              </c:numCache>
            </c:numRef>
          </c:cat>
          <c:val>
            <c:numRef>
              <c:f>'R1269'!$W$4:$W$16</c:f>
              <c:numCache>
                <c:formatCode>General</c:formatCode>
                <c:ptCount val="13"/>
                <c:pt idx="0" formatCode="0.0">
                  <c:v>20</c:v>
                </c:pt>
                <c:pt idx="7" formatCode="0.0">
                  <c:v>20</c:v>
                </c:pt>
              </c:numCache>
            </c:numRef>
          </c:val>
          <c:extLst>
            <c:ext xmlns:c16="http://schemas.microsoft.com/office/drawing/2014/chart" uri="{C3380CC4-5D6E-409C-BE32-E72D297353CC}">
              <c16:uniqueId val="{00000000-7A93-473A-BF6B-D8AD3E6ABBEF}"/>
            </c:ext>
          </c:extLst>
        </c:ser>
        <c:ser>
          <c:idx val="1"/>
          <c:order val="1"/>
          <c:spPr>
            <a:solidFill>
              <a:srgbClr val="CCCC00"/>
            </a:solidFill>
            <a:ln>
              <a:solidFill>
                <a:srgbClr val="CCCC00"/>
              </a:solidFill>
            </a:ln>
            <a:effectLst/>
          </c:spPr>
          <c:invertIfNegative val="0"/>
          <c:cat>
            <c:numRef>
              <c:f>'R1269'!$P$4:$P$16</c:f>
              <c:numCache>
                <c:formatCode>m/d;@</c:formatCode>
                <c:ptCount val="13"/>
                <c:pt idx="0">
                  <c:v>42629</c:v>
                </c:pt>
                <c:pt idx="1">
                  <c:v>42630</c:v>
                </c:pt>
                <c:pt idx="2">
                  <c:v>42631</c:v>
                </c:pt>
                <c:pt idx="3">
                  <c:v>42632</c:v>
                </c:pt>
                <c:pt idx="4">
                  <c:v>42633</c:v>
                </c:pt>
                <c:pt idx="5">
                  <c:v>42634</c:v>
                </c:pt>
                <c:pt idx="6">
                  <c:v>42635</c:v>
                </c:pt>
                <c:pt idx="7">
                  <c:v>42636</c:v>
                </c:pt>
                <c:pt idx="8">
                  <c:v>42637</c:v>
                </c:pt>
                <c:pt idx="9">
                  <c:v>42638</c:v>
                </c:pt>
                <c:pt idx="10">
                  <c:v>42639</c:v>
                </c:pt>
                <c:pt idx="11">
                  <c:v>42640</c:v>
                </c:pt>
                <c:pt idx="12">
                  <c:v>42641</c:v>
                </c:pt>
              </c:numCache>
            </c:numRef>
          </c:cat>
          <c:val>
            <c:numRef>
              <c:f>'R1269'!$X$4:$X$16</c:f>
              <c:numCache>
                <c:formatCode>0</c:formatCode>
                <c:ptCount val="13"/>
                <c:pt idx="8" formatCode="General">
                  <c:v>274.22000000000003</c:v>
                </c:pt>
                <c:pt idx="9" formatCode="General">
                  <c:v>458.38</c:v>
                </c:pt>
                <c:pt idx="10" formatCode="General">
                  <c:v>500.71999999999997</c:v>
                </c:pt>
                <c:pt idx="11" formatCode="General">
                  <c:v>486.96</c:v>
                </c:pt>
                <c:pt idx="12" formatCode="General">
                  <c:v>458.38</c:v>
                </c:pt>
              </c:numCache>
            </c:numRef>
          </c:val>
          <c:extLst>
            <c:ext xmlns:c16="http://schemas.microsoft.com/office/drawing/2014/chart" uri="{C3380CC4-5D6E-409C-BE32-E72D297353CC}">
              <c16:uniqueId val="{00000001-7A93-473A-BF6B-D8AD3E6ABBEF}"/>
            </c:ext>
          </c:extLst>
        </c:ser>
        <c:ser>
          <c:idx val="2"/>
          <c:order val="2"/>
          <c:spPr>
            <a:solidFill>
              <a:srgbClr val="CC6600"/>
            </a:solidFill>
            <a:ln>
              <a:solidFill>
                <a:srgbClr val="CC6600"/>
              </a:solidFill>
            </a:ln>
            <a:effectLst/>
          </c:spPr>
          <c:invertIfNegative val="0"/>
          <c:cat>
            <c:numRef>
              <c:f>'R1269'!$P$4:$P$16</c:f>
              <c:numCache>
                <c:formatCode>m/d;@</c:formatCode>
                <c:ptCount val="13"/>
                <c:pt idx="0">
                  <c:v>42629</c:v>
                </c:pt>
                <c:pt idx="1">
                  <c:v>42630</c:v>
                </c:pt>
                <c:pt idx="2">
                  <c:v>42631</c:v>
                </c:pt>
                <c:pt idx="3">
                  <c:v>42632</c:v>
                </c:pt>
                <c:pt idx="4">
                  <c:v>42633</c:v>
                </c:pt>
                <c:pt idx="5">
                  <c:v>42634</c:v>
                </c:pt>
                <c:pt idx="6">
                  <c:v>42635</c:v>
                </c:pt>
                <c:pt idx="7">
                  <c:v>42636</c:v>
                </c:pt>
                <c:pt idx="8">
                  <c:v>42637</c:v>
                </c:pt>
                <c:pt idx="9">
                  <c:v>42638</c:v>
                </c:pt>
                <c:pt idx="10">
                  <c:v>42639</c:v>
                </c:pt>
                <c:pt idx="11">
                  <c:v>42640</c:v>
                </c:pt>
                <c:pt idx="12">
                  <c:v>42641</c:v>
                </c:pt>
              </c:numCache>
            </c:numRef>
          </c:cat>
          <c:val>
            <c:numRef>
              <c:f>'R1269'!$AB$4:$AB$16</c:f>
              <c:numCache>
                <c:formatCode>0</c:formatCode>
                <c:ptCount val="13"/>
                <c:pt idx="10" formatCode="General">
                  <c:v>458.38</c:v>
                </c:pt>
                <c:pt idx="12" formatCode="General">
                  <c:v>458.38</c:v>
                </c:pt>
              </c:numCache>
            </c:numRef>
          </c:val>
          <c:extLst>
            <c:ext xmlns:c16="http://schemas.microsoft.com/office/drawing/2014/chart" uri="{C3380CC4-5D6E-409C-BE32-E72D297353CC}">
              <c16:uniqueId val="{00000002-7A93-473A-BF6B-D8AD3E6ABBEF}"/>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'R1269'!$P$4:$P$16</c:f>
              <c:numCache>
                <c:formatCode>m/d;@</c:formatCode>
                <c:ptCount val="13"/>
                <c:pt idx="0">
                  <c:v>42629</c:v>
                </c:pt>
                <c:pt idx="1">
                  <c:v>42630</c:v>
                </c:pt>
                <c:pt idx="2">
                  <c:v>42631</c:v>
                </c:pt>
                <c:pt idx="3">
                  <c:v>42632</c:v>
                </c:pt>
                <c:pt idx="4">
                  <c:v>42633</c:v>
                </c:pt>
                <c:pt idx="5">
                  <c:v>42634</c:v>
                </c:pt>
                <c:pt idx="6">
                  <c:v>42635</c:v>
                </c:pt>
                <c:pt idx="7">
                  <c:v>42636</c:v>
                </c:pt>
                <c:pt idx="8">
                  <c:v>42637</c:v>
                </c:pt>
                <c:pt idx="9">
                  <c:v>42638</c:v>
                </c:pt>
                <c:pt idx="10">
                  <c:v>42639</c:v>
                </c:pt>
                <c:pt idx="11">
                  <c:v>42640</c:v>
                </c:pt>
                <c:pt idx="12">
                  <c:v>42641</c:v>
                </c:pt>
              </c:numCache>
            </c:numRef>
          </c:cat>
          <c:val>
            <c:numRef>
              <c:f>'R1269'!$AF$4:$AF$8</c:f>
              <c:numCache>
                <c:formatCode>0</c:formatCode>
                <c:ptCount val="5"/>
              </c:numCache>
            </c:numRef>
          </c:val>
          <c:extLst>
            <c:ext xmlns:c16="http://schemas.microsoft.com/office/drawing/2014/chart" uri="{C3380CC4-5D6E-409C-BE32-E72D297353CC}">
              <c16:uniqueId val="{00000003-7A93-473A-BF6B-D8AD3E6ABBEF}"/>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'R1269'!$P$4:$P$16</c:f>
              <c:numCache>
                <c:formatCode>m/d;@</c:formatCode>
                <c:ptCount val="13"/>
                <c:pt idx="0">
                  <c:v>42629</c:v>
                </c:pt>
                <c:pt idx="1">
                  <c:v>42630</c:v>
                </c:pt>
                <c:pt idx="2">
                  <c:v>42631</c:v>
                </c:pt>
                <c:pt idx="3">
                  <c:v>42632</c:v>
                </c:pt>
                <c:pt idx="4">
                  <c:v>42633</c:v>
                </c:pt>
                <c:pt idx="5">
                  <c:v>42634</c:v>
                </c:pt>
                <c:pt idx="6">
                  <c:v>42635</c:v>
                </c:pt>
                <c:pt idx="7">
                  <c:v>42636</c:v>
                </c:pt>
                <c:pt idx="8">
                  <c:v>42637</c:v>
                </c:pt>
                <c:pt idx="9">
                  <c:v>42638</c:v>
                </c:pt>
                <c:pt idx="10">
                  <c:v>42639</c:v>
                </c:pt>
                <c:pt idx="11">
                  <c:v>42640</c:v>
                </c:pt>
                <c:pt idx="12">
                  <c:v>42641</c:v>
                </c:pt>
              </c:numCache>
            </c:numRef>
          </c:cat>
          <c:val>
            <c:numRef>
              <c:f>'R1269'!$AJ$4:$AJ$8</c:f>
              <c:numCache>
                <c:formatCode>General</c:formatCode>
                <c:ptCount val="5"/>
              </c:numCache>
            </c:numRef>
          </c:val>
          <c:extLst>
            <c:ext xmlns:c16="http://schemas.microsoft.com/office/drawing/2014/chart" uri="{C3380CC4-5D6E-409C-BE32-E72D297353CC}">
              <c16:uniqueId val="{00000004-7A93-473A-BF6B-D8AD3E6ABBEF}"/>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5"/>
          <c:spPr>
            <a:ln w="28575" cap="rnd">
              <a:solidFill>
                <a:srgbClr val="FF0000"/>
              </a:solidFill>
              <a:round/>
            </a:ln>
            <a:effectLst/>
          </c:spPr>
          <c:marker>
            <c:symbol val="circle"/>
            <c:size val="5"/>
            <c:spPr>
              <a:solidFill>
                <a:schemeClr val="accent4"/>
              </a:solidFill>
              <a:ln w="9525">
                <a:solidFill>
                  <a:srgbClr val="FF0000"/>
                </a:solidFill>
              </a:ln>
              <a:effectLst/>
            </c:spPr>
          </c:marker>
          <c:cat>
            <c:numRef>
              <c:f>'R1269'!$P$4:$P$41</c:f>
              <c:numCache>
                <c:formatCode>m/d;@</c:formatCode>
                <c:ptCount val="38"/>
                <c:pt idx="0">
                  <c:v>42629</c:v>
                </c:pt>
                <c:pt idx="1">
                  <c:v>42630</c:v>
                </c:pt>
                <c:pt idx="2">
                  <c:v>42631</c:v>
                </c:pt>
                <c:pt idx="3">
                  <c:v>42632</c:v>
                </c:pt>
                <c:pt idx="4">
                  <c:v>42633</c:v>
                </c:pt>
                <c:pt idx="5">
                  <c:v>42634</c:v>
                </c:pt>
                <c:pt idx="6">
                  <c:v>42635</c:v>
                </c:pt>
                <c:pt idx="7">
                  <c:v>42636</c:v>
                </c:pt>
                <c:pt idx="8">
                  <c:v>42637</c:v>
                </c:pt>
                <c:pt idx="9">
                  <c:v>42638</c:v>
                </c:pt>
                <c:pt idx="10">
                  <c:v>42639</c:v>
                </c:pt>
                <c:pt idx="11">
                  <c:v>42640</c:v>
                </c:pt>
                <c:pt idx="12">
                  <c:v>42641</c:v>
                </c:pt>
              </c:numCache>
            </c:numRef>
          </c:cat>
          <c:val>
            <c:numRef>
              <c:f>'R1269'!$U$4:$U$41</c:f>
              <c:numCache>
                <c:formatCode>General</c:formatCode>
                <c:ptCount val="38"/>
                <c:pt idx="8" formatCode="0.000">
                  <c:v>0.37046396391239161</c:v>
                </c:pt>
                <c:pt idx="9" formatCode="0.000">
                  <c:v>0.57557782400080715</c:v>
                </c:pt>
                <c:pt idx="10" formatCode="0.000">
                  <c:v>0.65387266075332906</c:v>
                </c:pt>
                <c:pt idx="11" formatCode="0.000">
                  <c:v>0.73468021303851505</c:v>
                </c:pt>
                <c:pt idx="12" formatCode="0.000">
                  <c:v>0.68172945743609004</c:v>
                </c:pt>
              </c:numCache>
            </c:numRef>
          </c:val>
          <c:smooth val="0"/>
          <c:extLst>
            <c:ext xmlns:c16="http://schemas.microsoft.com/office/drawing/2014/chart" uri="{C3380CC4-5D6E-409C-BE32-E72D297353CC}">
              <c16:uniqueId val="{00000005-7A93-473A-BF6B-D8AD3E6ABBEF}"/>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'R1269'!$D$4:$D$16</c:f>
              <c:numCache>
                <c:formatCode>m/d/yy\ h:mm;@</c:formatCode>
                <c:ptCount val="13"/>
                <c:pt idx="0">
                  <c:v>42629.585694444446</c:v>
                </c:pt>
                <c:pt idx="1">
                  <c:v>42636.430393518516</c:v>
                </c:pt>
                <c:pt idx="2">
                  <c:v>42637.695219907408</c:v>
                </c:pt>
                <c:pt idx="3">
                  <c:v>42638.66646990741</c:v>
                </c:pt>
                <c:pt idx="4">
                  <c:v>42639.434872685182</c:v>
                </c:pt>
                <c:pt idx="5">
                  <c:v>42639.679363425923</c:v>
                </c:pt>
                <c:pt idx="6">
                  <c:v>42640.615057870367</c:v>
                </c:pt>
                <c:pt idx="7">
                  <c:v>42641.546631944446</c:v>
                </c:pt>
                <c:pt idx="8">
                  <c:v>42641.700937499998</c:v>
                </c:pt>
              </c:numCache>
            </c:numRef>
          </c:xVal>
          <c:yVal>
            <c:numRef>
              <c:f>'R1269'!$J$4:$J$16</c:f>
              <c:numCache>
                <c:formatCode>0.0</c:formatCode>
                <c:ptCount val="13"/>
                <c:pt idx="0">
                  <c:v>6</c:v>
                </c:pt>
                <c:pt idx="1">
                  <c:v>6</c:v>
                </c:pt>
                <c:pt idx="2">
                  <c:v>7.1787667949236242</c:v>
                </c:pt>
                <c:pt idx="3">
                  <c:v>7.3392627730835738</c:v>
                </c:pt>
                <c:pt idx="4">
                  <c:v>7.4079762576949255</c:v>
                </c:pt>
                <c:pt idx="5">
                  <c:v>7.3926288899581554</c:v>
                </c:pt>
                <c:pt idx="6">
                  <c:v>7.4637560352414045</c:v>
                </c:pt>
                <c:pt idx="7">
                  <c:v>7.3878051483836416</c:v>
                </c:pt>
                <c:pt idx="8">
                  <c:v>7.4619733426361474</c:v>
                </c:pt>
              </c:numCache>
            </c:numRef>
          </c:yVal>
          <c:smooth val="0"/>
          <c:extLst>
            <c:ext xmlns:c16="http://schemas.microsoft.com/office/drawing/2014/chart" uri="{C3380CC4-5D6E-409C-BE32-E72D297353CC}">
              <c16:uniqueId val="{00000000-4CDF-40B3-9B72-45F32EF2264A}"/>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'R1370'!$Q$3</c:f>
              <c:strCache>
                <c:ptCount val="1"/>
                <c:pt idx="0">
                  <c:v>Out of room</c:v>
                </c:pt>
              </c:strCache>
            </c:strRef>
          </c:tx>
          <c:spPr>
            <a:solidFill>
              <a:schemeClr val="accent5"/>
            </a:solidFill>
            <a:ln>
              <a:solidFill>
                <a:schemeClr val="accent5"/>
              </a:solidFill>
            </a:ln>
            <a:effectLst/>
          </c:spPr>
          <c:invertIfNegative val="0"/>
          <c:cat>
            <c:numRef>
              <c:f>'R1370'!$P$4:$P$12</c:f>
              <c:numCache>
                <c:formatCode>m/d;@</c:formatCode>
                <c:ptCount val="9"/>
                <c:pt idx="0">
                  <c:v>42628</c:v>
                </c:pt>
                <c:pt idx="1">
                  <c:v>42629</c:v>
                </c:pt>
                <c:pt idx="2">
                  <c:v>42630</c:v>
                </c:pt>
                <c:pt idx="3">
                  <c:v>42631</c:v>
                </c:pt>
                <c:pt idx="4">
                  <c:v>42632</c:v>
                </c:pt>
              </c:numCache>
            </c:numRef>
          </c:cat>
          <c:val>
            <c:numRef>
              <c:f>'R1370'!$Q$4:$Q$12</c:f>
              <c:numCache>
                <c:formatCode>General</c:formatCode>
                <c:ptCount val="9"/>
                <c:pt idx="0">
                  <c:v>1</c:v>
                </c:pt>
                <c:pt idx="1">
                  <c:v>2</c:v>
                </c:pt>
                <c:pt idx="2">
                  <c:v>2</c:v>
                </c:pt>
                <c:pt idx="3">
                  <c:v>2</c:v>
                </c:pt>
                <c:pt idx="4">
                  <c:v>3</c:v>
                </c:pt>
              </c:numCache>
            </c:numRef>
          </c:val>
          <c:extLst>
            <c:ext xmlns:c16="http://schemas.microsoft.com/office/drawing/2014/chart" uri="{C3380CC4-5D6E-409C-BE32-E72D297353CC}">
              <c16:uniqueId val="{00000000-13B4-4F16-B897-53B6FF0E0197}"/>
            </c:ext>
          </c:extLst>
        </c:ser>
        <c:ser>
          <c:idx val="1"/>
          <c:order val="1"/>
          <c:tx>
            <c:strRef>
              <c:f>'R1370'!$R$3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'R1370'!$P$4:$P$12</c:f>
              <c:numCache>
                <c:formatCode>m/d;@</c:formatCode>
                <c:ptCount val="9"/>
                <c:pt idx="0">
                  <c:v>42628</c:v>
                </c:pt>
                <c:pt idx="1">
                  <c:v>42629</c:v>
                </c:pt>
                <c:pt idx="2">
                  <c:v>42630</c:v>
                </c:pt>
                <c:pt idx="3">
                  <c:v>42631</c:v>
                </c:pt>
                <c:pt idx="4">
                  <c:v>42632</c:v>
                </c:pt>
              </c:numCache>
            </c:numRef>
          </c:cat>
          <c:val>
            <c:numRef>
              <c:f>'R1370'!$R$4:$R$12</c:f>
              <c:numCache>
                <c:formatCode>General</c:formatCode>
                <c:ptCount val="9"/>
                <c:pt idx="0">
                  <c:v>0</c:v>
                </c:pt>
                <c:pt idx="1">
                  <c:v>2</c:v>
                </c:pt>
                <c:pt idx="2">
                  <c:v>1</c:v>
                </c:pt>
                <c:pt idx="3">
                  <c:v>2</c:v>
                </c:pt>
                <c:pt idx="4">
                  <c:v>0</c:v>
                </c:pt>
              </c:numCache>
            </c:numRef>
          </c:val>
          <c:extLst>
            <c:ext xmlns:c16="http://schemas.microsoft.com/office/drawing/2014/chart" uri="{C3380CC4-5D6E-409C-BE32-E72D297353CC}">
              <c16:uniqueId val="{00000001-13B4-4F16-B897-53B6FF0E0197}"/>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'R1370'!$P$4:$P$12</c:f>
              <c:numCache>
                <c:formatCode>m/d;@</c:formatCode>
                <c:ptCount val="9"/>
                <c:pt idx="0">
                  <c:v>42628</c:v>
                </c:pt>
                <c:pt idx="1">
                  <c:v>42629</c:v>
                </c:pt>
                <c:pt idx="2">
                  <c:v>42630</c:v>
                </c:pt>
                <c:pt idx="3">
                  <c:v>42631</c:v>
                </c:pt>
                <c:pt idx="4">
                  <c:v>42632</c:v>
                </c:pt>
              </c:numCache>
            </c:numRef>
          </c:cat>
          <c:val>
            <c:numRef>
              <c:f>'R1370'!$W$4:$W$12</c:f>
              <c:numCache>
                <c:formatCode>0.0</c:formatCode>
                <c:ptCount val="9"/>
                <c:pt idx="0">
                  <c:v>20</c:v>
                </c:pt>
                <c:pt idx="2">
                  <c:v>20</c:v>
                </c:pt>
                <c:pt idx="4">
                  <c:v>60</c:v>
                </c:pt>
              </c:numCache>
            </c:numRef>
          </c:val>
          <c:extLst>
            <c:ext xmlns:c16="http://schemas.microsoft.com/office/drawing/2014/chart" uri="{C3380CC4-5D6E-409C-BE32-E72D297353CC}">
              <c16:uniqueId val="{00000000-508E-4BB8-AE7A-36C8CA34A3BC}"/>
            </c:ext>
          </c:extLst>
        </c:ser>
        <c:ser>
          <c:idx val="1"/>
          <c:order val="1"/>
          <c:tx>
            <c:v>1st trial</c:v>
          </c:tx>
          <c:spPr>
            <a:solidFill>
              <a:srgbClr val="CCCC00"/>
            </a:solidFill>
            <a:ln>
              <a:solidFill>
                <a:srgbClr val="CCCC00"/>
              </a:solidFill>
            </a:ln>
            <a:effectLst/>
          </c:spPr>
          <c:invertIfNegative val="0"/>
          <c:cat>
            <c:numRef>
              <c:f>'R1370'!$P$4:$P$12</c:f>
              <c:numCache>
                <c:formatCode>m/d;@</c:formatCode>
                <c:ptCount val="9"/>
                <c:pt idx="0">
                  <c:v>42628</c:v>
                </c:pt>
                <c:pt idx="1">
                  <c:v>42629</c:v>
                </c:pt>
                <c:pt idx="2">
                  <c:v>42630</c:v>
                </c:pt>
                <c:pt idx="3">
                  <c:v>42631</c:v>
                </c:pt>
                <c:pt idx="4">
                  <c:v>42632</c:v>
                </c:pt>
              </c:numCache>
            </c:numRef>
          </c:cat>
          <c:val>
            <c:numRef>
              <c:f>'R1370'!$X$4:$X$12</c:f>
              <c:numCache>
                <c:formatCode>0.0</c:formatCode>
                <c:ptCount val="9"/>
                <c:pt idx="1">
                  <c:v>230.34</c:v>
                </c:pt>
                <c:pt idx="2" formatCode="General">
                  <c:v>302.89999999999998</c:v>
                </c:pt>
                <c:pt idx="3" formatCode="General">
                  <c:v>302.89999999999998</c:v>
                </c:pt>
              </c:numCache>
            </c:numRef>
          </c:val>
          <c:extLst>
            <c:ext xmlns:c16="http://schemas.microsoft.com/office/drawing/2014/chart" uri="{C3380CC4-5D6E-409C-BE32-E72D297353CC}">
              <c16:uniqueId val="{00000001-508E-4BB8-AE7A-36C8CA34A3BC}"/>
            </c:ext>
          </c:extLst>
        </c:ser>
        <c:ser>
          <c:idx val="2"/>
          <c:order val="2"/>
          <c:tx>
            <c:v>2nd trial</c:v>
          </c:tx>
          <c:spPr>
            <a:solidFill>
              <a:srgbClr val="CC6600"/>
            </a:solidFill>
            <a:ln>
              <a:solidFill>
                <a:srgbClr val="CC6600"/>
              </a:solidFill>
            </a:ln>
            <a:effectLst/>
          </c:spPr>
          <c:invertIfNegative val="0"/>
          <c:cat>
            <c:numRef>
              <c:f>'R1370'!$P$4:$P$12</c:f>
              <c:numCache>
                <c:formatCode>m/d;@</c:formatCode>
                <c:ptCount val="9"/>
                <c:pt idx="0">
                  <c:v>42628</c:v>
                </c:pt>
                <c:pt idx="1">
                  <c:v>42629</c:v>
                </c:pt>
                <c:pt idx="2">
                  <c:v>42630</c:v>
                </c:pt>
                <c:pt idx="3">
                  <c:v>42631</c:v>
                </c:pt>
                <c:pt idx="4">
                  <c:v>42632</c:v>
                </c:pt>
              </c:numCache>
            </c:numRef>
          </c:cat>
          <c:val>
            <c:numRef>
              <c:f>'R1370'!$AB$4:$AB$12</c:f>
              <c:numCache>
                <c:formatCode>General</c:formatCode>
                <c:ptCount val="9"/>
                <c:pt idx="1">
                  <c:v>250.44</c:v>
                </c:pt>
                <c:pt idx="3">
                  <c:v>302.89999999999998</c:v>
                </c:pt>
              </c:numCache>
            </c:numRef>
          </c:val>
          <c:extLst>
            <c:ext xmlns:c16="http://schemas.microsoft.com/office/drawing/2014/chart" uri="{C3380CC4-5D6E-409C-BE32-E72D297353CC}">
              <c16:uniqueId val="{00000002-508E-4BB8-AE7A-36C8CA34A3BC}"/>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3"/>
          <c:tx>
            <c:v>Speed</c:v>
          </c:tx>
          <c:spPr>
            <a:ln w="28575" cap="rnd">
              <a:solidFill>
                <a:srgbClr val="FF0000"/>
              </a:solidFill>
              <a:round/>
            </a:ln>
            <a:effectLst/>
          </c:spPr>
          <c:marker>
            <c:symbol val="circle"/>
            <c:size val="5"/>
            <c:spPr>
              <a:solidFill>
                <a:srgbClr val="FFFF00"/>
              </a:solidFill>
              <a:ln w="9525">
                <a:solidFill>
                  <a:srgbClr val="FF0000"/>
                </a:solidFill>
              </a:ln>
              <a:effectLst/>
            </c:spPr>
          </c:marker>
          <c:val>
            <c:numRef>
              <c:f>'R1370'!$U$4:$U$12</c:f>
              <c:numCache>
                <c:formatCode>0.000</c:formatCode>
                <c:ptCount val="9"/>
                <c:pt idx="1">
                  <c:v>0.60257995676470588</c:v>
                </c:pt>
                <c:pt idx="2">
                  <c:v>0.37893009707401026</c:v>
                </c:pt>
                <c:pt idx="3">
                  <c:v>0.98814385837320562</c:v>
                </c:pt>
              </c:numCache>
            </c:numRef>
          </c:val>
          <c:smooth val="0"/>
          <c:extLst>
            <c:ext xmlns:c16="http://schemas.microsoft.com/office/drawing/2014/chart" uri="{C3380CC4-5D6E-409C-BE32-E72D297353CC}">
              <c16:uniqueId val="{00000003-508E-4BB8-AE7A-36C8CA34A3BC}"/>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catAx>
        <c:axId val="517619168"/>
        <c:scaling>
          <c:orientation val="minMax"/>
        </c:scaling>
        <c:delete val="1"/>
        <c:axPos val="b"/>
        <c:majorTickMark val="out"/>
        <c:minorTickMark val="none"/>
        <c:tickLblPos val="nextTo"/>
        <c:crossAx val="5176260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'R1370'!$D$4:$D$16</c:f>
              <c:numCache>
                <c:formatCode>m/d/yy\ h:mm;@</c:formatCode>
                <c:ptCount val="13"/>
                <c:pt idx="0">
                  <c:v>42628.697222222225</c:v>
                </c:pt>
                <c:pt idx="1">
                  <c:v>42629.574999999997</c:v>
                </c:pt>
                <c:pt idx="2">
                  <c:v>42629.694444444445</c:v>
                </c:pt>
                <c:pt idx="3">
                  <c:v>42630.431944444441</c:v>
                </c:pt>
                <c:pt idx="4">
                  <c:v>42630.78125</c:v>
                </c:pt>
                <c:pt idx="5">
                  <c:v>42631.548611111109</c:v>
                </c:pt>
                <c:pt idx="6">
                  <c:v>42631.63958333333</c:v>
                </c:pt>
                <c:pt idx="7">
                  <c:v>42632.121527777781</c:v>
                </c:pt>
                <c:pt idx="8">
                  <c:v>42632.123611111114</c:v>
                </c:pt>
                <c:pt idx="9">
                  <c:v>42632.456944444442</c:v>
                </c:pt>
              </c:numCache>
            </c:numRef>
          </c:xVal>
          <c:yVal>
            <c:numRef>
              <c:f>'R1370'!$J$4:$J$16</c:f>
              <c:numCache>
                <c:formatCode>General</c:formatCode>
                <c:ptCount val="13"/>
                <c:pt idx="0">
                  <c:v>6</c:v>
                </c:pt>
                <c:pt idx="1">
                  <c:v>7.2</c:v>
                </c:pt>
                <c:pt idx="2">
                  <c:v>7.4</c:v>
                </c:pt>
                <c:pt idx="3">
                  <c:v>6</c:v>
                </c:pt>
                <c:pt idx="4">
                  <c:v>7.1</c:v>
                </c:pt>
                <c:pt idx="5">
                  <c:v>7.5</c:v>
                </c:pt>
                <c:pt idx="6">
                  <c:v>7.7</c:v>
                </c:pt>
                <c:pt idx="7">
                  <c:v>6</c:v>
                </c:pt>
                <c:pt idx="8">
                  <c:v>6</c:v>
                </c:pt>
                <c:pt idx="9">
                  <c:v>6</c:v>
                </c:pt>
              </c:numCache>
            </c:numRef>
          </c:yVal>
          <c:smooth val="0"/>
          <c:extLst>
            <c:ext xmlns:c16="http://schemas.microsoft.com/office/drawing/2014/chart" uri="{C3380CC4-5D6E-409C-BE32-E72D297353CC}">
              <c16:uniqueId val="{00000000-982D-4B35-82D7-CC9F859AD8AB}"/>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'R1471'!$Q$3</c:f>
              <c:strCache>
                <c:ptCount val="1"/>
                <c:pt idx="0">
                  <c:v>Out of room</c:v>
                </c:pt>
              </c:strCache>
            </c:strRef>
          </c:tx>
          <c:spPr>
            <a:solidFill>
              <a:schemeClr val="accent5"/>
            </a:solidFill>
            <a:ln>
              <a:solidFill>
                <a:schemeClr val="accent5"/>
              </a:solidFill>
            </a:ln>
            <a:effectLst/>
          </c:spPr>
          <c:invertIfNegative val="0"/>
          <c:cat>
            <c:numRef>
              <c:f>'R1471'!$P$4:$P$13</c:f>
              <c:numCache>
                <c:formatCode>m/d;@</c:formatCode>
                <c:ptCount val="10"/>
                <c:pt idx="0">
                  <c:v>42633</c:v>
                </c:pt>
                <c:pt idx="1">
                  <c:v>42634</c:v>
                </c:pt>
              </c:numCache>
            </c:numRef>
          </c:cat>
          <c:val>
            <c:numRef>
              <c:f>'R1471'!$Q$4:$Q$13</c:f>
              <c:numCache>
                <c:formatCode>General</c:formatCode>
                <c:ptCount val="10"/>
                <c:pt idx="0">
                  <c:v>1</c:v>
                </c:pt>
                <c:pt idx="1">
                  <c:v>2</c:v>
                </c:pt>
              </c:numCache>
            </c:numRef>
          </c:val>
          <c:extLst>
            <c:ext xmlns:c16="http://schemas.microsoft.com/office/drawing/2014/chart" uri="{C3380CC4-5D6E-409C-BE32-E72D297353CC}">
              <c16:uniqueId val="{00000000-EE1D-4D43-8FEF-03CAD61FDF02}"/>
            </c:ext>
          </c:extLst>
        </c:ser>
        <c:ser>
          <c:idx val="1"/>
          <c:order val="1"/>
          <c:tx>
            <c:strRef>
              <c:f>'R1471'!$R$3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'R1471'!$P$4:$P$13</c:f>
              <c:numCache>
                <c:formatCode>m/d;@</c:formatCode>
                <c:ptCount val="10"/>
                <c:pt idx="0">
                  <c:v>42633</c:v>
                </c:pt>
                <c:pt idx="1">
                  <c:v>42634</c:v>
                </c:pt>
              </c:numCache>
            </c:numRef>
          </c:cat>
          <c:val>
            <c:numRef>
              <c:f>'R1471'!$R$4:$R$13</c:f>
              <c:numCache>
                <c:formatCode>General</c:formatCode>
                <c:ptCount val="10"/>
                <c:pt idx="0">
                  <c:v>1</c:v>
                </c:pt>
                <c:pt idx="1">
                  <c:v>2</c:v>
                </c:pt>
              </c:numCache>
            </c:numRef>
          </c:val>
          <c:extLst>
            <c:ext xmlns:c16="http://schemas.microsoft.com/office/drawing/2014/chart" uri="{C3380CC4-5D6E-409C-BE32-E72D297353CC}">
              <c16:uniqueId val="{00000001-EE1D-4D43-8FEF-03CAD61FDF02}"/>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'R1471'!$P$4:$P$13</c:f>
              <c:numCache>
                <c:formatCode>m/d;@</c:formatCode>
                <c:ptCount val="10"/>
                <c:pt idx="0">
                  <c:v>42633</c:v>
                </c:pt>
                <c:pt idx="1">
                  <c:v>42634</c:v>
                </c:pt>
              </c:numCache>
            </c:numRef>
          </c:cat>
          <c:val>
            <c:numRef>
              <c:f>'R1471'!$W$4:$W$13</c:f>
              <c:numCache>
                <c:formatCode>0.0</c:formatCode>
                <c:ptCount val="10"/>
              </c:numCache>
            </c:numRef>
          </c:val>
          <c:extLst>
            <c:ext xmlns:c16="http://schemas.microsoft.com/office/drawing/2014/chart" uri="{C3380CC4-5D6E-409C-BE32-E72D297353CC}">
              <c16:uniqueId val="{00000000-9A49-486C-8B12-1AEA7BFE4220}"/>
            </c:ext>
          </c:extLst>
        </c:ser>
        <c:ser>
          <c:idx val="1"/>
          <c:order val="1"/>
          <c:tx>
            <c:v>1st trial</c:v>
          </c:tx>
          <c:spPr>
            <a:solidFill>
              <a:srgbClr val="CCCC00"/>
            </a:solidFill>
            <a:ln>
              <a:solidFill>
                <a:srgbClr val="CCCC00"/>
              </a:solidFill>
            </a:ln>
            <a:effectLst/>
          </c:spPr>
          <c:invertIfNegative val="0"/>
          <c:cat>
            <c:numRef>
              <c:f>'R1471'!$P$4:$P$13</c:f>
              <c:numCache>
                <c:formatCode>m/d;@</c:formatCode>
                <c:ptCount val="10"/>
                <c:pt idx="0">
                  <c:v>42633</c:v>
                </c:pt>
                <c:pt idx="1">
                  <c:v>42634</c:v>
                </c:pt>
              </c:numCache>
            </c:numRef>
          </c:cat>
          <c:val>
            <c:numRef>
              <c:f>'R1471'!$X$4:$X$13</c:f>
              <c:numCache>
                <c:formatCode>General</c:formatCode>
                <c:ptCount val="10"/>
                <c:pt idx="0">
                  <c:v>274.38</c:v>
                </c:pt>
                <c:pt idx="1">
                  <c:v>466</c:v>
                </c:pt>
              </c:numCache>
            </c:numRef>
          </c:val>
          <c:extLst>
            <c:ext xmlns:c16="http://schemas.microsoft.com/office/drawing/2014/chart" uri="{C3380CC4-5D6E-409C-BE32-E72D297353CC}">
              <c16:uniqueId val="{00000001-9A49-486C-8B12-1AEA7BFE4220}"/>
            </c:ext>
          </c:extLst>
        </c:ser>
        <c:ser>
          <c:idx val="2"/>
          <c:order val="2"/>
          <c:tx>
            <c:v>2nd trial</c:v>
          </c:tx>
          <c:spPr>
            <a:solidFill>
              <a:srgbClr val="CC6600"/>
            </a:solidFill>
            <a:ln>
              <a:solidFill>
                <a:srgbClr val="CC6600"/>
              </a:solidFill>
            </a:ln>
            <a:effectLst/>
          </c:spPr>
          <c:invertIfNegative val="0"/>
          <c:cat>
            <c:numRef>
              <c:f>'R1471'!$P$4:$P$13</c:f>
              <c:numCache>
                <c:formatCode>m/d;@</c:formatCode>
                <c:ptCount val="10"/>
                <c:pt idx="0">
                  <c:v>42633</c:v>
                </c:pt>
                <c:pt idx="1">
                  <c:v>42634</c:v>
                </c:pt>
              </c:numCache>
            </c:numRef>
          </c:cat>
          <c:val>
            <c:numRef>
              <c:f>'R1471'!$AB$4:$AB$13</c:f>
              <c:numCache>
                <c:formatCode>General</c:formatCode>
                <c:ptCount val="10"/>
                <c:pt idx="1">
                  <c:v>458.53999999999996</c:v>
                </c:pt>
              </c:numCache>
            </c:numRef>
          </c:val>
          <c:extLst>
            <c:ext xmlns:c16="http://schemas.microsoft.com/office/drawing/2014/chart" uri="{C3380CC4-5D6E-409C-BE32-E72D297353CC}">
              <c16:uniqueId val="{00000002-9A49-486C-8B12-1AEA7BFE4220}"/>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3"/>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'R1471'!$P$4:$P$13</c:f>
              <c:numCache>
                <c:formatCode>m/d;@</c:formatCode>
                <c:ptCount val="10"/>
                <c:pt idx="0">
                  <c:v>42633</c:v>
                </c:pt>
                <c:pt idx="1">
                  <c:v>42634</c:v>
                </c:pt>
              </c:numCache>
            </c:numRef>
          </c:cat>
          <c:val>
            <c:numRef>
              <c:f>'R1471'!$U$4:$U$13</c:f>
              <c:numCache>
                <c:formatCode>0.000</c:formatCode>
                <c:ptCount val="10"/>
                <c:pt idx="0">
                  <c:v>0.4197448472648071</c:v>
                </c:pt>
                <c:pt idx="1">
                  <c:v>0.34139890239489362</c:v>
                </c:pt>
              </c:numCache>
            </c:numRef>
          </c:val>
          <c:smooth val="0"/>
          <c:extLst>
            <c:ext xmlns:c16="http://schemas.microsoft.com/office/drawing/2014/chart" uri="{C3380CC4-5D6E-409C-BE32-E72D297353CC}">
              <c16:uniqueId val="{00000003-9A49-486C-8B12-1AEA7BFE4220}"/>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'R1471'!$D$4:$D$17</c:f>
              <c:numCache>
                <c:formatCode>m/d/yy\ h:mm;@</c:formatCode>
                <c:ptCount val="14"/>
                <c:pt idx="0">
                  <c:v>42633.64739583333</c:v>
                </c:pt>
                <c:pt idx="1">
                  <c:v>42634.487175925926</c:v>
                </c:pt>
                <c:pt idx="2">
                  <c:v>42634.688356481478</c:v>
                </c:pt>
              </c:numCache>
            </c:numRef>
          </c:xVal>
          <c:yVal>
            <c:numRef>
              <c:f>'R1471'!$J$4:$J$17</c:f>
              <c:numCache>
                <c:formatCode>0.0</c:formatCode>
                <c:ptCount val="14"/>
                <c:pt idx="0">
                  <c:v>7.2173277365139334</c:v>
                </c:pt>
                <c:pt idx="1">
                  <c:v>7.1633768313925996</c:v>
                </c:pt>
                <c:pt idx="2">
                  <c:v>7.1489447862660471</c:v>
                </c:pt>
              </c:numCache>
            </c:numRef>
          </c:yVal>
          <c:smooth val="0"/>
          <c:extLst>
            <c:ext xmlns:c16="http://schemas.microsoft.com/office/drawing/2014/chart" uri="{C3380CC4-5D6E-409C-BE32-E72D297353CC}">
              <c16:uniqueId val="{00000000-A159-4A84-917C-EAE1A333925C}"/>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'R1572'!$Q$3</c:f>
              <c:strCache>
                <c:ptCount val="1"/>
                <c:pt idx="0">
                  <c:v>Out of room</c:v>
                </c:pt>
              </c:strCache>
            </c:strRef>
          </c:tx>
          <c:spPr>
            <a:solidFill>
              <a:schemeClr val="accent5"/>
            </a:solidFill>
            <a:ln>
              <a:solidFill>
                <a:schemeClr val="accent5"/>
              </a:solidFill>
            </a:ln>
            <a:effectLst/>
          </c:spPr>
          <c:invertIfNegative val="0"/>
          <c:cat>
            <c:numRef>
              <c:f>'R1572'!$P$4:$P$13</c:f>
              <c:numCache>
                <c:formatCode>m/d;@</c:formatCode>
                <c:ptCount val="10"/>
                <c:pt idx="0">
                  <c:v>42636</c:v>
                </c:pt>
                <c:pt idx="1">
                  <c:v>42637</c:v>
                </c:pt>
              </c:numCache>
            </c:numRef>
          </c:cat>
          <c:val>
            <c:numRef>
              <c:f>'R1572'!$Q$4:$Q$13</c:f>
              <c:numCache>
                <c:formatCode>General</c:formatCode>
                <c:ptCount val="10"/>
                <c:pt idx="0">
                  <c:v>1</c:v>
                </c:pt>
                <c:pt idx="1">
                  <c:v>1</c:v>
                </c:pt>
              </c:numCache>
            </c:numRef>
          </c:val>
          <c:extLst>
            <c:ext xmlns:c16="http://schemas.microsoft.com/office/drawing/2014/chart" uri="{C3380CC4-5D6E-409C-BE32-E72D297353CC}">
              <c16:uniqueId val="{00000000-2CE6-48FA-9A83-1BC3158B7D7C}"/>
            </c:ext>
          </c:extLst>
        </c:ser>
        <c:ser>
          <c:idx val="1"/>
          <c:order val="1"/>
          <c:tx>
            <c:strRef>
              <c:f>'R1572'!$R$3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'R1572'!$P$4:$P$13</c:f>
              <c:numCache>
                <c:formatCode>m/d;@</c:formatCode>
                <c:ptCount val="10"/>
                <c:pt idx="0">
                  <c:v>42636</c:v>
                </c:pt>
                <c:pt idx="1">
                  <c:v>42637</c:v>
                </c:pt>
              </c:numCache>
            </c:numRef>
          </c:cat>
          <c:val>
            <c:numRef>
              <c:f>'R1572'!$R$4:$R$13</c:f>
              <c:numCache>
                <c:formatCode>General</c:formatCode>
                <c:ptCount val="10"/>
                <c:pt idx="0">
                  <c:v>1</c:v>
                </c:pt>
                <c:pt idx="1">
                  <c:v>1</c:v>
                </c:pt>
              </c:numCache>
            </c:numRef>
          </c:val>
          <c:extLst>
            <c:ext xmlns:c16="http://schemas.microsoft.com/office/drawing/2014/chart" uri="{C3380CC4-5D6E-409C-BE32-E72D297353CC}">
              <c16:uniqueId val="{00000001-2CE6-48FA-9A83-1BC3158B7D7C}"/>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'R1572'!$P$4:$P$13</c:f>
              <c:numCache>
                <c:formatCode>m/d;@</c:formatCode>
                <c:ptCount val="10"/>
                <c:pt idx="0">
                  <c:v>42636</c:v>
                </c:pt>
                <c:pt idx="1">
                  <c:v>42637</c:v>
                </c:pt>
              </c:numCache>
            </c:numRef>
          </c:cat>
          <c:val>
            <c:numRef>
              <c:f>'R1572'!$W$4:$W$13</c:f>
              <c:numCache>
                <c:formatCode>0.0</c:formatCode>
                <c:ptCount val="10"/>
              </c:numCache>
            </c:numRef>
          </c:val>
          <c:extLst>
            <c:ext xmlns:c16="http://schemas.microsoft.com/office/drawing/2014/chart" uri="{C3380CC4-5D6E-409C-BE32-E72D297353CC}">
              <c16:uniqueId val="{00000000-BF58-4AED-B4FA-6E5A3145E65F}"/>
            </c:ext>
          </c:extLst>
        </c:ser>
        <c:ser>
          <c:idx val="1"/>
          <c:order val="1"/>
          <c:tx>
            <c:v>1st trial</c:v>
          </c:tx>
          <c:spPr>
            <a:solidFill>
              <a:srgbClr val="CCCC00"/>
            </a:solidFill>
            <a:ln>
              <a:solidFill>
                <a:srgbClr val="CCCC00"/>
              </a:solidFill>
            </a:ln>
            <a:effectLst/>
          </c:spPr>
          <c:invertIfNegative val="0"/>
          <c:cat>
            <c:numRef>
              <c:f>'R1572'!$P$4:$P$13</c:f>
              <c:numCache>
                <c:formatCode>m/d;@</c:formatCode>
                <c:ptCount val="10"/>
                <c:pt idx="0">
                  <c:v>42636</c:v>
                </c:pt>
                <c:pt idx="1">
                  <c:v>42637</c:v>
                </c:pt>
              </c:numCache>
            </c:numRef>
          </c:cat>
          <c:val>
            <c:numRef>
              <c:f>'R1572'!$X$4:$X$13</c:f>
              <c:numCache>
                <c:formatCode>General</c:formatCode>
                <c:ptCount val="10"/>
                <c:pt idx="0">
                  <c:v>199.18</c:v>
                </c:pt>
                <c:pt idx="1">
                  <c:v>389.4</c:v>
                </c:pt>
              </c:numCache>
            </c:numRef>
          </c:val>
          <c:extLst>
            <c:ext xmlns:c16="http://schemas.microsoft.com/office/drawing/2014/chart" uri="{C3380CC4-5D6E-409C-BE32-E72D297353CC}">
              <c16:uniqueId val="{00000001-BF58-4AED-B4FA-6E5A3145E65F}"/>
            </c:ext>
          </c:extLst>
        </c:ser>
        <c:ser>
          <c:idx val="2"/>
          <c:order val="2"/>
          <c:tx>
            <c:v>2nd trial</c:v>
          </c:tx>
          <c:spPr>
            <a:solidFill>
              <a:srgbClr val="CC6600"/>
            </a:solidFill>
            <a:ln>
              <a:solidFill>
                <a:srgbClr val="CC6600"/>
              </a:solidFill>
            </a:ln>
            <a:effectLst/>
          </c:spPr>
          <c:invertIfNegative val="0"/>
          <c:cat>
            <c:numRef>
              <c:f>'R1572'!$P$4:$P$13</c:f>
              <c:numCache>
                <c:formatCode>m/d;@</c:formatCode>
                <c:ptCount val="10"/>
                <c:pt idx="0">
                  <c:v>42636</c:v>
                </c:pt>
                <c:pt idx="1">
                  <c:v>42637</c:v>
                </c:pt>
              </c:numCache>
            </c:numRef>
          </c:cat>
          <c:val>
            <c:numRef>
              <c:f>'R1572'!$AB$4:$AB$13</c:f>
              <c:numCache>
                <c:formatCode>General</c:formatCode>
                <c:ptCount val="10"/>
              </c:numCache>
            </c:numRef>
          </c:val>
          <c:extLst>
            <c:ext xmlns:c16="http://schemas.microsoft.com/office/drawing/2014/chart" uri="{C3380CC4-5D6E-409C-BE32-E72D297353CC}">
              <c16:uniqueId val="{00000002-BF58-4AED-B4FA-6E5A3145E65F}"/>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3"/>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'R1572'!$P$4:$P$13</c:f>
              <c:numCache>
                <c:formatCode>m/d;@</c:formatCode>
                <c:ptCount val="10"/>
                <c:pt idx="0">
                  <c:v>42636</c:v>
                </c:pt>
                <c:pt idx="1">
                  <c:v>42637</c:v>
                </c:pt>
              </c:numCache>
            </c:numRef>
          </c:cat>
          <c:val>
            <c:numRef>
              <c:f>'R1572'!$U$4:$U$13</c:f>
              <c:numCache>
                <c:formatCode>0.000</c:formatCode>
                <c:ptCount val="10"/>
                <c:pt idx="0">
                  <c:v>0.64177707584597332</c:v>
                </c:pt>
                <c:pt idx="1">
                  <c:v>0.55808606931224336</c:v>
                </c:pt>
              </c:numCache>
            </c:numRef>
          </c:val>
          <c:smooth val="0"/>
          <c:extLst>
            <c:ext xmlns:c16="http://schemas.microsoft.com/office/drawing/2014/chart" uri="{C3380CC4-5D6E-409C-BE32-E72D297353CC}">
              <c16:uniqueId val="{00000003-BF58-4AED-B4FA-6E5A3145E65F}"/>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'R1572'!$D$4:$D$17</c:f>
              <c:numCache>
                <c:formatCode>m/d/yy\ h:mm;@</c:formatCode>
                <c:ptCount val="14"/>
                <c:pt idx="0">
                  <c:v>42636.712268518517</c:v>
                </c:pt>
                <c:pt idx="1">
                  <c:v>42637.497048611112</c:v>
                </c:pt>
              </c:numCache>
            </c:numRef>
          </c:xVal>
          <c:yVal>
            <c:numRef>
              <c:f>'R1572'!$J$4:$J$17</c:f>
              <c:numCache>
                <c:formatCode>0.0</c:formatCode>
                <c:ptCount val="14"/>
                <c:pt idx="0">
                  <c:v>7.3910618746838601</c:v>
                </c:pt>
                <c:pt idx="1">
                  <c:v>7.3255759540784373</c:v>
                </c:pt>
              </c:numCache>
            </c:numRef>
          </c:yVal>
          <c:smooth val="0"/>
          <c:extLst>
            <c:ext xmlns:c16="http://schemas.microsoft.com/office/drawing/2014/chart" uri="{C3380CC4-5D6E-409C-BE32-E72D297353CC}">
              <c16:uniqueId val="{00000000-4A37-4E2D-8E17-475DDE17C662}"/>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'R2582'!$Q$3</c:f>
              <c:strCache>
                <c:ptCount val="1"/>
                <c:pt idx="0">
                  <c:v>Out of room</c:v>
                </c:pt>
              </c:strCache>
            </c:strRef>
          </c:tx>
          <c:spPr>
            <a:solidFill>
              <a:schemeClr val="accent5"/>
            </a:solidFill>
            <a:ln>
              <a:solidFill>
                <a:schemeClr val="accent5"/>
              </a:solidFill>
            </a:ln>
            <a:effectLst/>
          </c:spPr>
          <c:invertIfNegative val="0"/>
          <c:cat>
            <c:numRef>
              <c:f>'R2582'!$P$4:$P$12</c:f>
              <c:numCache>
                <c:formatCode>m/d;@</c:formatCode>
                <c:ptCount val="9"/>
                <c:pt idx="0">
                  <c:v>42649</c:v>
                </c:pt>
                <c:pt idx="1">
                  <c:v>42650</c:v>
                </c:pt>
                <c:pt idx="2">
                  <c:v>42651</c:v>
                </c:pt>
                <c:pt idx="3">
                  <c:v>42652</c:v>
                </c:pt>
                <c:pt idx="4">
                  <c:v>42653</c:v>
                </c:pt>
                <c:pt idx="5">
                  <c:v>42654</c:v>
                </c:pt>
                <c:pt idx="6">
                  <c:v>42655</c:v>
                </c:pt>
                <c:pt idx="7">
                  <c:v>42656</c:v>
                </c:pt>
              </c:numCache>
            </c:numRef>
          </c:cat>
          <c:val>
            <c:numRef>
              <c:f>'R2582'!$Q$4:$Q$12</c:f>
              <c:numCache>
                <c:formatCode>General</c:formatCode>
                <c:ptCount val="9"/>
                <c:pt idx="1">
                  <c:v>1</c:v>
                </c:pt>
                <c:pt idx="2">
                  <c:v>3</c:v>
                </c:pt>
                <c:pt idx="3">
                  <c:v>2</c:v>
                </c:pt>
                <c:pt idx="4">
                  <c:v>1</c:v>
                </c:pt>
                <c:pt idx="5">
                  <c:v>3</c:v>
                </c:pt>
                <c:pt idx="6">
                  <c:v>2</c:v>
                </c:pt>
                <c:pt idx="7">
                  <c:v>1</c:v>
                </c:pt>
              </c:numCache>
            </c:numRef>
          </c:val>
          <c:extLst>
            <c:ext xmlns:c16="http://schemas.microsoft.com/office/drawing/2014/chart" uri="{C3380CC4-5D6E-409C-BE32-E72D297353CC}">
              <c16:uniqueId val="{00000000-437D-4EEE-BA30-2759ABD3B245}"/>
            </c:ext>
          </c:extLst>
        </c:ser>
        <c:ser>
          <c:idx val="1"/>
          <c:order val="1"/>
          <c:tx>
            <c:strRef>
              <c:f>'R2582'!$R$3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'R2582'!$P$4:$P$12</c:f>
              <c:numCache>
                <c:formatCode>m/d;@</c:formatCode>
                <c:ptCount val="9"/>
                <c:pt idx="0">
                  <c:v>42649</c:v>
                </c:pt>
                <c:pt idx="1">
                  <c:v>42650</c:v>
                </c:pt>
                <c:pt idx="2">
                  <c:v>42651</c:v>
                </c:pt>
                <c:pt idx="3">
                  <c:v>42652</c:v>
                </c:pt>
                <c:pt idx="4">
                  <c:v>42653</c:v>
                </c:pt>
                <c:pt idx="5">
                  <c:v>42654</c:v>
                </c:pt>
                <c:pt idx="6">
                  <c:v>42655</c:v>
                </c:pt>
                <c:pt idx="7">
                  <c:v>42656</c:v>
                </c:pt>
              </c:numCache>
            </c:numRef>
          </c:cat>
          <c:val>
            <c:numRef>
              <c:f>'R2582'!$R$4:$R$12</c:f>
              <c:numCache>
                <c:formatCode>General</c:formatCode>
                <c:ptCount val="9"/>
                <c:pt idx="2">
                  <c:v>3</c:v>
                </c:pt>
                <c:pt idx="3">
                  <c:v>2</c:v>
                </c:pt>
                <c:pt idx="4">
                  <c:v>1</c:v>
                </c:pt>
                <c:pt idx="5">
                  <c:v>2</c:v>
                </c:pt>
                <c:pt idx="6">
                  <c:v>2</c:v>
                </c:pt>
                <c:pt idx="7">
                  <c:v>1</c:v>
                </c:pt>
              </c:numCache>
            </c:numRef>
          </c:val>
          <c:extLst>
            <c:ext xmlns:c16="http://schemas.microsoft.com/office/drawing/2014/chart" uri="{C3380CC4-5D6E-409C-BE32-E72D297353CC}">
              <c16:uniqueId val="{00000001-437D-4EEE-BA30-2759ABD3B245}"/>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'R2582'!$P$4:$P$12</c:f>
              <c:numCache>
                <c:formatCode>m/d;@</c:formatCode>
                <c:ptCount val="9"/>
                <c:pt idx="0">
                  <c:v>42649</c:v>
                </c:pt>
                <c:pt idx="1">
                  <c:v>42650</c:v>
                </c:pt>
                <c:pt idx="2">
                  <c:v>42651</c:v>
                </c:pt>
                <c:pt idx="3">
                  <c:v>42652</c:v>
                </c:pt>
                <c:pt idx="4">
                  <c:v>42653</c:v>
                </c:pt>
                <c:pt idx="5">
                  <c:v>42654</c:v>
                </c:pt>
                <c:pt idx="6">
                  <c:v>42655</c:v>
                </c:pt>
                <c:pt idx="7">
                  <c:v>42656</c:v>
                </c:pt>
              </c:numCache>
            </c:numRef>
          </c:cat>
          <c:val>
            <c:numRef>
              <c:f>'R2582'!$W$4:$W$12</c:f>
              <c:numCache>
                <c:formatCode>0.0</c:formatCode>
                <c:ptCount val="9"/>
                <c:pt idx="1">
                  <c:v>20</c:v>
                </c:pt>
                <c:pt idx="5">
                  <c:v>20</c:v>
                </c:pt>
              </c:numCache>
            </c:numRef>
          </c:val>
          <c:extLst>
            <c:ext xmlns:c16="http://schemas.microsoft.com/office/drawing/2014/chart" uri="{C3380CC4-5D6E-409C-BE32-E72D297353CC}">
              <c16:uniqueId val="{00000000-2A6F-45D9-BFC5-AEA1A8BAF2AA}"/>
            </c:ext>
          </c:extLst>
        </c:ser>
        <c:ser>
          <c:idx val="1"/>
          <c:order val="1"/>
          <c:tx>
            <c:v>1st trial</c:v>
          </c:tx>
          <c:spPr>
            <a:solidFill>
              <a:srgbClr val="CCCC00"/>
            </a:solidFill>
            <a:ln>
              <a:solidFill>
                <a:srgbClr val="CCCC00"/>
              </a:solidFill>
            </a:ln>
            <a:effectLst/>
          </c:spPr>
          <c:invertIfNegative val="0"/>
          <c:cat>
            <c:numRef>
              <c:f>'R2582'!$P$4:$P$12</c:f>
              <c:numCache>
                <c:formatCode>m/d;@</c:formatCode>
                <c:ptCount val="9"/>
                <c:pt idx="0">
                  <c:v>42649</c:v>
                </c:pt>
                <c:pt idx="1">
                  <c:v>42650</c:v>
                </c:pt>
                <c:pt idx="2">
                  <c:v>42651</c:v>
                </c:pt>
                <c:pt idx="3">
                  <c:v>42652</c:v>
                </c:pt>
                <c:pt idx="4">
                  <c:v>42653</c:v>
                </c:pt>
                <c:pt idx="5">
                  <c:v>42654</c:v>
                </c:pt>
                <c:pt idx="6">
                  <c:v>42655</c:v>
                </c:pt>
                <c:pt idx="7">
                  <c:v>42656</c:v>
                </c:pt>
              </c:numCache>
            </c:numRef>
          </c:cat>
          <c:val>
            <c:numRef>
              <c:f>'R2582'!$X$4:$X$12</c:f>
              <c:numCache>
                <c:formatCode>General</c:formatCode>
                <c:ptCount val="9"/>
                <c:pt idx="2">
                  <c:v>194.58</c:v>
                </c:pt>
                <c:pt idx="3">
                  <c:v>430.92</c:v>
                </c:pt>
                <c:pt idx="4">
                  <c:v>516.96</c:v>
                </c:pt>
                <c:pt idx="5">
                  <c:v>486.96</c:v>
                </c:pt>
                <c:pt idx="6">
                  <c:v>973.92</c:v>
                </c:pt>
                <c:pt idx="7">
                  <c:v>486.96</c:v>
                </c:pt>
              </c:numCache>
            </c:numRef>
          </c:val>
          <c:extLst>
            <c:ext xmlns:c16="http://schemas.microsoft.com/office/drawing/2014/chart" uri="{C3380CC4-5D6E-409C-BE32-E72D297353CC}">
              <c16:uniqueId val="{00000001-2A6F-45D9-BFC5-AEA1A8BAF2AA}"/>
            </c:ext>
          </c:extLst>
        </c:ser>
        <c:ser>
          <c:idx val="2"/>
          <c:order val="2"/>
          <c:tx>
            <c:v>2nd trial</c:v>
          </c:tx>
          <c:spPr>
            <a:solidFill>
              <a:srgbClr val="CC6600"/>
            </a:solidFill>
            <a:ln>
              <a:solidFill>
                <a:srgbClr val="CC6600"/>
              </a:solidFill>
            </a:ln>
            <a:effectLst/>
          </c:spPr>
          <c:invertIfNegative val="0"/>
          <c:cat>
            <c:numRef>
              <c:f>'R2582'!$P$4:$P$12</c:f>
              <c:numCache>
                <c:formatCode>m/d;@</c:formatCode>
                <c:ptCount val="9"/>
                <c:pt idx="0">
                  <c:v>42649</c:v>
                </c:pt>
                <c:pt idx="1">
                  <c:v>42650</c:v>
                </c:pt>
                <c:pt idx="2">
                  <c:v>42651</c:v>
                </c:pt>
                <c:pt idx="3">
                  <c:v>42652</c:v>
                </c:pt>
                <c:pt idx="4">
                  <c:v>42653</c:v>
                </c:pt>
                <c:pt idx="5">
                  <c:v>42654</c:v>
                </c:pt>
                <c:pt idx="6">
                  <c:v>42655</c:v>
                </c:pt>
                <c:pt idx="7">
                  <c:v>42656</c:v>
                </c:pt>
              </c:numCache>
            </c:numRef>
          </c:cat>
          <c:val>
            <c:numRef>
              <c:f>'R2582'!$AB$4:$AB$12</c:f>
              <c:numCache>
                <c:formatCode>0.00</c:formatCode>
                <c:ptCount val="9"/>
                <c:pt idx="2" formatCode="General">
                  <c:v>304.76</c:v>
                </c:pt>
                <c:pt idx="3" formatCode="General">
                  <c:v>430.92</c:v>
                </c:pt>
                <c:pt idx="5" formatCode="General">
                  <c:v>486.96</c:v>
                </c:pt>
                <c:pt idx="6" formatCode="General">
                  <c:v>486.96</c:v>
                </c:pt>
              </c:numCache>
            </c:numRef>
          </c:val>
          <c:extLst>
            <c:ext xmlns:c16="http://schemas.microsoft.com/office/drawing/2014/chart" uri="{C3380CC4-5D6E-409C-BE32-E72D297353CC}">
              <c16:uniqueId val="{00000002-2A6F-45D9-BFC5-AEA1A8BAF2AA}"/>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'R2582'!$P$4:$P$8</c:f>
              <c:numCache>
                <c:formatCode>m/d;@</c:formatCode>
                <c:ptCount val="5"/>
                <c:pt idx="0">
                  <c:v>42649</c:v>
                </c:pt>
                <c:pt idx="1">
                  <c:v>42650</c:v>
                </c:pt>
                <c:pt idx="2">
                  <c:v>42651</c:v>
                </c:pt>
                <c:pt idx="3">
                  <c:v>42652</c:v>
                </c:pt>
                <c:pt idx="4">
                  <c:v>42653</c:v>
                </c:pt>
              </c:numCache>
            </c:numRef>
          </c:cat>
          <c:val>
            <c:numRef>
              <c:f>'R2582'!$AF$4:$AF$8</c:f>
              <c:numCache>
                <c:formatCode>0</c:formatCode>
                <c:ptCount val="5"/>
                <c:pt idx="2" formatCode="General">
                  <c:v>430.92</c:v>
                </c:pt>
              </c:numCache>
            </c:numRef>
          </c:val>
          <c:extLst>
            <c:ext xmlns:c16="http://schemas.microsoft.com/office/drawing/2014/chart" uri="{C3380CC4-5D6E-409C-BE32-E72D297353CC}">
              <c16:uniqueId val="{00000003-2A6F-45D9-BFC5-AEA1A8BAF2AA}"/>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'R2582'!$P$4:$P$12</c:f>
              <c:numCache>
                <c:formatCode>m/d;@</c:formatCode>
                <c:ptCount val="9"/>
                <c:pt idx="0">
                  <c:v>42649</c:v>
                </c:pt>
                <c:pt idx="1">
                  <c:v>42650</c:v>
                </c:pt>
                <c:pt idx="2">
                  <c:v>42651</c:v>
                </c:pt>
                <c:pt idx="3">
                  <c:v>42652</c:v>
                </c:pt>
                <c:pt idx="4">
                  <c:v>42653</c:v>
                </c:pt>
                <c:pt idx="5">
                  <c:v>42654</c:v>
                </c:pt>
                <c:pt idx="6">
                  <c:v>42655</c:v>
                </c:pt>
                <c:pt idx="7">
                  <c:v>42656</c:v>
                </c:pt>
              </c:numCache>
            </c:numRef>
          </c:cat>
          <c:val>
            <c:numRef>
              <c:f>'R2582'!$AJ$4:$AJ$8</c:f>
              <c:numCache>
                <c:formatCode>General</c:formatCode>
                <c:ptCount val="5"/>
              </c:numCache>
            </c:numRef>
          </c:val>
          <c:extLst>
            <c:ext xmlns:c16="http://schemas.microsoft.com/office/drawing/2014/chart" uri="{C3380CC4-5D6E-409C-BE32-E72D297353CC}">
              <c16:uniqueId val="{00000004-2A6F-45D9-BFC5-AEA1A8BAF2AA}"/>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5"/>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'R2582'!$P$4:$P$12</c:f>
              <c:numCache>
                <c:formatCode>m/d;@</c:formatCode>
                <c:ptCount val="9"/>
                <c:pt idx="0">
                  <c:v>42649</c:v>
                </c:pt>
                <c:pt idx="1">
                  <c:v>42650</c:v>
                </c:pt>
                <c:pt idx="2">
                  <c:v>42651</c:v>
                </c:pt>
                <c:pt idx="3">
                  <c:v>42652</c:v>
                </c:pt>
                <c:pt idx="4">
                  <c:v>42653</c:v>
                </c:pt>
                <c:pt idx="5">
                  <c:v>42654</c:v>
                </c:pt>
                <c:pt idx="6">
                  <c:v>42655</c:v>
                </c:pt>
                <c:pt idx="7">
                  <c:v>42656</c:v>
                </c:pt>
              </c:numCache>
            </c:numRef>
          </c:cat>
          <c:val>
            <c:numRef>
              <c:f>'R2582'!$U$4:$U$12</c:f>
              <c:numCache>
                <c:formatCode>0.000</c:formatCode>
                <c:ptCount val="9"/>
                <c:pt idx="2">
                  <c:v>0.60120014422748813</c:v>
                </c:pt>
                <c:pt idx="3">
                  <c:v>0.6888819477608441</c:v>
                </c:pt>
                <c:pt idx="4">
                  <c:v>1.2324181795804194</c:v>
                </c:pt>
                <c:pt idx="5">
                  <c:v>1.347257572007952</c:v>
                </c:pt>
                <c:pt idx="6">
                  <c:v>1.4188765784615385</c:v>
                </c:pt>
                <c:pt idx="7">
                  <c:v>0.87835216761904755</c:v>
                </c:pt>
              </c:numCache>
            </c:numRef>
          </c:val>
          <c:smooth val="0"/>
          <c:extLst>
            <c:ext xmlns:c16="http://schemas.microsoft.com/office/drawing/2014/chart" uri="{C3380CC4-5D6E-409C-BE32-E72D297353CC}">
              <c16:uniqueId val="{00000005-2A6F-45D9-BFC5-AEA1A8BAF2AA}"/>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'R2582'!$D$4:$D$16</c:f>
              <c:numCache>
                <c:formatCode>m/d/yy\ h:mm;@</c:formatCode>
                <c:ptCount val="13"/>
                <c:pt idx="0">
                  <c:v>42650.466458333336</c:v>
                </c:pt>
                <c:pt idx="1">
                  <c:v>42651.453252314815</c:v>
                </c:pt>
                <c:pt idx="2">
                  <c:v>42651.573576388888</c:v>
                </c:pt>
                <c:pt idx="3">
                  <c:v>42651.668194444443</c:v>
                </c:pt>
                <c:pt idx="4">
                  <c:v>42652.468518518515</c:v>
                </c:pt>
                <c:pt idx="5">
                  <c:v>42652.708622685182</c:v>
                </c:pt>
                <c:pt idx="6">
                  <c:v>42653.678113425929</c:v>
                </c:pt>
                <c:pt idx="7">
                  <c:v>42654.393055555556</c:v>
                </c:pt>
                <c:pt idx="8">
                  <c:v>42654.398298611108</c:v>
                </c:pt>
                <c:pt idx="9">
                  <c:v>42654.708703703705</c:v>
                </c:pt>
                <c:pt idx="10">
                  <c:v>42655.549305555556</c:v>
                </c:pt>
                <c:pt idx="11">
                  <c:v>42655.775590277779</c:v>
                </c:pt>
                <c:pt idx="12">
                  <c:v>42656.433356481481</c:v>
                </c:pt>
              </c:numCache>
            </c:numRef>
          </c:xVal>
          <c:yVal>
            <c:numRef>
              <c:f>'R2582'!$J$4:$J$16</c:f>
              <c:numCache>
                <c:formatCode>0.0</c:formatCode>
                <c:ptCount val="13"/>
                <c:pt idx="0">
                  <c:v>6</c:v>
                </c:pt>
                <c:pt idx="1">
                  <c:v>7.18719028762614</c:v>
                </c:pt>
                <c:pt idx="2">
                  <c:v>7.3430513900035841</c:v>
                </c:pt>
                <c:pt idx="3">
                  <c:v>7.5476190652479023</c:v>
                </c:pt>
                <c:pt idx="4">
                  <c:v>7.345940243857668</c:v>
                </c:pt>
                <c:pt idx="5">
                  <c:v>7.5457369790297344</c:v>
                </c:pt>
                <c:pt idx="6">
                  <c:v>7.8532223627389826</c:v>
                </c:pt>
                <c:pt idx="7">
                  <c:v>8.0135395516533556</c:v>
                </c:pt>
                <c:pt idx="8" formatCode="General">
                  <c:v>6</c:v>
                </c:pt>
                <c:pt idx="9">
                  <c:v>7.844015003221946</c:v>
                </c:pt>
                <c:pt idx="10">
                  <c:v>8.0135395516533556</c:v>
                </c:pt>
                <c:pt idx="11">
                  <c:v>7.9713651517996871</c:v>
                </c:pt>
                <c:pt idx="12">
                  <c:v>7.5761754050227292</c:v>
                </c:pt>
              </c:numCache>
            </c:numRef>
          </c:yVal>
          <c:smooth val="0"/>
          <c:extLst>
            <c:ext xmlns:c16="http://schemas.microsoft.com/office/drawing/2014/chart" uri="{C3380CC4-5D6E-409C-BE32-E72D297353CC}">
              <c16:uniqueId val="{00000000-214C-48F4-8C68-E8B9C2F92A17}"/>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13481475036498"/>
          <c:y val="3.2407407407407406E-2"/>
          <c:w val="0.86959793529693263"/>
          <c:h val="0.74569663167104117"/>
        </c:manualLayout>
      </c:layout>
      <c:barChart>
        <c:barDir val="col"/>
        <c:grouping val="clustered"/>
        <c:varyColors val="0"/>
        <c:ser>
          <c:idx val="0"/>
          <c:order val="0"/>
          <c:tx>
            <c:strRef>
              <c:f>'R2784'!$Q$3</c:f>
              <c:strCache>
                <c:ptCount val="1"/>
                <c:pt idx="0">
                  <c:v>Out of room</c:v>
                </c:pt>
              </c:strCache>
            </c:strRef>
          </c:tx>
          <c:spPr>
            <a:solidFill>
              <a:schemeClr val="accent5"/>
            </a:solidFill>
            <a:ln>
              <a:solidFill>
                <a:schemeClr val="accent5"/>
              </a:solidFill>
            </a:ln>
            <a:effectLst/>
          </c:spPr>
          <c:invertIfNegative val="0"/>
          <c:cat>
            <c:numRef>
              <c:f>'R2784'!$P$4:$P$13</c:f>
              <c:numCache>
                <c:formatCode>m/d;@</c:formatCode>
                <c:ptCount val="10"/>
                <c:pt idx="0">
                  <c:v>42650</c:v>
                </c:pt>
                <c:pt idx="1">
                  <c:v>42651</c:v>
                </c:pt>
                <c:pt idx="2">
                  <c:v>42652</c:v>
                </c:pt>
                <c:pt idx="3">
                  <c:v>42653</c:v>
                </c:pt>
                <c:pt idx="4">
                  <c:v>42654</c:v>
                </c:pt>
              </c:numCache>
            </c:numRef>
          </c:cat>
          <c:val>
            <c:numRef>
              <c:f>'R2784'!$Q$4:$Q$13</c:f>
              <c:numCache>
                <c:formatCode>General</c:formatCode>
                <c:ptCount val="10"/>
                <c:pt idx="0">
                  <c:v>1</c:v>
                </c:pt>
                <c:pt idx="1">
                  <c:v>2</c:v>
                </c:pt>
                <c:pt idx="2">
                  <c:v>2</c:v>
                </c:pt>
                <c:pt idx="3">
                  <c:v>1</c:v>
                </c:pt>
              </c:numCache>
            </c:numRef>
          </c:val>
          <c:extLst>
            <c:ext xmlns:c16="http://schemas.microsoft.com/office/drawing/2014/chart" uri="{C3380CC4-5D6E-409C-BE32-E72D297353CC}">
              <c16:uniqueId val="{00000000-14D5-45BC-9FB1-0B47A663C83D}"/>
            </c:ext>
          </c:extLst>
        </c:ser>
        <c:ser>
          <c:idx val="1"/>
          <c:order val="1"/>
          <c:tx>
            <c:strRef>
              <c:f>'R2784'!$R$3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'R2784'!$P$4:$P$13</c:f>
              <c:numCache>
                <c:formatCode>m/d;@</c:formatCode>
                <c:ptCount val="10"/>
                <c:pt idx="0">
                  <c:v>42650</c:v>
                </c:pt>
                <c:pt idx="1">
                  <c:v>42651</c:v>
                </c:pt>
                <c:pt idx="2">
                  <c:v>42652</c:v>
                </c:pt>
                <c:pt idx="3">
                  <c:v>42653</c:v>
                </c:pt>
                <c:pt idx="4">
                  <c:v>42654</c:v>
                </c:pt>
              </c:numCache>
            </c:numRef>
          </c:cat>
          <c:val>
            <c:numRef>
              <c:f>'R2784'!$R$4:$R$13</c:f>
              <c:numCache>
                <c:formatCode>General</c:formatCode>
                <c:ptCount val="10"/>
                <c:pt idx="0">
                  <c:v>1</c:v>
                </c:pt>
                <c:pt idx="1">
                  <c:v>2</c:v>
                </c:pt>
                <c:pt idx="2">
                  <c:v>2</c:v>
                </c:pt>
                <c:pt idx="3">
                  <c:v>1</c:v>
                </c:pt>
              </c:numCache>
            </c:numRef>
          </c:val>
          <c:extLst>
            <c:ext xmlns:c16="http://schemas.microsoft.com/office/drawing/2014/chart" uri="{C3380CC4-5D6E-409C-BE32-E72D297353CC}">
              <c16:uniqueId val="{00000001-14D5-45BC-9FB1-0B47A663C83D}"/>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'R2784'!$P$4:$P$13</c:f>
              <c:numCache>
                <c:formatCode>m/d;@</c:formatCode>
                <c:ptCount val="10"/>
                <c:pt idx="0">
                  <c:v>42650</c:v>
                </c:pt>
                <c:pt idx="1">
                  <c:v>42651</c:v>
                </c:pt>
                <c:pt idx="2">
                  <c:v>42652</c:v>
                </c:pt>
                <c:pt idx="3">
                  <c:v>42653</c:v>
                </c:pt>
                <c:pt idx="4">
                  <c:v>42654</c:v>
                </c:pt>
              </c:numCache>
            </c:numRef>
          </c:cat>
          <c:val>
            <c:numRef>
              <c:f>'R2784'!$W$4:$W$13</c:f>
              <c:numCache>
                <c:formatCode>0.0</c:formatCode>
                <c:ptCount val="10"/>
              </c:numCache>
            </c:numRef>
          </c:val>
          <c:extLst>
            <c:ext xmlns:c16="http://schemas.microsoft.com/office/drawing/2014/chart" uri="{C3380CC4-5D6E-409C-BE32-E72D297353CC}">
              <c16:uniqueId val="{00000000-90DD-4ED1-9B5D-379B60209C1E}"/>
            </c:ext>
          </c:extLst>
        </c:ser>
        <c:ser>
          <c:idx val="1"/>
          <c:order val="1"/>
          <c:tx>
            <c:v>1st trial</c:v>
          </c:tx>
          <c:spPr>
            <a:solidFill>
              <a:srgbClr val="CCCC00"/>
            </a:solidFill>
            <a:ln>
              <a:solidFill>
                <a:srgbClr val="CCCC00"/>
              </a:solidFill>
            </a:ln>
            <a:effectLst/>
          </c:spPr>
          <c:invertIfNegative val="0"/>
          <c:cat>
            <c:numRef>
              <c:f>'R2784'!$P$4:$P$13</c:f>
              <c:numCache>
                <c:formatCode>m/d;@</c:formatCode>
                <c:ptCount val="10"/>
                <c:pt idx="0">
                  <c:v>42650</c:v>
                </c:pt>
                <c:pt idx="1">
                  <c:v>42651</c:v>
                </c:pt>
                <c:pt idx="2">
                  <c:v>42652</c:v>
                </c:pt>
                <c:pt idx="3">
                  <c:v>42653</c:v>
                </c:pt>
                <c:pt idx="4">
                  <c:v>42654</c:v>
                </c:pt>
              </c:numCache>
            </c:numRef>
          </c:cat>
          <c:val>
            <c:numRef>
              <c:f>'R2784'!$X$4:$X$13</c:f>
              <c:numCache>
                <c:formatCode>General</c:formatCode>
                <c:ptCount val="10"/>
                <c:pt idx="0">
                  <c:v>167.32</c:v>
                </c:pt>
                <c:pt idx="1">
                  <c:v>258.08</c:v>
                </c:pt>
                <c:pt idx="2">
                  <c:v>271.99</c:v>
                </c:pt>
                <c:pt idx="3">
                  <c:v>733</c:v>
                </c:pt>
              </c:numCache>
            </c:numRef>
          </c:val>
          <c:extLst>
            <c:ext xmlns:c16="http://schemas.microsoft.com/office/drawing/2014/chart" uri="{C3380CC4-5D6E-409C-BE32-E72D297353CC}">
              <c16:uniqueId val="{00000001-90DD-4ED1-9B5D-379B60209C1E}"/>
            </c:ext>
          </c:extLst>
        </c:ser>
        <c:ser>
          <c:idx val="2"/>
          <c:order val="2"/>
          <c:tx>
            <c:v>2nd trial</c:v>
          </c:tx>
          <c:spPr>
            <a:solidFill>
              <a:srgbClr val="CC6600"/>
            </a:solidFill>
            <a:ln>
              <a:solidFill>
                <a:srgbClr val="CC6600"/>
              </a:solidFill>
            </a:ln>
            <a:effectLst/>
          </c:spPr>
          <c:invertIfNegative val="0"/>
          <c:cat>
            <c:numRef>
              <c:f>'R2784'!$P$4:$P$13</c:f>
              <c:numCache>
                <c:formatCode>m/d;@</c:formatCode>
                <c:ptCount val="10"/>
                <c:pt idx="0">
                  <c:v>42650</c:v>
                </c:pt>
                <c:pt idx="1">
                  <c:v>42651</c:v>
                </c:pt>
                <c:pt idx="2">
                  <c:v>42652</c:v>
                </c:pt>
                <c:pt idx="3">
                  <c:v>42653</c:v>
                </c:pt>
                <c:pt idx="4">
                  <c:v>42654</c:v>
                </c:pt>
              </c:numCache>
            </c:numRef>
          </c:cat>
          <c:val>
            <c:numRef>
              <c:f>'R2784'!$AB$4:$AB$13</c:f>
              <c:numCache>
                <c:formatCode>General</c:formatCode>
                <c:ptCount val="10"/>
                <c:pt idx="1">
                  <c:v>246.04</c:v>
                </c:pt>
                <c:pt idx="2">
                  <c:v>413.36</c:v>
                </c:pt>
              </c:numCache>
            </c:numRef>
          </c:val>
          <c:extLst>
            <c:ext xmlns:c16="http://schemas.microsoft.com/office/drawing/2014/chart" uri="{C3380CC4-5D6E-409C-BE32-E72D297353CC}">
              <c16:uniqueId val="{00000002-90DD-4ED1-9B5D-379B60209C1E}"/>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3"/>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'R2784'!$P$4:$P$13</c:f>
              <c:numCache>
                <c:formatCode>m/d;@</c:formatCode>
                <c:ptCount val="10"/>
                <c:pt idx="0">
                  <c:v>42650</c:v>
                </c:pt>
                <c:pt idx="1">
                  <c:v>42651</c:v>
                </c:pt>
                <c:pt idx="2">
                  <c:v>42652</c:v>
                </c:pt>
                <c:pt idx="3">
                  <c:v>42653</c:v>
                </c:pt>
                <c:pt idx="4">
                  <c:v>42654</c:v>
                </c:pt>
              </c:numCache>
            </c:numRef>
          </c:cat>
          <c:val>
            <c:numRef>
              <c:f>'R2784'!$U$4:$U$13</c:f>
              <c:numCache>
                <c:formatCode>0.000</c:formatCode>
                <c:ptCount val="10"/>
                <c:pt idx="0">
                  <c:v>0.40454415999999999</c:v>
                </c:pt>
                <c:pt idx="1">
                  <c:v>0.22612965915789474</c:v>
                </c:pt>
                <c:pt idx="2">
                  <c:v>0.67138303965517254</c:v>
                </c:pt>
                <c:pt idx="3">
                  <c:v>0.95194500571428575</c:v>
                </c:pt>
              </c:numCache>
            </c:numRef>
          </c:val>
          <c:smooth val="0"/>
          <c:extLst>
            <c:ext xmlns:c16="http://schemas.microsoft.com/office/drawing/2014/chart" uri="{C3380CC4-5D6E-409C-BE32-E72D297353CC}">
              <c16:uniqueId val="{00000003-90DD-4ED1-9B5D-379B60209C1E}"/>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'R2784'!$D$4:$D$17</c:f>
              <c:numCache>
                <c:formatCode>m/d/yy\ h:mm;@</c:formatCode>
                <c:ptCount val="14"/>
                <c:pt idx="0">
                  <c:v>42650.628009259257</c:v>
                </c:pt>
                <c:pt idx="1">
                  <c:v>42651.479351851849</c:v>
                </c:pt>
                <c:pt idx="2">
                  <c:v>42651.654618055552</c:v>
                </c:pt>
                <c:pt idx="3">
                  <c:v>42652.572245370371</c:v>
                </c:pt>
                <c:pt idx="4">
                  <c:v>42652.764710648145</c:v>
                </c:pt>
                <c:pt idx="5">
                  <c:v>42653.460682870369</c:v>
                </c:pt>
              </c:numCache>
            </c:numRef>
          </c:xVal>
          <c:yVal>
            <c:numRef>
              <c:f>'R2784'!$J$4:$J$17</c:f>
              <c:numCache>
                <c:formatCode>0.0</c:formatCode>
                <c:ptCount val="14"/>
                <c:pt idx="0">
                  <c:v>7.2054336150234741</c:v>
                </c:pt>
                <c:pt idx="1">
                  <c:v>7.0215346363085382</c:v>
                </c:pt>
                <c:pt idx="2">
                  <c:v>7.1612185933674892</c:v>
                </c:pt>
                <c:pt idx="3">
                  <c:v>7.3677908805528443</c:v>
                </c:pt>
                <c:pt idx="4">
                  <c:v>7.4500301874350425</c:v>
                </c:pt>
                <c:pt idx="5">
                  <c:v>7.6337597853789401</c:v>
                </c:pt>
              </c:numCache>
            </c:numRef>
          </c:yVal>
          <c:smooth val="0"/>
          <c:extLst>
            <c:ext xmlns:c16="http://schemas.microsoft.com/office/drawing/2014/chart" uri="{C3380CC4-5D6E-409C-BE32-E72D297353CC}">
              <c16:uniqueId val="{00000000-AFE0-4205-B7C1-5091412C1885}"/>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'R2986'!$Q$3</c:f>
              <c:strCache>
                <c:ptCount val="1"/>
                <c:pt idx="0">
                  <c:v>Out of room</c:v>
                </c:pt>
              </c:strCache>
            </c:strRef>
          </c:tx>
          <c:spPr>
            <a:solidFill>
              <a:schemeClr val="accent5"/>
            </a:solidFill>
            <a:ln>
              <a:solidFill>
                <a:schemeClr val="accent5"/>
              </a:solidFill>
            </a:ln>
            <a:effectLst/>
          </c:spPr>
          <c:invertIfNegative val="0"/>
          <c:cat>
            <c:numRef>
              <c:f>'R2986'!$P$4:$P$13</c:f>
              <c:numCache>
                <c:formatCode>m/d;@</c:formatCode>
                <c:ptCount val="10"/>
                <c:pt idx="0">
                  <c:v>42654</c:v>
                </c:pt>
                <c:pt idx="1">
                  <c:v>42655</c:v>
                </c:pt>
                <c:pt idx="2">
                  <c:v>42656</c:v>
                </c:pt>
                <c:pt idx="3">
                  <c:v>42657</c:v>
                </c:pt>
                <c:pt idx="4">
                  <c:v>42658</c:v>
                </c:pt>
                <c:pt idx="5">
                  <c:v>42659</c:v>
                </c:pt>
                <c:pt idx="6">
                  <c:v>42660</c:v>
                </c:pt>
              </c:numCache>
            </c:numRef>
          </c:cat>
          <c:val>
            <c:numRef>
              <c:f>'R2986'!$Q$4:$Q$13</c:f>
              <c:numCache>
                <c:formatCode>General</c:formatCode>
                <c:ptCount val="10"/>
                <c:pt idx="1">
                  <c:v>1</c:v>
                </c:pt>
                <c:pt idx="2">
                  <c:v>1</c:v>
                </c:pt>
                <c:pt idx="3">
                  <c:v>2</c:v>
                </c:pt>
                <c:pt idx="5">
                  <c:v>1</c:v>
                </c:pt>
                <c:pt idx="6">
                  <c:v>1</c:v>
                </c:pt>
              </c:numCache>
            </c:numRef>
          </c:val>
          <c:extLst>
            <c:ext xmlns:c16="http://schemas.microsoft.com/office/drawing/2014/chart" uri="{C3380CC4-5D6E-409C-BE32-E72D297353CC}">
              <c16:uniqueId val="{00000000-53D6-490D-9577-B4563D1A4E2B}"/>
            </c:ext>
          </c:extLst>
        </c:ser>
        <c:ser>
          <c:idx val="1"/>
          <c:order val="1"/>
          <c:tx>
            <c:strRef>
              <c:f>'R2986'!$R$3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'R2986'!$P$4:$P$13</c:f>
              <c:numCache>
                <c:formatCode>m/d;@</c:formatCode>
                <c:ptCount val="10"/>
                <c:pt idx="0">
                  <c:v>42654</c:v>
                </c:pt>
                <c:pt idx="1">
                  <c:v>42655</c:v>
                </c:pt>
                <c:pt idx="2">
                  <c:v>42656</c:v>
                </c:pt>
                <c:pt idx="3">
                  <c:v>42657</c:v>
                </c:pt>
                <c:pt idx="4">
                  <c:v>42658</c:v>
                </c:pt>
                <c:pt idx="5">
                  <c:v>42659</c:v>
                </c:pt>
                <c:pt idx="6">
                  <c:v>42660</c:v>
                </c:pt>
              </c:numCache>
            </c:numRef>
          </c:cat>
          <c:val>
            <c:numRef>
              <c:f>'R2986'!$R$4:$R$13</c:f>
              <c:numCache>
                <c:formatCode>General</c:formatCode>
                <c:ptCount val="10"/>
                <c:pt idx="1">
                  <c:v>1</c:v>
                </c:pt>
                <c:pt idx="2">
                  <c:v>1</c:v>
                </c:pt>
                <c:pt idx="3">
                  <c:v>2</c:v>
                </c:pt>
                <c:pt idx="5">
                  <c:v>1</c:v>
                </c:pt>
                <c:pt idx="6">
                  <c:v>1</c:v>
                </c:pt>
              </c:numCache>
            </c:numRef>
          </c:val>
          <c:extLst>
            <c:ext xmlns:c16="http://schemas.microsoft.com/office/drawing/2014/chart" uri="{C3380CC4-5D6E-409C-BE32-E72D297353CC}">
              <c16:uniqueId val="{00000001-53D6-490D-9577-B4563D1A4E2B}"/>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'R2986'!$P$4:$P$13</c:f>
              <c:numCache>
                <c:formatCode>m/d;@</c:formatCode>
                <c:ptCount val="10"/>
                <c:pt idx="0">
                  <c:v>42654</c:v>
                </c:pt>
                <c:pt idx="1">
                  <c:v>42655</c:v>
                </c:pt>
                <c:pt idx="2">
                  <c:v>42656</c:v>
                </c:pt>
                <c:pt idx="3">
                  <c:v>42657</c:v>
                </c:pt>
                <c:pt idx="4">
                  <c:v>42658</c:v>
                </c:pt>
                <c:pt idx="5">
                  <c:v>42659</c:v>
                </c:pt>
                <c:pt idx="6">
                  <c:v>42660</c:v>
                </c:pt>
              </c:numCache>
            </c:numRef>
          </c:cat>
          <c:val>
            <c:numRef>
              <c:f>'R2986'!$W$4:$W$13</c:f>
              <c:numCache>
                <c:formatCode>0.0</c:formatCode>
                <c:ptCount val="10"/>
              </c:numCache>
            </c:numRef>
          </c:val>
          <c:extLst>
            <c:ext xmlns:c16="http://schemas.microsoft.com/office/drawing/2014/chart" uri="{C3380CC4-5D6E-409C-BE32-E72D297353CC}">
              <c16:uniqueId val="{00000000-206B-4AD0-A52E-5C29476EC282}"/>
            </c:ext>
          </c:extLst>
        </c:ser>
        <c:ser>
          <c:idx val="1"/>
          <c:order val="1"/>
          <c:tx>
            <c:v>1st trial</c:v>
          </c:tx>
          <c:spPr>
            <a:solidFill>
              <a:srgbClr val="CCCC00"/>
            </a:solidFill>
            <a:ln>
              <a:solidFill>
                <a:srgbClr val="CCCC00"/>
              </a:solidFill>
            </a:ln>
            <a:effectLst/>
          </c:spPr>
          <c:invertIfNegative val="0"/>
          <c:cat>
            <c:numRef>
              <c:f>'R2986'!$P$4:$P$13</c:f>
              <c:numCache>
                <c:formatCode>m/d;@</c:formatCode>
                <c:ptCount val="10"/>
                <c:pt idx="0">
                  <c:v>42654</c:v>
                </c:pt>
                <c:pt idx="1">
                  <c:v>42655</c:v>
                </c:pt>
                <c:pt idx="2">
                  <c:v>42656</c:v>
                </c:pt>
                <c:pt idx="3">
                  <c:v>42657</c:v>
                </c:pt>
                <c:pt idx="4">
                  <c:v>42658</c:v>
                </c:pt>
                <c:pt idx="5">
                  <c:v>42659</c:v>
                </c:pt>
                <c:pt idx="6">
                  <c:v>42660</c:v>
                </c:pt>
              </c:numCache>
            </c:numRef>
          </c:cat>
          <c:val>
            <c:numRef>
              <c:f>'R2986'!$X$4:$X$13</c:f>
              <c:numCache>
                <c:formatCode>General</c:formatCode>
                <c:ptCount val="10"/>
                <c:pt idx="1">
                  <c:v>258.08</c:v>
                </c:pt>
                <c:pt idx="2">
                  <c:v>141.34</c:v>
                </c:pt>
                <c:pt idx="3">
                  <c:v>152.34</c:v>
                </c:pt>
                <c:pt idx="5">
                  <c:v>246.04</c:v>
                </c:pt>
                <c:pt idx="6">
                  <c:v>516.96</c:v>
                </c:pt>
              </c:numCache>
            </c:numRef>
          </c:val>
          <c:extLst>
            <c:ext xmlns:c16="http://schemas.microsoft.com/office/drawing/2014/chart" uri="{C3380CC4-5D6E-409C-BE32-E72D297353CC}">
              <c16:uniqueId val="{00000001-206B-4AD0-A52E-5C29476EC282}"/>
            </c:ext>
          </c:extLst>
        </c:ser>
        <c:ser>
          <c:idx val="2"/>
          <c:order val="2"/>
          <c:tx>
            <c:v>2nd trial</c:v>
          </c:tx>
          <c:spPr>
            <a:solidFill>
              <a:srgbClr val="CC6600"/>
            </a:solidFill>
            <a:ln>
              <a:solidFill>
                <a:srgbClr val="CC6600"/>
              </a:solidFill>
            </a:ln>
            <a:effectLst/>
          </c:spPr>
          <c:invertIfNegative val="0"/>
          <c:cat>
            <c:numRef>
              <c:f>'R2986'!$P$4:$P$13</c:f>
              <c:numCache>
                <c:formatCode>m/d;@</c:formatCode>
                <c:ptCount val="10"/>
                <c:pt idx="0">
                  <c:v>42654</c:v>
                </c:pt>
                <c:pt idx="1">
                  <c:v>42655</c:v>
                </c:pt>
                <c:pt idx="2">
                  <c:v>42656</c:v>
                </c:pt>
                <c:pt idx="3">
                  <c:v>42657</c:v>
                </c:pt>
                <c:pt idx="4">
                  <c:v>42658</c:v>
                </c:pt>
                <c:pt idx="5">
                  <c:v>42659</c:v>
                </c:pt>
                <c:pt idx="6">
                  <c:v>42660</c:v>
                </c:pt>
              </c:numCache>
            </c:numRef>
          </c:cat>
          <c:val>
            <c:numRef>
              <c:f>'R2986'!$AB$4:$AB$13</c:f>
              <c:numCache>
                <c:formatCode>0.00</c:formatCode>
                <c:ptCount val="10"/>
                <c:pt idx="3" formatCode="General">
                  <c:v>258.08</c:v>
                </c:pt>
              </c:numCache>
            </c:numRef>
          </c:val>
          <c:extLst>
            <c:ext xmlns:c16="http://schemas.microsoft.com/office/drawing/2014/chart" uri="{C3380CC4-5D6E-409C-BE32-E72D297353CC}">
              <c16:uniqueId val="{00000002-206B-4AD0-A52E-5C29476EC282}"/>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3"/>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'R2986'!$P$4:$P$13</c:f>
              <c:numCache>
                <c:formatCode>m/d;@</c:formatCode>
                <c:ptCount val="10"/>
                <c:pt idx="0">
                  <c:v>42654</c:v>
                </c:pt>
                <c:pt idx="1">
                  <c:v>42655</c:v>
                </c:pt>
                <c:pt idx="2">
                  <c:v>42656</c:v>
                </c:pt>
                <c:pt idx="3">
                  <c:v>42657</c:v>
                </c:pt>
                <c:pt idx="4">
                  <c:v>42658</c:v>
                </c:pt>
                <c:pt idx="5">
                  <c:v>42659</c:v>
                </c:pt>
                <c:pt idx="6">
                  <c:v>42660</c:v>
                </c:pt>
              </c:numCache>
            </c:numRef>
          </c:cat>
          <c:val>
            <c:numRef>
              <c:f>'R2986'!$U$4:$U$13</c:f>
              <c:numCache>
                <c:formatCode>0.000</c:formatCode>
                <c:ptCount val="10"/>
                <c:pt idx="1">
                  <c:v>1.3034301724444444</c:v>
                </c:pt>
                <c:pt idx="2">
                  <c:v>1.0474768852173915</c:v>
                </c:pt>
                <c:pt idx="3">
                  <c:v>0.59665441944562891</c:v>
                </c:pt>
                <c:pt idx="5">
                  <c:v>1.397950072</c:v>
                </c:pt>
                <c:pt idx="6">
                  <c:v>1.0946322961490682</c:v>
                </c:pt>
              </c:numCache>
            </c:numRef>
          </c:val>
          <c:smooth val="0"/>
          <c:extLst>
            <c:ext xmlns:c16="http://schemas.microsoft.com/office/drawing/2014/chart" uri="{C3380CC4-5D6E-409C-BE32-E72D297353CC}">
              <c16:uniqueId val="{00000003-206B-4AD0-A52E-5C29476EC282}"/>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'R2986'!$D$4:$D$17</c:f>
              <c:numCache>
                <c:formatCode>m/d/yy\ h:mm;@</c:formatCode>
                <c:ptCount val="14"/>
                <c:pt idx="0">
                  <c:v>42655.6559375</c:v>
                </c:pt>
                <c:pt idx="1">
                  <c:v>42656.654733796298</c:v>
                </c:pt>
                <c:pt idx="2">
                  <c:v>42657.421724537038</c:v>
                </c:pt>
                <c:pt idx="3">
                  <c:v>42657.654641203706</c:v>
                </c:pt>
                <c:pt idx="4">
                  <c:v>42659.604872685188</c:v>
                </c:pt>
                <c:pt idx="5">
                  <c:v>42660.423518518517</c:v>
                </c:pt>
              </c:numCache>
            </c:numRef>
          </c:xVal>
          <c:yVal>
            <c:numRef>
              <c:f>'R2986'!$J$4:$J$17</c:f>
              <c:numCache>
                <c:formatCode>0.0</c:formatCode>
                <c:ptCount val="14"/>
                <c:pt idx="0">
                  <c:v>7.9087873023821942</c:v>
                </c:pt>
                <c:pt idx="1">
                  <c:v>7.7085108648023404</c:v>
                </c:pt>
                <c:pt idx="2">
                  <c:v>7.2219780184201747</c:v>
                </c:pt>
                <c:pt idx="3">
                  <c:v>7.500827936984872</c:v>
                </c:pt>
                <c:pt idx="4">
                  <c:v>7.9827465352112679</c:v>
                </c:pt>
                <c:pt idx="5">
                  <c:v>7.7454086824327604</c:v>
                </c:pt>
              </c:numCache>
            </c:numRef>
          </c:yVal>
          <c:smooth val="0"/>
          <c:extLst>
            <c:ext xmlns:c16="http://schemas.microsoft.com/office/drawing/2014/chart" uri="{C3380CC4-5D6E-409C-BE32-E72D297353CC}">
              <c16:uniqueId val="{00000000-D33D-4F03-BBAA-F0567482F47D}"/>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'R50107'!$Q$3</c:f>
              <c:strCache>
                <c:ptCount val="1"/>
                <c:pt idx="0">
                  <c:v>Out of room</c:v>
                </c:pt>
              </c:strCache>
            </c:strRef>
          </c:tx>
          <c:spPr>
            <a:solidFill>
              <a:schemeClr val="accent5"/>
            </a:solidFill>
            <a:ln>
              <a:solidFill>
                <a:schemeClr val="accent5"/>
              </a:solidFill>
            </a:ln>
            <a:effectLst/>
          </c:spPr>
          <c:invertIfNegative val="0"/>
          <c:cat>
            <c:numRef>
              <c:f>'R50107'!$P$4:$P$12</c:f>
              <c:numCache>
                <c:formatCode>m/d;@</c:formatCode>
                <c:ptCount val="9"/>
                <c:pt idx="0">
                  <c:v>42679</c:v>
                </c:pt>
                <c:pt idx="1">
                  <c:v>42680</c:v>
                </c:pt>
                <c:pt idx="2">
                  <c:v>42681</c:v>
                </c:pt>
                <c:pt idx="3">
                  <c:v>42682</c:v>
                </c:pt>
              </c:numCache>
            </c:numRef>
          </c:cat>
          <c:val>
            <c:numRef>
              <c:f>'R50107'!$Q$4:$Q$12</c:f>
              <c:numCache>
                <c:formatCode>General</c:formatCode>
                <c:ptCount val="9"/>
                <c:pt idx="1">
                  <c:v>3</c:v>
                </c:pt>
                <c:pt idx="2">
                  <c:v>6</c:v>
                </c:pt>
                <c:pt idx="3">
                  <c:v>2</c:v>
                </c:pt>
              </c:numCache>
            </c:numRef>
          </c:val>
          <c:extLst>
            <c:ext xmlns:c16="http://schemas.microsoft.com/office/drawing/2014/chart" uri="{C3380CC4-5D6E-409C-BE32-E72D297353CC}">
              <c16:uniqueId val="{00000000-48B3-4F96-B752-0539C852168D}"/>
            </c:ext>
          </c:extLst>
        </c:ser>
        <c:ser>
          <c:idx val="1"/>
          <c:order val="1"/>
          <c:tx>
            <c:strRef>
              <c:f>'R50107'!$R$3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'R50107'!$P$4:$P$12</c:f>
              <c:numCache>
                <c:formatCode>m/d;@</c:formatCode>
                <c:ptCount val="9"/>
                <c:pt idx="0">
                  <c:v>42679</c:v>
                </c:pt>
                <c:pt idx="1">
                  <c:v>42680</c:v>
                </c:pt>
                <c:pt idx="2">
                  <c:v>42681</c:v>
                </c:pt>
                <c:pt idx="3">
                  <c:v>42682</c:v>
                </c:pt>
              </c:numCache>
            </c:numRef>
          </c:cat>
          <c:val>
            <c:numRef>
              <c:f>'R50107'!$R$4:$R$12</c:f>
              <c:numCache>
                <c:formatCode>General</c:formatCode>
                <c:ptCount val="9"/>
                <c:pt idx="1">
                  <c:v>3</c:v>
                </c:pt>
                <c:pt idx="2">
                  <c:v>5</c:v>
                </c:pt>
                <c:pt idx="3">
                  <c:v>2</c:v>
                </c:pt>
              </c:numCache>
            </c:numRef>
          </c:val>
          <c:extLst>
            <c:ext xmlns:c16="http://schemas.microsoft.com/office/drawing/2014/chart" uri="{C3380CC4-5D6E-409C-BE32-E72D297353CC}">
              <c16:uniqueId val="{00000001-48B3-4F96-B752-0539C852168D}"/>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'R50107'!$P$4:$P$12</c:f>
              <c:numCache>
                <c:formatCode>m/d;@</c:formatCode>
                <c:ptCount val="9"/>
                <c:pt idx="0">
                  <c:v>42679</c:v>
                </c:pt>
                <c:pt idx="1">
                  <c:v>42680</c:v>
                </c:pt>
                <c:pt idx="2">
                  <c:v>42681</c:v>
                </c:pt>
                <c:pt idx="3">
                  <c:v>42682</c:v>
                </c:pt>
              </c:numCache>
            </c:numRef>
          </c:cat>
          <c:val>
            <c:numRef>
              <c:f>'R50107'!$W$4:$W$12</c:f>
              <c:numCache>
                <c:formatCode>0.0</c:formatCode>
                <c:ptCount val="9"/>
                <c:pt idx="2" formatCode="General">
                  <c:v>20</c:v>
                </c:pt>
              </c:numCache>
            </c:numRef>
          </c:val>
          <c:extLst>
            <c:ext xmlns:c16="http://schemas.microsoft.com/office/drawing/2014/chart" uri="{C3380CC4-5D6E-409C-BE32-E72D297353CC}">
              <c16:uniqueId val="{00000000-6B33-402A-BF79-B719CC57D997}"/>
            </c:ext>
          </c:extLst>
        </c:ser>
        <c:ser>
          <c:idx val="1"/>
          <c:order val="1"/>
          <c:tx>
            <c:v>1st trial</c:v>
          </c:tx>
          <c:spPr>
            <a:solidFill>
              <a:srgbClr val="CCCC00"/>
            </a:solidFill>
            <a:ln>
              <a:solidFill>
                <a:srgbClr val="CCCC00"/>
              </a:solidFill>
            </a:ln>
            <a:effectLst/>
          </c:spPr>
          <c:invertIfNegative val="0"/>
          <c:cat>
            <c:numRef>
              <c:f>'R50107'!$P$4:$P$12</c:f>
              <c:numCache>
                <c:formatCode>m/d;@</c:formatCode>
                <c:ptCount val="9"/>
                <c:pt idx="0">
                  <c:v>42679</c:v>
                </c:pt>
                <c:pt idx="1">
                  <c:v>42680</c:v>
                </c:pt>
                <c:pt idx="2">
                  <c:v>42681</c:v>
                </c:pt>
                <c:pt idx="3">
                  <c:v>42682</c:v>
                </c:pt>
              </c:numCache>
            </c:numRef>
          </c:cat>
          <c:val>
            <c:numRef>
              <c:f>'R50107'!$X$4:$X$12</c:f>
              <c:numCache>
                <c:formatCode>General</c:formatCode>
                <c:ptCount val="9"/>
                <c:pt idx="1">
                  <c:v>364.32</c:v>
                </c:pt>
                <c:pt idx="2">
                  <c:v>416.32</c:v>
                </c:pt>
                <c:pt idx="3">
                  <c:v>723.58</c:v>
                </c:pt>
              </c:numCache>
            </c:numRef>
          </c:val>
          <c:extLst>
            <c:ext xmlns:c16="http://schemas.microsoft.com/office/drawing/2014/chart" uri="{C3380CC4-5D6E-409C-BE32-E72D297353CC}">
              <c16:uniqueId val="{00000001-6B33-402A-BF79-B719CC57D997}"/>
            </c:ext>
          </c:extLst>
        </c:ser>
        <c:ser>
          <c:idx val="2"/>
          <c:order val="2"/>
          <c:tx>
            <c:v>2nd trial</c:v>
          </c:tx>
          <c:spPr>
            <a:solidFill>
              <a:srgbClr val="CC6600"/>
            </a:solidFill>
            <a:ln>
              <a:solidFill>
                <a:srgbClr val="CC6600"/>
              </a:solidFill>
            </a:ln>
            <a:effectLst/>
          </c:spPr>
          <c:invertIfNegative val="0"/>
          <c:cat>
            <c:numRef>
              <c:f>'R50107'!$P$4:$P$12</c:f>
              <c:numCache>
                <c:formatCode>m/d;@</c:formatCode>
                <c:ptCount val="9"/>
                <c:pt idx="0">
                  <c:v>42679</c:v>
                </c:pt>
                <c:pt idx="1">
                  <c:v>42680</c:v>
                </c:pt>
                <c:pt idx="2">
                  <c:v>42681</c:v>
                </c:pt>
                <c:pt idx="3">
                  <c:v>42682</c:v>
                </c:pt>
              </c:numCache>
            </c:numRef>
          </c:cat>
          <c:val>
            <c:numRef>
              <c:f>'R50107'!$AB$4:$AB$12</c:f>
              <c:numCache>
                <c:formatCode>General</c:formatCode>
                <c:ptCount val="9"/>
                <c:pt idx="1">
                  <c:v>319.39999999999998</c:v>
                </c:pt>
                <c:pt idx="2">
                  <c:v>248.32</c:v>
                </c:pt>
                <c:pt idx="3">
                  <c:v>512.96</c:v>
                </c:pt>
              </c:numCache>
            </c:numRef>
          </c:val>
          <c:extLst>
            <c:ext xmlns:c16="http://schemas.microsoft.com/office/drawing/2014/chart" uri="{C3380CC4-5D6E-409C-BE32-E72D297353CC}">
              <c16:uniqueId val="{00000002-6B33-402A-BF79-B719CC57D997}"/>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'R50107'!$P$4:$P$8</c:f>
              <c:numCache>
                <c:formatCode>m/d;@</c:formatCode>
                <c:ptCount val="5"/>
                <c:pt idx="0">
                  <c:v>42679</c:v>
                </c:pt>
                <c:pt idx="1">
                  <c:v>42680</c:v>
                </c:pt>
                <c:pt idx="2">
                  <c:v>42681</c:v>
                </c:pt>
                <c:pt idx="3">
                  <c:v>42682</c:v>
                </c:pt>
              </c:numCache>
            </c:numRef>
          </c:cat>
          <c:val>
            <c:numRef>
              <c:f>'R50107'!$AF$4:$AF$8</c:f>
              <c:numCache>
                <c:formatCode>General</c:formatCode>
                <c:ptCount val="5"/>
                <c:pt idx="1">
                  <c:v>390.32</c:v>
                </c:pt>
                <c:pt idx="2">
                  <c:v>516.96</c:v>
                </c:pt>
              </c:numCache>
            </c:numRef>
          </c:val>
          <c:extLst>
            <c:ext xmlns:c16="http://schemas.microsoft.com/office/drawing/2014/chart" uri="{C3380CC4-5D6E-409C-BE32-E72D297353CC}">
              <c16:uniqueId val="{00000003-6B33-402A-BF79-B719CC57D997}"/>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'R50107'!$P$4:$P$12</c:f>
              <c:numCache>
                <c:formatCode>m/d;@</c:formatCode>
                <c:ptCount val="9"/>
                <c:pt idx="0">
                  <c:v>42679</c:v>
                </c:pt>
                <c:pt idx="1">
                  <c:v>42680</c:v>
                </c:pt>
                <c:pt idx="2">
                  <c:v>42681</c:v>
                </c:pt>
                <c:pt idx="3">
                  <c:v>42682</c:v>
                </c:pt>
              </c:numCache>
            </c:numRef>
          </c:cat>
          <c:val>
            <c:numRef>
              <c:f>'R50107'!$AJ$4:$AJ$8</c:f>
              <c:numCache>
                <c:formatCode>General</c:formatCode>
                <c:ptCount val="5"/>
                <c:pt idx="2">
                  <c:v>484.18</c:v>
                </c:pt>
              </c:numCache>
            </c:numRef>
          </c:val>
          <c:extLst>
            <c:ext xmlns:c16="http://schemas.microsoft.com/office/drawing/2014/chart" uri="{C3380CC4-5D6E-409C-BE32-E72D297353CC}">
              <c16:uniqueId val="{00000004-6B33-402A-BF79-B719CC57D997}"/>
            </c:ext>
          </c:extLst>
        </c:ser>
        <c:ser>
          <c:idx val="6"/>
          <c:order val="5"/>
          <c:tx>
            <c:v>5th trial</c:v>
          </c:tx>
          <c:spPr>
            <a:solidFill>
              <a:srgbClr val="7030A0"/>
            </a:solidFill>
            <a:ln>
              <a:solidFill>
                <a:srgbClr val="7030A0"/>
              </a:solidFill>
            </a:ln>
            <a:effectLst/>
          </c:spPr>
          <c:invertIfNegative val="0"/>
          <c:cat>
            <c:numRef>
              <c:f>'R50107'!$P$4:$P$12</c:f>
              <c:numCache>
                <c:formatCode>m/d;@</c:formatCode>
                <c:ptCount val="9"/>
                <c:pt idx="0">
                  <c:v>42679</c:v>
                </c:pt>
                <c:pt idx="1">
                  <c:v>42680</c:v>
                </c:pt>
                <c:pt idx="2">
                  <c:v>42681</c:v>
                </c:pt>
                <c:pt idx="3">
                  <c:v>42682</c:v>
                </c:pt>
              </c:numCache>
            </c:numRef>
          </c:cat>
          <c:val>
            <c:numRef>
              <c:f>'R50107'!$AN$4:$AN$8</c:f>
              <c:numCache>
                <c:formatCode>General</c:formatCode>
                <c:ptCount val="5"/>
                <c:pt idx="2">
                  <c:v>512.96</c:v>
                </c:pt>
              </c:numCache>
            </c:numRef>
          </c:val>
          <c:extLst>
            <c:ext xmlns:c16="http://schemas.microsoft.com/office/drawing/2014/chart" uri="{C3380CC4-5D6E-409C-BE32-E72D297353CC}">
              <c16:uniqueId val="{00000006-6B33-402A-BF79-B719CC57D997}"/>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'R50107'!$P$4:$P$12</c:f>
              <c:numCache>
                <c:formatCode>m/d;@</c:formatCode>
                <c:ptCount val="9"/>
                <c:pt idx="0">
                  <c:v>42679</c:v>
                </c:pt>
                <c:pt idx="1">
                  <c:v>42680</c:v>
                </c:pt>
                <c:pt idx="2">
                  <c:v>42681</c:v>
                </c:pt>
                <c:pt idx="3">
                  <c:v>42682</c:v>
                </c:pt>
              </c:numCache>
            </c:numRef>
          </c:cat>
          <c:val>
            <c:numRef>
              <c:f>'R50107'!$U$4:$U$12</c:f>
              <c:numCache>
                <c:formatCode>0.000</c:formatCode>
                <c:ptCount val="9"/>
                <c:pt idx="1">
                  <c:v>1.2328243377777777</c:v>
                </c:pt>
                <c:pt idx="2">
                  <c:v>1.3766171825895317</c:v>
                </c:pt>
                <c:pt idx="3">
                  <c:v>1.3731152388273615</c:v>
                </c:pt>
              </c:numCache>
            </c:numRef>
          </c:val>
          <c:smooth val="0"/>
          <c:extLst>
            <c:ext xmlns:c16="http://schemas.microsoft.com/office/drawing/2014/chart" uri="{C3380CC4-5D6E-409C-BE32-E72D297353CC}">
              <c16:uniqueId val="{00000005-6B33-402A-BF79-B719CC57D997}"/>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'R50107'!$D$4:$D$16</c:f>
              <c:numCache>
                <c:formatCode>m/d/yy\ h:mm;@</c:formatCode>
                <c:ptCount val="13"/>
                <c:pt idx="0">
                  <c:v>42680.349548611113</c:v>
                </c:pt>
                <c:pt idx="1">
                  <c:v>42680.511874999997</c:v>
                </c:pt>
                <c:pt idx="2">
                  <c:v>42680.719351851854</c:v>
                </c:pt>
                <c:pt idx="3">
                  <c:v>42681.417199074072</c:v>
                </c:pt>
                <c:pt idx="4">
                  <c:v>42681.41983796296</c:v>
                </c:pt>
                <c:pt idx="5">
                  <c:v>42681.542002314818</c:v>
                </c:pt>
                <c:pt idx="6">
                  <c:v>42681.636840277781</c:v>
                </c:pt>
                <c:pt idx="7">
                  <c:v>42681.640069444446</c:v>
                </c:pt>
                <c:pt idx="8">
                  <c:v>42681.780023148145</c:v>
                </c:pt>
                <c:pt idx="9">
                  <c:v>42682.38113425926</c:v>
                </c:pt>
                <c:pt idx="10">
                  <c:v>42682.470960648148</c:v>
                </c:pt>
              </c:numCache>
            </c:numRef>
          </c:xVal>
          <c:yVal>
            <c:numRef>
              <c:f>'R50107'!$J$4:$J$16</c:f>
              <c:numCache>
                <c:formatCode>0.0</c:formatCode>
                <c:ptCount val="13"/>
                <c:pt idx="0">
                  <c:v>7.7489135579652944</c:v>
                </c:pt>
                <c:pt idx="1">
                  <c:v>7.8682029679995686</c:v>
                </c:pt>
                <c:pt idx="2">
                  <c:v>7.9622736117967836</c:v>
                </c:pt>
                <c:pt idx="3">
                  <c:v>8.0397059732256526</c:v>
                </c:pt>
                <c:pt idx="4">
                  <c:v>7.5351293908927826</c:v>
                </c:pt>
                <c:pt idx="5">
                  <c:v>8.1837216284246956</c:v>
                </c:pt>
                <c:pt idx="6">
                  <c:v>8.2342595481220666</c:v>
                </c:pt>
                <c:pt idx="7" formatCode="General">
                  <c:v>6</c:v>
                </c:pt>
                <c:pt idx="8">
                  <c:v>7.8457607914464251</c:v>
                </c:pt>
                <c:pt idx="9">
                  <c:v>7.7908319462360875</c:v>
                </c:pt>
                <c:pt idx="10">
                  <c:v>8.3602080508859622</c:v>
                </c:pt>
              </c:numCache>
            </c:numRef>
          </c:yVal>
          <c:smooth val="0"/>
          <c:extLst>
            <c:ext xmlns:c16="http://schemas.microsoft.com/office/drawing/2014/chart" uri="{C3380CC4-5D6E-409C-BE32-E72D297353CC}">
              <c16:uniqueId val="{00000000-2AFF-4C01-AEDB-7CFEDD22A33F}"/>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'R58115'!$Q$3</c:f>
              <c:strCache>
                <c:ptCount val="1"/>
                <c:pt idx="0">
                  <c:v>Out of room</c:v>
                </c:pt>
              </c:strCache>
            </c:strRef>
          </c:tx>
          <c:spPr>
            <a:solidFill>
              <a:schemeClr val="accent5"/>
            </a:solidFill>
            <a:ln>
              <a:solidFill>
                <a:schemeClr val="accent5"/>
              </a:solidFill>
            </a:ln>
            <a:effectLst/>
          </c:spPr>
          <c:invertIfNegative val="0"/>
          <c:cat>
            <c:numRef>
              <c:f>'R58115'!$P$4:$P$13</c:f>
              <c:numCache>
                <c:formatCode>m/d;@</c:formatCode>
                <c:ptCount val="10"/>
                <c:pt idx="0">
                  <c:v>42691</c:v>
                </c:pt>
                <c:pt idx="1">
                  <c:v>42692</c:v>
                </c:pt>
                <c:pt idx="2">
                  <c:v>42693</c:v>
                </c:pt>
                <c:pt idx="3">
                  <c:v>42694</c:v>
                </c:pt>
                <c:pt idx="4">
                  <c:v>42695</c:v>
                </c:pt>
              </c:numCache>
            </c:numRef>
          </c:cat>
          <c:val>
            <c:numRef>
              <c:f>'R58115'!$Q$4:$Q$13</c:f>
              <c:numCache>
                <c:formatCode>General</c:formatCode>
                <c:ptCount val="10"/>
                <c:pt idx="1">
                  <c:v>1</c:v>
                </c:pt>
                <c:pt idx="2">
                  <c:v>2</c:v>
                </c:pt>
                <c:pt idx="3">
                  <c:v>3</c:v>
                </c:pt>
              </c:numCache>
            </c:numRef>
          </c:val>
          <c:extLst>
            <c:ext xmlns:c16="http://schemas.microsoft.com/office/drawing/2014/chart" uri="{C3380CC4-5D6E-409C-BE32-E72D297353CC}">
              <c16:uniqueId val="{00000000-44D3-4C86-9D20-9AA3B8F8AFFE}"/>
            </c:ext>
          </c:extLst>
        </c:ser>
        <c:ser>
          <c:idx val="1"/>
          <c:order val="1"/>
          <c:tx>
            <c:strRef>
              <c:f>'R58115'!$R$3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'R58115'!$P$4:$P$13</c:f>
              <c:numCache>
                <c:formatCode>m/d;@</c:formatCode>
                <c:ptCount val="10"/>
                <c:pt idx="0">
                  <c:v>42691</c:v>
                </c:pt>
                <c:pt idx="1">
                  <c:v>42692</c:v>
                </c:pt>
                <c:pt idx="2">
                  <c:v>42693</c:v>
                </c:pt>
                <c:pt idx="3">
                  <c:v>42694</c:v>
                </c:pt>
                <c:pt idx="4">
                  <c:v>42695</c:v>
                </c:pt>
              </c:numCache>
            </c:numRef>
          </c:cat>
          <c:val>
            <c:numRef>
              <c:f>'R58115'!$R$4:$R$13</c:f>
              <c:numCache>
                <c:formatCode>General</c:formatCode>
                <c:ptCount val="10"/>
                <c:pt idx="1">
                  <c:v>1</c:v>
                </c:pt>
                <c:pt idx="2">
                  <c:v>2</c:v>
                </c:pt>
                <c:pt idx="3">
                  <c:v>2</c:v>
                </c:pt>
              </c:numCache>
            </c:numRef>
          </c:val>
          <c:extLst>
            <c:ext xmlns:c16="http://schemas.microsoft.com/office/drawing/2014/chart" uri="{C3380CC4-5D6E-409C-BE32-E72D297353CC}">
              <c16:uniqueId val="{00000001-44D3-4C86-9D20-9AA3B8F8AFFE}"/>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'R58115'!$P$4:$P$13</c:f>
              <c:numCache>
                <c:formatCode>m/d;@</c:formatCode>
                <c:ptCount val="10"/>
                <c:pt idx="0">
                  <c:v>42691</c:v>
                </c:pt>
                <c:pt idx="1">
                  <c:v>42692</c:v>
                </c:pt>
                <c:pt idx="2">
                  <c:v>42693</c:v>
                </c:pt>
                <c:pt idx="3">
                  <c:v>42694</c:v>
                </c:pt>
                <c:pt idx="4">
                  <c:v>42695</c:v>
                </c:pt>
              </c:numCache>
            </c:numRef>
          </c:cat>
          <c:val>
            <c:numRef>
              <c:f>'R58115'!$W$4:$W$13</c:f>
              <c:numCache>
                <c:formatCode>0.0</c:formatCode>
                <c:ptCount val="10"/>
                <c:pt idx="3">
                  <c:v>20</c:v>
                </c:pt>
              </c:numCache>
            </c:numRef>
          </c:val>
          <c:extLst>
            <c:ext xmlns:c16="http://schemas.microsoft.com/office/drawing/2014/chart" uri="{C3380CC4-5D6E-409C-BE32-E72D297353CC}">
              <c16:uniqueId val="{00000000-6DCF-454D-A09C-7D6556A78CDC}"/>
            </c:ext>
          </c:extLst>
        </c:ser>
        <c:ser>
          <c:idx val="1"/>
          <c:order val="1"/>
          <c:tx>
            <c:v>1st trial</c:v>
          </c:tx>
          <c:spPr>
            <a:solidFill>
              <a:srgbClr val="CCCC00"/>
            </a:solidFill>
            <a:ln>
              <a:solidFill>
                <a:srgbClr val="CCCC00"/>
              </a:solidFill>
            </a:ln>
            <a:effectLst/>
          </c:spPr>
          <c:invertIfNegative val="0"/>
          <c:cat>
            <c:numRef>
              <c:f>'R58115'!$P$4:$P$13</c:f>
              <c:numCache>
                <c:formatCode>m/d;@</c:formatCode>
                <c:ptCount val="10"/>
                <c:pt idx="0">
                  <c:v>42691</c:v>
                </c:pt>
                <c:pt idx="1">
                  <c:v>42692</c:v>
                </c:pt>
                <c:pt idx="2">
                  <c:v>42693</c:v>
                </c:pt>
                <c:pt idx="3">
                  <c:v>42694</c:v>
                </c:pt>
                <c:pt idx="4">
                  <c:v>42695</c:v>
                </c:pt>
              </c:numCache>
            </c:numRef>
          </c:cat>
          <c:val>
            <c:numRef>
              <c:f>'R58115'!$X$4:$X$13</c:f>
              <c:numCache>
                <c:formatCode>General</c:formatCode>
                <c:ptCount val="10"/>
                <c:pt idx="1">
                  <c:v>167.32</c:v>
                </c:pt>
                <c:pt idx="2">
                  <c:v>167.32</c:v>
                </c:pt>
                <c:pt idx="3">
                  <c:v>262.3</c:v>
                </c:pt>
              </c:numCache>
            </c:numRef>
          </c:val>
          <c:extLst>
            <c:ext xmlns:c16="http://schemas.microsoft.com/office/drawing/2014/chart" uri="{C3380CC4-5D6E-409C-BE32-E72D297353CC}">
              <c16:uniqueId val="{00000001-6DCF-454D-A09C-7D6556A78CDC}"/>
            </c:ext>
          </c:extLst>
        </c:ser>
        <c:ser>
          <c:idx val="2"/>
          <c:order val="2"/>
          <c:tx>
            <c:v>2nd trial</c:v>
          </c:tx>
          <c:spPr>
            <a:solidFill>
              <a:srgbClr val="CC6600"/>
            </a:solidFill>
            <a:ln>
              <a:solidFill>
                <a:srgbClr val="CC6600"/>
              </a:solidFill>
            </a:ln>
            <a:effectLst/>
          </c:spPr>
          <c:invertIfNegative val="0"/>
          <c:cat>
            <c:numRef>
              <c:f>'R58115'!$P$4:$P$13</c:f>
              <c:numCache>
                <c:formatCode>m/d;@</c:formatCode>
                <c:ptCount val="10"/>
                <c:pt idx="0">
                  <c:v>42691</c:v>
                </c:pt>
                <c:pt idx="1">
                  <c:v>42692</c:v>
                </c:pt>
                <c:pt idx="2">
                  <c:v>42693</c:v>
                </c:pt>
                <c:pt idx="3">
                  <c:v>42694</c:v>
                </c:pt>
                <c:pt idx="4">
                  <c:v>42695</c:v>
                </c:pt>
              </c:numCache>
            </c:numRef>
          </c:cat>
          <c:val>
            <c:numRef>
              <c:f>'R58115'!$AB$4:$AB$13</c:f>
              <c:numCache>
                <c:formatCode>General</c:formatCode>
                <c:ptCount val="10"/>
                <c:pt idx="2">
                  <c:v>262.3</c:v>
                </c:pt>
                <c:pt idx="3">
                  <c:v>262.3</c:v>
                </c:pt>
              </c:numCache>
            </c:numRef>
          </c:val>
          <c:extLst>
            <c:ext xmlns:c16="http://schemas.microsoft.com/office/drawing/2014/chart" uri="{C3380CC4-5D6E-409C-BE32-E72D297353CC}">
              <c16:uniqueId val="{00000002-6DCF-454D-A09C-7D6556A78CDC}"/>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3"/>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'R58115'!$P$4:$P$13</c:f>
              <c:numCache>
                <c:formatCode>m/d;@</c:formatCode>
                <c:ptCount val="10"/>
                <c:pt idx="0">
                  <c:v>42691</c:v>
                </c:pt>
                <c:pt idx="1">
                  <c:v>42692</c:v>
                </c:pt>
                <c:pt idx="2">
                  <c:v>42693</c:v>
                </c:pt>
                <c:pt idx="3">
                  <c:v>42694</c:v>
                </c:pt>
                <c:pt idx="4">
                  <c:v>42695</c:v>
                </c:pt>
              </c:numCache>
            </c:numRef>
          </c:cat>
          <c:val>
            <c:numRef>
              <c:f>'R58115'!$U$4:$U$13</c:f>
              <c:numCache>
                <c:formatCode>0.000</c:formatCode>
                <c:ptCount val="10"/>
                <c:pt idx="1">
                  <c:v>0.32317692101982998</c:v>
                </c:pt>
                <c:pt idx="2">
                  <c:v>0.47941373145662847</c:v>
                </c:pt>
                <c:pt idx="3">
                  <c:v>0.81968431258278152</c:v>
                </c:pt>
              </c:numCache>
            </c:numRef>
          </c:val>
          <c:smooth val="0"/>
          <c:extLst>
            <c:ext xmlns:c16="http://schemas.microsoft.com/office/drawing/2014/chart" uri="{C3380CC4-5D6E-409C-BE32-E72D297353CC}">
              <c16:uniqueId val="{00000003-6DCF-454D-A09C-7D6556A78CDC}"/>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'R58115'!$D$4:$D$17</c:f>
              <c:numCache>
                <c:formatCode>m/d/yy\ h:mm;@</c:formatCode>
                <c:ptCount val="14"/>
                <c:pt idx="0">
                  <c:v>42692.423819444448</c:v>
                </c:pt>
                <c:pt idx="1">
                  <c:v>42693.475486111114</c:v>
                </c:pt>
                <c:pt idx="2">
                  <c:v>42693.633587962962</c:v>
                </c:pt>
                <c:pt idx="3">
                  <c:v>42694.364953703705</c:v>
                </c:pt>
                <c:pt idx="4">
                  <c:v>42694.552835648145</c:v>
                </c:pt>
                <c:pt idx="5">
                  <c:v>42694.731724537036</c:v>
                </c:pt>
              </c:numCache>
            </c:numRef>
          </c:xVal>
          <c:yVal>
            <c:numRef>
              <c:f>'R58115'!$J$4:$J$17</c:f>
              <c:numCache>
                <c:formatCode>0.0</c:formatCode>
                <c:ptCount val="14"/>
                <c:pt idx="0">
                  <c:v>7.1417659788887562</c:v>
                </c:pt>
                <c:pt idx="1">
                  <c:v>7.1635523127964369</c:v>
                </c:pt>
                <c:pt idx="2">
                  <c:v>7.3781814263983279</c:v>
                </c:pt>
                <c:pt idx="3">
                  <c:v>6</c:v>
                </c:pt>
                <c:pt idx="4">
                  <c:v>7.6139545144210112</c:v>
                </c:pt>
                <c:pt idx="5">
                  <c:v>7.4271106801492719</c:v>
                </c:pt>
              </c:numCache>
            </c:numRef>
          </c:yVal>
          <c:smooth val="0"/>
          <c:extLst>
            <c:ext xmlns:c16="http://schemas.microsoft.com/office/drawing/2014/chart" uri="{C3380CC4-5D6E-409C-BE32-E72D297353CC}">
              <c16:uniqueId val="{00000000-93FF-4F4A-8B29-416108DA395A}"/>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'R60117'!$Q$3</c:f>
              <c:strCache>
                <c:ptCount val="1"/>
                <c:pt idx="0">
                  <c:v>Out of room</c:v>
                </c:pt>
              </c:strCache>
            </c:strRef>
          </c:tx>
          <c:spPr>
            <a:solidFill>
              <a:schemeClr val="accent5"/>
            </a:solidFill>
            <a:ln>
              <a:solidFill>
                <a:schemeClr val="accent5"/>
              </a:solidFill>
            </a:ln>
            <a:effectLst/>
          </c:spPr>
          <c:invertIfNegative val="0"/>
          <c:cat>
            <c:numRef>
              <c:f>'R60117'!$P$4:$P$12</c:f>
              <c:numCache>
                <c:formatCode>m/d;@</c:formatCode>
                <c:ptCount val="9"/>
                <c:pt idx="0">
                  <c:v>43068</c:v>
                </c:pt>
                <c:pt idx="1">
                  <c:v>43069</c:v>
                </c:pt>
                <c:pt idx="2">
                  <c:v>43070</c:v>
                </c:pt>
                <c:pt idx="3">
                  <c:v>43071</c:v>
                </c:pt>
              </c:numCache>
            </c:numRef>
          </c:cat>
          <c:val>
            <c:numRef>
              <c:f>'R60117'!$Q$4:$Q$12</c:f>
              <c:numCache>
                <c:formatCode>General</c:formatCode>
                <c:ptCount val="9"/>
                <c:pt idx="0">
                  <c:v>2</c:v>
                </c:pt>
                <c:pt idx="1">
                  <c:v>3</c:v>
                </c:pt>
                <c:pt idx="2">
                  <c:v>4</c:v>
                </c:pt>
                <c:pt idx="3">
                  <c:v>4</c:v>
                </c:pt>
              </c:numCache>
            </c:numRef>
          </c:val>
          <c:extLst>
            <c:ext xmlns:c16="http://schemas.microsoft.com/office/drawing/2014/chart" uri="{C3380CC4-5D6E-409C-BE32-E72D297353CC}">
              <c16:uniqueId val="{00000000-58CF-4DC3-9139-144FA5DBE5EB}"/>
            </c:ext>
          </c:extLst>
        </c:ser>
        <c:ser>
          <c:idx val="1"/>
          <c:order val="1"/>
          <c:tx>
            <c:strRef>
              <c:f>'R60117'!$R$3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'R60117'!$P$4:$P$12</c:f>
              <c:numCache>
                <c:formatCode>m/d;@</c:formatCode>
                <c:ptCount val="9"/>
                <c:pt idx="0">
                  <c:v>43068</c:v>
                </c:pt>
                <c:pt idx="1">
                  <c:v>43069</c:v>
                </c:pt>
                <c:pt idx="2">
                  <c:v>43070</c:v>
                </c:pt>
                <c:pt idx="3">
                  <c:v>43071</c:v>
                </c:pt>
              </c:numCache>
            </c:numRef>
          </c:cat>
          <c:val>
            <c:numRef>
              <c:f>'R60117'!$R$4:$R$12</c:f>
              <c:numCache>
                <c:formatCode>General</c:formatCode>
                <c:ptCount val="9"/>
                <c:pt idx="0">
                  <c:v>2</c:v>
                </c:pt>
                <c:pt idx="1">
                  <c:v>3</c:v>
                </c:pt>
                <c:pt idx="2">
                  <c:v>4</c:v>
                </c:pt>
                <c:pt idx="3">
                  <c:v>4</c:v>
                </c:pt>
              </c:numCache>
            </c:numRef>
          </c:val>
          <c:extLst>
            <c:ext xmlns:c16="http://schemas.microsoft.com/office/drawing/2014/chart" uri="{C3380CC4-5D6E-409C-BE32-E72D297353CC}">
              <c16:uniqueId val="{00000001-58CF-4DC3-9139-144FA5DBE5EB}"/>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'R60117'!$P$4:$P$12</c:f>
              <c:numCache>
                <c:formatCode>m/d;@</c:formatCode>
                <c:ptCount val="9"/>
                <c:pt idx="0">
                  <c:v>43068</c:v>
                </c:pt>
                <c:pt idx="1">
                  <c:v>43069</c:v>
                </c:pt>
                <c:pt idx="2">
                  <c:v>43070</c:v>
                </c:pt>
                <c:pt idx="3">
                  <c:v>43071</c:v>
                </c:pt>
              </c:numCache>
            </c:numRef>
          </c:cat>
          <c:val>
            <c:numRef>
              <c:f>'R60117'!$W$4:$W$12</c:f>
              <c:numCache>
                <c:formatCode>0.0</c:formatCode>
                <c:ptCount val="9"/>
              </c:numCache>
            </c:numRef>
          </c:val>
          <c:extLst>
            <c:ext xmlns:c16="http://schemas.microsoft.com/office/drawing/2014/chart" uri="{C3380CC4-5D6E-409C-BE32-E72D297353CC}">
              <c16:uniqueId val="{00000000-DFAD-40EA-A115-7E82AE640136}"/>
            </c:ext>
          </c:extLst>
        </c:ser>
        <c:ser>
          <c:idx val="1"/>
          <c:order val="1"/>
          <c:tx>
            <c:v>1st trial</c:v>
          </c:tx>
          <c:spPr>
            <a:solidFill>
              <a:srgbClr val="CCCC00"/>
            </a:solidFill>
            <a:ln>
              <a:solidFill>
                <a:srgbClr val="CCCC00"/>
              </a:solidFill>
            </a:ln>
            <a:effectLst/>
          </c:spPr>
          <c:invertIfNegative val="0"/>
          <c:cat>
            <c:numRef>
              <c:f>'R60117'!$P$4:$P$12</c:f>
              <c:numCache>
                <c:formatCode>m/d;@</c:formatCode>
                <c:ptCount val="9"/>
                <c:pt idx="0">
                  <c:v>43068</c:v>
                </c:pt>
                <c:pt idx="1">
                  <c:v>43069</c:v>
                </c:pt>
                <c:pt idx="2">
                  <c:v>43070</c:v>
                </c:pt>
                <c:pt idx="3">
                  <c:v>43071</c:v>
                </c:pt>
              </c:numCache>
            </c:numRef>
          </c:cat>
          <c:val>
            <c:numRef>
              <c:f>'R60117'!$X$4:$X$12</c:f>
              <c:numCache>
                <c:formatCode>General</c:formatCode>
                <c:ptCount val="9"/>
                <c:pt idx="0">
                  <c:v>332.8</c:v>
                </c:pt>
                <c:pt idx="1">
                  <c:v>516.96</c:v>
                </c:pt>
                <c:pt idx="2">
                  <c:v>486.96</c:v>
                </c:pt>
                <c:pt idx="3">
                  <c:v>486.96</c:v>
                </c:pt>
              </c:numCache>
            </c:numRef>
          </c:val>
          <c:extLst>
            <c:ext xmlns:c16="http://schemas.microsoft.com/office/drawing/2014/chart" uri="{C3380CC4-5D6E-409C-BE32-E72D297353CC}">
              <c16:uniqueId val="{00000001-DFAD-40EA-A115-7E82AE640136}"/>
            </c:ext>
          </c:extLst>
        </c:ser>
        <c:ser>
          <c:idx val="2"/>
          <c:order val="2"/>
          <c:tx>
            <c:v>2nd trial</c:v>
          </c:tx>
          <c:spPr>
            <a:solidFill>
              <a:srgbClr val="CC6600"/>
            </a:solidFill>
            <a:ln>
              <a:solidFill>
                <a:srgbClr val="CC6600"/>
              </a:solidFill>
            </a:ln>
            <a:effectLst/>
          </c:spPr>
          <c:invertIfNegative val="0"/>
          <c:cat>
            <c:numRef>
              <c:f>'R60117'!$P$4:$P$12</c:f>
              <c:numCache>
                <c:formatCode>m/d;@</c:formatCode>
                <c:ptCount val="9"/>
                <c:pt idx="0">
                  <c:v>43068</c:v>
                </c:pt>
                <c:pt idx="1">
                  <c:v>43069</c:v>
                </c:pt>
                <c:pt idx="2">
                  <c:v>43070</c:v>
                </c:pt>
                <c:pt idx="3">
                  <c:v>43071</c:v>
                </c:pt>
              </c:numCache>
            </c:numRef>
          </c:cat>
          <c:val>
            <c:numRef>
              <c:f>'R60117'!$AB$4:$AB$12</c:f>
              <c:numCache>
                <c:formatCode>General</c:formatCode>
                <c:ptCount val="9"/>
                <c:pt idx="0">
                  <c:v>391.96</c:v>
                </c:pt>
                <c:pt idx="1">
                  <c:v>849.76</c:v>
                </c:pt>
                <c:pt idx="2">
                  <c:v>302.8</c:v>
                </c:pt>
                <c:pt idx="3">
                  <c:v>486.96</c:v>
                </c:pt>
              </c:numCache>
            </c:numRef>
          </c:val>
          <c:extLst>
            <c:ext xmlns:c16="http://schemas.microsoft.com/office/drawing/2014/chart" uri="{C3380CC4-5D6E-409C-BE32-E72D297353CC}">
              <c16:uniqueId val="{00000002-DFAD-40EA-A115-7E82AE640136}"/>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'R60117'!$P$4:$P$8</c:f>
              <c:numCache>
                <c:formatCode>m/d;@</c:formatCode>
                <c:ptCount val="5"/>
                <c:pt idx="0">
                  <c:v>43068</c:v>
                </c:pt>
                <c:pt idx="1">
                  <c:v>43069</c:v>
                </c:pt>
                <c:pt idx="2">
                  <c:v>43070</c:v>
                </c:pt>
                <c:pt idx="3">
                  <c:v>43071</c:v>
                </c:pt>
              </c:numCache>
            </c:numRef>
          </c:cat>
          <c:val>
            <c:numRef>
              <c:f>'R60117'!$AF$4:$AF$8</c:f>
              <c:numCache>
                <c:formatCode>General</c:formatCode>
                <c:ptCount val="5"/>
                <c:pt idx="1">
                  <c:v>486.96</c:v>
                </c:pt>
                <c:pt idx="2">
                  <c:v>416.32</c:v>
                </c:pt>
                <c:pt idx="3">
                  <c:v>302.8</c:v>
                </c:pt>
              </c:numCache>
            </c:numRef>
          </c:val>
          <c:extLst>
            <c:ext xmlns:c16="http://schemas.microsoft.com/office/drawing/2014/chart" uri="{C3380CC4-5D6E-409C-BE32-E72D297353CC}">
              <c16:uniqueId val="{00000003-DFAD-40EA-A115-7E82AE640136}"/>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'R60117'!$P$4:$P$12</c:f>
              <c:numCache>
                <c:formatCode>m/d;@</c:formatCode>
                <c:ptCount val="9"/>
                <c:pt idx="0">
                  <c:v>43068</c:v>
                </c:pt>
                <c:pt idx="1">
                  <c:v>43069</c:v>
                </c:pt>
                <c:pt idx="2">
                  <c:v>43070</c:v>
                </c:pt>
                <c:pt idx="3">
                  <c:v>43071</c:v>
                </c:pt>
              </c:numCache>
            </c:numRef>
          </c:cat>
          <c:val>
            <c:numRef>
              <c:f>'R60117'!$AJ$4:$AJ$8</c:f>
              <c:numCache>
                <c:formatCode>General</c:formatCode>
                <c:ptCount val="5"/>
                <c:pt idx="2">
                  <c:v>516.96</c:v>
                </c:pt>
                <c:pt idx="3">
                  <c:v>486.96</c:v>
                </c:pt>
              </c:numCache>
            </c:numRef>
          </c:val>
          <c:extLst>
            <c:ext xmlns:c16="http://schemas.microsoft.com/office/drawing/2014/chart" uri="{C3380CC4-5D6E-409C-BE32-E72D297353CC}">
              <c16:uniqueId val="{00000004-DFAD-40EA-A115-7E82AE640136}"/>
            </c:ext>
          </c:extLst>
        </c:ser>
        <c:ser>
          <c:idx val="6"/>
          <c:order val="5"/>
          <c:tx>
            <c:v>5th trial</c:v>
          </c:tx>
          <c:spPr>
            <a:solidFill>
              <a:srgbClr val="7030A0"/>
            </a:solidFill>
            <a:ln>
              <a:solidFill>
                <a:srgbClr val="7030A0"/>
              </a:solidFill>
            </a:ln>
            <a:effectLst/>
          </c:spPr>
          <c:invertIfNegative val="0"/>
          <c:cat>
            <c:numRef>
              <c:f>'R60117'!$P$4:$P$12</c:f>
              <c:numCache>
                <c:formatCode>m/d;@</c:formatCode>
                <c:ptCount val="9"/>
                <c:pt idx="0">
                  <c:v>43068</c:v>
                </c:pt>
                <c:pt idx="1">
                  <c:v>43069</c:v>
                </c:pt>
                <c:pt idx="2">
                  <c:v>43070</c:v>
                </c:pt>
                <c:pt idx="3">
                  <c:v>43071</c:v>
                </c:pt>
              </c:numCache>
            </c:numRef>
          </c:cat>
          <c:val>
            <c:numRef>
              <c:f>'R60117'!$AN$4:$AN$8</c:f>
              <c:numCache>
                <c:formatCode>General</c:formatCode>
                <c:ptCount val="5"/>
              </c:numCache>
            </c:numRef>
          </c:val>
          <c:extLst>
            <c:ext xmlns:c16="http://schemas.microsoft.com/office/drawing/2014/chart" uri="{C3380CC4-5D6E-409C-BE32-E72D297353CC}">
              <c16:uniqueId val="{00000005-DFAD-40EA-A115-7E82AE640136}"/>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'R60117'!$P$4:$P$12</c:f>
              <c:numCache>
                <c:formatCode>m/d;@</c:formatCode>
                <c:ptCount val="9"/>
                <c:pt idx="0">
                  <c:v>43068</c:v>
                </c:pt>
                <c:pt idx="1">
                  <c:v>43069</c:v>
                </c:pt>
                <c:pt idx="2">
                  <c:v>43070</c:v>
                </c:pt>
                <c:pt idx="3">
                  <c:v>43071</c:v>
                </c:pt>
              </c:numCache>
            </c:numRef>
          </c:cat>
          <c:val>
            <c:numRef>
              <c:f>'R60117'!$U$4:$U$12</c:f>
              <c:numCache>
                <c:formatCode>0.000</c:formatCode>
                <c:ptCount val="9"/>
                <c:pt idx="0">
                  <c:v>0.67878154417582415</c:v>
                </c:pt>
                <c:pt idx="1">
                  <c:v>0.83094587960552269</c:v>
                </c:pt>
                <c:pt idx="2">
                  <c:v>0.70178986896057338</c:v>
                </c:pt>
                <c:pt idx="3">
                  <c:v>0.86823483240433219</c:v>
                </c:pt>
              </c:numCache>
            </c:numRef>
          </c:val>
          <c:smooth val="0"/>
          <c:extLst>
            <c:ext xmlns:c16="http://schemas.microsoft.com/office/drawing/2014/chart" uri="{C3380CC4-5D6E-409C-BE32-E72D297353CC}">
              <c16:uniqueId val="{00000006-DFAD-40EA-A115-7E82AE640136}"/>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'R60117'!$D$4:$D$16</c:f>
              <c:numCache>
                <c:formatCode>m/d/yy\ h:mm;@</c:formatCode>
                <c:ptCount val="13"/>
                <c:pt idx="0">
                  <c:v>42703.593807870369</c:v>
                </c:pt>
                <c:pt idx="1">
                  <c:v>42703.702025462961</c:v>
                </c:pt>
                <c:pt idx="2">
                  <c:v>42704.384791666664</c:v>
                </c:pt>
                <c:pt idx="3">
                  <c:v>42704.559421296297</c:v>
                </c:pt>
                <c:pt idx="4">
                  <c:v>42704.615231481483</c:v>
                </c:pt>
                <c:pt idx="5">
                  <c:v>42705.374756944446</c:v>
                </c:pt>
                <c:pt idx="6">
                  <c:v>42705.506122685183</c:v>
                </c:pt>
                <c:pt idx="7">
                  <c:v>42705.586608796293</c:v>
                </c:pt>
                <c:pt idx="8">
                  <c:v>42705.764537037037</c:v>
                </c:pt>
                <c:pt idx="9">
                  <c:v>42706.281747685185</c:v>
                </c:pt>
                <c:pt idx="10">
                  <c:v>42706.366203703707</c:v>
                </c:pt>
                <c:pt idx="11">
                  <c:v>42706.404016203705</c:v>
                </c:pt>
                <c:pt idx="12">
                  <c:v>42706.437326388892</c:v>
                </c:pt>
              </c:numCache>
            </c:numRef>
          </c:xVal>
          <c:yVal>
            <c:numRef>
              <c:f>'R60117'!$J$4:$J$16</c:f>
              <c:numCache>
                <c:formatCode>0.0</c:formatCode>
                <c:ptCount val="13"/>
                <c:pt idx="0">
                  <c:v>7.3240594310963818</c:v>
                </c:pt>
                <c:pt idx="1">
                  <c:v>7.5423625766823159</c:v>
                </c:pt>
                <c:pt idx="2">
                  <c:v>7.556683982160382</c:v>
                </c:pt>
                <c:pt idx="3">
                  <c:v>7.5374567783621131</c:v>
                </c:pt>
                <c:pt idx="4">
                  <c:v>7.5240827839954694</c:v>
                </c:pt>
                <c:pt idx="5">
                  <c:v>7.5225335305927707</c:v>
                </c:pt>
                <c:pt idx="6">
                  <c:v>7.3095777190923314</c:v>
                </c:pt>
                <c:pt idx="7">
                  <c:v>7.3348882810113691</c:v>
                </c:pt>
                <c:pt idx="8">
                  <c:v>7.6108767776876505</c:v>
                </c:pt>
                <c:pt idx="9">
                  <c:v>7.565436553208138</c:v>
                </c:pt>
                <c:pt idx="10">
                  <c:v>7.810145282855526</c:v>
                </c:pt>
                <c:pt idx="11">
                  <c:v>7.7047702565561718</c:v>
                </c:pt>
                <c:pt idx="12">
                  <c:v>7.3875343842796592</c:v>
                </c:pt>
              </c:numCache>
            </c:numRef>
          </c:yVal>
          <c:smooth val="0"/>
          <c:extLst>
            <c:ext xmlns:c16="http://schemas.microsoft.com/office/drawing/2014/chart" uri="{C3380CC4-5D6E-409C-BE32-E72D297353CC}">
              <c16:uniqueId val="{00000000-8C60-4EB2-961F-ACAD57D4C0F1}"/>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'R61118'!$Q$3</c:f>
              <c:strCache>
                <c:ptCount val="1"/>
                <c:pt idx="0">
                  <c:v>Out of room</c:v>
                </c:pt>
              </c:strCache>
            </c:strRef>
          </c:tx>
          <c:spPr>
            <a:solidFill>
              <a:schemeClr val="accent5"/>
            </a:solidFill>
            <a:ln>
              <a:solidFill>
                <a:schemeClr val="accent5"/>
              </a:solidFill>
            </a:ln>
            <a:effectLst/>
          </c:spPr>
          <c:invertIfNegative val="0"/>
          <c:cat>
            <c:numRef>
              <c:f>'R61118'!$P$4:$P$12</c:f>
              <c:numCache>
                <c:formatCode>m/d;@</c:formatCode>
                <c:ptCount val="9"/>
                <c:pt idx="0">
                  <c:v>43069</c:v>
                </c:pt>
                <c:pt idx="1">
                  <c:v>43070</c:v>
                </c:pt>
                <c:pt idx="2">
                  <c:v>43071</c:v>
                </c:pt>
                <c:pt idx="3">
                  <c:v>43072</c:v>
                </c:pt>
                <c:pt idx="4">
                  <c:v>43073</c:v>
                </c:pt>
                <c:pt idx="5">
                  <c:v>43074</c:v>
                </c:pt>
                <c:pt idx="6" formatCode="d\-mmm">
                  <c:v>43075</c:v>
                </c:pt>
              </c:numCache>
            </c:numRef>
          </c:cat>
          <c:val>
            <c:numRef>
              <c:f>'R61118'!$Q$4:$Q$12</c:f>
              <c:numCache>
                <c:formatCode>General</c:formatCode>
                <c:ptCount val="9"/>
                <c:pt idx="1">
                  <c:v>2</c:v>
                </c:pt>
                <c:pt idx="2">
                  <c:v>2</c:v>
                </c:pt>
                <c:pt idx="3">
                  <c:v>1</c:v>
                </c:pt>
              </c:numCache>
            </c:numRef>
          </c:val>
          <c:extLst>
            <c:ext xmlns:c16="http://schemas.microsoft.com/office/drawing/2014/chart" uri="{C3380CC4-5D6E-409C-BE32-E72D297353CC}">
              <c16:uniqueId val="{00000000-C88B-4B27-BB32-CEFC61AA4B34}"/>
            </c:ext>
          </c:extLst>
        </c:ser>
        <c:ser>
          <c:idx val="1"/>
          <c:order val="1"/>
          <c:tx>
            <c:strRef>
              <c:f>'R61118'!$R$3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'R61118'!$P$4:$P$12</c:f>
              <c:numCache>
                <c:formatCode>m/d;@</c:formatCode>
                <c:ptCount val="9"/>
                <c:pt idx="0">
                  <c:v>43069</c:v>
                </c:pt>
                <c:pt idx="1">
                  <c:v>43070</c:v>
                </c:pt>
                <c:pt idx="2">
                  <c:v>43071</c:v>
                </c:pt>
                <c:pt idx="3">
                  <c:v>43072</c:v>
                </c:pt>
                <c:pt idx="4">
                  <c:v>43073</c:v>
                </c:pt>
                <c:pt idx="5">
                  <c:v>43074</c:v>
                </c:pt>
                <c:pt idx="6" formatCode="d\-mmm">
                  <c:v>43075</c:v>
                </c:pt>
              </c:numCache>
            </c:numRef>
          </c:cat>
          <c:val>
            <c:numRef>
              <c:f>'R61118'!$R$4:$R$12</c:f>
              <c:numCache>
                <c:formatCode>General</c:formatCode>
                <c:ptCount val="9"/>
                <c:pt idx="1">
                  <c:v>2</c:v>
                </c:pt>
                <c:pt idx="2">
                  <c:v>2</c:v>
                </c:pt>
                <c:pt idx="3">
                  <c:v>1</c:v>
                </c:pt>
              </c:numCache>
            </c:numRef>
          </c:val>
          <c:extLst>
            <c:ext xmlns:c16="http://schemas.microsoft.com/office/drawing/2014/chart" uri="{C3380CC4-5D6E-409C-BE32-E72D297353CC}">
              <c16:uniqueId val="{00000001-C88B-4B27-BB32-CEFC61AA4B34}"/>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'R61118'!$P$4:$P$12</c:f>
              <c:numCache>
                <c:formatCode>m/d;@</c:formatCode>
                <c:ptCount val="9"/>
                <c:pt idx="0">
                  <c:v>43069</c:v>
                </c:pt>
                <c:pt idx="1">
                  <c:v>43070</c:v>
                </c:pt>
                <c:pt idx="2">
                  <c:v>43071</c:v>
                </c:pt>
                <c:pt idx="3">
                  <c:v>43072</c:v>
                </c:pt>
                <c:pt idx="4">
                  <c:v>43073</c:v>
                </c:pt>
                <c:pt idx="5">
                  <c:v>43074</c:v>
                </c:pt>
                <c:pt idx="6" formatCode="d\-mmm">
                  <c:v>43075</c:v>
                </c:pt>
              </c:numCache>
            </c:numRef>
          </c:cat>
          <c:val>
            <c:numRef>
              <c:f>'R61118'!$W$4:$W$12</c:f>
              <c:numCache>
                <c:formatCode>0.0</c:formatCode>
                <c:ptCount val="9"/>
              </c:numCache>
            </c:numRef>
          </c:val>
          <c:extLst>
            <c:ext xmlns:c16="http://schemas.microsoft.com/office/drawing/2014/chart" uri="{C3380CC4-5D6E-409C-BE32-E72D297353CC}">
              <c16:uniqueId val="{00000000-A7A6-428B-90A9-BA7E5EC948C9}"/>
            </c:ext>
          </c:extLst>
        </c:ser>
        <c:ser>
          <c:idx val="1"/>
          <c:order val="1"/>
          <c:tx>
            <c:v>1st trial</c:v>
          </c:tx>
          <c:spPr>
            <a:solidFill>
              <a:srgbClr val="CCCC00"/>
            </a:solidFill>
            <a:ln>
              <a:solidFill>
                <a:srgbClr val="CCCC00"/>
              </a:solidFill>
            </a:ln>
            <a:effectLst/>
          </c:spPr>
          <c:invertIfNegative val="0"/>
          <c:cat>
            <c:numRef>
              <c:f>'R61118'!$P$4:$P$12</c:f>
              <c:numCache>
                <c:formatCode>m/d;@</c:formatCode>
                <c:ptCount val="9"/>
                <c:pt idx="0">
                  <c:v>43069</c:v>
                </c:pt>
                <c:pt idx="1">
                  <c:v>43070</c:v>
                </c:pt>
                <c:pt idx="2">
                  <c:v>43071</c:v>
                </c:pt>
                <c:pt idx="3">
                  <c:v>43072</c:v>
                </c:pt>
                <c:pt idx="4">
                  <c:v>43073</c:v>
                </c:pt>
                <c:pt idx="5">
                  <c:v>43074</c:v>
                </c:pt>
                <c:pt idx="6" formatCode="d\-mmm">
                  <c:v>43075</c:v>
                </c:pt>
              </c:numCache>
            </c:numRef>
          </c:cat>
          <c:val>
            <c:numRef>
              <c:f>'R61118'!$X$4:$X$12</c:f>
              <c:numCache>
                <c:formatCode>General</c:formatCode>
                <c:ptCount val="9"/>
                <c:pt idx="1">
                  <c:v>279</c:v>
                </c:pt>
                <c:pt idx="2">
                  <c:v>246.04</c:v>
                </c:pt>
                <c:pt idx="3">
                  <c:v>277.38</c:v>
                </c:pt>
              </c:numCache>
            </c:numRef>
          </c:val>
          <c:extLst>
            <c:ext xmlns:c16="http://schemas.microsoft.com/office/drawing/2014/chart" uri="{C3380CC4-5D6E-409C-BE32-E72D297353CC}">
              <c16:uniqueId val="{00000001-A7A6-428B-90A9-BA7E5EC948C9}"/>
            </c:ext>
          </c:extLst>
        </c:ser>
        <c:ser>
          <c:idx val="2"/>
          <c:order val="2"/>
          <c:tx>
            <c:v>2nd trial</c:v>
          </c:tx>
          <c:spPr>
            <a:solidFill>
              <a:srgbClr val="CC6600"/>
            </a:solidFill>
            <a:ln>
              <a:solidFill>
                <a:srgbClr val="CC6600"/>
              </a:solidFill>
            </a:ln>
            <a:effectLst/>
          </c:spPr>
          <c:invertIfNegative val="0"/>
          <c:cat>
            <c:numRef>
              <c:f>'R61118'!$P$4:$P$12</c:f>
              <c:numCache>
                <c:formatCode>m/d;@</c:formatCode>
                <c:ptCount val="9"/>
                <c:pt idx="0">
                  <c:v>43069</c:v>
                </c:pt>
                <c:pt idx="1">
                  <c:v>43070</c:v>
                </c:pt>
                <c:pt idx="2">
                  <c:v>43071</c:v>
                </c:pt>
                <c:pt idx="3">
                  <c:v>43072</c:v>
                </c:pt>
                <c:pt idx="4">
                  <c:v>43073</c:v>
                </c:pt>
                <c:pt idx="5">
                  <c:v>43074</c:v>
                </c:pt>
                <c:pt idx="6" formatCode="d\-mmm">
                  <c:v>43075</c:v>
                </c:pt>
              </c:numCache>
            </c:numRef>
          </c:cat>
          <c:val>
            <c:numRef>
              <c:f>'R61118'!$AB$4:$AB$12</c:f>
              <c:numCache>
                <c:formatCode>General</c:formatCode>
                <c:ptCount val="9"/>
                <c:pt idx="1">
                  <c:v>152.34</c:v>
                </c:pt>
                <c:pt idx="2">
                  <c:v>246.04</c:v>
                </c:pt>
              </c:numCache>
            </c:numRef>
          </c:val>
          <c:extLst>
            <c:ext xmlns:c16="http://schemas.microsoft.com/office/drawing/2014/chart" uri="{C3380CC4-5D6E-409C-BE32-E72D297353CC}">
              <c16:uniqueId val="{00000002-A7A6-428B-90A9-BA7E5EC948C9}"/>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'R61118'!$P$4:$P$8</c:f>
              <c:numCache>
                <c:formatCode>m/d;@</c:formatCode>
                <c:ptCount val="5"/>
                <c:pt idx="0">
                  <c:v>43069</c:v>
                </c:pt>
                <c:pt idx="1">
                  <c:v>43070</c:v>
                </c:pt>
                <c:pt idx="2">
                  <c:v>43071</c:v>
                </c:pt>
                <c:pt idx="3">
                  <c:v>43072</c:v>
                </c:pt>
                <c:pt idx="4">
                  <c:v>43073</c:v>
                </c:pt>
              </c:numCache>
            </c:numRef>
          </c:cat>
          <c:val>
            <c:numRef>
              <c:f>'R61118'!$AF$4:$AF$8</c:f>
              <c:numCache>
                <c:formatCode>General</c:formatCode>
                <c:ptCount val="5"/>
              </c:numCache>
            </c:numRef>
          </c:val>
          <c:extLst>
            <c:ext xmlns:c16="http://schemas.microsoft.com/office/drawing/2014/chart" uri="{C3380CC4-5D6E-409C-BE32-E72D297353CC}">
              <c16:uniqueId val="{00000003-A7A6-428B-90A9-BA7E5EC948C9}"/>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'R61118'!$P$4:$P$12</c:f>
              <c:numCache>
                <c:formatCode>m/d;@</c:formatCode>
                <c:ptCount val="9"/>
                <c:pt idx="0">
                  <c:v>43069</c:v>
                </c:pt>
                <c:pt idx="1">
                  <c:v>43070</c:v>
                </c:pt>
                <c:pt idx="2">
                  <c:v>43071</c:v>
                </c:pt>
                <c:pt idx="3">
                  <c:v>43072</c:v>
                </c:pt>
                <c:pt idx="4">
                  <c:v>43073</c:v>
                </c:pt>
                <c:pt idx="5">
                  <c:v>43074</c:v>
                </c:pt>
                <c:pt idx="6" formatCode="d\-mmm">
                  <c:v>43075</c:v>
                </c:pt>
              </c:numCache>
            </c:numRef>
          </c:cat>
          <c:val>
            <c:numRef>
              <c:f>'R61118'!$AJ$4:$AJ$8</c:f>
              <c:numCache>
                <c:formatCode>General</c:formatCode>
                <c:ptCount val="5"/>
              </c:numCache>
            </c:numRef>
          </c:val>
          <c:extLst>
            <c:ext xmlns:c16="http://schemas.microsoft.com/office/drawing/2014/chart" uri="{C3380CC4-5D6E-409C-BE32-E72D297353CC}">
              <c16:uniqueId val="{00000004-A7A6-428B-90A9-BA7E5EC948C9}"/>
            </c:ext>
          </c:extLst>
        </c:ser>
        <c:ser>
          <c:idx val="6"/>
          <c:order val="5"/>
          <c:tx>
            <c:v>5th trial</c:v>
          </c:tx>
          <c:spPr>
            <a:solidFill>
              <a:srgbClr val="7030A0"/>
            </a:solidFill>
            <a:ln>
              <a:solidFill>
                <a:srgbClr val="7030A0"/>
              </a:solidFill>
            </a:ln>
            <a:effectLst/>
          </c:spPr>
          <c:invertIfNegative val="0"/>
          <c:cat>
            <c:numRef>
              <c:f>'R61118'!$P$4:$P$12</c:f>
              <c:numCache>
                <c:formatCode>m/d;@</c:formatCode>
                <c:ptCount val="9"/>
                <c:pt idx="0">
                  <c:v>43069</c:v>
                </c:pt>
                <c:pt idx="1">
                  <c:v>43070</c:v>
                </c:pt>
                <c:pt idx="2">
                  <c:v>43071</c:v>
                </c:pt>
                <c:pt idx="3">
                  <c:v>43072</c:v>
                </c:pt>
                <c:pt idx="4">
                  <c:v>43073</c:v>
                </c:pt>
                <c:pt idx="5">
                  <c:v>43074</c:v>
                </c:pt>
                <c:pt idx="6" formatCode="d\-mmm">
                  <c:v>43075</c:v>
                </c:pt>
              </c:numCache>
            </c:numRef>
          </c:cat>
          <c:val>
            <c:numRef>
              <c:f>'R61118'!$AN$4:$AN$8</c:f>
              <c:numCache>
                <c:formatCode>General</c:formatCode>
                <c:ptCount val="5"/>
              </c:numCache>
            </c:numRef>
          </c:val>
          <c:extLst>
            <c:ext xmlns:c16="http://schemas.microsoft.com/office/drawing/2014/chart" uri="{C3380CC4-5D6E-409C-BE32-E72D297353CC}">
              <c16:uniqueId val="{00000005-A7A6-428B-90A9-BA7E5EC948C9}"/>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'R61118'!$P$4:$P$12</c:f>
              <c:numCache>
                <c:formatCode>m/d;@</c:formatCode>
                <c:ptCount val="9"/>
                <c:pt idx="0">
                  <c:v>43069</c:v>
                </c:pt>
                <c:pt idx="1">
                  <c:v>43070</c:v>
                </c:pt>
                <c:pt idx="2">
                  <c:v>43071</c:v>
                </c:pt>
                <c:pt idx="3">
                  <c:v>43072</c:v>
                </c:pt>
                <c:pt idx="4">
                  <c:v>43073</c:v>
                </c:pt>
                <c:pt idx="5">
                  <c:v>43074</c:v>
                </c:pt>
                <c:pt idx="6" formatCode="d\-mmm">
                  <c:v>43075</c:v>
                </c:pt>
              </c:numCache>
            </c:numRef>
          </c:cat>
          <c:val>
            <c:numRef>
              <c:f>'R61118'!$U$4:$U$12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A7A6-428B-90A9-BA7E5EC948C9}"/>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'R61118'!$D$4:$D$16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'R61118'!$J$4:$J$16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1ED9-43C3-98D0-F5F70A989912}"/>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'R62119'!$Q$3</c:f>
              <c:strCache>
                <c:ptCount val="1"/>
                <c:pt idx="0">
                  <c:v>Out of room</c:v>
                </c:pt>
              </c:strCache>
            </c:strRef>
          </c:tx>
          <c:spPr>
            <a:solidFill>
              <a:schemeClr val="accent5"/>
            </a:solidFill>
            <a:ln>
              <a:solidFill>
                <a:schemeClr val="accent5"/>
              </a:solidFill>
            </a:ln>
            <a:effectLst/>
          </c:spPr>
          <c:invertIfNegative val="0"/>
          <c:cat>
            <c:numRef>
              <c:f>'R62119'!$P$4:$P$7</c:f>
              <c:numCache>
                <c:formatCode>m/d;@</c:formatCode>
                <c:ptCount val="4"/>
                <c:pt idx="0">
                  <c:v>43069</c:v>
                </c:pt>
                <c:pt idx="1">
                  <c:v>43070</c:v>
                </c:pt>
                <c:pt idx="2">
                  <c:v>43071</c:v>
                </c:pt>
                <c:pt idx="3">
                  <c:v>43072</c:v>
                </c:pt>
              </c:numCache>
            </c:numRef>
          </c:cat>
          <c:val>
            <c:numRef>
              <c:f>'R62119'!$Q$4:$Q$12</c:f>
              <c:numCache>
                <c:formatCode>General</c:formatCode>
                <c:ptCount val="9"/>
                <c:pt idx="1">
                  <c:v>2</c:v>
                </c:pt>
                <c:pt idx="2">
                  <c:v>1</c:v>
                </c:pt>
                <c:pt idx="3">
                  <c:v>1</c:v>
                </c:pt>
              </c:numCache>
            </c:numRef>
          </c:val>
          <c:extLst>
            <c:ext xmlns:c16="http://schemas.microsoft.com/office/drawing/2014/chart" uri="{C3380CC4-5D6E-409C-BE32-E72D297353CC}">
              <c16:uniqueId val="{00000000-BD3E-467E-8F18-81A7D9D7CD87}"/>
            </c:ext>
          </c:extLst>
        </c:ser>
        <c:ser>
          <c:idx val="1"/>
          <c:order val="1"/>
          <c:tx>
            <c:strRef>
              <c:f>'R62119'!$R$3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'R62119'!$P$4:$P$7</c:f>
              <c:numCache>
                <c:formatCode>m/d;@</c:formatCode>
                <c:ptCount val="4"/>
                <c:pt idx="0">
                  <c:v>43069</c:v>
                </c:pt>
                <c:pt idx="1">
                  <c:v>43070</c:v>
                </c:pt>
                <c:pt idx="2">
                  <c:v>43071</c:v>
                </c:pt>
                <c:pt idx="3">
                  <c:v>43072</c:v>
                </c:pt>
              </c:numCache>
            </c:numRef>
          </c:cat>
          <c:val>
            <c:numRef>
              <c:f>'R62119'!$R$4:$R$12</c:f>
              <c:numCache>
                <c:formatCode>General</c:formatCode>
                <c:ptCount val="9"/>
                <c:pt idx="1">
                  <c:v>2</c:v>
                </c:pt>
                <c:pt idx="2">
                  <c:v>1</c:v>
                </c:pt>
                <c:pt idx="3">
                  <c:v>1</c:v>
                </c:pt>
              </c:numCache>
            </c:numRef>
          </c:val>
          <c:extLst>
            <c:ext xmlns:c16="http://schemas.microsoft.com/office/drawing/2014/chart" uri="{C3380CC4-5D6E-409C-BE32-E72D297353CC}">
              <c16:uniqueId val="{00000001-BD3E-467E-8F18-81A7D9D7CD87}"/>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'R62119'!$P$4:$P$7</c:f>
              <c:numCache>
                <c:formatCode>m/d;@</c:formatCode>
                <c:ptCount val="4"/>
                <c:pt idx="0">
                  <c:v>43069</c:v>
                </c:pt>
                <c:pt idx="1">
                  <c:v>43070</c:v>
                </c:pt>
                <c:pt idx="2">
                  <c:v>43071</c:v>
                </c:pt>
                <c:pt idx="3">
                  <c:v>43072</c:v>
                </c:pt>
              </c:numCache>
            </c:numRef>
          </c:cat>
          <c:val>
            <c:numRef>
              <c:f>'R62119'!$W$4:$W$12</c:f>
              <c:numCache>
                <c:formatCode>0.0</c:formatCode>
                <c:ptCount val="9"/>
              </c:numCache>
            </c:numRef>
          </c:val>
          <c:extLst>
            <c:ext xmlns:c16="http://schemas.microsoft.com/office/drawing/2014/chart" uri="{C3380CC4-5D6E-409C-BE32-E72D297353CC}">
              <c16:uniqueId val="{00000000-475A-46A2-B641-61DDA9610039}"/>
            </c:ext>
          </c:extLst>
        </c:ser>
        <c:ser>
          <c:idx val="1"/>
          <c:order val="1"/>
          <c:spPr>
            <a:solidFill>
              <a:srgbClr val="CCCC00"/>
            </a:solidFill>
            <a:ln>
              <a:solidFill>
                <a:srgbClr val="CCCC00"/>
              </a:solidFill>
            </a:ln>
            <a:effectLst/>
          </c:spPr>
          <c:invertIfNegative val="0"/>
          <c:cat>
            <c:numRef>
              <c:f>'R62119'!$P$4:$P$7</c:f>
              <c:numCache>
                <c:formatCode>m/d;@</c:formatCode>
                <c:ptCount val="4"/>
                <c:pt idx="0">
                  <c:v>43069</c:v>
                </c:pt>
                <c:pt idx="1">
                  <c:v>43070</c:v>
                </c:pt>
                <c:pt idx="2">
                  <c:v>43071</c:v>
                </c:pt>
                <c:pt idx="3">
                  <c:v>43072</c:v>
                </c:pt>
              </c:numCache>
            </c:numRef>
          </c:cat>
          <c:val>
            <c:numRef>
              <c:f>'R62119'!$X$4:$X$7</c:f>
              <c:numCache>
                <c:formatCode>General</c:formatCode>
                <c:ptCount val="4"/>
                <c:pt idx="1">
                  <c:v>412.68</c:v>
                </c:pt>
                <c:pt idx="2">
                  <c:v>486.96</c:v>
                </c:pt>
                <c:pt idx="3">
                  <c:v>540.79999999999995</c:v>
                </c:pt>
              </c:numCache>
            </c:numRef>
          </c:val>
          <c:extLst>
            <c:ext xmlns:c16="http://schemas.microsoft.com/office/drawing/2014/chart" uri="{C3380CC4-5D6E-409C-BE32-E72D297353CC}">
              <c16:uniqueId val="{00000001-475A-46A2-B641-61DDA9610039}"/>
            </c:ext>
          </c:extLst>
        </c:ser>
        <c:ser>
          <c:idx val="2"/>
          <c:order val="2"/>
          <c:spPr>
            <a:solidFill>
              <a:srgbClr val="CC6600"/>
            </a:solidFill>
            <a:ln>
              <a:solidFill>
                <a:srgbClr val="CC6600"/>
              </a:solidFill>
            </a:ln>
            <a:effectLst/>
          </c:spPr>
          <c:invertIfNegative val="0"/>
          <c:cat>
            <c:numRef>
              <c:f>'R62119'!$P$4:$P$7</c:f>
              <c:numCache>
                <c:formatCode>m/d;@</c:formatCode>
                <c:ptCount val="4"/>
                <c:pt idx="0">
                  <c:v>43069</c:v>
                </c:pt>
                <c:pt idx="1">
                  <c:v>43070</c:v>
                </c:pt>
                <c:pt idx="2">
                  <c:v>43071</c:v>
                </c:pt>
                <c:pt idx="3">
                  <c:v>43072</c:v>
                </c:pt>
              </c:numCache>
            </c:numRef>
          </c:cat>
          <c:val>
            <c:numRef>
              <c:f>'R62119'!$AB$4:$AB$7</c:f>
              <c:numCache>
                <c:formatCode>General</c:formatCode>
                <c:ptCount val="4"/>
                <c:pt idx="1">
                  <c:v>540.79999999999995</c:v>
                </c:pt>
              </c:numCache>
            </c:numRef>
          </c:val>
          <c:extLst>
            <c:ext xmlns:c16="http://schemas.microsoft.com/office/drawing/2014/chart" uri="{C3380CC4-5D6E-409C-BE32-E72D297353CC}">
              <c16:uniqueId val="{00000002-475A-46A2-B641-61DDA9610039}"/>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'R62119'!$P$4:$P$7</c:f>
              <c:numCache>
                <c:formatCode>m/d;@</c:formatCode>
                <c:ptCount val="4"/>
                <c:pt idx="0">
                  <c:v>43069</c:v>
                </c:pt>
                <c:pt idx="1">
                  <c:v>43070</c:v>
                </c:pt>
                <c:pt idx="2">
                  <c:v>43071</c:v>
                </c:pt>
                <c:pt idx="3">
                  <c:v>43072</c:v>
                </c:pt>
              </c:numCache>
            </c:numRef>
          </c:cat>
          <c:val>
            <c:numRef>
              <c:f>'R62119'!$AF$4:$AF$8</c:f>
              <c:numCache>
                <c:formatCode>General</c:formatCode>
                <c:ptCount val="5"/>
              </c:numCache>
            </c:numRef>
          </c:val>
          <c:extLst>
            <c:ext xmlns:c16="http://schemas.microsoft.com/office/drawing/2014/chart" uri="{C3380CC4-5D6E-409C-BE32-E72D297353CC}">
              <c16:uniqueId val="{00000003-475A-46A2-B641-61DDA9610039}"/>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'R62119'!$P$4:$P$7</c:f>
              <c:numCache>
                <c:formatCode>m/d;@</c:formatCode>
                <c:ptCount val="4"/>
                <c:pt idx="0">
                  <c:v>43069</c:v>
                </c:pt>
                <c:pt idx="1">
                  <c:v>43070</c:v>
                </c:pt>
                <c:pt idx="2">
                  <c:v>43071</c:v>
                </c:pt>
                <c:pt idx="3">
                  <c:v>43072</c:v>
                </c:pt>
              </c:numCache>
            </c:numRef>
          </c:cat>
          <c:val>
            <c:numRef>
              <c:f>'R62119'!$AJ$4:$AJ$8</c:f>
              <c:numCache>
                <c:formatCode>General</c:formatCode>
                <c:ptCount val="5"/>
              </c:numCache>
            </c:numRef>
          </c:val>
          <c:extLst>
            <c:ext xmlns:c16="http://schemas.microsoft.com/office/drawing/2014/chart" uri="{C3380CC4-5D6E-409C-BE32-E72D297353CC}">
              <c16:uniqueId val="{00000004-475A-46A2-B641-61DDA9610039}"/>
            </c:ext>
          </c:extLst>
        </c:ser>
        <c:ser>
          <c:idx val="6"/>
          <c:order val="5"/>
          <c:tx>
            <c:v>5th trial</c:v>
          </c:tx>
          <c:spPr>
            <a:solidFill>
              <a:srgbClr val="7030A0"/>
            </a:solidFill>
            <a:ln>
              <a:solidFill>
                <a:srgbClr val="7030A0"/>
              </a:solidFill>
            </a:ln>
            <a:effectLst/>
          </c:spPr>
          <c:invertIfNegative val="0"/>
          <c:cat>
            <c:numRef>
              <c:f>'R62119'!$P$4:$P$7</c:f>
              <c:numCache>
                <c:formatCode>m/d;@</c:formatCode>
                <c:ptCount val="4"/>
                <c:pt idx="0">
                  <c:v>43069</c:v>
                </c:pt>
                <c:pt idx="1">
                  <c:v>43070</c:v>
                </c:pt>
                <c:pt idx="2">
                  <c:v>43071</c:v>
                </c:pt>
                <c:pt idx="3">
                  <c:v>43072</c:v>
                </c:pt>
              </c:numCache>
            </c:numRef>
          </c:cat>
          <c:val>
            <c:numRef>
              <c:f>'R62119'!$AN$4:$AN$8</c:f>
              <c:numCache>
                <c:formatCode>General</c:formatCode>
                <c:ptCount val="5"/>
              </c:numCache>
            </c:numRef>
          </c:val>
          <c:extLst>
            <c:ext xmlns:c16="http://schemas.microsoft.com/office/drawing/2014/chart" uri="{C3380CC4-5D6E-409C-BE32-E72D297353CC}">
              <c16:uniqueId val="{00000005-475A-46A2-B641-61DDA9610039}"/>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spPr>
            <a:ln w="28575" cap="rnd">
              <a:solidFill>
                <a:srgbClr val="FF0000"/>
              </a:solidFill>
              <a:round/>
            </a:ln>
            <a:effectLst/>
          </c:spPr>
          <c:marker>
            <c:symbol val="circle"/>
            <c:size val="5"/>
            <c:spPr>
              <a:solidFill>
                <a:schemeClr val="accent4"/>
              </a:solidFill>
              <a:ln w="9525">
                <a:solidFill>
                  <a:srgbClr val="FF0000"/>
                </a:solidFill>
              </a:ln>
              <a:effectLst/>
            </c:spPr>
          </c:marker>
          <c:cat>
            <c:numRef>
              <c:f>'R62119'!$P$4:$P$7</c:f>
              <c:numCache>
                <c:formatCode>m/d;@</c:formatCode>
                <c:ptCount val="4"/>
                <c:pt idx="0">
                  <c:v>43069</c:v>
                </c:pt>
                <c:pt idx="1">
                  <c:v>43070</c:v>
                </c:pt>
                <c:pt idx="2">
                  <c:v>43071</c:v>
                </c:pt>
                <c:pt idx="3">
                  <c:v>43072</c:v>
                </c:pt>
              </c:numCache>
            </c:numRef>
          </c:cat>
          <c:val>
            <c:numRef>
              <c:f>'R62119'!$U$4:$U$12</c:f>
              <c:numCache>
                <c:formatCode>0.000</c:formatCode>
                <c:ptCount val="9"/>
                <c:pt idx="1">
                  <c:v>1.2697224993749998</c:v>
                </c:pt>
                <c:pt idx="2">
                  <c:v>1.2206511741176471</c:v>
                </c:pt>
                <c:pt idx="3">
                  <c:v>1.0813081900293253</c:v>
                </c:pt>
              </c:numCache>
            </c:numRef>
          </c:val>
          <c:smooth val="0"/>
          <c:extLst>
            <c:ext xmlns:c16="http://schemas.microsoft.com/office/drawing/2014/chart" uri="{C3380CC4-5D6E-409C-BE32-E72D297353CC}">
              <c16:uniqueId val="{00000006-475A-46A2-B641-61DDA9610039}"/>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'R62119'!$D$4:$D$16</c:f>
              <c:numCache>
                <c:formatCode>m/d/yyyy\ h:mm</c:formatCode>
                <c:ptCount val="13"/>
                <c:pt idx="0">
                  <c:v>42705.508553240739</c:v>
                </c:pt>
                <c:pt idx="1">
                  <c:v>42705.768425925926</c:v>
                </c:pt>
                <c:pt idx="2">
                  <c:v>42706.510150462964</c:v>
                </c:pt>
                <c:pt idx="3">
                  <c:v>42707.411365740743</c:v>
                </c:pt>
              </c:numCache>
            </c:numRef>
          </c:xVal>
          <c:yVal>
            <c:numRef>
              <c:f>'R62119'!$J$4:$J$16</c:f>
              <c:numCache>
                <c:formatCode>0.0</c:formatCode>
                <c:ptCount val="13"/>
                <c:pt idx="0">
                  <c:v>7.9323521126760568</c:v>
                </c:pt>
                <c:pt idx="1">
                  <c:v>7.8438568075117372</c:v>
                </c:pt>
                <c:pt idx="2">
                  <c:v>7.8408528951486698</c:v>
                </c:pt>
                <c:pt idx="3">
                  <c:v>7.7346517996870112</c:v>
                </c:pt>
              </c:numCache>
            </c:numRef>
          </c:yVal>
          <c:smooth val="0"/>
          <c:extLst>
            <c:ext xmlns:c16="http://schemas.microsoft.com/office/drawing/2014/chart" uri="{C3380CC4-5D6E-409C-BE32-E72D297353CC}">
              <c16:uniqueId val="{00000000-A346-4736-B513-3D3CE95F12B9}"/>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'R63120'!$Q$3</c:f>
              <c:strCache>
                <c:ptCount val="1"/>
                <c:pt idx="0">
                  <c:v>Out of room</c:v>
                </c:pt>
              </c:strCache>
            </c:strRef>
          </c:tx>
          <c:spPr>
            <a:solidFill>
              <a:schemeClr val="accent5"/>
            </a:solidFill>
            <a:ln>
              <a:solidFill>
                <a:schemeClr val="accent5"/>
              </a:solidFill>
            </a:ln>
            <a:effectLst/>
          </c:spPr>
          <c:invertIfNegative val="0"/>
          <c:cat>
            <c:numRef>
              <c:f>'R63120'!$P$4:$P$7</c:f>
              <c:numCache>
                <c:formatCode>m/d;@</c:formatCode>
                <c:ptCount val="4"/>
                <c:pt idx="0">
                  <c:v>42708</c:v>
                </c:pt>
                <c:pt idx="1">
                  <c:v>42709</c:v>
                </c:pt>
                <c:pt idx="2">
                  <c:v>42710</c:v>
                </c:pt>
                <c:pt idx="3">
                  <c:v>42711</c:v>
                </c:pt>
              </c:numCache>
            </c:numRef>
          </c:cat>
          <c:val>
            <c:numRef>
              <c:f>'R63120'!$Q$4:$Q$12</c:f>
              <c:numCache>
                <c:formatCode>General</c:formatCode>
                <c:ptCount val="9"/>
                <c:pt idx="1">
                  <c:v>2</c:v>
                </c:pt>
                <c:pt idx="2">
                  <c:v>1</c:v>
                </c:pt>
                <c:pt idx="3">
                  <c:v>1</c:v>
                </c:pt>
              </c:numCache>
            </c:numRef>
          </c:val>
          <c:extLst>
            <c:ext xmlns:c16="http://schemas.microsoft.com/office/drawing/2014/chart" uri="{C3380CC4-5D6E-409C-BE32-E72D297353CC}">
              <c16:uniqueId val="{00000000-033F-4F1A-B220-772BE702C697}"/>
            </c:ext>
          </c:extLst>
        </c:ser>
        <c:ser>
          <c:idx val="1"/>
          <c:order val="1"/>
          <c:tx>
            <c:strRef>
              <c:f>'R63120'!$R$3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'R63120'!$P$4:$P$7</c:f>
              <c:numCache>
                <c:formatCode>m/d;@</c:formatCode>
                <c:ptCount val="4"/>
                <c:pt idx="0">
                  <c:v>42708</c:v>
                </c:pt>
                <c:pt idx="1">
                  <c:v>42709</c:v>
                </c:pt>
                <c:pt idx="2">
                  <c:v>42710</c:v>
                </c:pt>
                <c:pt idx="3">
                  <c:v>42711</c:v>
                </c:pt>
              </c:numCache>
            </c:numRef>
          </c:cat>
          <c:val>
            <c:numRef>
              <c:f>'R63120'!$R$4:$R$12</c:f>
              <c:numCache>
                <c:formatCode>General</c:formatCode>
                <c:ptCount val="9"/>
                <c:pt idx="1">
                  <c:v>2</c:v>
                </c:pt>
                <c:pt idx="2">
                  <c:v>1</c:v>
                </c:pt>
                <c:pt idx="3">
                  <c:v>1</c:v>
                </c:pt>
              </c:numCache>
            </c:numRef>
          </c:val>
          <c:extLst>
            <c:ext xmlns:c16="http://schemas.microsoft.com/office/drawing/2014/chart" uri="{C3380CC4-5D6E-409C-BE32-E72D297353CC}">
              <c16:uniqueId val="{00000001-033F-4F1A-B220-772BE702C697}"/>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'R63120'!$P$4:$P$7</c:f>
              <c:numCache>
                <c:formatCode>m/d;@</c:formatCode>
                <c:ptCount val="4"/>
                <c:pt idx="0">
                  <c:v>42708</c:v>
                </c:pt>
                <c:pt idx="1">
                  <c:v>42709</c:v>
                </c:pt>
                <c:pt idx="2">
                  <c:v>42710</c:v>
                </c:pt>
                <c:pt idx="3">
                  <c:v>42711</c:v>
                </c:pt>
              </c:numCache>
            </c:numRef>
          </c:cat>
          <c:val>
            <c:numRef>
              <c:f>'R63120'!$W$4:$W$12</c:f>
              <c:numCache>
                <c:formatCode>0.0</c:formatCode>
                <c:ptCount val="9"/>
              </c:numCache>
            </c:numRef>
          </c:val>
          <c:extLst>
            <c:ext xmlns:c16="http://schemas.microsoft.com/office/drawing/2014/chart" uri="{C3380CC4-5D6E-409C-BE32-E72D297353CC}">
              <c16:uniqueId val="{00000000-64C3-4B34-90DF-962BD9377AFF}"/>
            </c:ext>
          </c:extLst>
        </c:ser>
        <c:ser>
          <c:idx val="1"/>
          <c:order val="1"/>
          <c:spPr>
            <a:solidFill>
              <a:srgbClr val="CCCC00"/>
            </a:solidFill>
            <a:ln>
              <a:solidFill>
                <a:srgbClr val="CCCC00"/>
              </a:solidFill>
            </a:ln>
            <a:effectLst/>
          </c:spPr>
          <c:invertIfNegative val="0"/>
          <c:cat>
            <c:numRef>
              <c:f>'R63120'!$P$4:$P$7</c:f>
              <c:numCache>
                <c:formatCode>m/d;@</c:formatCode>
                <c:ptCount val="4"/>
                <c:pt idx="0">
                  <c:v>42708</c:v>
                </c:pt>
                <c:pt idx="1">
                  <c:v>42709</c:v>
                </c:pt>
                <c:pt idx="2">
                  <c:v>42710</c:v>
                </c:pt>
                <c:pt idx="3">
                  <c:v>42711</c:v>
                </c:pt>
              </c:numCache>
            </c:numRef>
          </c:cat>
          <c:val>
            <c:numRef>
              <c:f>'R63120'!$X$4:$X$7</c:f>
              <c:numCache>
                <c:formatCode>General</c:formatCode>
                <c:ptCount val="4"/>
                <c:pt idx="1">
                  <c:v>412.68</c:v>
                </c:pt>
                <c:pt idx="2">
                  <c:v>486.96</c:v>
                </c:pt>
                <c:pt idx="3">
                  <c:v>540.79999999999995</c:v>
                </c:pt>
              </c:numCache>
            </c:numRef>
          </c:val>
          <c:extLst>
            <c:ext xmlns:c16="http://schemas.microsoft.com/office/drawing/2014/chart" uri="{C3380CC4-5D6E-409C-BE32-E72D297353CC}">
              <c16:uniqueId val="{00000001-64C3-4B34-90DF-962BD9377AFF}"/>
            </c:ext>
          </c:extLst>
        </c:ser>
        <c:ser>
          <c:idx val="2"/>
          <c:order val="2"/>
          <c:spPr>
            <a:solidFill>
              <a:srgbClr val="CC6600"/>
            </a:solidFill>
            <a:ln>
              <a:solidFill>
                <a:srgbClr val="CC6600"/>
              </a:solidFill>
            </a:ln>
            <a:effectLst/>
          </c:spPr>
          <c:invertIfNegative val="0"/>
          <c:cat>
            <c:numRef>
              <c:f>'R63120'!$P$4:$P$7</c:f>
              <c:numCache>
                <c:formatCode>m/d;@</c:formatCode>
                <c:ptCount val="4"/>
                <c:pt idx="0">
                  <c:v>42708</c:v>
                </c:pt>
                <c:pt idx="1">
                  <c:v>42709</c:v>
                </c:pt>
                <c:pt idx="2">
                  <c:v>42710</c:v>
                </c:pt>
                <c:pt idx="3">
                  <c:v>42711</c:v>
                </c:pt>
              </c:numCache>
            </c:numRef>
          </c:cat>
          <c:val>
            <c:numRef>
              <c:f>'R63120'!$AB$4:$AB$7</c:f>
              <c:numCache>
                <c:formatCode>General</c:formatCode>
                <c:ptCount val="4"/>
                <c:pt idx="1">
                  <c:v>540.79999999999995</c:v>
                </c:pt>
              </c:numCache>
            </c:numRef>
          </c:val>
          <c:extLst>
            <c:ext xmlns:c16="http://schemas.microsoft.com/office/drawing/2014/chart" uri="{C3380CC4-5D6E-409C-BE32-E72D297353CC}">
              <c16:uniqueId val="{00000002-64C3-4B34-90DF-962BD9377AFF}"/>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'R63120'!$P$4:$P$7</c:f>
              <c:numCache>
                <c:formatCode>m/d;@</c:formatCode>
                <c:ptCount val="4"/>
                <c:pt idx="0">
                  <c:v>42708</c:v>
                </c:pt>
                <c:pt idx="1">
                  <c:v>42709</c:v>
                </c:pt>
                <c:pt idx="2">
                  <c:v>42710</c:v>
                </c:pt>
                <c:pt idx="3">
                  <c:v>42711</c:v>
                </c:pt>
              </c:numCache>
            </c:numRef>
          </c:cat>
          <c:val>
            <c:numRef>
              <c:f>'R63120'!$AF$4:$AF$8</c:f>
              <c:numCache>
                <c:formatCode>General</c:formatCode>
                <c:ptCount val="5"/>
              </c:numCache>
            </c:numRef>
          </c:val>
          <c:extLst>
            <c:ext xmlns:c16="http://schemas.microsoft.com/office/drawing/2014/chart" uri="{C3380CC4-5D6E-409C-BE32-E72D297353CC}">
              <c16:uniqueId val="{00000003-64C3-4B34-90DF-962BD9377AFF}"/>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'R63120'!$P$4:$P$7</c:f>
              <c:numCache>
                <c:formatCode>m/d;@</c:formatCode>
                <c:ptCount val="4"/>
                <c:pt idx="0">
                  <c:v>42708</c:v>
                </c:pt>
                <c:pt idx="1">
                  <c:v>42709</c:v>
                </c:pt>
                <c:pt idx="2">
                  <c:v>42710</c:v>
                </c:pt>
                <c:pt idx="3">
                  <c:v>42711</c:v>
                </c:pt>
              </c:numCache>
            </c:numRef>
          </c:cat>
          <c:val>
            <c:numRef>
              <c:f>'R63120'!$AJ$4:$AJ$8</c:f>
              <c:numCache>
                <c:formatCode>General</c:formatCode>
                <c:ptCount val="5"/>
              </c:numCache>
            </c:numRef>
          </c:val>
          <c:extLst>
            <c:ext xmlns:c16="http://schemas.microsoft.com/office/drawing/2014/chart" uri="{C3380CC4-5D6E-409C-BE32-E72D297353CC}">
              <c16:uniqueId val="{00000004-64C3-4B34-90DF-962BD9377AFF}"/>
            </c:ext>
          </c:extLst>
        </c:ser>
        <c:ser>
          <c:idx val="6"/>
          <c:order val="5"/>
          <c:tx>
            <c:v>5th trial</c:v>
          </c:tx>
          <c:spPr>
            <a:solidFill>
              <a:srgbClr val="7030A0"/>
            </a:solidFill>
            <a:ln>
              <a:solidFill>
                <a:srgbClr val="7030A0"/>
              </a:solidFill>
            </a:ln>
            <a:effectLst/>
          </c:spPr>
          <c:invertIfNegative val="0"/>
          <c:cat>
            <c:numRef>
              <c:f>'R63120'!$P$4:$P$7</c:f>
              <c:numCache>
                <c:formatCode>m/d;@</c:formatCode>
                <c:ptCount val="4"/>
                <c:pt idx="0">
                  <c:v>42708</c:v>
                </c:pt>
                <c:pt idx="1">
                  <c:v>42709</c:v>
                </c:pt>
                <c:pt idx="2">
                  <c:v>42710</c:v>
                </c:pt>
                <c:pt idx="3">
                  <c:v>42711</c:v>
                </c:pt>
              </c:numCache>
            </c:numRef>
          </c:cat>
          <c:val>
            <c:numRef>
              <c:f>'R63120'!$AN$4:$AN$8</c:f>
              <c:numCache>
                <c:formatCode>General</c:formatCode>
                <c:ptCount val="5"/>
              </c:numCache>
            </c:numRef>
          </c:val>
          <c:extLst>
            <c:ext xmlns:c16="http://schemas.microsoft.com/office/drawing/2014/chart" uri="{C3380CC4-5D6E-409C-BE32-E72D297353CC}">
              <c16:uniqueId val="{00000005-64C3-4B34-90DF-962BD9377AFF}"/>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spPr>
            <a:ln w="28575" cap="rnd">
              <a:solidFill>
                <a:srgbClr val="FF0000"/>
              </a:solidFill>
              <a:round/>
            </a:ln>
            <a:effectLst/>
          </c:spPr>
          <c:marker>
            <c:symbol val="circle"/>
            <c:size val="5"/>
            <c:spPr>
              <a:solidFill>
                <a:schemeClr val="accent4"/>
              </a:solidFill>
              <a:ln w="9525">
                <a:solidFill>
                  <a:srgbClr val="FF0000"/>
                </a:solidFill>
              </a:ln>
              <a:effectLst/>
            </c:spPr>
          </c:marker>
          <c:cat>
            <c:numRef>
              <c:f>'R63120'!$P$4:$P$7</c:f>
              <c:numCache>
                <c:formatCode>m/d;@</c:formatCode>
                <c:ptCount val="4"/>
                <c:pt idx="0">
                  <c:v>42708</c:v>
                </c:pt>
                <c:pt idx="1">
                  <c:v>42709</c:v>
                </c:pt>
                <c:pt idx="2">
                  <c:v>42710</c:v>
                </c:pt>
                <c:pt idx="3">
                  <c:v>42711</c:v>
                </c:pt>
              </c:numCache>
            </c:numRef>
          </c:cat>
          <c:val>
            <c:numRef>
              <c:f>'R63120'!$U$4:$U$12</c:f>
              <c:numCache>
                <c:formatCode>0.000</c:formatCode>
                <c:ptCount val="9"/>
                <c:pt idx="1">
                  <c:v>1.2697224993749998</c:v>
                </c:pt>
                <c:pt idx="2">
                  <c:v>1.2206511741176471</c:v>
                </c:pt>
                <c:pt idx="3">
                  <c:v>1.0813081900293253</c:v>
                </c:pt>
              </c:numCache>
            </c:numRef>
          </c:val>
          <c:smooth val="0"/>
          <c:extLst>
            <c:ext xmlns:c16="http://schemas.microsoft.com/office/drawing/2014/chart" uri="{C3380CC4-5D6E-409C-BE32-E72D297353CC}">
              <c16:uniqueId val="{00000006-64C3-4B34-90DF-962BD9377AFF}"/>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'R63120'!$D$4:$D$16</c:f>
              <c:numCache>
                <c:formatCode>m/d/yyyy\ h:mm</c:formatCode>
                <c:ptCount val="13"/>
                <c:pt idx="0">
                  <c:v>42710.767395833333</c:v>
                </c:pt>
                <c:pt idx="1">
                  <c:v>42711.405266203707</c:v>
                </c:pt>
                <c:pt idx="2">
                  <c:v>42711.464768518519</c:v>
                </c:pt>
                <c:pt idx="3">
                  <c:v>42711.468009259261</c:v>
                </c:pt>
                <c:pt idx="4">
                  <c:v>42711.470763888887</c:v>
                </c:pt>
                <c:pt idx="5">
                  <c:v>42711.799178240741</c:v>
                </c:pt>
                <c:pt idx="6">
                  <c:v>42712.36209490741</c:v>
                </c:pt>
                <c:pt idx="7">
                  <c:v>42713.546377314815</c:v>
                </c:pt>
              </c:numCache>
            </c:numRef>
          </c:xVal>
          <c:yVal>
            <c:numRef>
              <c:f>'R63120'!$J$4:$J$16</c:f>
              <c:numCache>
                <c:formatCode>0.0</c:formatCode>
                <c:ptCount val="13"/>
                <c:pt idx="0">
                  <c:v>7.1207668231611896</c:v>
                </c:pt>
                <c:pt idx="1">
                  <c:v>7.1654115805946788</c:v>
                </c:pt>
                <c:pt idx="2">
                  <c:v>7.7997848200312987</c:v>
                </c:pt>
                <c:pt idx="3">
                  <c:v>9.2401807511737104</c:v>
                </c:pt>
                <c:pt idx="4">
                  <c:v>8.5906917057902987</c:v>
                </c:pt>
                <c:pt idx="5">
                  <c:v>7.1907050078247261</c:v>
                </c:pt>
                <c:pt idx="6">
                  <c:v>7.1991056338028168</c:v>
                </c:pt>
                <c:pt idx="7">
                  <c:v>7.0426181533646321</c:v>
                </c:pt>
              </c:numCache>
            </c:numRef>
          </c:yVal>
          <c:smooth val="0"/>
          <c:extLst>
            <c:ext xmlns:c16="http://schemas.microsoft.com/office/drawing/2014/chart" uri="{C3380CC4-5D6E-409C-BE32-E72D297353CC}">
              <c16:uniqueId val="{00000000-78D7-4C47-B2CB-EC3838785C87}"/>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'R63'!$Q$3</c:f>
              <c:strCache>
                <c:ptCount val="1"/>
                <c:pt idx="0">
                  <c:v>Out of room</c:v>
                </c:pt>
              </c:strCache>
            </c:strRef>
          </c:tx>
          <c:spPr>
            <a:solidFill>
              <a:schemeClr val="accent5"/>
            </a:solidFill>
            <a:ln>
              <a:solidFill>
                <a:schemeClr val="accent5"/>
              </a:solidFill>
            </a:ln>
            <a:effectLst/>
          </c:spPr>
          <c:invertIfNegative val="0"/>
          <c:cat>
            <c:numRef>
              <c:f>'R63'!$P$4:$P$12</c:f>
              <c:numCache>
                <c:formatCode>m/d;@</c:formatCode>
                <c:ptCount val="9"/>
                <c:pt idx="0">
                  <c:v>43069</c:v>
                </c:pt>
                <c:pt idx="1">
                  <c:v>43070</c:v>
                </c:pt>
                <c:pt idx="2">
                  <c:v>43071</c:v>
                </c:pt>
                <c:pt idx="3">
                  <c:v>43072</c:v>
                </c:pt>
                <c:pt idx="4">
                  <c:v>43073</c:v>
                </c:pt>
                <c:pt idx="5">
                  <c:v>43074</c:v>
                </c:pt>
                <c:pt idx="6" formatCode="d\-mmm">
                  <c:v>43075</c:v>
                </c:pt>
              </c:numCache>
            </c:numRef>
          </c:cat>
          <c:val>
            <c:numRef>
              <c:f>'R63'!$Q$4:$Q$12</c:f>
              <c:numCache>
                <c:formatCode>General</c:formatCode>
                <c:ptCount val="9"/>
                <c:pt idx="1">
                  <c:v>2</c:v>
                </c:pt>
                <c:pt idx="2">
                  <c:v>2</c:v>
                </c:pt>
                <c:pt idx="3">
                  <c:v>1</c:v>
                </c:pt>
              </c:numCache>
            </c:numRef>
          </c:val>
          <c:extLst>
            <c:ext xmlns:c16="http://schemas.microsoft.com/office/drawing/2014/chart" uri="{C3380CC4-5D6E-409C-BE32-E72D297353CC}">
              <c16:uniqueId val="{00000000-A310-4B33-BF70-B5D6ABF0E8F8}"/>
            </c:ext>
          </c:extLst>
        </c:ser>
        <c:ser>
          <c:idx val="1"/>
          <c:order val="1"/>
          <c:tx>
            <c:strRef>
              <c:f>'R63'!$R$3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'R63'!$P$4:$P$12</c:f>
              <c:numCache>
                <c:formatCode>m/d;@</c:formatCode>
                <c:ptCount val="9"/>
                <c:pt idx="0">
                  <c:v>43069</c:v>
                </c:pt>
                <c:pt idx="1">
                  <c:v>43070</c:v>
                </c:pt>
                <c:pt idx="2">
                  <c:v>43071</c:v>
                </c:pt>
                <c:pt idx="3">
                  <c:v>43072</c:v>
                </c:pt>
                <c:pt idx="4">
                  <c:v>43073</c:v>
                </c:pt>
                <c:pt idx="5">
                  <c:v>43074</c:v>
                </c:pt>
                <c:pt idx="6" formatCode="d\-mmm">
                  <c:v>43075</c:v>
                </c:pt>
              </c:numCache>
            </c:numRef>
          </c:cat>
          <c:val>
            <c:numRef>
              <c:f>'R63'!$R$4:$R$12</c:f>
              <c:numCache>
                <c:formatCode>General</c:formatCode>
                <c:ptCount val="9"/>
                <c:pt idx="1">
                  <c:v>2</c:v>
                </c:pt>
                <c:pt idx="2">
                  <c:v>2</c:v>
                </c:pt>
                <c:pt idx="3">
                  <c:v>1</c:v>
                </c:pt>
              </c:numCache>
            </c:numRef>
          </c:val>
          <c:extLst>
            <c:ext xmlns:c16="http://schemas.microsoft.com/office/drawing/2014/chart" uri="{C3380CC4-5D6E-409C-BE32-E72D297353CC}">
              <c16:uniqueId val="{00000001-A310-4B33-BF70-B5D6ABF0E8F8}"/>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'R63'!$P$4:$P$12</c:f>
              <c:numCache>
                <c:formatCode>m/d;@</c:formatCode>
                <c:ptCount val="9"/>
                <c:pt idx="0">
                  <c:v>43069</c:v>
                </c:pt>
                <c:pt idx="1">
                  <c:v>43070</c:v>
                </c:pt>
                <c:pt idx="2">
                  <c:v>43071</c:v>
                </c:pt>
                <c:pt idx="3">
                  <c:v>43072</c:v>
                </c:pt>
                <c:pt idx="4">
                  <c:v>43073</c:v>
                </c:pt>
                <c:pt idx="5">
                  <c:v>43074</c:v>
                </c:pt>
                <c:pt idx="6" formatCode="d\-mmm">
                  <c:v>43075</c:v>
                </c:pt>
              </c:numCache>
            </c:numRef>
          </c:cat>
          <c:val>
            <c:numRef>
              <c:f>'R63'!$W$4:$W$12</c:f>
              <c:numCache>
                <c:formatCode>0.0</c:formatCode>
                <c:ptCount val="9"/>
              </c:numCache>
            </c:numRef>
          </c:val>
          <c:extLst>
            <c:ext xmlns:c16="http://schemas.microsoft.com/office/drawing/2014/chart" uri="{C3380CC4-5D6E-409C-BE32-E72D297353CC}">
              <c16:uniqueId val="{00000000-C0C1-4907-A00F-6788A0E293F1}"/>
            </c:ext>
          </c:extLst>
        </c:ser>
        <c:ser>
          <c:idx val="1"/>
          <c:order val="1"/>
          <c:tx>
            <c:v>1st trial</c:v>
          </c:tx>
          <c:spPr>
            <a:solidFill>
              <a:srgbClr val="CCCC00"/>
            </a:solidFill>
            <a:ln>
              <a:solidFill>
                <a:srgbClr val="CCCC00"/>
              </a:solidFill>
            </a:ln>
            <a:effectLst/>
          </c:spPr>
          <c:invertIfNegative val="0"/>
          <c:cat>
            <c:numRef>
              <c:f>'R63'!$P$4:$P$12</c:f>
              <c:numCache>
                <c:formatCode>m/d;@</c:formatCode>
                <c:ptCount val="9"/>
                <c:pt idx="0">
                  <c:v>43069</c:v>
                </c:pt>
                <c:pt idx="1">
                  <c:v>43070</c:v>
                </c:pt>
                <c:pt idx="2">
                  <c:v>43071</c:v>
                </c:pt>
                <c:pt idx="3">
                  <c:v>43072</c:v>
                </c:pt>
                <c:pt idx="4">
                  <c:v>43073</c:v>
                </c:pt>
                <c:pt idx="5">
                  <c:v>43074</c:v>
                </c:pt>
                <c:pt idx="6" formatCode="d\-mmm">
                  <c:v>43075</c:v>
                </c:pt>
              </c:numCache>
            </c:numRef>
          </c:cat>
          <c:val>
            <c:numRef>
              <c:f>'R63'!$X$4:$X$12</c:f>
              <c:numCache>
                <c:formatCode>General</c:formatCode>
                <c:ptCount val="9"/>
                <c:pt idx="1">
                  <c:v>279</c:v>
                </c:pt>
                <c:pt idx="2">
                  <c:v>246.04</c:v>
                </c:pt>
                <c:pt idx="3">
                  <c:v>277.38</c:v>
                </c:pt>
              </c:numCache>
            </c:numRef>
          </c:val>
          <c:extLst>
            <c:ext xmlns:c16="http://schemas.microsoft.com/office/drawing/2014/chart" uri="{C3380CC4-5D6E-409C-BE32-E72D297353CC}">
              <c16:uniqueId val="{00000001-C0C1-4907-A00F-6788A0E293F1}"/>
            </c:ext>
          </c:extLst>
        </c:ser>
        <c:ser>
          <c:idx val="2"/>
          <c:order val="2"/>
          <c:tx>
            <c:v>2nd trial</c:v>
          </c:tx>
          <c:spPr>
            <a:solidFill>
              <a:srgbClr val="CC6600"/>
            </a:solidFill>
            <a:ln>
              <a:solidFill>
                <a:srgbClr val="CC6600"/>
              </a:solidFill>
            </a:ln>
            <a:effectLst/>
          </c:spPr>
          <c:invertIfNegative val="0"/>
          <c:cat>
            <c:numRef>
              <c:f>'R63'!$P$4:$P$12</c:f>
              <c:numCache>
                <c:formatCode>m/d;@</c:formatCode>
                <c:ptCount val="9"/>
                <c:pt idx="0">
                  <c:v>43069</c:v>
                </c:pt>
                <c:pt idx="1">
                  <c:v>43070</c:v>
                </c:pt>
                <c:pt idx="2">
                  <c:v>43071</c:v>
                </c:pt>
                <c:pt idx="3">
                  <c:v>43072</c:v>
                </c:pt>
                <c:pt idx="4">
                  <c:v>43073</c:v>
                </c:pt>
                <c:pt idx="5">
                  <c:v>43074</c:v>
                </c:pt>
                <c:pt idx="6" formatCode="d\-mmm">
                  <c:v>43075</c:v>
                </c:pt>
              </c:numCache>
            </c:numRef>
          </c:cat>
          <c:val>
            <c:numRef>
              <c:f>'R63'!$AB$4:$AB$12</c:f>
              <c:numCache>
                <c:formatCode>General</c:formatCode>
                <c:ptCount val="9"/>
                <c:pt idx="1">
                  <c:v>152.34</c:v>
                </c:pt>
                <c:pt idx="2">
                  <c:v>246.04</c:v>
                </c:pt>
              </c:numCache>
            </c:numRef>
          </c:val>
          <c:extLst>
            <c:ext xmlns:c16="http://schemas.microsoft.com/office/drawing/2014/chart" uri="{C3380CC4-5D6E-409C-BE32-E72D297353CC}">
              <c16:uniqueId val="{00000002-C0C1-4907-A00F-6788A0E293F1}"/>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'R63'!$P$4:$P$8</c:f>
              <c:numCache>
                <c:formatCode>m/d;@</c:formatCode>
                <c:ptCount val="5"/>
                <c:pt idx="0">
                  <c:v>43069</c:v>
                </c:pt>
                <c:pt idx="1">
                  <c:v>43070</c:v>
                </c:pt>
                <c:pt idx="2">
                  <c:v>43071</c:v>
                </c:pt>
                <c:pt idx="3">
                  <c:v>43072</c:v>
                </c:pt>
                <c:pt idx="4">
                  <c:v>43073</c:v>
                </c:pt>
              </c:numCache>
            </c:numRef>
          </c:cat>
          <c:val>
            <c:numRef>
              <c:f>'R63'!$AF$4:$AF$8</c:f>
              <c:numCache>
                <c:formatCode>General</c:formatCode>
                <c:ptCount val="5"/>
              </c:numCache>
            </c:numRef>
          </c:val>
          <c:extLst>
            <c:ext xmlns:c16="http://schemas.microsoft.com/office/drawing/2014/chart" uri="{C3380CC4-5D6E-409C-BE32-E72D297353CC}">
              <c16:uniqueId val="{00000003-C0C1-4907-A00F-6788A0E293F1}"/>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'R63'!$P$4:$P$12</c:f>
              <c:numCache>
                <c:formatCode>m/d;@</c:formatCode>
                <c:ptCount val="9"/>
                <c:pt idx="0">
                  <c:v>43069</c:v>
                </c:pt>
                <c:pt idx="1">
                  <c:v>43070</c:v>
                </c:pt>
                <c:pt idx="2">
                  <c:v>43071</c:v>
                </c:pt>
                <c:pt idx="3">
                  <c:v>43072</c:v>
                </c:pt>
                <c:pt idx="4">
                  <c:v>43073</c:v>
                </c:pt>
                <c:pt idx="5">
                  <c:v>43074</c:v>
                </c:pt>
                <c:pt idx="6" formatCode="d\-mmm">
                  <c:v>43075</c:v>
                </c:pt>
              </c:numCache>
            </c:numRef>
          </c:cat>
          <c:val>
            <c:numRef>
              <c:f>'R63'!$AJ$4:$AJ$8</c:f>
              <c:numCache>
                <c:formatCode>General</c:formatCode>
                <c:ptCount val="5"/>
              </c:numCache>
            </c:numRef>
          </c:val>
          <c:extLst>
            <c:ext xmlns:c16="http://schemas.microsoft.com/office/drawing/2014/chart" uri="{C3380CC4-5D6E-409C-BE32-E72D297353CC}">
              <c16:uniqueId val="{00000004-C0C1-4907-A00F-6788A0E293F1}"/>
            </c:ext>
          </c:extLst>
        </c:ser>
        <c:ser>
          <c:idx val="6"/>
          <c:order val="5"/>
          <c:tx>
            <c:v>5th trial</c:v>
          </c:tx>
          <c:spPr>
            <a:solidFill>
              <a:srgbClr val="7030A0"/>
            </a:solidFill>
            <a:ln>
              <a:solidFill>
                <a:srgbClr val="7030A0"/>
              </a:solidFill>
            </a:ln>
            <a:effectLst/>
          </c:spPr>
          <c:invertIfNegative val="0"/>
          <c:cat>
            <c:numRef>
              <c:f>'R63'!$P$4:$P$12</c:f>
              <c:numCache>
                <c:formatCode>m/d;@</c:formatCode>
                <c:ptCount val="9"/>
                <c:pt idx="0">
                  <c:v>43069</c:v>
                </c:pt>
                <c:pt idx="1">
                  <c:v>43070</c:v>
                </c:pt>
                <c:pt idx="2">
                  <c:v>43071</c:v>
                </c:pt>
                <c:pt idx="3">
                  <c:v>43072</c:v>
                </c:pt>
                <c:pt idx="4">
                  <c:v>43073</c:v>
                </c:pt>
                <c:pt idx="5">
                  <c:v>43074</c:v>
                </c:pt>
                <c:pt idx="6" formatCode="d\-mmm">
                  <c:v>43075</c:v>
                </c:pt>
              </c:numCache>
            </c:numRef>
          </c:cat>
          <c:val>
            <c:numRef>
              <c:f>'R63'!$AN$4:$AN$8</c:f>
              <c:numCache>
                <c:formatCode>General</c:formatCode>
                <c:ptCount val="5"/>
              </c:numCache>
            </c:numRef>
          </c:val>
          <c:extLst>
            <c:ext xmlns:c16="http://schemas.microsoft.com/office/drawing/2014/chart" uri="{C3380CC4-5D6E-409C-BE32-E72D297353CC}">
              <c16:uniqueId val="{00000005-C0C1-4907-A00F-6788A0E293F1}"/>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'R63'!$P$4:$P$12</c:f>
              <c:numCache>
                <c:formatCode>m/d;@</c:formatCode>
                <c:ptCount val="9"/>
                <c:pt idx="0">
                  <c:v>43069</c:v>
                </c:pt>
                <c:pt idx="1">
                  <c:v>43070</c:v>
                </c:pt>
                <c:pt idx="2">
                  <c:v>43071</c:v>
                </c:pt>
                <c:pt idx="3">
                  <c:v>43072</c:v>
                </c:pt>
                <c:pt idx="4">
                  <c:v>43073</c:v>
                </c:pt>
                <c:pt idx="5">
                  <c:v>43074</c:v>
                </c:pt>
                <c:pt idx="6" formatCode="d\-mmm">
                  <c:v>43075</c:v>
                </c:pt>
              </c:numCache>
            </c:numRef>
          </c:cat>
          <c:val>
            <c:numRef>
              <c:f>'R63'!$U$4:$U$12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C0C1-4907-A00F-6788A0E293F1}"/>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'R63'!$D$4:$D$16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'R63'!$J$4:$J$16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EDD8-4493-964B-49C079961176}"/>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'R76'!$Q$3</c:f>
              <c:strCache>
                <c:ptCount val="1"/>
                <c:pt idx="0">
                  <c:v>Out of room</c:v>
                </c:pt>
              </c:strCache>
            </c:strRef>
          </c:tx>
          <c:spPr>
            <a:solidFill>
              <a:schemeClr val="accent5"/>
            </a:solidFill>
            <a:ln>
              <a:solidFill>
                <a:schemeClr val="accent5"/>
              </a:solidFill>
            </a:ln>
            <a:effectLst/>
          </c:spPr>
          <c:invertIfNegative val="0"/>
          <c:cat>
            <c:numRef>
              <c:f>'R76'!$P$4:$P$12</c:f>
              <c:numCache>
                <c:formatCode>m/d;@</c:formatCode>
                <c:ptCount val="9"/>
                <c:pt idx="0">
                  <c:v>43069</c:v>
                </c:pt>
                <c:pt idx="1">
                  <c:v>43070</c:v>
                </c:pt>
                <c:pt idx="2">
                  <c:v>43071</c:v>
                </c:pt>
                <c:pt idx="3">
                  <c:v>43072</c:v>
                </c:pt>
                <c:pt idx="4">
                  <c:v>43073</c:v>
                </c:pt>
                <c:pt idx="5">
                  <c:v>43074</c:v>
                </c:pt>
                <c:pt idx="6" formatCode="d\-mmm">
                  <c:v>43075</c:v>
                </c:pt>
              </c:numCache>
            </c:numRef>
          </c:cat>
          <c:val>
            <c:numRef>
              <c:f>'R76'!$Q$4:$Q$12</c:f>
              <c:numCache>
                <c:formatCode>General</c:formatCode>
                <c:ptCount val="9"/>
                <c:pt idx="1">
                  <c:v>2</c:v>
                </c:pt>
                <c:pt idx="2">
                  <c:v>2</c:v>
                </c:pt>
                <c:pt idx="3">
                  <c:v>1</c:v>
                </c:pt>
              </c:numCache>
            </c:numRef>
          </c:val>
          <c:extLst>
            <c:ext xmlns:c16="http://schemas.microsoft.com/office/drawing/2014/chart" uri="{C3380CC4-5D6E-409C-BE32-E72D297353CC}">
              <c16:uniqueId val="{00000000-A107-4B02-A04C-C29A5638D2E8}"/>
            </c:ext>
          </c:extLst>
        </c:ser>
        <c:ser>
          <c:idx val="1"/>
          <c:order val="1"/>
          <c:tx>
            <c:strRef>
              <c:f>'R76'!$R$3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'R76'!$P$4:$P$12</c:f>
              <c:numCache>
                <c:formatCode>m/d;@</c:formatCode>
                <c:ptCount val="9"/>
                <c:pt idx="0">
                  <c:v>43069</c:v>
                </c:pt>
                <c:pt idx="1">
                  <c:v>43070</c:v>
                </c:pt>
                <c:pt idx="2">
                  <c:v>43071</c:v>
                </c:pt>
                <c:pt idx="3">
                  <c:v>43072</c:v>
                </c:pt>
                <c:pt idx="4">
                  <c:v>43073</c:v>
                </c:pt>
                <c:pt idx="5">
                  <c:v>43074</c:v>
                </c:pt>
                <c:pt idx="6" formatCode="d\-mmm">
                  <c:v>43075</c:v>
                </c:pt>
              </c:numCache>
            </c:numRef>
          </c:cat>
          <c:val>
            <c:numRef>
              <c:f>'R76'!$R$4:$R$12</c:f>
              <c:numCache>
                <c:formatCode>General</c:formatCode>
                <c:ptCount val="9"/>
                <c:pt idx="1">
                  <c:v>2</c:v>
                </c:pt>
                <c:pt idx="2">
                  <c:v>2</c:v>
                </c:pt>
                <c:pt idx="3">
                  <c:v>1</c:v>
                </c:pt>
              </c:numCache>
            </c:numRef>
          </c:val>
          <c:extLst>
            <c:ext xmlns:c16="http://schemas.microsoft.com/office/drawing/2014/chart" uri="{C3380CC4-5D6E-409C-BE32-E72D297353CC}">
              <c16:uniqueId val="{00000001-A107-4B02-A04C-C29A5638D2E8}"/>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'R76'!$P$4:$P$12</c:f>
              <c:numCache>
                <c:formatCode>m/d;@</c:formatCode>
                <c:ptCount val="9"/>
                <c:pt idx="0">
                  <c:v>43069</c:v>
                </c:pt>
                <c:pt idx="1">
                  <c:v>43070</c:v>
                </c:pt>
                <c:pt idx="2">
                  <c:v>43071</c:v>
                </c:pt>
                <c:pt idx="3">
                  <c:v>43072</c:v>
                </c:pt>
                <c:pt idx="4">
                  <c:v>43073</c:v>
                </c:pt>
                <c:pt idx="5">
                  <c:v>43074</c:v>
                </c:pt>
                <c:pt idx="6" formatCode="d\-mmm">
                  <c:v>43075</c:v>
                </c:pt>
              </c:numCache>
            </c:numRef>
          </c:cat>
          <c:val>
            <c:numRef>
              <c:f>'R76'!$W$4:$W$12</c:f>
              <c:numCache>
                <c:formatCode>0.0</c:formatCode>
                <c:ptCount val="9"/>
              </c:numCache>
            </c:numRef>
          </c:val>
          <c:extLst>
            <c:ext xmlns:c16="http://schemas.microsoft.com/office/drawing/2014/chart" uri="{C3380CC4-5D6E-409C-BE32-E72D297353CC}">
              <c16:uniqueId val="{00000000-E045-453E-8803-D502CC90B3BB}"/>
            </c:ext>
          </c:extLst>
        </c:ser>
        <c:ser>
          <c:idx val="1"/>
          <c:order val="1"/>
          <c:tx>
            <c:v>1st trial</c:v>
          </c:tx>
          <c:spPr>
            <a:solidFill>
              <a:srgbClr val="CCCC00"/>
            </a:solidFill>
            <a:ln>
              <a:solidFill>
                <a:srgbClr val="CCCC00"/>
              </a:solidFill>
            </a:ln>
            <a:effectLst/>
          </c:spPr>
          <c:invertIfNegative val="0"/>
          <c:cat>
            <c:numRef>
              <c:f>'R76'!$P$4:$P$12</c:f>
              <c:numCache>
                <c:formatCode>m/d;@</c:formatCode>
                <c:ptCount val="9"/>
                <c:pt idx="0">
                  <c:v>43069</c:v>
                </c:pt>
                <c:pt idx="1">
                  <c:v>43070</c:v>
                </c:pt>
                <c:pt idx="2">
                  <c:v>43071</c:v>
                </c:pt>
                <c:pt idx="3">
                  <c:v>43072</c:v>
                </c:pt>
                <c:pt idx="4">
                  <c:v>43073</c:v>
                </c:pt>
                <c:pt idx="5">
                  <c:v>43074</c:v>
                </c:pt>
                <c:pt idx="6" formatCode="d\-mmm">
                  <c:v>43075</c:v>
                </c:pt>
              </c:numCache>
            </c:numRef>
          </c:cat>
          <c:val>
            <c:numRef>
              <c:f>'R76'!$X$4:$X$12</c:f>
              <c:numCache>
                <c:formatCode>General</c:formatCode>
                <c:ptCount val="9"/>
                <c:pt idx="1">
                  <c:v>279</c:v>
                </c:pt>
                <c:pt idx="2">
                  <c:v>246.04</c:v>
                </c:pt>
                <c:pt idx="3">
                  <c:v>277.38</c:v>
                </c:pt>
              </c:numCache>
            </c:numRef>
          </c:val>
          <c:extLst>
            <c:ext xmlns:c16="http://schemas.microsoft.com/office/drawing/2014/chart" uri="{C3380CC4-5D6E-409C-BE32-E72D297353CC}">
              <c16:uniqueId val="{00000001-E045-453E-8803-D502CC90B3BB}"/>
            </c:ext>
          </c:extLst>
        </c:ser>
        <c:ser>
          <c:idx val="2"/>
          <c:order val="2"/>
          <c:tx>
            <c:v>2nd trial</c:v>
          </c:tx>
          <c:spPr>
            <a:solidFill>
              <a:srgbClr val="CC6600"/>
            </a:solidFill>
            <a:ln>
              <a:solidFill>
                <a:srgbClr val="CC6600"/>
              </a:solidFill>
            </a:ln>
            <a:effectLst/>
          </c:spPr>
          <c:invertIfNegative val="0"/>
          <c:cat>
            <c:numRef>
              <c:f>'R76'!$P$4:$P$12</c:f>
              <c:numCache>
                <c:formatCode>m/d;@</c:formatCode>
                <c:ptCount val="9"/>
                <c:pt idx="0">
                  <c:v>43069</c:v>
                </c:pt>
                <c:pt idx="1">
                  <c:v>43070</c:v>
                </c:pt>
                <c:pt idx="2">
                  <c:v>43071</c:v>
                </c:pt>
                <c:pt idx="3">
                  <c:v>43072</c:v>
                </c:pt>
                <c:pt idx="4">
                  <c:v>43073</c:v>
                </c:pt>
                <c:pt idx="5">
                  <c:v>43074</c:v>
                </c:pt>
                <c:pt idx="6" formatCode="d\-mmm">
                  <c:v>43075</c:v>
                </c:pt>
              </c:numCache>
            </c:numRef>
          </c:cat>
          <c:val>
            <c:numRef>
              <c:f>'R76'!$AB$4:$AB$12</c:f>
              <c:numCache>
                <c:formatCode>General</c:formatCode>
                <c:ptCount val="9"/>
                <c:pt idx="1">
                  <c:v>152.34</c:v>
                </c:pt>
                <c:pt idx="2">
                  <c:v>246.04</c:v>
                </c:pt>
              </c:numCache>
            </c:numRef>
          </c:val>
          <c:extLst>
            <c:ext xmlns:c16="http://schemas.microsoft.com/office/drawing/2014/chart" uri="{C3380CC4-5D6E-409C-BE32-E72D297353CC}">
              <c16:uniqueId val="{00000002-E045-453E-8803-D502CC90B3BB}"/>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'R76'!$P$4:$P$8</c:f>
              <c:numCache>
                <c:formatCode>m/d;@</c:formatCode>
                <c:ptCount val="5"/>
                <c:pt idx="0">
                  <c:v>43069</c:v>
                </c:pt>
                <c:pt idx="1">
                  <c:v>43070</c:v>
                </c:pt>
                <c:pt idx="2">
                  <c:v>43071</c:v>
                </c:pt>
                <c:pt idx="3">
                  <c:v>43072</c:v>
                </c:pt>
                <c:pt idx="4">
                  <c:v>43073</c:v>
                </c:pt>
              </c:numCache>
            </c:numRef>
          </c:cat>
          <c:val>
            <c:numRef>
              <c:f>'R76'!$AF$4:$AF$8</c:f>
              <c:numCache>
                <c:formatCode>General</c:formatCode>
                <c:ptCount val="5"/>
              </c:numCache>
            </c:numRef>
          </c:val>
          <c:extLst>
            <c:ext xmlns:c16="http://schemas.microsoft.com/office/drawing/2014/chart" uri="{C3380CC4-5D6E-409C-BE32-E72D297353CC}">
              <c16:uniqueId val="{00000003-E045-453E-8803-D502CC90B3BB}"/>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'R76'!$P$4:$P$12</c:f>
              <c:numCache>
                <c:formatCode>m/d;@</c:formatCode>
                <c:ptCount val="9"/>
                <c:pt idx="0">
                  <c:v>43069</c:v>
                </c:pt>
                <c:pt idx="1">
                  <c:v>43070</c:v>
                </c:pt>
                <c:pt idx="2">
                  <c:v>43071</c:v>
                </c:pt>
                <c:pt idx="3">
                  <c:v>43072</c:v>
                </c:pt>
                <c:pt idx="4">
                  <c:v>43073</c:v>
                </c:pt>
                <c:pt idx="5">
                  <c:v>43074</c:v>
                </c:pt>
                <c:pt idx="6" formatCode="d\-mmm">
                  <c:v>43075</c:v>
                </c:pt>
              </c:numCache>
            </c:numRef>
          </c:cat>
          <c:val>
            <c:numRef>
              <c:f>'R76'!$AJ$4:$AJ$8</c:f>
              <c:numCache>
                <c:formatCode>General</c:formatCode>
                <c:ptCount val="5"/>
              </c:numCache>
            </c:numRef>
          </c:val>
          <c:extLst>
            <c:ext xmlns:c16="http://schemas.microsoft.com/office/drawing/2014/chart" uri="{C3380CC4-5D6E-409C-BE32-E72D297353CC}">
              <c16:uniqueId val="{00000004-E045-453E-8803-D502CC90B3BB}"/>
            </c:ext>
          </c:extLst>
        </c:ser>
        <c:ser>
          <c:idx val="6"/>
          <c:order val="5"/>
          <c:tx>
            <c:v>5th trial</c:v>
          </c:tx>
          <c:spPr>
            <a:solidFill>
              <a:srgbClr val="7030A0"/>
            </a:solidFill>
            <a:ln>
              <a:solidFill>
                <a:srgbClr val="7030A0"/>
              </a:solidFill>
            </a:ln>
            <a:effectLst/>
          </c:spPr>
          <c:invertIfNegative val="0"/>
          <c:cat>
            <c:numRef>
              <c:f>'R76'!$P$4:$P$12</c:f>
              <c:numCache>
                <c:formatCode>m/d;@</c:formatCode>
                <c:ptCount val="9"/>
                <c:pt idx="0">
                  <c:v>43069</c:v>
                </c:pt>
                <c:pt idx="1">
                  <c:v>43070</c:v>
                </c:pt>
                <c:pt idx="2">
                  <c:v>43071</c:v>
                </c:pt>
                <c:pt idx="3">
                  <c:v>43072</c:v>
                </c:pt>
                <c:pt idx="4">
                  <c:v>43073</c:v>
                </c:pt>
                <c:pt idx="5">
                  <c:v>43074</c:v>
                </c:pt>
                <c:pt idx="6" formatCode="d\-mmm">
                  <c:v>43075</c:v>
                </c:pt>
              </c:numCache>
            </c:numRef>
          </c:cat>
          <c:val>
            <c:numRef>
              <c:f>'R76'!$AN$4:$AN$8</c:f>
              <c:numCache>
                <c:formatCode>General</c:formatCode>
                <c:ptCount val="5"/>
              </c:numCache>
            </c:numRef>
          </c:val>
          <c:extLst>
            <c:ext xmlns:c16="http://schemas.microsoft.com/office/drawing/2014/chart" uri="{C3380CC4-5D6E-409C-BE32-E72D297353CC}">
              <c16:uniqueId val="{00000005-E045-453E-8803-D502CC90B3BB}"/>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'R76'!$P$4:$P$12</c:f>
              <c:numCache>
                <c:formatCode>m/d;@</c:formatCode>
                <c:ptCount val="9"/>
                <c:pt idx="0">
                  <c:v>43069</c:v>
                </c:pt>
                <c:pt idx="1">
                  <c:v>43070</c:v>
                </c:pt>
                <c:pt idx="2">
                  <c:v>43071</c:v>
                </c:pt>
                <c:pt idx="3">
                  <c:v>43072</c:v>
                </c:pt>
                <c:pt idx="4">
                  <c:v>43073</c:v>
                </c:pt>
                <c:pt idx="5">
                  <c:v>43074</c:v>
                </c:pt>
                <c:pt idx="6" formatCode="d\-mmm">
                  <c:v>43075</c:v>
                </c:pt>
              </c:numCache>
            </c:numRef>
          </c:cat>
          <c:val>
            <c:numRef>
              <c:f>'R76'!$U$4:$U$12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E045-453E-8803-D502CC90B3BB}"/>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'R76'!$D$4:$D$16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'R76'!$J$4:$J$16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C084-4373-AF66-A0F88633AD60}"/>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'R79'!$Q$3</c:f>
              <c:strCache>
                <c:ptCount val="1"/>
                <c:pt idx="0">
                  <c:v>Out of room</c:v>
                </c:pt>
              </c:strCache>
            </c:strRef>
          </c:tx>
          <c:spPr>
            <a:solidFill>
              <a:schemeClr val="accent5"/>
            </a:solidFill>
            <a:ln>
              <a:solidFill>
                <a:schemeClr val="accent5"/>
              </a:solidFill>
            </a:ln>
            <a:effectLst/>
          </c:spPr>
          <c:invertIfNegative val="0"/>
          <c:cat>
            <c:numRef>
              <c:f>'R79'!$P$4:$P$12</c:f>
              <c:numCache>
                <c:formatCode>m/d;@</c:formatCode>
                <c:ptCount val="9"/>
                <c:pt idx="0">
                  <c:v>43069</c:v>
                </c:pt>
                <c:pt idx="1">
                  <c:v>43070</c:v>
                </c:pt>
                <c:pt idx="2">
                  <c:v>43071</c:v>
                </c:pt>
                <c:pt idx="3">
                  <c:v>43072</c:v>
                </c:pt>
                <c:pt idx="4">
                  <c:v>43073</c:v>
                </c:pt>
                <c:pt idx="5">
                  <c:v>43074</c:v>
                </c:pt>
                <c:pt idx="6" formatCode="d\-mmm">
                  <c:v>43075</c:v>
                </c:pt>
              </c:numCache>
            </c:numRef>
          </c:cat>
          <c:val>
            <c:numRef>
              <c:f>'R79'!$Q$4:$Q$12</c:f>
              <c:numCache>
                <c:formatCode>General</c:formatCode>
                <c:ptCount val="9"/>
                <c:pt idx="1">
                  <c:v>2</c:v>
                </c:pt>
                <c:pt idx="2">
                  <c:v>2</c:v>
                </c:pt>
                <c:pt idx="3">
                  <c:v>1</c:v>
                </c:pt>
              </c:numCache>
            </c:numRef>
          </c:val>
          <c:extLst>
            <c:ext xmlns:c16="http://schemas.microsoft.com/office/drawing/2014/chart" uri="{C3380CC4-5D6E-409C-BE32-E72D297353CC}">
              <c16:uniqueId val="{00000000-58B0-4715-B6BA-C815E70E1264}"/>
            </c:ext>
          </c:extLst>
        </c:ser>
        <c:ser>
          <c:idx val="1"/>
          <c:order val="1"/>
          <c:tx>
            <c:strRef>
              <c:f>'R79'!$R$3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'R79'!$P$4:$P$12</c:f>
              <c:numCache>
                <c:formatCode>m/d;@</c:formatCode>
                <c:ptCount val="9"/>
                <c:pt idx="0">
                  <c:v>43069</c:v>
                </c:pt>
                <c:pt idx="1">
                  <c:v>43070</c:v>
                </c:pt>
                <c:pt idx="2">
                  <c:v>43071</c:v>
                </c:pt>
                <c:pt idx="3">
                  <c:v>43072</c:v>
                </c:pt>
                <c:pt idx="4">
                  <c:v>43073</c:v>
                </c:pt>
                <c:pt idx="5">
                  <c:v>43074</c:v>
                </c:pt>
                <c:pt idx="6" formatCode="d\-mmm">
                  <c:v>43075</c:v>
                </c:pt>
              </c:numCache>
            </c:numRef>
          </c:cat>
          <c:val>
            <c:numRef>
              <c:f>'R79'!$R$4:$R$12</c:f>
              <c:numCache>
                <c:formatCode>General</c:formatCode>
                <c:ptCount val="9"/>
                <c:pt idx="1">
                  <c:v>2</c:v>
                </c:pt>
                <c:pt idx="2">
                  <c:v>2</c:v>
                </c:pt>
                <c:pt idx="3">
                  <c:v>1</c:v>
                </c:pt>
              </c:numCache>
            </c:numRef>
          </c:val>
          <c:extLst>
            <c:ext xmlns:c16="http://schemas.microsoft.com/office/drawing/2014/chart" uri="{C3380CC4-5D6E-409C-BE32-E72D297353CC}">
              <c16:uniqueId val="{00000001-58B0-4715-B6BA-C815E70E1264}"/>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'R79'!$P$4:$P$12</c:f>
              <c:numCache>
                <c:formatCode>m/d;@</c:formatCode>
                <c:ptCount val="9"/>
                <c:pt idx="0">
                  <c:v>43069</c:v>
                </c:pt>
                <c:pt idx="1">
                  <c:v>43070</c:v>
                </c:pt>
                <c:pt idx="2">
                  <c:v>43071</c:v>
                </c:pt>
                <c:pt idx="3">
                  <c:v>43072</c:v>
                </c:pt>
                <c:pt idx="4">
                  <c:v>43073</c:v>
                </c:pt>
                <c:pt idx="5">
                  <c:v>43074</c:v>
                </c:pt>
                <c:pt idx="6" formatCode="d\-mmm">
                  <c:v>43075</c:v>
                </c:pt>
              </c:numCache>
            </c:numRef>
          </c:cat>
          <c:val>
            <c:numRef>
              <c:f>'R79'!$W$4:$W$12</c:f>
              <c:numCache>
                <c:formatCode>0.0</c:formatCode>
                <c:ptCount val="9"/>
              </c:numCache>
            </c:numRef>
          </c:val>
          <c:extLst>
            <c:ext xmlns:c16="http://schemas.microsoft.com/office/drawing/2014/chart" uri="{C3380CC4-5D6E-409C-BE32-E72D297353CC}">
              <c16:uniqueId val="{00000000-4C34-4FBB-A871-A6A0DB5041E0}"/>
            </c:ext>
          </c:extLst>
        </c:ser>
        <c:ser>
          <c:idx val="1"/>
          <c:order val="1"/>
          <c:tx>
            <c:v>1st trial</c:v>
          </c:tx>
          <c:spPr>
            <a:solidFill>
              <a:srgbClr val="CCCC00"/>
            </a:solidFill>
            <a:ln>
              <a:solidFill>
                <a:srgbClr val="CCCC00"/>
              </a:solidFill>
            </a:ln>
            <a:effectLst/>
          </c:spPr>
          <c:invertIfNegative val="0"/>
          <c:cat>
            <c:numRef>
              <c:f>'R79'!$P$4:$P$12</c:f>
              <c:numCache>
                <c:formatCode>m/d;@</c:formatCode>
                <c:ptCount val="9"/>
                <c:pt idx="0">
                  <c:v>43069</c:v>
                </c:pt>
                <c:pt idx="1">
                  <c:v>43070</c:v>
                </c:pt>
                <c:pt idx="2">
                  <c:v>43071</c:v>
                </c:pt>
                <c:pt idx="3">
                  <c:v>43072</c:v>
                </c:pt>
                <c:pt idx="4">
                  <c:v>43073</c:v>
                </c:pt>
                <c:pt idx="5">
                  <c:v>43074</c:v>
                </c:pt>
                <c:pt idx="6" formatCode="d\-mmm">
                  <c:v>43075</c:v>
                </c:pt>
              </c:numCache>
            </c:numRef>
          </c:cat>
          <c:val>
            <c:numRef>
              <c:f>'R79'!$X$4:$X$12</c:f>
              <c:numCache>
                <c:formatCode>General</c:formatCode>
                <c:ptCount val="9"/>
                <c:pt idx="1">
                  <c:v>279</c:v>
                </c:pt>
                <c:pt idx="2">
                  <c:v>246.04</c:v>
                </c:pt>
                <c:pt idx="3">
                  <c:v>277.38</c:v>
                </c:pt>
                <c:pt idx="8" formatCode="0">
                  <c:v>336.24</c:v>
                </c:pt>
              </c:numCache>
            </c:numRef>
          </c:val>
          <c:extLst>
            <c:ext xmlns:c16="http://schemas.microsoft.com/office/drawing/2014/chart" uri="{C3380CC4-5D6E-409C-BE32-E72D297353CC}">
              <c16:uniqueId val="{00000001-4C34-4FBB-A871-A6A0DB5041E0}"/>
            </c:ext>
          </c:extLst>
        </c:ser>
        <c:ser>
          <c:idx val="2"/>
          <c:order val="2"/>
          <c:tx>
            <c:v>2nd trial</c:v>
          </c:tx>
          <c:spPr>
            <a:solidFill>
              <a:srgbClr val="CC6600"/>
            </a:solidFill>
            <a:ln>
              <a:solidFill>
                <a:srgbClr val="CC6600"/>
              </a:solidFill>
            </a:ln>
            <a:effectLst/>
          </c:spPr>
          <c:invertIfNegative val="0"/>
          <c:cat>
            <c:numRef>
              <c:f>'R79'!$P$4:$P$12</c:f>
              <c:numCache>
                <c:formatCode>m/d;@</c:formatCode>
                <c:ptCount val="9"/>
                <c:pt idx="0">
                  <c:v>43069</c:v>
                </c:pt>
                <c:pt idx="1">
                  <c:v>43070</c:v>
                </c:pt>
                <c:pt idx="2">
                  <c:v>43071</c:v>
                </c:pt>
                <c:pt idx="3">
                  <c:v>43072</c:v>
                </c:pt>
                <c:pt idx="4">
                  <c:v>43073</c:v>
                </c:pt>
                <c:pt idx="5">
                  <c:v>43074</c:v>
                </c:pt>
                <c:pt idx="6" formatCode="d\-mmm">
                  <c:v>43075</c:v>
                </c:pt>
              </c:numCache>
            </c:numRef>
          </c:cat>
          <c:val>
            <c:numRef>
              <c:f>'R79'!$AB$4:$AB$12</c:f>
              <c:numCache>
                <c:formatCode>General</c:formatCode>
                <c:ptCount val="9"/>
                <c:pt idx="1">
                  <c:v>152.34</c:v>
                </c:pt>
                <c:pt idx="2">
                  <c:v>246.04</c:v>
                </c:pt>
              </c:numCache>
            </c:numRef>
          </c:val>
          <c:extLst>
            <c:ext xmlns:c16="http://schemas.microsoft.com/office/drawing/2014/chart" uri="{C3380CC4-5D6E-409C-BE32-E72D297353CC}">
              <c16:uniqueId val="{00000002-4C34-4FBB-A871-A6A0DB5041E0}"/>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'R79'!$P$4:$P$8</c:f>
              <c:numCache>
                <c:formatCode>m/d;@</c:formatCode>
                <c:ptCount val="5"/>
                <c:pt idx="0">
                  <c:v>43069</c:v>
                </c:pt>
                <c:pt idx="1">
                  <c:v>43070</c:v>
                </c:pt>
                <c:pt idx="2">
                  <c:v>43071</c:v>
                </c:pt>
                <c:pt idx="3">
                  <c:v>43072</c:v>
                </c:pt>
                <c:pt idx="4">
                  <c:v>43073</c:v>
                </c:pt>
              </c:numCache>
            </c:numRef>
          </c:cat>
          <c:val>
            <c:numRef>
              <c:f>'R79'!$AF$4:$AF$8</c:f>
              <c:numCache>
                <c:formatCode>General</c:formatCode>
                <c:ptCount val="5"/>
              </c:numCache>
            </c:numRef>
          </c:val>
          <c:extLst>
            <c:ext xmlns:c16="http://schemas.microsoft.com/office/drawing/2014/chart" uri="{C3380CC4-5D6E-409C-BE32-E72D297353CC}">
              <c16:uniqueId val="{00000003-4C34-4FBB-A871-A6A0DB5041E0}"/>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'R79'!$P$4:$P$12</c:f>
              <c:numCache>
                <c:formatCode>m/d;@</c:formatCode>
                <c:ptCount val="9"/>
                <c:pt idx="0">
                  <c:v>43069</c:v>
                </c:pt>
                <c:pt idx="1">
                  <c:v>43070</c:v>
                </c:pt>
                <c:pt idx="2">
                  <c:v>43071</c:v>
                </c:pt>
                <c:pt idx="3">
                  <c:v>43072</c:v>
                </c:pt>
                <c:pt idx="4">
                  <c:v>43073</c:v>
                </c:pt>
                <c:pt idx="5">
                  <c:v>43074</c:v>
                </c:pt>
                <c:pt idx="6" formatCode="d\-mmm">
                  <c:v>43075</c:v>
                </c:pt>
              </c:numCache>
            </c:numRef>
          </c:cat>
          <c:val>
            <c:numRef>
              <c:f>'R79'!$AJ$4:$AJ$8</c:f>
              <c:numCache>
                <c:formatCode>General</c:formatCode>
                <c:ptCount val="5"/>
              </c:numCache>
            </c:numRef>
          </c:val>
          <c:extLst>
            <c:ext xmlns:c16="http://schemas.microsoft.com/office/drawing/2014/chart" uri="{C3380CC4-5D6E-409C-BE32-E72D297353CC}">
              <c16:uniqueId val="{00000004-4C34-4FBB-A871-A6A0DB5041E0}"/>
            </c:ext>
          </c:extLst>
        </c:ser>
        <c:ser>
          <c:idx val="6"/>
          <c:order val="5"/>
          <c:tx>
            <c:v>5th trial</c:v>
          </c:tx>
          <c:spPr>
            <a:solidFill>
              <a:srgbClr val="7030A0"/>
            </a:solidFill>
            <a:ln>
              <a:solidFill>
                <a:srgbClr val="7030A0"/>
              </a:solidFill>
            </a:ln>
            <a:effectLst/>
          </c:spPr>
          <c:invertIfNegative val="0"/>
          <c:cat>
            <c:numRef>
              <c:f>'R79'!$P$4:$P$12</c:f>
              <c:numCache>
                <c:formatCode>m/d;@</c:formatCode>
                <c:ptCount val="9"/>
                <c:pt idx="0">
                  <c:v>43069</c:v>
                </c:pt>
                <c:pt idx="1">
                  <c:v>43070</c:v>
                </c:pt>
                <c:pt idx="2">
                  <c:v>43071</c:v>
                </c:pt>
                <c:pt idx="3">
                  <c:v>43072</c:v>
                </c:pt>
                <c:pt idx="4">
                  <c:v>43073</c:v>
                </c:pt>
                <c:pt idx="5">
                  <c:v>43074</c:v>
                </c:pt>
                <c:pt idx="6" formatCode="d\-mmm">
                  <c:v>43075</c:v>
                </c:pt>
              </c:numCache>
            </c:numRef>
          </c:cat>
          <c:val>
            <c:numRef>
              <c:f>'R79'!$AN$4:$AN$8</c:f>
              <c:numCache>
                <c:formatCode>General</c:formatCode>
                <c:ptCount val="5"/>
              </c:numCache>
            </c:numRef>
          </c:val>
          <c:extLst>
            <c:ext xmlns:c16="http://schemas.microsoft.com/office/drawing/2014/chart" uri="{C3380CC4-5D6E-409C-BE32-E72D297353CC}">
              <c16:uniqueId val="{00000005-4C34-4FBB-A871-A6A0DB5041E0}"/>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'R79'!$P$4:$P$12</c:f>
              <c:numCache>
                <c:formatCode>m/d;@</c:formatCode>
                <c:ptCount val="9"/>
                <c:pt idx="0">
                  <c:v>43069</c:v>
                </c:pt>
                <c:pt idx="1">
                  <c:v>43070</c:v>
                </c:pt>
                <c:pt idx="2">
                  <c:v>43071</c:v>
                </c:pt>
                <c:pt idx="3">
                  <c:v>43072</c:v>
                </c:pt>
                <c:pt idx="4">
                  <c:v>43073</c:v>
                </c:pt>
                <c:pt idx="5">
                  <c:v>43074</c:v>
                </c:pt>
                <c:pt idx="6" formatCode="d\-mmm">
                  <c:v>43075</c:v>
                </c:pt>
              </c:numCache>
            </c:numRef>
          </c:cat>
          <c:val>
            <c:numRef>
              <c:f>'R79'!$U$4:$U$12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4C34-4FBB-A871-A6A0DB5041E0}"/>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'R79'!$D$4:$D$16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'R79'!$J$4:$J$16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33CA-4E2A-8964-361B65540EA0}"/>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'R88'!$Q$3</c:f>
              <c:strCache>
                <c:ptCount val="1"/>
                <c:pt idx="0">
                  <c:v>Out of room</c:v>
                </c:pt>
              </c:strCache>
            </c:strRef>
          </c:tx>
          <c:spPr>
            <a:solidFill>
              <a:schemeClr val="accent5"/>
            </a:solidFill>
            <a:ln>
              <a:solidFill>
                <a:schemeClr val="accent5"/>
              </a:solidFill>
            </a:ln>
            <a:effectLst/>
          </c:spPr>
          <c:invertIfNegative val="0"/>
          <c:cat>
            <c:numRef>
              <c:f>'R88'!$P$4:$P$12</c:f>
              <c:numCache>
                <c:formatCode>m/d;@</c:formatCode>
                <c:ptCount val="9"/>
                <c:pt idx="0">
                  <c:v>43069</c:v>
                </c:pt>
                <c:pt idx="1">
                  <c:v>43070</c:v>
                </c:pt>
                <c:pt idx="2">
                  <c:v>43071</c:v>
                </c:pt>
                <c:pt idx="3">
                  <c:v>43072</c:v>
                </c:pt>
                <c:pt idx="4">
                  <c:v>43073</c:v>
                </c:pt>
                <c:pt idx="5">
                  <c:v>43074</c:v>
                </c:pt>
                <c:pt idx="6" formatCode="d\-mmm">
                  <c:v>43075</c:v>
                </c:pt>
              </c:numCache>
            </c:numRef>
          </c:cat>
          <c:val>
            <c:numRef>
              <c:f>'R88'!$Q$4:$Q$12</c:f>
              <c:numCache>
                <c:formatCode>General</c:formatCode>
                <c:ptCount val="9"/>
                <c:pt idx="1">
                  <c:v>2</c:v>
                </c:pt>
                <c:pt idx="2">
                  <c:v>2</c:v>
                </c:pt>
                <c:pt idx="3">
                  <c:v>1</c:v>
                </c:pt>
              </c:numCache>
            </c:numRef>
          </c:val>
          <c:extLst>
            <c:ext xmlns:c16="http://schemas.microsoft.com/office/drawing/2014/chart" uri="{C3380CC4-5D6E-409C-BE32-E72D297353CC}">
              <c16:uniqueId val="{00000000-4BA8-48E2-BE7B-0A1E132D745F}"/>
            </c:ext>
          </c:extLst>
        </c:ser>
        <c:ser>
          <c:idx val="1"/>
          <c:order val="1"/>
          <c:tx>
            <c:strRef>
              <c:f>'R88'!$R$3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'R88'!$P$4:$P$12</c:f>
              <c:numCache>
                <c:formatCode>m/d;@</c:formatCode>
                <c:ptCount val="9"/>
                <c:pt idx="0">
                  <c:v>43069</c:v>
                </c:pt>
                <c:pt idx="1">
                  <c:v>43070</c:v>
                </c:pt>
                <c:pt idx="2">
                  <c:v>43071</c:v>
                </c:pt>
                <c:pt idx="3">
                  <c:v>43072</c:v>
                </c:pt>
                <c:pt idx="4">
                  <c:v>43073</c:v>
                </c:pt>
                <c:pt idx="5">
                  <c:v>43074</c:v>
                </c:pt>
                <c:pt idx="6" formatCode="d\-mmm">
                  <c:v>43075</c:v>
                </c:pt>
              </c:numCache>
            </c:numRef>
          </c:cat>
          <c:val>
            <c:numRef>
              <c:f>'R88'!$R$4:$R$12</c:f>
              <c:numCache>
                <c:formatCode>General</c:formatCode>
                <c:ptCount val="9"/>
                <c:pt idx="1">
                  <c:v>2</c:v>
                </c:pt>
                <c:pt idx="2">
                  <c:v>2</c:v>
                </c:pt>
                <c:pt idx="3">
                  <c:v>1</c:v>
                </c:pt>
              </c:numCache>
            </c:numRef>
          </c:val>
          <c:extLst>
            <c:ext xmlns:c16="http://schemas.microsoft.com/office/drawing/2014/chart" uri="{C3380CC4-5D6E-409C-BE32-E72D297353CC}">
              <c16:uniqueId val="{00000001-4BA8-48E2-BE7B-0A1E132D745F}"/>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'R88'!$P$4:$P$12</c:f>
              <c:numCache>
                <c:formatCode>m/d;@</c:formatCode>
                <c:ptCount val="9"/>
                <c:pt idx="0">
                  <c:v>43069</c:v>
                </c:pt>
                <c:pt idx="1">
                  <c:v>43070</c:v>
                </c:pt>
                <c:pt idx="2">
                  <c:v>43071</c:v>
                </c:pt>
                <c:pt idx="3">
                  <c:v>43072</c:v>
                </c:pt>
                <c:pt idx="4">
                  <c:v>43073</c:v>
                </c:pt>
                <c:pt idx="5">
                  <c:v>43074</c:v>
                </c:pt>
                <c:pt idx="6" formatCode="d\-mmm">
                  <c:v>43075</c:v>
                </c:pt>
              </c:numCache>
            </c:numRef>
          </c:cat>
          <c:val>
            <c:numRef>
              <c:f>'R88'!$W$4:$W$12</c:f>
              <c:numCache>
                <c:formatCode>0.0</c:formatCode>
                <c:ptCount val="9"/>
              </c:numCache>
            </c:numRef>
          </c:val>
          <c:extLst>
            <c:ext xmlns:c16="http://schemas.microsoft.com/office/drawing/2014/chart" uri="{C3380CC4-5D6E-409C-BE32-E72D297353CC}">
              <c16:uniqueId val="{00000000-99B8-4D67-9A61-5C7329B1DECD}"/>
            </c:ext>
          </c:extLst>
        </c:ser>
        <c:ser>
          <c:idx val="1"/>
          <c:order val="1"/>
          <c:tx>
            <c:v>1st trial</c:v>
          </c:tx>
          <c:spPr>
            <a:solidFill>
              <a:srgbClr val="CCCC00"/>
            </a:solidFill>
            <a:ln>
              <a:solidFill>
                <a:srgbClr val="CCCC00"/>
              </a:solidFill>
            </a:ln>
            <a:effectLst/>
          </c:spPr>
          <c:invertIfNegative val="0"/>
          <c:cat>
            <c:numRef>
              <c:f>'R88'!$P$4:$P$12</c:f>
              <c:numCache>
                <c:formatCode>m/d;@</c:formatCode>
                <c:ptCount val="9"/>
                <c:pt idx="0">
                  <c:v>43069</c:v>
                </c:pt>
                <c:pt idx="1">
                  <c:v>43070</c:v>
                </c:pt>
                <c:pt idx="2">
                  <c:v>43071</c:v>
                </c:pt>
                <c:pt idx="3">
                  <c:v>43072</c:v>
                </c:pt>
                <c:pt idx="4">
                  <c:v>43073</c:v>
                </c:pt>
                <c:pt idx="5">
                  <c:v>43074</c:v>
                </c:pt>
                <c:pt idx="6" formatCode="d\-mmm">
                  <c:v>43075</c:v>
                </c:pt>
              </c:numCache>
            </c:numRef>
          </c:cat>
          <c:val>
            <c:numRef>
              <c:f>'R88'!$X$4:$X$12</c:f>
              <c:numCache>
                <c:formatCode>General</c:formatCode>
                <c:ptCount val="9"/>
                <c:pt idx="1">
                  <c:v>279</c:v>
                </c:pt>
                <c:pt idx="2">
                  <c:v>246.04</c:v>
                </c:pt>
                <c:pt idx="3">
                  <c:v>277.38</c:v>
                </c:pt>
              </c:numCache>
            </c:numRef>
          </c:val>
          <c:extLst>
            <c:ext xmlns:c16="http://schemas.microsoft.com/office/drawing/2014/chart" uri="{C3380CC4-5D6E-409C-BE32-E72D297353CC}">
              <c16:uniqueId val="{00000001-99B8-4D67-9A61-5C7329B1DECD}"/>
            </c:ext>
          </c:extLst>
        </c:ser>
        <c:ser>
          <c:idx val="2"/>
          <c:order val="2"/>
          <c:tx>
            <c:v>2nd trial</c:v>
          </c:tx>
          <c:spPr>
            <a:solidFill>
              <a:srgbClr val="CC6600"/>
            </a:solidFill>
            <a:ln>
              <a:solidFill>
                <a:srgbClr val="CC6600"/>
              </a:solidFill>
            </a:ln>
            <a:effectLst/>
          </c:spPr>
          <c:invertIfNegative val="0"/>
          <c:cat>
            <c:numRef>
              <c:f>'R88'!$P$4:$P$12</c:f>
              <c:numCache>
                <c:formatCode>m/d;@</c:formatCode>
                <c:ptCount val="9"/>
                <c:pt idx="0">
                  <c:v>43069</c:v>
                </c:pt>
                <c:pt idx="1">
                  <c:v>43070</c:v>
                </c:pt>
                <c:pt idx="2">
                  <c:v>43071</c:v>
                </c:pt>
                <c:pt idx="3">
                  <c:v>43072</c:v>
                </c:pt>
                <c:pt idx="4">
                  <c:v>43073</c:v>
                </c:pt>
                <c:pt idx="5">
                  <c:v>43074</c:v>
                </c:pt>
                <c:pt idx="6" formatCode="d\-mmm">
                  <c:v>43075</c:v>
                </c:pt>
              </c:numCache>
            </c:numRef>
          </c:cat>
          <c:val>
            <c:numRef>
              <c:f>'R88'!$AB$4:$AB$12</c:f>
              <c:numCache>
                <c:formatCode>General</c:formatCode>
                <c:ptCount val="9"/>
                <c:pt idx="1">
                  <c:v>152.34</c:v>
                </c:pt>
                <c:pt idx="2">
                  <c:v>246.04</c:v>
                </c:pt>
              </c:numCache>
            </c:numRef>
          </c:val>
          <c:extLst>
            <c:ext xmlns:c16="http://schemas.microsoft.com/office/drawing/2014/chart" uri="{C3380CC4-5D6E-409C-BE32-E72D297353CC}">
              <c16:uniqueId val="{00000002-99B8-4D67-9A61-5C7329B1DECD}"/>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'R88'!$P$4:$P$8</c:f>
              <c:numCache>
                <c:formatCode>m/d;@</c:formatCode>
                <c:ptCount val="5"/>
                <c:pt idx="0">
                  <c:v>43069</c:v>
                </c:pt>
                <c:pt idx="1">
                  <c:v>43070</c:v>
                </c:pt>
                <c:pt idx="2">
                  <c:v>43071</c:v>
                </c:pt>
                <c:pt idx="3">
                  <c:v>43072</c:v>
                </c:pt>
                <c:pt idx="4">
                  <c:v>43073</c:v>
                </c:pt>
              </c:numCache>
            </c:numRef>
          </c:cat>
          <c:val>
            <c:numRef>
              <c:f>'R88'!$AF$4:$AF$8</c:f>
              <c:numCache>
                <c:formatCode>General</c:formatCode>
                <c:ptCount val="5"/>
              </c:numCache>
            </c:numRef>
          </c:val>
          <c:extLst>
            <c:ext xmlns:c16="http://schemas.microsoft.com/office/drawing/2014/chart" uri="{C3380CC4-5D6E-409C-BE32-E72D297353CC}">
              <c16:uniqueId val="{00000003-99B8-4D67-9A61-5C7329B1DECD}"/>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'R88'!$P$4:$P$12</c:f>
              <c:numCache>
                <c:formatCode>m/d;@</c:formatCode>
                <c:ptCount val="9"/>
                <c:pt idx="0">
                  <c:v>43069</c:v>
                </c:pt>
                <c:pt idx="1">
                  <c:v>43070</c:v>
                </c:pt>
                <c:pt idx="2">
                  <c:v>43071</c:v>
                </c:pt>
                <c:pt idx="3">
                  <c:v>43072</c:v>
                </c:pt>
                <c:pt idx="4">
                  <c:v>43073</c:v>
                </c:pt>
                <c:pt idx="5">
                  <c:v>43074</c:v>
                </c:pt>
                <c:pt idx="6" formatCode="d\-mmm">
                  <c:v>43075</c:v>
                </c:pt>
              </c:numCache>
            </c:numRef>
          </c:cat>
          <c:val>
            <c:numRef>
              <c:f>'R88'!$AJ$4:$AJ$8</c:f>
              <c:numCache>
                <c:formatCode>General</c:formatCode>
                <c:ptCount val="5"/>
              </c:numCache>
            </c:numRef>
          </c:val>
          <c:extLst>
            <c:ext xmlns:c16="http://schemas.microsoft.com/office/drawing/2014/chart" uri="{C3380CC4-5D6E-409C-BE32-E72D297353CC}">
              <c16:uniqueId val="{00000004-99B8-4D67-9A61-5C7329B1DECD}"/>
            </c:ext>
          </c:extLst>
        </c:ser>
        <c:ser>
          <c:idx val="6"/>
          <c:order val="5"/>
          <c:tx>
            <c:v>5th trial</c:v>
          </c:tx>
          <c:spPr>
            <a:solidFill>
              <a:srgbClr val="7030A0"/>
            </a:solidFill>
            <a:ln>
              <a:solidFill>
                <a:srgbClr val="7030A0"/>
              </a:solidFill>
            </a:ln>
            <a:effectLst/>
          </c:spPr>
          <c:invertIfNegative val="0"/>
          <c:cat>
            <c:numRef>
              <c:f>'R88'!$P$4:$P$12</c:f>
              <c:numCache>
                <c:formatCode>m/d;@</c:formatCode>
                <c:ptCount val="9"/>
                <c:pt idx="0">
                  <c:v>43069</c:v>
                </c:pt>
                <c:pt idx="1">
                  <c:v>43070</c:v>
                </c:pt>
                <c:pt idx="2">
                  <c:v>43071</c:v>
                </c:pt>
                <c:pt idx="3">
                  <c:v>43072</c:v>
                </c:pt>
                <c:pt idx="4">
                  <c:v>43073</c:v>
                </c:pt>
                <c:pt idx="5">
                  <c:v>43074</c:v>
                </c:pt>
                <c:pt idx="6" formatCode="d\-mmm">
                  <c:v>43075</c:v>
                </c:pt>
              </c:numCache>
            </c:numRef>
          </c:cat>
          <c:val>
            <c:numRef>
              <c:f>'R88'!$AN$4:$AN$8</c:f>
              <c:numCache>
                <c:formatCode>General</c:formatCode>
                <c:ptCount val="5"/>
              </c:numCache>
            </c:numRef>
          </c:val>
          <c:extLst>
            <c:ext xmlns:c16="http://schemas.microsoft.com/office/drawing/2014/chart" uri="{C3380CC4-5D6E-409C-BE32-E72D297353CC}">
              <c16:uniqueId val="{00000005-99B8-4D67-9A61-5C7329B1DECD}"/>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'R88'!$P$4:$P$12</c:f>
              <c:numCache>
                <c:formatCode>m/d;@</c:formatCode>
                <c:ptCount val="9"/>
                <c:pt idx="0">
                  <c:v>43069</c:v>
                </c:pt>
                <c:pt idx="1">
                  <c:v>43070</c:v>
                </c:pt>
                <c:pt idx="2">
                  <c:v>43071</c:v>
                </c:pt>
                <c:pt idx="3">
                  <c:v>43072</c:v>
                </c:pt>
                <c:pt idx="4">
                  <c:v>43073</c:v>
                </c:pt>
                <c:pt idx="5">
                  <c:v>43074</c:v>
                </c:pt>
                <c:pt idx="6" formatCode="d\-mmm">
                  <c:v>43075</c:v>
                </c:pt>
              </c:numCache>
            </c:numRef>
          </c:cat>
          <c:val>
            <c:numRef>
              <c:f>'R88'!$U$4:$U$12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99B8-4D67-9A61-5C7329B1DECD}"/>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'R88'!$D$4:$D$16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'R88'!$J$4:$J$16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5DD7-46E3-8206-4657ED86D9A3}"/>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'R89'!$Q$3</c:f>
              <c:strCache>
                <c:ptCount val="1"/>
                <c:pt idx="0">
                  <c:v>Out of room</c:v>
                </c:pt>
              </c:strCache>
            </c:strRef>
          </c:tx>
          <c:spPr>
            <a:solidFill>
              <a:schemeClr val="accent5"/>
            </a:solidFill>
            <a:ln>
              <a:solidFill>
                <a:schemeClr val="accent5"/>
              </a:solidFill>
            </a:ln>
            <a:effectLst/>
          </c:spPr>
          <c:invertIfNegative val="0"/>
          <c:cat>
            <c:numRef>
              <c:f>'R89'!$P$4:$P$12</c:f>
              <c:numCache>
                <c:formatCode>m/d;@</c:formatCode>
                <c:ptCount val="9"/>
                <c:pt idx="0">
                  <c:v>43069</c:v>
                </c:pt>
                <c:pt idx="1">
                  <c:v>43070</c:v>
                </c:pt>
                <c:pt idx="2">
                  <c:v>43071</c:v>
                </c:pt>
                <c:pt idx="3">
                  <c:v>43072</c:v>
                </c:pt>
                <c:pt idx="4">
                  <c:v>43073</c:v>
                </c:pt>
                <c:pt idx="5">
                  <c:v>43074</c:v>
                </c:pt>
                <c:pt idx="6" formatCode="d\-mmm">
                  <c:v>43075</c:v>
                </c:pt>
              </c:numCache>
            </c:numRef>
          </c:cat>
          <c:val>
            <c:numRef>
              <c:f>'R89'!$Q$4:$Q$12</c:f>
              <c:numCache>
                <c:formatCode>General</c:formatCode>
                <c:ptCount val="9"/>
                <c:pt idx="1">
                  <c:v>2</c:v>
                </c:pt>
                <c:pt idx="2">
                  <c:v>2</c:v>
                </c:pt>
                <c:pt idx="3">
                  <c:v>1</c:v>
                </c:pt>
              </c:numCache>
            </c:numRef>
          </c:val>
          <c:extLst>
            <c:ext xmlns:c16="http://schemas.microsoft.com/office/drawing/2014/chart" uri="{C3380CC4-5D6E-409C-BE32-E72D297353CC}">
              <c16:uniqueId val="{00000000-7A3F-459A-8719-C9BD7E6985D1}"/>
            </c:ext>
          </c:extLst>
        </c:ser>
        <c:ser>
          <c:idx val="1"/>
          <c:order val="1"/>
          <c:tx>
            <c:strRef>
              <c:f>'R89'!$R$3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'R89'!$P$4:$P$12</c:f>
              <c:numCache>
                <c:formatCode>m/d;@</c:formatCode>
                <c:ptCount val="9"/>
                <c:pt idx="0">
                  <c:v>43069</c:v>
                </c:pt>
                <c:pt idx="1">
                  <c:v>43070</c:v>
                </c:pt>
                <c:pt idx="2">
                  <c:v>43071</c:v>
                </c:pt>
                <c:pt idx="3">
                  <c:v>43072</c:v>
                </c:pt>
                <c:pt idx="4">
                  <c:v>43073</c:v>
                </c:pt>
                <c:pt idx="5">
                  <c:v>43074</c:v>
                </c:pt>
                <c:pt idx="6" formatCode="d\-mmm">
                  <c:v>43075</c:v>
                </c:pt>
              </c:numCache>
            </c:numRef>
          </c:cat>
          <c:val>
            <c:numRef>
              <c:f>'R89'!$R$4:$R$12</c:f>
              <c:numCache>
                <c:formatCode>General</c:formatCode>
                <c:ptCount val="9"/>
                <c:pt idx="1">
                  <c:v>2</c:v>
                </c:pt>
                <c:pt idx="2">
                  <c:v>2</c:v>
                </c:pt>
                <c:pt idx="3">
                  <c:v>1</c:v>
                </c:pt>
              </c:numCache>
            </c:numRef>
          </c:val>
          <c:extLst>
            <c:ext xmlns:c16="http://schemas.microsoft.com/office/drawing/2014/chart" uri="{C3380CC4-5D6E-409C-BE32-E72D297353CC}">
              <c16:uniqueId val="{00000001-7A3F-459A-8719-C9BD7E6985D1}"/>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'R89'!$P$4:$P$12</c:f>
              <c:numCache>
                <c:formatCode>m/d;@</c:formatCode>
                <c:ptCount val="9"/>
                <c:pt idx="0">
                  <c:v>43069</c:v>
                </c:pt>
                <c:pt idx="1">
                  <c:v>43070</c:v>
                </c:pt>
                <c:pt idx="2">
                  <c:v>43071</c:v>
                </c:pt>
                <c:pt idx="3">
                  <c:v>43072</c:v>
                </c:pt>
                <c:pt idx="4">
                  <c:v>43073</c:v>
                </c:pt>
                <c:pt idx="5">
                  <c:v>43074</c:v>
                </c:pt>
                <c:pt idx="6" formatCode="d\-mmm">
                  <c:v>43075</c:v>
                </c:pt>
              </c:numCache>
            </c:numRef>
          </c:cat>
          <c:val>
            <c:numRef>
              <c:f>'R89'!$W$4:$W$12</c:f>
              <c:numCache>
                <c:formatCode>0.0</c:formatCode>
                <c:ptCount val="9"/>
              </c:numCache>
            </c:numRef>
          </c:val>
          <c:extLst>
            <c:ext xmlns:c16="http://schemas.microsoft.com/office/drawing/2014/chart" uri="{C3380CC4-5D6E-409C-BE32-E72D297353CC}">
              <c16:uniqueId val="{00000000-0724-4DB5-86A0-7202AFEC1DC4}"/>
            </c:ext>
          </c:extLst>
        </c:ser>
        <c:ser>
          <c:idx val="1"/>
          <c:order val="1"/>
          <c:tx>
            <c:v>1st trial</c:v>
          </c:tx>
          <c:spPr>
            <a:solidFill>
              <a:srgbClr val="CCCC00"/>
            </a:solidFill>
            <a:ln>
              <a:solidFill>
                <a:srgbClr val="CCCC00"/>
              </a:solidFill>
            </a:ln>
            <a:effectLst/>
          </c:spPr>
          <c:invertIfNegative val="0"/>
          <c:cat>
            <c:numRef>
              <c:f>'R89'!$P$4:$P$12</c:f>
              <c:numCache>
                <c:formatCode>m/d;@</c:formatCode>
                <c:ptCount val="9"/>
                <c:pt idx="0">
                  <c:v>43069</c:v>
                </c:pt>
                <c:pt idx="1">
                  <c:v>43070</c:v>
                </c:pt>
                <c:pt idx="2">
                  <c:v>43071</c:v>
                </c:pt>
                <c:pt idx="3">
                  <c:v>43072</c:v>
                </c:pt>
                <c:pt idx="4">
                  <c:v>43073</c:v>
                </c:pt>
                <c:pt idx="5">
                  <c:v>43074</c:v>
                </c:pt>
                <c:pt idx="6" formatCode="d\-mmm">
                  <c:v>43075</c:v>
                </c:pt>
              </c:numCache>
            </c:numRef>
          </c:cat>
          <c:val>
            <c:numRef>
              <c:f>'R89'!$X$4:$X$12</c:f>
              <c:numCache>
                <c:formatCode>General</c:formatCode>
                <c:ptCount val="9"/>
                <c:pt idx="1">
                  <c:v>279</c:v>
                </c:pt>
                <c:pt idx="2">
                  <c:v>246.04</c:v>
                </c:pt>
                <c:pt idx="3">
                  <c:v>277.38</c:v>
                </c:pt>
                <c:pt idx="7" formatCode="0">
                  <c:v>516.96</c:v>
                </c:pt>
                <c:pt idx="8" formatCode="0">
                  <c:v>220.04</c:v>
                </c:pt>
              </c:numCache>
            </c:numRef>
          </c:val>
          <c:extLst>
            <c:ext xmlns:c16="http://schemas.microsoft.com/office/drawing/2014/chart" uri="{C3380CC4-5D6E-409C-BE32-E72D297353CC}">
              <c16:uniqueId val="{00000001-0724-4DB5-86A0-7202AFEC1DC4}"/>
            </c:ext>
          </c:extLst>
        </c:ser>
        <c:ser>
          <c:idx val="2"/>
          <c:order val="2"/>
          <c:tx>
            <c:v>2nd trial</c:v>
          </c:tx>
          <c:spPr>
            <a:solidFill>
              <a:srgbClr val="CC6600"/>
            </a:solidFill>
            <a:ln>
              <a:solidFill>
                <a:srgbClr val="CC6600"/>
              </a:solidFill>
            </a:ln>
            <a:effectLst/>
          </c:spPr>
          <c:invertIfNegative val="0"/>
          <c:cat>
            <c:numRef>
              <c:f>'R89'!$P$4:$P$12</c:f>
              <c:numCache>
                <c:formatCode>m/d;@</c:formatCode>
                <c:ptCount val="9"/>
                <c:pt idx="0">
                  <c:v>43069</c:v>
                </c:pt>
                <c:pt idx="1">
                  <c:v>43070</c:v>
                </c:pt>
                <c:pt idx="2">
                  <c:v>43071</c:v>
                </c:pt>
                <c:pt idx="3">
                  <c:v>43072</c:v>
                </c:pt>
                <c:pt idx="4">
                  <c:v>43073</c:v>
                </c:pt>
                <c:pt idx="5">
                  <c:v>43074</c:v>
                </c:pt>
                <c:pt idx="6" formatCode="d\-mmm">
                  <c:v>43075</c:v>
                </c:pt>
              </c:numCache>
            </c:numRef>
          </c:cat>
          <c:val>
            <c:numRef>
              <c:f>'R89'!$AB$4:$AB$12</c:f>
              <c:numCache>
                <c:formatCode>General</c:formatCode>
                <c:ptCount val="9"/>
                <c:pt idx="1">
                  <c:v>152.34</c:v>
                </c:pt>
                <c:pt idx="2">
                  <c:v>246.04</c:v>
                </c:pt>
              </c:numCache>
            </c:numRef>
          </c:val>
          <c:extLst>
            <c:ext xmlns:c16="http://schemas.microsoft.com/office/drawing/2014/chart" uri="{C3380CC4-5D6E-409C-BE32-E72D297353CC}">
              <c16:uniqueId val="{00000002-0724-4DB5-86A0-7202AFEC1DC4}"/>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'R89'!$P$4:$P$8</c:f>
              <c:numCache>
                <c:formatCode>m/d;@</c:formatCode>
                <c:ptCount val="5"/>
                <c:pt idx="0">
                  <c:v>43069</c:v>
                </c:pt>
                <c:pt idx="1">
                  <c:v>43070</c:v>
                </c:pt>
                <c:pt idx="2">
                  <c:v>43071</c:v>
                </c:pt>
                <c:pt idx="3">
                  <c:v>43072</c:v>
                </c:pt>
                <c:pt idx="4">
                  <c:v>43073</c:v>
                </c:pt>
              </c:numCache>
            </c:numRef>
          </c:cat>
          <c:val>
            <c:numRef>
              <c:f>'R89'!$AF$4:$AF$8</c:f>
              <c:numCache>
                <c:formatCode>General</c:formatCode>
                <c:ptCount val="5"/>
              </c:numCache>
            </c:numRef>
          </c:val>
          <c:extLst>
            <c:ext xmlns:c16="http://schemas.microsoft.com/office/drawing/2014/chart" uri="{C3380CC4-5D6E-409C-BE32-E72D297353CC}">
              <c16:uniqueId val="{00000003-0724-4DB5-86A0-7202AFEC1DC4}"/>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'R89'!$P$4:$P$12</c:f>
              <c:numCache>
                <c:formatCode>m/d;@</c:formatCode>
                <c:ptCount val="9"/>
                <c:pt idx="0">
                  <c:v>43069</c:v>
                </c:pt>
                <c:pt idx="1">
                  <c:v>43070</c:v>
                </c:pt>
                <c:pt idx="2">
                  <c:v>43071</c:v>
                </c:pt>
                <c:pt idx="3">
                  <c:v>43072</c:v>
                </c:pt>
                <c:pt idx="4">
                  <c:v>43073</c:v>
                </c:pt>
                <c:pt idx="5">
                  <c:v>43074</c:v>
                </c:pt>
                <c:pt idx="6" formatCode="d\-mmm">
                  <c:v>43075</c:v>
                </c:pt>
              </c:numCache>
            </c:numRef>
          </c:cat>
          <c:val>
            <c:numRef>
              <c:f>'R89'!$AJ$4:$AJ$8</c:f>
              <c:numCache>
                <c:formatCode>General</c:formatCode>
                <c:ptCount val="5"/>
              </c:numCache>
            </c:numRef>
          </c:val>
          <c:extLst>
            <c:ext xmlns:c16="http://schemas.microsoft.com/office/drawing/2014/chart" uri="{C3380CC4-5D6E-409C-BE32-E72D297353CC}">
              <c16:uniqueId val="{00000004-0724-4DB5-86A0-7202AFEC1DC4}"/>
            </c:ext>
          </c:extLst>
        </c:ser>
        <c:ser>
          <c:idx val="6"/>
          <c:order val="5"/>
          <c:tx>
            <c:v>5th trial</c:v>
          </c:tx>
          <c:spPr>
            <a:solidFill>
              <a:srgbClr val="7030A0"/>
            </a:solidFill>
            <a:ln>
              <a:solidFill>
                <a:srgbClr val="7030A0"/>
              </a:solidFill>
            </a:ln>
            <a:effectLst/>
          </c:spPr>
          <c:invertIfNegative val="0"/>
          <c:cat>
            <c:numRef>
              <c:f>'R89'!$P$4:$P$12</c:f>
              <c:numCache>
                <c:formatCode>m/d;@</c:formatCode>
                <c:ptCount val="9"/>
                <c:pt idx="0">
                  <c:v>43069</c:v>
                </c:pt>
                <c:pt idx="1">
                  <c:v>43070</c:v>
                </c:pt>
                <c:pt idx="2">
                  <c:v>43071</c:v>
                </c:pt>
                <c:pt idx="3">
                  <c:v>43072</c:v>
                </c:pt>
                <c:pt idx="4">
                  <c:v>43073</c:v>
                </c:pt>
                <c:pt idx="5">
                  <c:v>43074</c:v>
                </c:pt>
                <c:pt idx="6" formatCode="d\-mmm">
                  <c:v>43075</c:v>
                </c:pt>
              </c:numCache>
            </c:numRef>
          </c:cat>
          <c:val>
            <c:numRef>
              <c:f>'R89'!$AN$4:$AN$8</c:f>
              <c:numCache>
                <c:formatCode>General</c:formatCode>
                <c:ptCount val="5"/>
              </c:numCache>
            </c:numRef>
          </c:val>
          <c:extLst>
            <c:ext xmlns:c16="http://schemas.microsoft.com/office/drawing/2014/chart" uri="{C3380CC4-5D6E-409C-BE32-E72D297353CC}">
              <c16:uniqueId val="{00000005-0724-4DB5-86A0-7202AFEC1DC4}"/>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'R89'!$P$4:$P$12</c:f>
              <c:numCache>
                <c:formatCode>m/d;@</c:formatCode>
                <c:ptCount val="9"/>
                <c:pt idx="0">
                  <c:v>43069</c:v>
                </c:pt>
                <c:pt idx="1">
                  <c:v>43070</c:v>
                </c:pt>
                <c:pt idx="2">
                  <c:v>43071</c:v>
                </c:pt>
                <c:pt idx="3">
                  <c:v>43072</c:v>
                </c:pt>
                <c:pt idx="4">
                  <c:v>43073</c:v>
                </c:pt>
                <c:pt idx="5">
                  <c:v>43074</c:v>
                </c:pt>
                <c:pt idx="6" formatCode="d\-mmm">
                  <c:v>43075</c:v>
                </c:pt>
              </c:numCache>
            </c:numRef>
          </c:cat>
          <c:val>
            <c:numRef>
              <c:f>'R89'!$U$4:$U$12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0724-4DB5-86A0-7202AFEC1DC4}"/>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'R89'!$D$4:$D$16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'R89'!$J$4:$J$16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3A75-4975-874C-3E86B516CBC2}"/>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'R91'!$Q$3</c:f>
              <c:strCache>
                <c:ptCount val="1"/>
                <c:pt idx="0">
                  <c:v>Out of room</c:v>
                </c:pt>
              </c:strCache>
            </c:strRef>
          </c:tx>
          <c:spPr>
            <a:solidFill>
              <a:schemeClr val="accent5"/>
            </a:solidFill>
            <a:ln>
              <a:solidFill>
                <a:schemeClr val="accent5"/>
              </a:solidFill>
            </a:ln>
            <a:effectLst/>
          </c:spPr>
          <c:invertIfNegative val="0"/>
          <c:cat>
            <c:numRef>
              <c:f>'R91'!$P$4:$P$12</c:f>
              <c:numCache>
                <c:formatCode>m/d;@</c:formatCode>
                <c:ptCount val="9"/>
                <c:pt idx="0">
                  <c:v>43069</c:v>
                </c:pt>
                <c:pt idx="1">
                  <c:v>43070</c:v>
                </c:pt>
                <c:pt idx="2">
                  <c:v>43071</c:v>
                </c:pt>
                <c:pt idx="3">
                  <c:v>43072</c:v>
                </c:pt>
                <c:pt idx="4">
                  <c:v>43073</c:v>
                </c:pt>
                <c:pt idx="5">
                  <c:v>43074</c:v>
                </c:pt>
                <c:pt idx="6" formatCode="d\-mmm">
                  <c:v>43075</c:v>
                </c:pt>
              </c:numCache>
            </c:numRef>
          </c:cat>
          <c:val>
            <c:numRef>
              <c:f>'R91'!$Q$4:$Q$12</c:f>
              <c:numCache>
                <c:formatCode>General</c:formatCode>
                <c:ptCount val="9"/>
                <c:pt idx="1">
                  <c:v>2</c:v>
                </c:pt>
                <c:pt idx="2">
                  <c:v>2</c:v>
                </c:pt>
                <c:pt idx="3">
                  <c:v>1</c:v>
                </c:pt>
              </c:numCache>
            </c:numRef>
          </c:val>
          <c:extLst>
            <c:ext xmlns:c16="http://schemas.microsoft.com/office/drawing/2014/chart" uri="{C3380CC4-5D6E-409C-BE32-E72D297353CC}">
              <c16:uniqueId val="{00000000-E27D-42EC-B7CA-CB299A272CDD}"/>
            </c:ext>
          </c:extLst>
        </c:ser>
        <c:ser>
          <c:idx val="1"/>
          <c:order val="1"/>
          <c:tx>
            <c:strRef>
              <c:f>'R91'!$R$3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'R91'!$P$4:$P$12</c:f>
              <c:numCache>
                <c:formatCode>m/d;@</c:formatCode>
                <c:ptCount val="9"/>
                <c:pt idx="0">
                  <c:v>43069</c:v>
                </c:pt>
                <c:pt idx="1">
                  <c:v>43070</c:v>
                </c:pt>
                <c:pt idx="2">
                  <c:v>43071</c:v>
                </c:pt>
                <c:pt idx="3">
                  <c:v>43072</c:v>
                </c:pt>
                <c:pt idx="4">
                  <c:v>43073</c:v>
                </c:pt>
                <c:pt idx="5">
                  <c:v>43074</c:v>
                </c:pt>
                <c:pt idx="6" formatCode="d\-mmm">
                  <c:v>43075</c:v>
                </c:pt>
              </c:numCache>
            </c:numRef>
          </c:cat>
          <c:val>
            <c:numRef>
              <c:f>'R91'!$R$4:$R$12</c:f>
              <c:numCache>
                <c:formatCode>General</c:formatCode>
                <c:ptCount val="9"/>
                <c:pt idx="1">
                  <c:v>2</c:v>
                </c:pt>
                <c:pt idx="2">
                  <c:v>2</c:v>
                </c:pt>
                <c:pt idx="3">
                  <c:v>1</c:v>
                </c:pt>
              </c:numCache>
            </c:numRef>
          </c:val>
          <c:extLst>
            <c:ext xmlns:c16="http://schemas.microsoft.com/office/drawing/2014/chart" uri="{C3380CC4-5D6E-409C-BE32-E72D297353CC}">
              <c16:uniqueId val="{00000001-E27D-42EC-B7CA-CB299A272CDD}"/>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'R91'!$P$4:$P$12</c:f>
              <c:numCache>
                <c:formatCode>m/d;@</c:formatCode>
                <c:ptCount val="9"/>
                <c:pt idx="0">
                  <c:v>43069</c:v>
                </c:pt>
                <c:pt idx="1">
                  <c:v>43070</c:v>
                </c:pt>
                <c:pt idx="2">
                  <c:v>43071</c:v>
                </c:pt>
                <c:pt idx="3">
                  <c:v>43072</c:v>
                </c:pt>
                <c:pt idx="4">
                  <c:v>43073</c:v>
                </c:pt>
                <c:pt idx="5">
                  <c:v>43074</c:v>
                </c:pt>
                <c:pt idx="6" formatCode="d\-mmm">
                  <c:v>43075</c:v>
                </c:pt>
              </c:numCache>
            </c:numRef>
          </c:cat>
          <c:val>
            <c:numRef>
              <c:f>'R91'!$W$4:$W$12</c:f>
              <c:numCache>
                <c:formatCode>0.0</c:formatCode>
                <c:ptCount val="9"/>
              </c:numCache>
            </c:numRef>
          </c:val>
          <c:extLst>
            <c:ext xmlns:c16="http://schemas.microsoft.com/office/drawing/2014/chart" uri="{C3380CC4-5D6E-409C-BE32-E72D297353CC}">
              <c16:uniqueId val="{00000000-A0E2-4955-AD17-941C877E7A95}"/>
            </c:ext>
          </c:extLst>
        </c:ser>
        <c:ser>
          <c:idx val="1"/>
          <c:order val="1"/>
          <c:tx>
            <c:v>1st trial</c:v>
          </c:tx>
          <c:spPr>
            <a:solidFill>
              <a:srgbClr val="CCCC00"/>
            </a:solidFill>
            <a:ln>
              <a:solidFill>
                <a:srgbClr val="CCCC00"/>
              </a:solidFill>
            </a:ln>
            <a:effectLst/>
          </c:spPr>
          <c:invertIfNegative val="0"/>
          <c:cat>
            <c:numRef>
              <c:f>'R91'!$P$4:$P$12</c:f>
              <c:numCache>
                <c:formatCode>m/d;@</c:formatCode>
                <c:ptCount val="9"/>
                <c:pt idx="0">
                  <c:v>43069</c:v>
                </c:pt>
                <c:pt idx="1">
                  <c:v>43070</c:v>
                </c:pt>
                <c:pt idx="2">
                  <c:v>43071</c:v>
                </c:pt>
                <c:pt idx="3">
                  <c:v>43072</c:v>
                </c:pt>
                <c:pt idx="4">
                  <c:v>43073</c:v>
                </c:pt>
                <c:pt idx="5">
                  <c:v>43074</c:v>
                </c:pt>
                <c:pt idx="6" formatCode="d\-mmm">
                  <c:v>43075</c:v>
                </c:pt>
              </c:numCache>
            </c:numRef>
          </c:cat>
          <c:val>
            <c:numRef>
              <c:f>'R91'!$X$4:$X$12</c:f>
              <c:numCache>
                <c:formatCode>General</c:formatCode>
                <c:ptCount val="9"/>
                <c:pt idx="1">
                  <c:v>279</c:v>
                </c:pt>
                <c:pt idx="2">
                  <c:v>246.04</c:v>
                </c:pt>
                <c:pt idx="3">
                  <c:v>277.38</c:v>
                </c:pt>
              </c:numCache>
            </c:numRef>
          </c:val>
          <c:extLst>
            <c:ext xmlns:c16="http://schemas.microsoft.com/office/drawing/2014/chart" uri="{C3380CC4-5D6E-409C-BE32-E72D297353CC}">
              <c16:uniqueId val="{00000001-A0E2-4955-AD17-941C877E7A95}"/>
            </c:ext>
          </c:extLst>
        </c:ser>
        <c:ser>
          <c:idx val="2"/>
          <c:order val="2"/>
          <c:tx>
            <c:v>2nd trial</c:v>
          </c:tx>
          <c:spPr>
            <a:solidFill>
              <a:srgbClr val="CC6600"/>
            </a:solidFill>
            <a:ln>
              <a:solidFill>
                <a:srgbClr val="CC6600"/>
              </a:solidFill>
            </a:ln>
            <a:effectLst/>
          </c:spPr>
          <c:invertIfNegative val="0"/>
          <c:cat>
            <c:numRef>
              <c:f>'R91'!$P$4:$P$12</c:f>
              <c:numCache>
                <c:formatCode>m/d;@</c:formatCode>
                <c:ptCount val="9"/>
                <c:pt idx="0">
                  <c:v>43069</c:v>
                </c:pt>
                <c:pt idx="1">
                  <c:v>43070</c:v>
                </c:pt>
                <c:pt idx="2">
                  <c:v>43071</c:v>
                </c:pt>
                <c:pt idx="3">
                  <c:v>43072</c:v>
                </c:pt>
                <c:pt idx="4">
                  <c:v>43073</c:v>
                </c:pt>
                <c:pt idx="5">
                  <c:v>43074</c:v>
                </c:pt>
                <c:pt idx="6" formatCode="d\-mmm">
                  <c:v>43075</c:v>
                </c:pt>
              </c:numCache>
            </c:numRef>
          </c:cat>
          <c:val>
            <c:numRef>
              <c:f>'R91'!$AB$4:$AB$12</c:f>
              <c:numCache>
                <c:formatCode>General</c:formatCode>
                <c:ptCount val="9"/>
                <c:pt idx="1">
                  <c:v>152.34</c:v>
                </c:pt>
                <c:pt idx="2">
                  <c:v>246.04</c:v>
                </c:pt>
              </c:numCache>
            </c:numRef>
          </c:val>
          <c:extLst>
            <c:ext xmlns:c16="http://schemas.microsoft.com/office/drawing/2014/chart" uri="{C3380CC4-5D6E-409C-BE32-E72D297353CC}">
              <c16:uniqueId val="{00000002-A0E2-4955-AD17-941C877E7A95}"/>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'R91'!$P$4:$P$8</c:f>
              <c:numCache>
                <c:formatCode>m/d;@</c:formatCode>
                <c:ptCount val="5"/>
                <c:pt idx="0">
                  <c:v>43069</c:v>
                </c:pt>
                <c:pt idx="1">
                  <c:v>43070</c:v>
                </c:pt>
                <c:pt idx="2">
                  <c:v>43071</c:v>
                </c:pt>
                <c:pt idx="3">
                  <c:v>43072</c:v>
                </c:pt>
                <c:pt idx="4">
                  <c:v>43073</c:v>
                </c:pt>
              </c:numCache>
            </c:numRef>
          </c:cat>
          <c:val>
            <c:numRef>
              <c:f>'R91'!$AF$4:$AF$8</c:f>
              <c:numCache>
                <c:formatCode>General</c:formatCode>
                <c:ptCount val="5"/>
              </c:numCache>
            </c:numRef>
          </c:val>
          <c:extLst>
            <c:ext xmlns:c16="http://schemas.microsoft.com/office/drawing/2014/chart" uri="{C3380CC4-5D6E-409C-BE32-E72D297353CC}">
              <c16:uniqueId val="{00000003-A0E2-4955-AD17-941C877E7A95}"/>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'R91'!$P$4:$P$12</c:f>
              <c:numCache>
                <c:formatCode>m/d;@</c:formatCode>
                <c:ptCount val="9"/>
                <c:pt idx="0">
                  <c:v>43069</c:v>
                </c:pt>
                <c:pt idx="1">
                  <c:v>43070</c:v>
                </c:pt>
                <c:pt idx="2">
                  <c:v>43071</c:v>
                </c:pt>
                <c:pt idx="3">
                  <c:v>43072</c:v>
                </c:pt>
                <c:pt idx="4">
                  <c:v>43073</c:v>
                </c:pt>
                <c:pt idx="5">
                  <c:v>43074</c:v>
                </c:pt>
                <c:pt idx="6" formatCode="d\-mmm">
                  <c:v>43075</c:v>
                </c:pt>
              </c:numCache>
            </c:numRef>
          </c:cat>
          <c:val>
            <c:numRef>
              <c:f>'R91'!$AJ$4:$AJ$8</c:f>
              <c:numCache>
                <c:formatCode>General</c:formatCode>
                <c:ptCount val="5"/>
              </c:numCache>
            </c:numRef>
          </c:val>
          <c:extLst>
            <c:ext xmlns:c16="http://schemas.microsoft.com/office/drawing/2014/chart" uri="{C3380CC4-5D6E-409C-BE32-E72D297353CC}">
              <c16:uniqueId val="{00000004-A0E2-4955-AD17-941C877E7A95}"/>
            </c:ext>
          </c:extLst>
        </c:ser>
        <c:ser>
          <c:idx val="6"/>
          <c:order val="5"/>
          <c:tx>
            <c:v>5th trial</c:v>
          </c:tx>
          <c:spPr>
            <a:solidFill>
              <a:srgbClr val="7030A0"/>
            </a:solidFill>
            <a:ln>
              <a:solidFill>
                <a:srgbClr val="7030A0"/>
              </a:solidFill>
            </a:ln>
            <a:effectLst/>
          </c:spPr>
          <c:invertIfNegative val="0"/>
          <c:cat>
            <c:numRef>
              <c:f>'R91'!$P$4:$P$12</c:f>
              <c:numCache>
                <c:formatCode>m/d;@</c:formatCode>
                <c:ptCount val="9"/>
                <c:pt idx="0">
                  <c:v>43069</c:v>
                </c:pt>
                <c:pt idx="1">
                  <c:v>43070</c:v>
                </c:pt>
                <c:pt idx="2">
                  <c:v>43071</c:v>
                </c:pt>
                <c:pt idx="3">
                  <c:v>43072</c:v>
                </c:pt>
                <c:pt idx="4">
                  <c:v>43073</c:v>
                </c:pt>
                <c:pt idx="5">
                  <c:v>43074</c:v>
                </c:pt>
                <c:pt idx="6" formatCode="d\-mmm">
                  <c:v>43075</c:v>
                </c:pt>
              </c:numCache>
            </c:numRef>
          </c:cat>
          <c:val>
            <c:numRef>
              <c:f>'R91'!$AN$4:$AN$8</c:f>
              <c:numCache>
                <c:formatCode>General</c:formatCode>
                <c:ptCount val="5"/>
              </c:numCache>
            </c:numRef>
          </c:val>
          <c:extLst>
            <c:ext xmlns:c16="http://schemas.microsoft.com/office/drawing/2014/chart" uri="{C3380CC4-5D6E-409C-BE32-E72D297353CC}">
              <c16:uniqueId val="{00000005-A0E2-4955-AD17-941C877E7A95}"/>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'R91'!$P$4:$P$12</c:f>
              <c:numCache>
                <c:formatCode>m/d;@</c:formatCode>
                <c:ptCount val="9"/>
                <c:pt idx="0">
                  <c:v>43069</c:v>
                </c:pt>
                <c:pt idx="1">
                  <c:v>43070</c:v>
                </c:pt>
                <c:pt idx="2">
                  <c:v>43071</c:v>
                </c:pt>
                <c:pt idx="3">
                  <c:v>43072</c:v>
                </c:pt>
                <c:pt idx="4">
                  <c:v>43073</c:v>
                </c:pt>
                <c:pt idx="5">
                  <c:v>43074</c:v>
                </c:pt>
                <c:pt idx="6" formatCode="d\-mmm">
                  <c:v>43075</c:v>
                </c:pt>
              </c:numCache>
            </c:numRef>
          </c:cat>
          <c:val>
            <c:numRef>
              <c:f>'R91'!$U$4:$U$12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A0E2-4955-AD17-941C877E7A95}"/>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'R91'!$D$4:$D$16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'R91'!$J$4:$J$16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AD09-4E39-A97F-0E04648B82E0}"/>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'R93'!$Q$3</c:f>
              <c:strCache>
                <c:ptCount val="1"/>
                <c:pt idx="0">
                  <c:v>Out of room</c:v>
                </c:pt>
              </c:strCache>
            </c:strRef>
          </c:tx>
          <c:spPr>
            <a:solidFill>
              <a:schemeClr val="accent5"/>
            </a:solidFill>
            <a:ln>
              <a:solidFill>
                <a:schemeClr val="accent5"/>
              </a:solidFill>
            </a:ln>
            <a:effectLst/>
          </c:spPr>
          <c:invertIfNegative val="0"/>
          <c:cat>
            <c:numRef>
              <c:f>'R93'!$P$4:$P$12</c:f>
              <c:numCache>
                <c:formatCode>m/d;@</c:formatCode>
                <c:ptCount val="9"/>
                <c:pt idx="0">
                  <c:v>43069</c:v>
                </c:pt>
                <c:pt idx="1">
                  <c:v>43070</c:v>
                </c:pt>
                <c:pt idx="2">
                  <c:v>43071</c:v>
                </c:pt>
                <c:pt idx="3">
                  <c:v>43072</c:v>
                </c:pt>
                <c:pt idx="4">
                  <c:v>43073</c:v>
                </c:pt>
                <c:pt idx="5">
                  <c:v>43074</c:v>
                </c:pt>
                <c:pt idx="6" formatCode="d\-mmm">
                  <c:v>43075</c:v>
                </c:pt>
              </c:numCache>
            </c:numRef>
          </c:cat>
          <c:val>
            <c:numRef>
              <c:f>'R93'!$Q$4:$Q$12</c:f>
              <c:numCache>
                <c:formatCode>General</c:formatCode>
                <c:ptCount val="9"/>
                <c:pt idx="1">
                  <c:v>2</c:v>
                </c:pt>
                <c:pt idx="2">
                  <c:v>2</c:v>
                </c:pt>
                <c:pt idx="3">
                  <c:v>1</c:v>
                </c:pt>
              </c:numCache>
            </c:numRef>
          </c:val>
          <c:extLst>
            <c:ext xmlns:c16="http://schemas.microsoft.com/office/drawing/2014/chart" uri="{C3380CC4-5D6E-409C-BE32-E72D297353CC}">
              <c16:uniqueId val="{00000000-5912-4936-B0D9-94F1762E72C1}"/>
            </c:ext>
          </c:extLst>
        </c:ser>
        <c:ser>
          <c:idx val="1"/>
          <c:order val="1"/>
          <c:tx>
            <c:strRef>
              <c:f>'R93'!$R$3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'R93'!$P$4:$P$12</c:f>
              <c:numCache>
                <c:formatCode>m/d;@</c:formatCode>
                <c:ptCount val="9"/>
                <c:pt idx="0">
                  <c:v>43069</c:v>
                </c:pt>
                <c:pt idx="1">
                  <c:v>43070</c:v>
                </c:pt>
                <c:pt idx="2">
                  <c:v>43071</c:v>
                </c:pt>
                <c:pt idx="3">
                  <c:v>43072</c:v>
                </c:pt>
                <c:pt idx="4">
                  <c:v>43073</c:v>
                </c:pt>
                <c:pt idx="5">
                  <c:v>43074</c:v>
                </c:pt>
                <c:pt idx="6" formatCode="d\-mmm">
                  <c:v>43075</c:v>
                </c:pt>
              </c:numCache>
            </c:numRef>
          </c:cat>
          <c:val>
            <c:numRef>
              <c:f>'R93'!$R$4:$R$12</c:f>
              <c:numCache>
                <c:formatCode>General</c:formatCode>
                <c:ptCount val="9"/>
                <c:pt idx="1">
                  <c:v>2</c:v>
                </c:pt>
                <c:pt idx="2">
                  <c:v>2</c:v>
                </c:pt>
                <c:pt idx="3">
                  <c:v>1</c:v>
                </c:pt>
              </c:numCache>
            </c:numRef>
          </c:val>
          <c:extLst>
            <c:ext xmlns:c16="http://schemas.microsoft.com/office/drawing/2014/chart" uri="{C3380CC4-5D6E-409C-BE32-E72D297353CC}">
              <c16:uniqueId val="{00000001-5912-4936-B0D9-94F1762E72C1}"/>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'R93'!$P$4:$P$12</c:f>
              <c:numCache>
                <c:formatCode>m/d;@</c:formatCode>
                <c:ptCount val="9"/>
                <c:pt idx="0">
                  <c:v>43069</c:v>
                </c:pt>
                <c:pt idx="1">
                  <c:v>43070</c:v>
                </c:pt>
                <c:pt idx="2">
                  <c:v>43071</c:v>
                </c:pt>
                <c:pt idx="3">
                  <c:v>43072</c:v>
                </c:pt>
                <c:pt idx="4">
                  <c:v>43073</c:v>
                </c:pt>
                <c:pt idx="5">
                  <c:v>43074</c:v>
                </c:pt>
                <c:pt idx="6" formatCode="d\-mmm">
                  <c:v>43075</c:v>
                </c:pt>
              </c:numCache>
            </c:numRef>
          </c:cat>
          <c:val>
            <c:numRef>
              <c:f>'R93'!$W$4:$W$12</c:f>
              <c:numCache>
                <c:formatCode>0.0</c:formatCode>
                <c:ptCount val="9"/>
              </c:numCache>
            </c:numRef>
          </c:val>
          <c:extLst>
            <c:ext xmlns:c16="http://schemas.microsoft.com/office/drawing/2014/chart" uri="{C3380CC4-5D6E-409C-BE32-E72D297353CC}">
              <c16:uniqueId val="{00000000-854A-4643-BC8B-20D4928E6745}"/>
            </c:ext>
          </c:extLst>
        </c:ser>
        <c:ser>
          <c:idx val="1"/>
          <c:order val="1"/>
          <c:tx>
            <c:v>1st trial</c:v>
          </c:tx>
          <c:spPr>
            <a:solidFill>
              <a:srgbClr val="CCCC00"/>
            </a:solidFill>
            <a:ln>
              <a:solidFill>
                <a:srgbClr val="CCCC00"/>
              </a:solidFill>
            </a:ln>
            <a:effectLst/>
          </c:spPr>
          <c:invertIfNegative val="0"/>
          <c:cat>
            <c:numRef>
              <c:f>'R93'!$P$4:$P$12</c:f>
              <c:numCache>
                <c:formatCode>m/d;@</c:formatCode>
                <c:ptCount val="9"/>
                <c:pt idx="0">
                  <c:v>43069</c:v>
                </c:pt>
                <c:pt idx="1">
                  <c:v>43070</c:v>
                </c:pt>
                <c:pt idx="2">
                  <c:v>43071</c:v>
                </c:pt>
                <c:pt idx="3">
                  <c:v>43072</c:v>
                </c:pt>
                <c:pt idx="4">
                  <c:v>43073</c:v>
                </c:pt>
                <c:pt idx="5">
                  <c:v>43074</c:v>
                </c:pt>
                <c:pt idx="6" formatCode="d\-mmm">
                  <c:v>43075</c:v>
                </c:pt>
              </c:numCache>
            </c:numRef>
          </c:cat>
          <c:val>
            <c:numRef>
              <c:f>'R93'!$X$4:$X$12</c:f>
              <c:numCache>
                <c:formatCode>General</c:formatCode>
                <c:ptCount val="9"/>
                <c:pt idx="1">
                  <c:v>279</c:v>
                </c:pt>
                <c:pt idx="2">
                  <c:v>246.04</c:v>
                </c:pt>
                <c:pt idx="3">
                  <c:v>277.38</c:v>
                </c:pt>
              </c:numCache>
            </c:numRef>
          </c:val>
          <c:extLst>
            <c:ext xmlns:c16="http://schemas.microsoft.com/office/drawing/2014/chart" uri="{C3380CC4-5D6E-409C-BE32-E72D297353CC}">
              <c16:uniqueId val="{00000001-854A-4643-BC8B-20D4928E6745}"/>
            </c:ext>
          </c:extLst>
        </c:ser>
        <c:ser>
          <c:idx val="2"/>
          <c:order val="2"/>
          <c:tx>
            <c:v>2nd trial</c:v>
          </c:tx>
          <c:spPr>
            <a:solidFill>
              <a:srgbClr val="CC6600"/>
            </a:solidFill>
            <a:ln>
              <a:solidFill>
                <a:srgbClr val="CC6600"/>
              </a:solidFill>
            </a:ln>
            <a:effectLst/>
          </c:spPr>
          <c:invertIfNegative val="0"/>
          <c:cat>
            <c:numRef>
              <c:f>'R93'!$P$4:$P$12</c:f>
              <c:numCache>
                <c:formatCode>m/d;@</c:formatCode>
                <c:ptCount val="9"/>
                <c:pt idx="0">
                  <c:v>43069</c:v>
                </c:pt>
                <c:pt idx="1">
                  <c:v>43070</c:v>
                </c:pt>
                <c:pt idx="2">
                  <c:v>43071</c:v>
                </c:pt>
                <c:pt idx="3">
                  <c:v>43072</c:v>
                </c:pt>
                <c:pt idx="4">
                  <c:v>43073</c:v>
                </c:pt>
                <c:pt idx="5">
                  <c:v>43074</c:v>
                </c:pt>
                <c:pt idx="6" formatCode="d\-mmm">
                  <c:v>43075</c:v>
                </c:pt>
              </c:numCache>
            </c:numRef>
          </c:cat>
          <c:val>
            <c:numRef>
              <c:f>'R93'!$AB$4:$AB$12</c:f>
              <c:numCache>
                <c:formatCode>General</c:formatCode>
                <c:ptCount val="9"/>
                <c:pt idx="1">
                  <c:v>152.34</c:v>
                </c:pt>
                <c:pt idx="2">
                  <c:v>246.04</c:v>
                </c:pt>
              </c:numCache>
            </c:numRef>
          </c:val>
          <c:extLst>
            <c:ext xmlns:c16="http://schemas.microsoft.com/office/drawing/2014/chart" uri="{C3380CC4-5D6E-409C-BE32-E72D297353CC}">
              <c16:uniqueId val="{00000002-854A-4643-BC8B-20D4928E6745}"/>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'R93'!$P$4:$P$8</c:f>
              <c:numCache>
                <c:formatCode>m/d;@</c:formatCode>
                <c:ptCount val="5"/>
                <c:pt idx="0">
                  <c:v>43069</c:v>
                </c:pt>
                <c:pt idx="1">
                  <c:v>43070</c:v>
                </c:pt>
                <c:pt idx="2">
                  <c:v>43071</c:v>
                </c:pt>
                <c:pt idx="3">
                  <c:v>43072</c:v>
                </c:pt>
                <c:pt idx="4">
                  <c:v>43073</c:v>
                </c:pt>
              </c:numCache>
            </c:numRef>
          </c:cat>
          <c:val>
            <c:numRef>
              <c:f>'R93'!$AF$4:$AF$8</c:f>
              <c:numCache>
                <c:formatCode>General</c:formatCode>
                <c:ptCount val="5"/>
              </c:numCache>
            </c:numRef>
          </c:val>
          <c:extLst>
            <c:ext xmlns:c16="http://schemas.microsoft.com/office/drawing/2014/chart" uri="{C3380CC4-5D6E-409C-BE32-E72D297353CC}">
              <c16:uniqueId val="{00000003-854A-4643-BC8B-20D4928E6745}"/>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'R93'!$P$4:$P$12</c:f>
              <c:numCache>
                <c:formatCode>m/d;@</c:formatCode>
                <c:ptCount val="9"/>
                <c:pt idx="0">
                  <c:v>43069</c:v>
                </c:pt>
                <c:pt idx="1">
                  <c:v>43070</c:v>
                </c:pt>
                <c:pt idx="2">
                  <c:v>43071</c:v>
                </c:pt>
                <c:pt idx="3">
                  <c:v>43072</c:v>
                </c:pt>
                <c:pt idx="4">
                  <c:v>43073</c:v>
                </c:pt>
                <c:pt idx="5">
                  <c:v>43074</c:v>
                </c:pt>
                <c:pt idx="6" formatCode="d\-mmm">
                  <c:v>43075</c:v>
                </c:pt>
              </c:numCache>
            </c:numRef>
          </c:cat>
          <c:val>
            <c:numRef>
              <c:f>'R93'!$AJ$4:$AJ$8</c:f>
              <c:numCache>
                <c:formatCode>General</c:formatCode>
                <c:ptCount val="5"/>
              </c:numCache>
            </c:numRef>
          </c:val>
          <c:extLst>
            <c:ext xmlns:c16="http://schemas.microsoft.com/office/drawing/2014/chart" uri="{C3380CC4-5D6E-409C-BE32-E72D297353CC}">
              <c16:uniqueId val="{00000004-854A-4643-BC8B-20D4928E6745}"/>
            </c:ext>
          </c:extLst>
        </c:ser>
        <c:ser>
          <c:idx val="6"/>
          <c:order val="5"/>
          <c:tx>
            <c:v>5th trial</c:v>
          </c:tx>
          <c:spPr>
            <a:solidFill>
              <a:srgbClr val="7030A0"/>
            </a:solidFill>
            <a:ln>
              <a:solidFill>
                <a:srgbClr val="7030A0"/>
              </a:solidFill>
            </a:ln>
            <a:effectLst/>
          </c:spPr>
          <c:invertIfNegative val="0"/>
          <c:cat>
            <c:numRef>
              <c:f>'R93'!$P$4:$P$12</c:f>
              <c:numCache>
                <c:formatCode>m/d;@</c:formatCode>
                <c:ptCount val="9"/>
                <c:pt idx="0">
                  <c:v>43069</c:v>
                </c:pt>
                <c:pt idx="1">
                  <c:v>43070</c:v>
                </c:pt>
                <c:pt idx="2">
                  <c:v>43071</c:v>
                </c:pt>
                <c:pt idx="3">
                  <c:v>43072</c:v>
                </c:pt>
                <c:pt idx="4">
                  <c:v>43073</c:v>
                </c:pt>
                <c:pt idx="5">
                  <c:v>43074</c:v>
                </c:pt>
                <c:pt idx="6" formatCode="d\-mmm">
                  <c:v>43075</c:v>
                </c:pt>
              </c:numCache>
            </c:numRef>
          </c:cat>
          <c:val>
            <c:numRef>
              <c:f>'R93'!$AN$4:$AN$8</c:f>
              <c:numCache>
                <c:formatCode>General</c:formatCode>
                <c:ptCount val="5"/>
              </c:numCache>
            </c:numRef>
          </c:val>
          <c:extLst>
            <c:ext xmlns:c16="http://schemas.microsoft.com/office/drawing/2014/chart" uri="{C3380CC4-5D6E-409C-BE32-E72D297353CC}">
              <c16:uniqueId val="{00000005-854A-4643-BC8B-20D4928E6745}"/>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'R93'!$P$4:$P$12</c:f>
              <c:numCache>
                <c:formatCode>m/d;@</c:formatCode>
                <c:ptCount val="9"/>
                <c:pt idx="0">
                  <c:v>43069</c:v>
                </c:pt>
                <c:pt idx="1">
                  <c:v>43070</c:v>
                </c:pt>
                <c:pt idx="2">
                  <c:v>43071</c:v>
                </c:pt>
                <c:pt idx="3">
                  <c:v>43072</c:v>
                </c:pt>
                <c:pt idx="4">
                  <c:v>43073</c:v>
                </c:pt>
                <c:pt idx="5">
                  <c:v>43074</c:v>
                </c:pt>
                <c:pt idx="6" formatCode="d\-mmm">
                  <c:v>43075</c:v>
                </c:pt>
              </c:numCache>
            </c:numRef>
          </c:cat>
          <c:val>
            <c:numRef>
              <c:f>'R93'!$U$4:$U$12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854A-4643-BC8B-20D4928E6745}"/>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'R93'!$D$4:$D$16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'R93'!$J$4:$J$16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C2A4-458B-8E0A-0097EF905B69}"/>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'R95'!$Q$3</c:f>
              <c:strCache>
                <c:ptCount val="1"/>
                <c:pt idx="0">
                  <c:v>Out of room</c:v>
                </c:pt>
              </c:strCache>
            </c:strRef>
          </c:tx>
          <c:spPr>
            <a:solidFill>
              <a:schemeClr val="accent5"/>
            </a:solidFill>
            <a:ln>
              <a:solidFill>
                <a:schemeClr val="accent5"/>
              </a:solidFill>
            </a:ln>
            <a:effectLst/>
          </c:spPr>
          <c:invertIfNegative val="0"/>
          <c:cat>
            <c:numRef>
              <c:f>'R95'!$P$4:$P$12</c:f>
              <c:numCache>
                <c:formatCode>m/d;@</c:formatCode>
                <c:ptCount val="9"/>
                <c:pt idx="0">
                  <c:v>43069</c:v>
                </c:pt>
                <c:pt idx="1">
                  <c:v>43070</c:v>
                </c:pt>
                <c:pt idx="2">
                  <c:v>43071</c:v>
                </c:pt>
                <c:pt idx="3">
                  <c:v>43072</c:v>
                </c:pt>
                <c:pt idx="4">
                  <c:v>43073</c:v>
                </c:pt>
                <c:pt idx="5">
                  <c:v>43074</c:v>
                </c:pt>
                <c:pt idx="6" formatCode="d\-mmm">
                  <c:v>43075</c:v>
                </c:pt>
              </c:numCache>
            </c:numRef>
          </c:cat>
          <c:val>
            <c:numRef>
              <c:f>'R95'!$Q$4:$Q$12</c:f>
              <c:numCache>
                <c:formatCode>General</c:formatCode>
                <c:ptCount val="9"/>
                <c:pt idx="1">
                  <c:v>2</c:v>
                </c:pt>
                <c:pt idx="2">
                  <c:v>2</c:v>
                </c:pt>
                <c:pt idx="3">
                  <c:v>1</c:v>
                </c:pt>
              </c:numCache>
            </c:numRef>
          </c:val>
          <c:extLst>
            <c:ext xmlns:c16="http://schemas.microsoft.com/office/drawing/2014/chart" uri="{C3380CC4-5D6E-409C-BE32-E72D297353CC}">
              <c16:uniqueId val="{00000000-DE5E-4194-89B2-1384D2048B3E}"/>
            </c:ext>
          </c:extLst>
        </c:ser>
        <c:ser>
          <c:idx val="1"/>
          <c:order val="1"/>
          <c:tx>
            <c:strRef>
              <c:f>'R95'!$R$3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'R95'!$P$4:$P$12</c:f>
              <c:numCache>
                <c:formatCode>m/d;@</c:formatCode>
                <c:ptCount val="9"/>
                <c:pt idx="0">
                  <c:v>43069</c:v>
                </c:pt>
                <c:pt idx="1">
                  <c:v>43070</c:v>
                </c:pt>
                <c:pt idx="2">
                  <c:v>43071</c:v>
                </c:pt>
                <c:pt idx="3">
                  <c:v>43072</c:v>
                </c:pt>
                <c:pt idx="4">
                  <c:v>43073</c:v>
                </c:pt>
                <c:pt idx="5">
                  <c:v>43074</c:v>
                </c:pt>
                <c:pt idx="6" formatCode="d\-mmm">
                  <c:v>43075</c:v>
                </c:pt>
              </c:numCache>
            </c:numRef>
          </c:cat>
          <c:val>
            <c:numRef>
              <c:f>'R95'!$R$4:$R$12</c:f>
              <c:numCache>
                <c:formatCode>General</c:formatCode>
                <c:ptCount val="9"/>
                <c:pt idx="1">
                  <c:v>2</c:v>
                </c:pt>
                <c:pt idx="2">
                  <c:v>2</c:v>
                </c:pt>
                <c:pt idx="3">
                  <c:v>1</c:v>
                </c:pt>
              </c:numCache>
            </c:numRef>
          </c:val>
          <c:extLst>
            <c:ext xmlns:c16="http://schemas.microsoft.com/office/drawing/2014/chart" uri="{C3380CC4-5D6E-409C-BE32-E72D297353CC}">
              <c16:uniqueId val="{00000001-DE5E-4194-89B2-1384D2048B3E}"/>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'R95'!$P$4:$P$12</c:f>
              <c:numCache>
                <c:formatCode>m/d;@</c:formatCode>
                <c:ptCount val="9"/>
                <c:pt idx="0">
                  <c:v>43069</c:v>
                </c:pt>
                <c:pt idx="1">
                  <c:v>43070</c:v>
                </c:pt>
                <c:pt idx="2">
                  <c:v>43071</c:v>
                </c:pt>
                <c:pt idx="3">
                  <c:v>43072</c:v>
                </c:pt>
                <c:pt idx="4">
                  <c:v>43073</c:v>
                </c:pt>
                <c:pt idx="5">
                  <c:v>43074</c:v>
                </c:pt>
                <c:pt idx="6" formatCode="d\-mmm">
                  <c:v>43075</c:v>
                </c:pt>
              </c:numCache>
            </c:numRef>
          </c:cat>
          <c:val>
            <c:numRef>
              <c:f>'R95'!$W$4:$W$12</c:f>
              <c:numCache>
                <c:formatCode>0.0</c:formatCode>
                <c:ptCount val="9"/>
              </c:numCache>
            </c:numRef>
          </c:val>
          <c:extLst>
            <c:ext xmlns:c16="http://schemas.microsoft.com/office/drawing/2014/chart" uri="{C3380CC4-5D6E-409C-BE32-E72D297353CC}">
              <c16:uniqueId val="{00000000-A33C-4879-BC6F-09798018CCEC}"/>
            </c:ext>
          </c:extLst>
        </c:ser>
        <c:ser>
          <c:idx val="1"/>
          <c:order val="1"/>
          <c:tx>
            <c:v>1st trial</c:v>
          </c:tx>
          <c:spPr>
            <a:solidFill>
              <a:srgbClr val="CCCC00"/>
            </a:solidFill>
            <a:ln>
              <a:solidFill>
                <a:srgbClr val="CCCC00"/>
              </a:solidFill>
            </a:ln>
            <a:effectLst/>
          </c:spPr>
          <c:invertIfNegative val="0"/>
          <c:cat>
            <c:numRef>
              <c:f>'R95'!$P$4:$P$12</c:f>
              <c:numCache>
                <c:formatCode>m/d;@</c:formatCode>
                <c:ptCount val="9"/>
                <c:pt idx="0">
                  <c:v>43069</c:v>
                </c:pt>
                <c:pt idx="1">
                  <c:v>43070</c:v>
                </c:pt>
                <c:pt idx="2">
                  <c:v>43071</c:v>
                </c:pt>
                <c:pt idx="3">
                  <c:v>43072</c:v>
                </c:pt>
                <c:pt idx="4">
                  <c:v>43073</c:v>
                </c:pt>
                <c:pt idx="5">
                  <c:v>43074</c:v>
                </c:pt>
                <c:pt idx="6" formatCode="d\-mmm">
                  <c:v>43075</c:v>
                </c:pt>
              </c:numCache>
            </c:numRef>
          </c:cat>
          <c:val>
            <c:numRef>
              <c:f>'R95'!$X$4:$X$12</c:f>
              <c:numCache>
                <c:formatCode>General</c:formatCode>
                <c:ptCount val="9"/>
                <c:pt idx="1">
                  <c:v>279</c:v>
                </c:pt>
                <c:pt idx="2">
                  <c:v>246.04</c:v>
                </c:pt>
                <c:pt idx="3">
                  <c:v>277.38</c:v>
                </c:pt>
              </c:numCache>
            </c:numRef>
          </c:val>
          <c:extLst>
            <c:ext xmlns:c16="http://schemas.microsoft.com/office/drawing/2014/chart" uri="{C3380CC4-5D6E-409C-BE32-E72D297353CC}">
              <c16:uniqueId val="{00000001-A33C-4879-BC6F-09798018CCEC}"/>
            </c:ext>
          </c:extLst>
        </c:ser>
        <c:ser>
          <c:idx val="2"/>
          <c:order val="2"/>
          <c:tx>
            <c:v>2nd trial</c:v>
          </c:tx>
          <c:spPr>
            <a:solidFill>
              <a:srgbClr val="CC6600"/>
            </a:solidFill>
            <a:ln>
              <a:solidFill>
                <a:srgbClr val="CC6600"/>
              </a:solidFill>
            </a:ln>
            <a:effectLst/>
          </c:spPr>
          <c:invertIfNegative val="0"/>
          <c:cat>
            <c:numRef>
              <c:f>'R95'!$P$4:$P$12</c:f>
              <c:numCache>
                <c:formatCode>m/d;@</c:formatCode>
                <c:ptCount val="9"/>
                <c:pt idx="0">
                  <c:v>43069</c:v>
                </c:pt>
                <c:pt idx="1">
                  <c:v>43070</c:v>
                </c:pt>
                <c:pt idx="2">
                  <c:v>43071</c:v>
                </c:pt>
                <c:pt idx="3">
                  <c:v>43072</c:v>
                </c:pt>
                <c:pt idx="4">
                  <c:v>43073</c:v>
                </c:pt>
                <c:pt idx="5">
                  <c:v>43074</c:v>
                </c:pt>
                <c:pt idx="6" formatCode="d\-mmm">
                  <c:v>43075</c:v>
                </c:pt>
              </c:numCache>
            </c:numRef>
          </c:cat>
          <c:val>
            <c:numRef>
              <c:f>'R95'!$AB$4:$AB$12</c:f>
              <c:numCache>
                <c:formatCode>General</c:formatCode>
                <c:ptCount val="9"/>
                <c:pt idx="1">
                  <c:v>152.34</c:v>
                </c:pt>
                <c:pt idx="2">
                  <c:v>246.04</c:v>
                </c:pt>
              </c:numCache>
            </c:numRef>
          </c:val>
          <c:extLst>
            <c:ext xmlns:c16="http://schemas.microsoft.com/office/drawing/2014/chart" uri="{C3380CC4-5D6E-409C-BE32-E72D297353CC}">
              <c16:uniqueId val="{00000002-A33C-4879-BC6F-09798018CCEC}"/>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'R95'!$P$4:$P$8</c:f>
              <c:numCache>
                <c:formatCode>m/d;@</c:formatCode>
                <c:ptCount val="5"/>
                <c:pt idx="0">
                  <c:v>43069</c:v>
                </c:pt>
                <c:pt idx="1">
                  <c:v>43070</c:v>
                </c:pt>
                <c:pt idx="2">
                  <c:v>43071</c:v>
                </c:pt>
                <c:pt idx="3">
                  <c:v>43072</c:v>
                </c:pt>
                <c:pt idx="4">
                  <c:v>43073</c:v>
                </c:pt>
              </c:numCache>
            </c:numRef>
          </c:cat>
          <c:val>
            <c:numRef>
              <c:f>'R95'!$AF$4:$AF$8</c:f>
              <c:numCache>
                <c:formatCode>General</c:formatCode>
                <c:ptCount val="5"/>
              </c:numCache>
            </c:numRef>
          </c:val>
          <c:extLst>
            <c:ext xmlns:c16="http://schemas.microsoft.com/office/drawing/2014/chart" uri="{C3380CC4-5D6E-409C-BE32-E72D297353CC}">
              <c16:uniqueId val="{00000003-A33C-4879-BC6F-09798018CCEC}"/>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'R95'!$P$4:$P$12</c:f>
              <c:numCache>
                <c:formatCode>m/d;@</c:formatCode>
                <c:ptCount val="9"/>
                <c:pt idx="0">
                  <c:v>43069</c:v>
                </c:pt>
                <c:pt idx="1">
                  <c:v>43070</c:v>
                </c:pt>
                <c:pt idx="2">
                  <c:v>43071</c:v>
                </c:pt>
                <c:pt idx="3">
                  <c:v>43072</c:v>
                </c:pt>
                <c:pt idx="4">
                  <c:v>43073</c:v>
                </c:pt>
                <c:pt idx="5">
                  <c:v>43074</c:v>
                </c:pt>
                <c:pt idx="6" formatCode="d\-mmm">
                  <c:v>43075</c:v>
                </c:pt>
              </c:numCache>
            </c:numRef>
          </c:cat>
          <c:val>
            <c:numRef>
              <c:f>'R95'!$AJ$4:$AJ$8</c:f>
              <c:numCache>
                <c:formatCode>General</c:formatCode>
                <c:ptCount val="5"/>
              </c:numCache>
            </c:numRef>
          </c:val>
          <c:extLst>
            <c:ext xmlns:c16="http://schemas.microsoft.com/office/drawing/2014/chart" uri="{C3380CC4-5D6E-409C-BE32-E72D297353CC}">
              <c16:uniqueId val="{00000004-A33C-4879-BC6F-09798018CCEC}"/>
            </c:ext>
          </c:extLst>
        </c:ser>
        <c:ser>
          <c:idx val="6"/>
          <c:order val="5"/>
          <c:tx>
            <c:v>5th trial</c:v>
          </c:tx>
          <c:spPr>
            <a:solidFill>
              <a:srgbClr val="7030A0"/>
            </a:solidFill>
            <a:ln>
              <a:solidFill>
                <a:srgbClr val="7030A0"/>
              </a:solidFill>
            </a:ln>
            <a:effectLst/>
          </c:spPr>
          <c:invertIfNegative val="0"/>
          <c:cat>
            <c:numRef>
              <c:f>'R95'!$P$4:$P$12</c:f>
              <c:numCache>
                <c:formatCode>m/d;@</c:formatCode>
                <c:ptCount val="9"/>
                <c:pt idx="0">
                  <c:v>43069</c:v>
                </c:pt>
                <c:pt idx="1">
                  <c:v>43070</c:v>
                </c:pt>
                <c:pt idx="2">
                  <c:v>43071</c:v>
                </c:pt>
                <c:pt idx="3">
                  <c:v>43072</c:v>
                </c:pt>
                <c:pt idx="4">
                  <c:v>43073</c:v>
                </c:pt>
                <c:pt idx="5">
                  <c:v>43074</c:v>
                </c:pt>
                <c:pt idx="6" formatCode="d\-mmm">
                  <c:v>43075</c:v>
                </c:pt>
              </c:numCache>
            </c:numRef>
          </c:cat>
          <c:val>
            <c:numRef>
              <c:f>'R95'!$AN$4:$AN$8</c:f>
              <c:numCache>
                <c:formatCode>General</c:formatCode>
                <c:ptCount val="5"/>
              </c:numCache>
            </c:numRef>
          </c:val>
          <c:extLst>
            <c:ext xmlns:c16="http://schemas.microsoft.com/office/drawing/2014/chart" uri="{C3380CC4-5D6E-409C-BE32-E72D297353CC}">
              <c16:uniqueId val="{00000005-A33C-4879-BC6F-09798018CCEC}"/>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'R95'!$P$4:$P$12</c:f>
              <c:numCache>
                <c:formatCode>m/d;@</c:formatCode>
                <c:ptCount val="9"/>
                <c:pt idx="0">
                  <c:v>43069</c:v>
                </c:pt>
                <c:pt idx="1">
                  <c:v>43070</c:v>
                </c:pt>
                <c:pt idx="2">
                  <c:v>43071</c:v>
                </c:pt>
                <c:pt idx="3">
                  <c:v>43072</c:v>
                </c:pt>
                <c:pt idx="4">
                  <c:v>43073</c:v>
                </c:pt>
                <c:pt idx="5">
                  <c:v>43074</c:v>
                </c:pt>
                <c:pt idx="6" formatCode="d\-mmm">
                  <c:v>43075</c:v>
                </c:pt>
              </c:numCache>
            </c:numRef>
          </c:cat>
          <c:val>
            <c:numRef>
              <c:f>'R95'!$U$4:$U$12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A33C-4879-BC6F-09798018CCEC}"/>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'R95'!$D$4:$D$16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'R95'!$J$4:$J$16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18DF-46C0-AEA9-F146548F2A05}"/>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'R98'!$Q$3</c:f>
              <c:strCache>
                <c:ptCount val="1"/>
                <c:pt idx="0">
                  <c:v>Out of room</c:v>
                </c:pt>
              </c:strCache>
            </c:strRef>
          </c:tx>
          <c:spPr>
            <a:solidFill>
              <a:schemeClr val="accent5"/>
            </a:solidFill>
            <a:ln>
              <a:solidFill>
                <a:schemeClr val="accent5"/>
              </a:solidFill>
            </a:ln>
            <a:effectLst/>
          </c:spPr>
          <c:invertIfNegative val="0"/>
          <c:cat>
            <c:numRef>
              <c:f>'R98'!$P$4:$P$12</c:f>
              <c:numCache>
                <c:formatCode>m/d;@</c:formatCode>
                <c:ptCount val="9"/>
                <c:pt idx="0">
                  <c:v>43069</c:v>
                </c:pt>
                <c:pt idx="1">
                  <c:v>43070</c:v>
                </c:pt>
                <c:pt idx="2">
                  <c:v>43071</c:v>
                </c:pt>
                <c:pt idx="3">
                  <c:v>43072</c:v>
                </c:pt>
                <c:pt idx="4">
                  <c:v>43073</c:v>
                </c:pt>
                <c:pt idx="5">
                  <c:v>43074</c:v>
                </c:pt>
                <c:pt idx="6" formatCode="d\-mmm">
                  <c:v>43075</c:v>
                </c:pt>
              </c:numCache>
            </c:numRef>
          </c:cat>
          <c:val>
            <c:numRef>
              <c:f>'R98'!$Q$4:$Q$12</c:f>
              <c:numCache>
                <c:formatCode>General</c:formatCode>
                <c:ptCount val="9"/>
                <c:pt idx="1">
                  <c:v>2</c:v>
                </c:pt>
                <c:pt idx="2">
                  <c:v>2</c:v>
                </c:pt>
                <c:pt idx="3">
                  <c:v>1</c:v>
                </c:pt>
              </c:numCache>
            </c:numRef>
          </c:val>
          <c:extLst>
            <c:ext xmlns:c16="http://schemas.microsoft.com/office/drawing/2014/chart" uri="{C3380CC4-5D6E-409C-BE32-E72D297353CC}">
              <c16:uniqueId val="{00000000-BE7F-4AAC-BE71-B3EED360FE5F}"/>
            </c:ext>
          </c:extLst>
        </c:ser>
        <c:ser>
          <c:idx val="1"/>
          <c:order val="1"/>
          <c:tx>
            <c:strRef>
              <c:f>'R98'!$R$3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'R98'!$P$4:$P$12</c:f>
              <c:numCache>
                <c:formatCode>m/d;@</c:formatCode>
                <c:ptCount val="9"/>
                <c:pt idx="0">
                  <c:v>43069</c:v>
                </c:pt>
                <c:pt idx="1">
                  <c:v>43070</c:v>
                </c:pt>
                <c:pt idx="2">
                  <c:v>43071</c:v>
                </c:pt>
                <c:pt idx="3">
                  <c:v>43072</c:v>
                </c:pt>
                <c:pt idx="4">
                  <c:v>43073</c:v>
                </c:pt>
                <c:pt idx="5">
                  <c:v>43074</c:v>
                </c:pt>
                <c:pt idx="6" formatCode="d\-mmm">
                  <c:v>43075</c:v>
                </c:pt>
              </c:numCache>
            </c:numRef>
          </c:cat>
          <c:val>
            <c:numRef>
              <c:f>'R98'!$R$4:$R$12</c:f>
              <c:numCache>
                <c:formatCode>General</c:formatCode>
                <c:ptCount val="9"/>
                <c:pt idx="1">
                  <c:v>2</c:v>
                </c:pt>
                <c:pt idx="2">
                  <c:v>2</c:v>
                </c:pt>
                <c:pt idx="3">
                  <c:v>1</c:v>
                </c:pt>
              </c:numCache>
            </c:numRef>
          </c:val>
          <c:extLst>
            <c:ext xmlns:c16="http://schemas.microsoft.com/office/drawing/2014/chart" uri="{C3380CC4-5D6E-409C-BE32-E72D297353CC}">
              <c16:uniqueId val="{00000001-BE7F-4AAC-BE71-B3EED360FE5F}"/>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'R98'!$P$4:$P$12</c:f>
              <c:numCache>
                <c:formatCode>m/d;@</c:formatCode>
                <c:ptCount val="9"/>
                <c:pt idx="0">
                  <c:v>43069</c:v>
                </c:pt>
                <c:pt idx="1">
                  <c:v>43070</c:v>
                </c:pt>
                <c:pt idx="2">
                  <c:v>43071</c:v>
                </c:pt>
                <c:pt idx="3">
                  <c:v>43072</c:v>
                </c:pt>
                <c:pt idx="4">
                  <c:v>43073</c:v>
                </c:pt>
                <c:pt idx="5">
                  <c:v>43074</c:v>
                </c:pt>
                <c:pt idx="6" formatCode="d\-mmm">
                  <c:v>43075</c:v>
                </c:pt>
              </c:numCache>
            </c:numRef>
          </c:cat>
          <c:val>
            <c:numRef>
              <c:f>'R98'!$W$4:$W$12</c:f>
              <c:numCache>
                <c:formatCode>0.0</c:formatCode>
                <c:ptCount val="9"/>
              </c:numCache>
            </c:numRef>
          </c:val>
          <c:extLst>
            <c:ext xmlns:c16="http://schemas.microsoft.com/office/drawing/2014/chart" uri="{C3380CC4-5D6E-409C-BE32-E72D297353CC}">
              <c16:uniqueId val="{00000000-06AB-43CE-B42B-DEFD8090B5A2}"/>
            </c:ext>
          </c:extLst>
        </c:ser>
        <c:ser>
          <c:idx val="1"/>
          <c:order val="1"/>
          <c:tx>
            <c:v>1st trial</c:v>
          </c:tx>
          <c:spPr>
            <a:solidFill>
              <a:srgbClr val="CCCC00"/>
            </a:solidFill>
            <a:ln>
              <a:solidFill>
                <a:srgbClr val="CCCC00"/>
              </a:solidFill>
            </a:ln>
            <a:effectLst/>
          </c:spPr>
          <c:invertIfNegative val="0"/>
          <c:cat>
            <c:numRef>
              <c:f>'R98'!$P$4:$P$12</c:f>
              <c:numCache>
                <c:formatCode>m/d;@</c:formatCode>
                <c:ptCount val="9"/>
                <c:pt idx="0">
                  <c:v>43069</c:v>
                </c:pt>
                <c:pt idx="1">
                  <c:v>43070</c:v>
                </c:pt>
                <c:pt idx="2">
                  <c:v>43071</c:v>
                </c:pt>
                <c:pt idx="3">
                  <c:v>43072</c:v>
                </c:pt>
                <c:pt idx="4">
                  <c:v>43073</c:v>
                </c:pt>
                <c:pt idx="5">
                  <c:v>43074</c:v>
                </c:pt>
                <c:pt idx="6" formatCode="d\-mmm">
                  <c:v>43075</c:v>
                </c:pt>
              </c:numCache>
            </c:numRef>
          </c:cat>
          <c:val>
            <c:numRef>
              <c:f>'R98'!$X$4:$X$12</c:f>
              <c:numCache>
                <c:formatCode>General</c:formatCode>
                <c:ptCount val="9"/>
                <c:pt idx="1">
                  <c:v>279</c:v>
                </c:pt>
                <c:pt idx="2">
                  <c:v>246.04</c:v>
                </c:pt>
                <c:pt idx="3">
                  <c:v>277.38</c:v>
                </c:pt>
              </c:numCache>
            </c:numRef>
          </c:val>
          <c:extLst>
            <c:ext xmlns:c16="http://schemas.microsoft.com/office/drawing/2014/chart" uri="{C3380CC4-5D6E-409C-BE32-E72D297353CC}">
              <c16:uniqueId val="{00000001-06AB-43CE-B42B-DEFD8090B5A2}"/>
            </c:ext>
          </c:extLst>
        </c:ser>
        <c:ser>
          <c:idx val="2"/>
          <c:order val="2"/>
          <c:tx>
            <c:v>2nd trial</c:v>
          </c:tx>
          <c:spPr>
            <a:solidFill>
              <a:srgbClr val="CC6600"/>
            </a:solidFill>
            <a:ln>
              <a:solidFill>
                <a:srgbClr val="CC6600"/>
              </a:solidFill>
            </a:ln>
            <a:effectLst/>
          </c:spPr>
          <c:invertIfNegative val="0"/>
          <c:cat>
            <c:numRef>
              <c:f>'R98'!$P$4:$P$12</c:f>
              <c:numCache>
                <c:formatCode>m/d;@</c:formatCode>
                <c:ptCount val="9"/>
                <c:pt idx="0">
                  <c:v>43069</c:v>
                </c:pt>
                <c:pt idx="1">
                  <c:v>43070</c:v>
                </c:pt>
                <c:pt idx="2">
                  <c:v>43071</c:v>
                </c:pt>
                <c:pt idx="3">
                  <c:v>43072</c:v>
                </c:pt>
                <c:pt idx="4">
                  <c:v>43073</c:v>
                </c:pt>
                <c:pt idx="5">
                  <c:v>43074</c:v>
                </c:pt>
                <c:pt idx="6" formatCode="d\-mmm">
                  <c:v>43075</c:v>
                </c:pt>
              </c:numCache>
            </c:numRef>
          </c:cat>
          <c:val>
            <c:numRef>
              <c:f>'R98'!$AB$4:$AB$12</c:f>
              <c:numCache>
                <c:formatCode>General</c:formatCode>
                <c:ptCount val="9"/>
                <c:pt idx="1">
                  <c:v>152.34</c:v>
                </c:pt>
                <c:pt idx="2">
                  <c:v>246.04</c:v>
                </c:pt>
              </c:numCache>
            </c:numRef>
          </c:val>
          <c:extLst>
            <c:ext xmlns:c16="http://schemas.microsoft.com/office/drawing/2014/chart" uri="{C3380CC4-5D6E-409C-BE32-E72D297353CC}">
              <c16:uniqueId val="{00000002-06AB-43CE-B42B-DEFD8090B5A2}"/>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'R98'!$P$4:$P$8</c:f>
              <c:numCache>
                <c:formatCode>m/d;@</c:formatCode>
                <c:ptCount val="5"/>
                <c:pt idx="0">
                  <c:v>43069</c:v>
                </c:pt>
                <c:pt idx="1">
                  <c:v>43070</c:v>
                </c:pt>
                <c:pt idx="2">
                  <c:v>43071</c:v>
                </c:pt>
                <c:pt idx="3">
                  <c:v>43072</c:v>
                </c:pt>
                <c:pt idx="4">
                  <c:v>43073</c:v>
                </c:pt>
              </c:numCache>
            </c:numRef>
          </c:cat>
          <c:val>
            <c:numRef>
              <c:f>'R98'!$AF$4:$AF$8</c:f>
              <c:numCache>
                <c:formatCode>General</c:formatCode>
                <c:ptCount val="5"/>
              </c:numCache>
            </c:numRef>
          </c:val>
          <c:extLst>
            <c:ext xmlns:c16="http://schemas.microsoft.com/office/drawing/2014/chart" uri="{C3380CC4-5D6E-409C-BE32-E72D297353CC}">
              <c16:uniqueId val="{00000003-06AB-43CE-B42B-DEFD8090B5A2}"/>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'R98'!$P$4:$P$12</c:f>
              <c:numCache>
                <c:formatCode>m/d;@</c:formatCode>
                <c:ptCount val="9"/>
                <c:pt idx="0">
                  <c:v>43069</c:v>
                </c:pt>
                <c:pt idx="1">
                  <c:v>43070</c:v>
                </c:pt>
                <c:pt idx="2">
                  <c:v>43071</c:v>
                </c:pt>
                <c:pt idx="3">
                  <c:v>43072</c:v>
                </c:pt>
                <c:pt idx="4">
                  <c:v>43073</c:v>
                </c:pt>
                <c:pt idx="5">
                  <c:v>43074</c:v>
                </c:pt>
                <c:pt idx="6" formatCode="d\-mmm">
                  <c:v>43075</c:v>
                </c:pt>
              </c:numCache>
            </c:numRef>
          </c:cat>
          <c:val>
            <c:numRef>
              <c:f>'R98'!$AJ$4:$AJ$8</c:f>
              <c:numCache>
                <c:formatCode>General</c:formatCode>
                <c:ptCount val="5"/>
              </c:numCache>
            </c:numRef>
          </c:val>
          <c:extLst>
            <c:ext xmlns:c16="http://schemas.microsoft.com/office/drawing/2014/chart" uri="{C3380CC4-5D6E-409C-BE32-E72D297353CC}">
              <c16:uniqueId val="{00000004-06AB-43CE-B42B-DEFD8090B5A2}"/>
            </c:ext>
          </c:extLst>
        </c:ser>
        <c:ser>
          <c:idx val="6"/>
          <c:order val="5"/>
          <c:tx>
            <c:v>5th trial</c:v>
          </c:tx>
          <c:spPr>
            <a:solidFill>
              <a:srgbClr val="7030A0"/>
            </a:solidFill>
            <a:ln>
              <a:solidFill>
                <a:srgbClr val="7030A0"/>
              </a:solidFill>
            </a:ln>
            <a:effectLst/>
          </c:spPr>
          <c:invertIfNegative val="0"/>
          <c:cat>
            <c:numRef>
              <c:f>'R98'!$P$4:$P$12</c:f>
              <c:numCache>
                <c:formatCode>m/d;@</c:formatCode>
                <c:ptCount val="9"/>
                <c:pt idx="0">
                  <c:v>43069</c:v>
                </c:pt>
                <c:pt idx="1">
                  <c:v>43070</c:v>
                </c:pt>
                <c:pt idx="2">
                  <c:v>43071</c:v>
                </c:pt>
                <c:pt idx="3">
                  <c:v>43072</c:v>
                </c:pt>
                <c:pt idx="4">
                  <c:v>43073</c:v>
                </c:pt>
                <c:pt idx="5">
                  <c:v>43074</c:v>
                </c:pt>
                <c:pt idx="6" formatCode="d\-mmm">
                  <c:v>43075</c:v>
                </c:pt>
              </c:numCache>
            </c:numRef>
          </c:cat>
          <c:val>
            <c:numRef>
              <c:f>'R98'!$AN$4:$AN$8</c:f>
              <c:numCache>
                <c:formatCode>General</c:formatCode>
                <c:ptCount val="5"/>
              </c:numCache>
            </c:numRef>
          </c:val>
          <c:extLst>
            <c:ext xmlns:c16="http://schemas.microsoft.com/office/drawing/2014/chart" uri="{C3380CC4-5D6E-409C-BE32-E72D297353CC}">
              <c16:uniqueId val="{00000005-06AB-43CE-B42B-DEFD8090B5A2}"/>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'R98'!$P$4:$P$12</c:f>
              <c:numCache>
                <c:formatCode>m/d;@</c:formatCode>
                <c:ptCount val="9"/>
                <c:pt idx="0">
                  <c:v>43069</c:v>
                </c:pt>
                <c:pt idx="1">
                  <c:v>43070</c:v>
                </c:pt>
                <c:pt idx="2">
                  <c:v>43071</c:v>
                </c:pt>
                <c:pt idx="3">
                  <c:v>43072</c:v>
                </c:pt>
                <c:pt idx="4">
                  <c:v>43073</c:v>
                </c:pt>
                <c:pt idx="5">
                  <c:v>43074</c:v>
                </c:pt>
                <c:pt idx="6" formatCode="d\-mmm">
                  <c:v>43075</c:v>
                </c:pt>
              </c:numCache>
            </c:numRef>
          </c:cat>
          <c:val>
            <c:numRef>
              <c:f>'R98'!$U$4:$U$12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06AB-43CE-B42B-DEFD8090B5A2}"/>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'R98'!$D$4:$D$16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'R98'!$J$4:$J$16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B517-4DB7-911E-84196B256A47}"/>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'R99'!$Q$3</c:f>
              <c:strCache>
                <c:ptCount val="1"/>
                <c:pt idx="0">
                  <c:v>Out of room</c:v>
                </c:pt>
              </c:strCache>
            </c:strRef>
          </c:tx>
          <c:spPr>
            <a:solidFill>
              <a:schemeClr val="accent5"/>
            </a:solidFill>
            <a:ln>
              <a:solidFill>
                <a:schemeClr val="accent5"/>
              </a:solidFill>
            </a:ln>
            <a:effectLst/>
          </c:spPr>
          <c:invertIfNegative val="0"/>
          <c:cat>
            <c:numRef>
              <c:f>'R99'!$P$4:$P$12</c:f>
              <c:numCache>
                <c:formatCode>m/d;@</c:formatCode>
                <c:ptCount val="9"/>
                <c:pt idx="0">
                  <c:v>43069</c:v>
                </c:pt>
                <c:pt idx="1">
                  <c:v>43070</c:v>
                </c:pt>
                <c:pt idx="2">
                  <c:v>43071</c:v>
                </c:pt>
                <c:pt idx="3">
                  <c:v>43072</c:v>
                </c:pt>
                <c:pt idx="4">
                  <c:v>43073</c:v>
                </c:pt>
                <c:pt idx="5">
                  <c:v>43074</c:v>
                </c:pt>
                <c:pt idx="6" formatCode="d\-mmm">
                  <c:v>43075</c:v>
                </c:pt>
              </c:numCache>
            </c:numRef>
          </c:cat>
          <c:val>
            <c:numRef>
              <c:f>'R99'!$Q$4:$Q$12</c:f>
              <c:numCache>
                <c:formatCode>General</c:formatCode>
                <c:ptCount val="9"/>
                <c:pt idx="1">
                  <c:v>2</c:v>
                </c:pt>
                <c:pt idx="2">
                  <c:v>2</c:v>
                </c:pt>
                <c:pt idx="3">
                  <c:v>1</c:v>
                </c:pt>
              </c:numCache>
            </c:numRef>
          </c:val>
          <c:extLst>
            <c:ext xmlns:c16="http://schemas.microsoft.com/office/drawing/2014/chart" uri="{C3380CC4-5D6E-409C-BE32-E72D297353CC}">
              <c16:uniqueId val="{00000000-C93D-4958-A22F-47BEC42949C8}"/>
            </c:ext>
          </c:extLst>
        </c:ser>
        <c:ser>
          <c:idx val="1"/>
          <c:order val="1"/>
          <c:tx>
            <c:strRef>
              <c:f>'R99'!$R$3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'R99'!$P$4:$P$12</c:f>
              <c:numCache>
                <c:formatCode>m/d;@</c:formatCode>
                <c:ptCount val="9"/>
                <c:pt idx="0">
                  <c:v>43069</c:v>
                </c:pt>
                <c:pt idx="1">
                  <c:v>43070</c:v>
                </c:pt>
                <c:pt idx="2">
                  <c:v>43071</c:v>
                </c:pt>
                <c:pt idx="3">
                  <c:v>43072</c:v>
                </c:pt>
                <c:pt idx="4">
                  <c:v>43073</c:v>
                </c:pt>
                <c:pt idx="5">
                  <c:v>43074</c:v>
                </c:pt>
                <c:pt idx="6" formatCode="d\-mmm">
                  <c:v>43075</c:v>
                </c:pt>
              </c:numCache>
            </c:numRef>
          </c:cat>
          <c:val>
            <c:numRef>
              <c:f>'R99'!$R$4:$R$12</c:f>
              <c:numCache>
                <c:formatCode>General</c:formatCode>
                <c:ptCount val="9"/>
                <c:pt idx="1">
                  <c:v>2</c:v>
                </c:pt>
                <c:pt idx="2">
                  <c:v>2</c:v>
                </c:pt>
                <c:pt idx="3">
                  <c:v>1</c:v>
                </c:pt>
              </c:numCache>
            </c:numRef>
          </c:val>
          <c:extLst>
            <c:ext xmlns:c16="http://schemas.microsoft.com/office/drawing/2014/chart" uri="{C3380CC4-5D6E-409C-BE32-E72D297353CC}">
              <c16:uniqueId val="{00000001-C93D-4958-A22F-47BEC42949C8}"/>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'R99'!$P$4:$P$12</c:f>
              <c:numCache>
                <c:formatCode>m/d;@</c:formatCode>
                <c:ptCount val="9"/>
                <c:pt idx="0">
                  <c:v>43069</c:v>
                </c:pt>
                <c:pt idx="1">
                  <c:v>43070</c:v>
                </c:pt>
                <c:pt idx="2">
                  <c:v>43071</c:v>
                </c:pt>
                <c:pt idx="3">
                  <c:v>43072</c:v>
                </c:pt>
                <c:pt idx="4">
                  <c:v>43073</c:v>
                </c:pt>
                <c:pt idx="5">
                  <c:v>43074</c:v>
                </c:pt>
                <c:pt idx="6" formatCode="d\-mmm">
                  <c:v>43075</c:v>
                </c:pt>
              </c:numCache>
            </c:numRef>
          </c:cat>
          <c:val>
            <c:numRef>
              <c:f>'R99'!$W$4:$W$12</c:f>
              <c:numCache>
                <c:formatCode>0.0</c:formatCode>
                <c:ptCount val="9"/>
              </c:numCache>
            </c:numRef>
          </c:val>
          <c:extLst>
            <c:ext xmlns:c16="http://schemas.microsoft.com/office/drawing/2014/chart" uri="{C3380CC4-5D6E-409C-BE32-E72D297353CC}">
              <c16:uniqueId val="{00000000-2F7A-4415-95EC-FE214EC6C679}"/>
            </c:ext>
          </c:extLst>
        </c:ser>
        <c:ser>
          <c:idx val="1"/>
          <c:order val="1"/>
          <c:tx>
            <c:v>1st trial</c:v>
          </c:tx>
          <c:spPr>
            <a:solidFill>
              <a:srgbClr val="CCCC00"/>
            </a:solidFill>
            <a:ln>
              <a:solidFill>
                <a:srgbClr val="CCCC00"/>
              </a:solidFill>
            </a:ln>
            <a:effectLst/>
          </c:spPr>
          <c:invertIfNegative val="0"/>
          <c:cat>
            <c:numRef>
              <c:f>'R99'!$P$4:$P$12</c:f>
              <c:numCache>
                <c:formatCode>m/d;@</c:formatCode>
                <c:ptCount val="9"/>
                <c:pt idx="0">
                  <c:v>43069</c:v>
                </c:pt>
                <c:pt idx="1">
                  <c:v>43070</c:v>
                </c:pt>
                <c:pt idx="2">
                  <c:v>43071</c:v>
                </c:pt>
                <c:pt idx="3">
                  <c:v>43072</c:v>
                </c:pt>
                <c:pt idx="4">
                  <c:v>43073</c:v>
                </c:pt>
                <c:pt idx="5">
                  <c:v>43074</c:v>
                </c:pt>
                <c:pt idx="6" formatCode="d\-mmm">
                  <c:v>43075</c:v>
                </c:pt>
              </c:numCache>
            </c:numRef>
          </c:cat>
          <c:val>
            <c:numRef>
              <c:f>'R99'!$X$4:$X$12</c:f>
              <c:numCache>
                <c:formatCode>General</c:formatCode>
                <c:ptCount val="9"/>
                <c:pt idx="1">
                  <c:v>279</c:v>
                </c:pt>
                <c:pt idx="2">
                  <c:v>246.04</c:v>
                </c:pt>
                <c:pt idx="3">
                  <c:v>277.38</c:v>
                </c:pt>
              </c:numCache>
            </c:numRef>
          </c:val>
          <c:extLst>
            <c:ext xmlns:c16="http://schemas.microsoft.com/office/drawing/2014/chart" uri="{C3380CC4-5D6E-409C-BE32-E72D297353CC}">
              <c16:uniqueId val="{00000001-2F7A-4415-95EC-FE214EC6C679}"/>
            </c:ext>
          </c:extLst>
        </c:ser>
        <c:ser>
          <c:idx val="2"/>
          <c:order val="2"/>
          <c:tx>
            <c:v>2nd trial</c:v>
          </c:tx>
          <c:spPr>
            <a:solidFill>
              <a:srgbClr val="CC6600"/>
            </a:solidFill>
            <a:ln>
              <a:solidFill>
                <a:srgbClr val="CC6600"/>
              </a:solidFill>
            </a:ln>
            <a:effectLst/>
          </c:spPr>
          <c:invertIfNegative val="0"/>
          <c:cat>
            <c:numRef>
              <c:f>'R99'!$P$4:$P$12</c:f>
              <c:numCache>
                <c:formatCode>m/d;@</c:formatCode>
                <c:ptCount val="9"/>
                <c:pt idx="0">
                  <c:v>43069</c:v>
                </c:pt>
                <c:pt idx="1">
                  <c:v>43070</c:v>
                </c:pt>
                <c:pt idx="2">
                  <c:v>43071</c:v>
                </c:pt>
                <c:pt idx="3">
                  <c:v>43072</c:v>
                </c:pt>
                <c:pt idx="4">
                  <c:v>43073</c:v>
                </c:pt>
                <c:pt idx="5">
                  <c:v>43074</c:v>
                </c:pt>
                <c:pt idx="6" formatCode="d\-mmm">
                  <c:v>43075</c:v>
                </c:pt>
              </c:numCache>
            </c:numRef>
          </c:cat>
          <c:val>
            <c:numRef>
              <c:f>'R99'!$AB$4:$AB$12</c:f>
              <c:numCache>
                <c:formatCode>General</c:formatCode>
                <c:ptCount val="9"/>
                <c:pt idx="1">
                  <c:v>152.34</c:v>
                </c:pt>
                <c:pt idx="2">
                  <c:v>246.04</c:v>
                </c:pt>
              </c:numCache>
            </c:numRef>
          </c:val>
          <c:extLst>
            <c:ext xmlns:c16="http://schemas.microsoft.com/office/drawing/2014/chart" uri="{C3380CC4-5D6E-409C-BE32-E72D297353CC}">
              <c16:uniqueId val="{00000002-2F7A-4415-95EC-FE214EC6C679}"/>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'R99'!$P$4:$P$8</c:f>
              <c:numCache>
                <c:formatCode>m/d;@</c:formatCode>
                <c:ptCount val="5"/>
                <c:pt idx="0">
                  <c:v>43069</c:v>
                </c:pt>
                <c:pt idx="1">
                  <c:v>43070</c:v>
                </c:pt>
                <c:pt idx="2">
                  <c:v>43071</c:v>
                </c:pt>
                <c:pt idx="3">
                  <c:v>43072</c:v>
                </c:pt>
                <c:pt idx="4">
                  <c:v>43073</c:v>
                </c:pt>
              </c:numCache>
            </c:numRef>
          </c:cat>
          <c:val>
            <c:numRef>
              <c:f>'R99'!$AF$4:$AF$8</c:f>
              <c:numCache>
                <c:formatCode>General</c:formatCode>
                <c:ptCount val="5"/>
              </c:numCache>
            </c:numRef>
          </c:val>
          <c:extLst>
            <c:ext xmlns:c16="http://schemas.microsoft.com/office/drawing/2014/chart" uri="{C3380CC4-5D6E-409C-BE32-E72D297353CC}">
              <c16:uniqueId val="{00000003-2F7A-4415-95EC-FE214EC6C679}"/>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'R99'!$P$4:$P$12</c:f>
              <c:numCache>
                <c:formatCode>m/d;@</c:formatCode>
                <c:ptCount val="9"/>
                <c:pt idx="0">
                  <c:v>43069</c:v>
                </c:pt>
                <c:pt idx="1">
                  <c:v>43070</c:v>
                </c:pt>
                <c:pt idx="2">
                  <c:v>43071</c:v>
                </c:pt>
                <c:pt idx="3">
                  <c:v>43072</c:v>
                </c:pt>
                <c:pt idx="4">
                  <c:v>43073</c:v>
                </c:pt>
                <c:pt idx="5">
                  <c:v>43074</c:v>
                </c:pt>
                <c:pt idx="6" formatCode="d\-mmm">
                  <c:v>43075</c:v>
                </c:pt>
              </c:numCache>
            </c:numRef>
          </c:cat>
          <c:val>
            <c:numRef>
              <c:f>'R99'!$AJ$4:$AJ$8</c:f>
              <c:numCache>
                <c:formatCode>General</c:formatCode>
                <c:ptCount val="5"/>
              </c:numCache>
            </c:numRef>
          </c:val>
          <c:extLst>
            <c:ext xmlns:c16="http://schemas.microsoft.com/office/drawing/2014/chart" uri="{C3380CC4-5D6E-409C-BE32-E72D297353CC}">
              <c16:uniqueId val="{00000004-2F7A-4415-95EC-FE214EC6C679}"/>
            </c:ext>
          </c:extLst>
        </c:ser>
        <c:ser>
          <c:idx val="6"/>
          <c:order val="5"/>
          <c:tx>
            <c:v>5th trial</c:v>
          </c:tx>
          <c:spPr>
            <a:solidFill>
              <a:srgbClr val="7030A0"/>
            </a:solidFill>
            <a:ln>
              <a:solidFill>
                <a:srgbClr val="7030A0"/>
              </a:solidFill>
            </a:ln>
            <a:effectLst/>
          </c:spPr>
          <c:invertIfNegative val="0"/>
          <c:cat>
            <c:numRef>
              <c:f>'R99'!$P$4:$P$12</c:f>
              <c:numCache>
                <c:formatCode>m/d;@</c:formatCode>
                <c:ptCount val="9"/>
                <c:pt idx="0">
                  <c:v>43069</c:v>
                </c:pt>
                <c:pt idx="1">
                  <c:v>43070</c:v>
                </c:pt>
                <c:pt idx="2">
                  <c:v>43071</c:v>
                </c:pt>
                <c:pt idx="3">
                  <c:v>43072</c:v>
                </c:pt>
                <c:pt idx="4">
                  <c:v>43073</c:v>
                </c:pt>
                <c:pt idx="5">
                  <c:v>43074</c:v>
                </c:pt>
                <c:pt idx="6" formatCode="d\-mmm">
                  <c:v>43075</c:v>
                </c:pt>
              </c:numCache>
            </c:numRef>
          </c:cat>
          <c:val>
            <c:numRef>
              <c:f>'R99'!$AN$4:$AN$8</c:f>
              <c:numCache>
                <c:formatCode>General</c:formatCode>
                <c:ptCount val="5"/>
              </c:numCache>
            </c:numRef>
          </c:val>
          <c:extLst>
            <c:ext xmlns:c16="http://schemas.microsoft.com/office/drawing/2014/chart" uri="{C3380CC4-5D6E-409C-BE32-E72D297353CC}">
              <c16:uniqueId val="{00000005-2F7A-4415-95EC-FE214EC6C679}"/>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'R99'!$P$4:$P$12</c:f>
              <c:numCache>
                <c:formatCode>m/d;@</c:formatCode>
                <c:ptCount val="9"/>
                <c:pt idx="0">
                  <c:v>43069</c:v>
                </c:pt>
                <c:pt idx="1">
                  <c:v>43070</c:v>
                </c:pt>
                <c:pt idx="2">
                  <c:v>43071</c:v>
                </c:pt>
                <c:pt idx="3">
                  <c:v>43072</c:v>
                </c:pt>
                <c:pt idx="4">
                  <c:v>43073</c:v>
                </c:pt>
                <c:pt idx="5">
                  <c:v>43074</c:v>
                </c:pt>
                <c:pt idx="6" formatCode="d\-mmm">
                  <c:v>43075</c:v>
                </c:pt>
              </c:numCache>
            </c:numRef>
          </c:cat>
          <c:val>
            <c:numRef>
              <c:f>'R99'!$U$4:$U$12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2F7A-4415-95EC-FE214EC6C679}"/>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'R99'!$D$4:$D$16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'R99'!$J$4:$J$16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BCEB-44C8-BB27-BBD0EBF71589}"/>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'R106'!$Q$3</c:f>
              <c:strCache>
                <c:ptCount val="1"/>
                <c:pt idx="0">
                  <c:v>Out of room</c:v>
                </c:pt>
              </c:strCache>
            </c:strRef>
          </c:tx>
          <c:spPr>
            <a:solidFill>
              <a:schemeClr val="accent5"/>
            </a:solidFill>
            <a:ln>
              <a:solidFill>
                <a:schemeClr val="accent5"/>
              </a:solidFill>
            </a:ln>
            <a:effectLst/>
          </c:spPr>
          <c:invertIfNegative val="0"/>
          <c:cat>
            <c:numRef>
              <c:f>'R106'!$P$4:$P$12</c:f>
              <c:numCache>
                <c:formatCode>m/d;@</c:formatCode>
                <c:ptCount val="9"/>
                <c:pt idx="0">
                  <c:v>43069</c:v>
                </c:pt>
                <c:pt idx="1">
                  <c:v>43070</c:v>
                </c:pt>
                <c:pt idx="2">
                  <c:v>43071</c:v>
                </c:pt>
                <c:pt idx="3">
                  <c:v>43072</c:v>
                </c:pt>
                <c:pt idx="4">
                  <c:v>43073</c:v>
                </c:pt>
                <c:pt idx="5">
                  <c:v>43074</c:v>
                </c:pt>
                <c:pt idx="6" formatCode="d\-mmm">
                  <c:v>43075</c:v>
                </c:pt>
              </c:numCache>
            </c:numRef>
          </c:cat>
          <c:val>
            <c:numRef>
              <c:f>'R106'!$Q$4:$Q$12</c:f>
              <c:numCache>
                <c:formatCode>General</c:formatCode>
                <c:ptCount val="9"/>
                <c:pt idx="1">
                  <c:v>2</c:v>
                </c:pt>
                <c:pt idx="2">
                  <c:v>2</c:v>
                </c:pt>
                <c:pt idx="3">
                  <c:v>1</c:v>
                </c:pt>
              </c:numCache>
            </c:numRef>
          </c:val>
          <c:extLst>
            <c:ext xmlns:c16="http://schemas.microsoft.com/office/drawing/2014/chart" uri="{C3380CC4-5D6E-409C-BE32-E72D297353CC}">
              <c16:uniqueId val="{00000000-3DB9-476F-B820-5EC979105EB2}"/>
            </c:ext>
          </c:extLst>
        </c:ser>
        <c:ser>
          <c:idx val="1"/>
          <c:order val="1"/>
          <c:tx>
            <c:strRef>
              <c:f>'R106'!$R$3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'R106'!$P$4:$P$12</c:f>
              <c:numCache>
                <c:formatCode>m/d;@</c:formatCode>
                <c:ptCount val="9"/>
                <c:pt idx="0">
                  <c:v>43069</c:v>
                </c:pt>
                <c:pt idx="1">
                  <c:v>43070</c:v>
                </c:pt>
                <c:pt idx="2">
                  <c:v>43071</c:v>
                </c:pt>
                <c:pt idx="3">
                  <c:v>43072</c:v>
                </c:pt>
                <c:pt idx="4">
                  <c:v>43073</c:v>
                </c:pt>
                <c:pt idx="5">
                  <c:v>43074</c:v>
                </c:pt>
                <c:pt idx="6" formatCode="d\-mmm">
                  <c:v>43075</c:v>
                </c:pt>
              </c:numCache>
            </c:numRef>
          </c:cat>
          <c:val>
            <c:numRef>
              <c:f>'R106'!$R$4:$R$12</c:f>
              <c:numCache>
                <c:formatCode>General</c:formatCode>
                <c:ptCount val="9"/>
                <c:pt idx="1">
                  <c:v>2</c:v>
                </c:pt>
                <c:pt idx="2">
                  <c:v>2</c:v>
                </c:pt>
                <c:pt idx="3">
                  <c:v>1</c:v>
                </c:pt>
              </c:numCache>
            </c:numRef>
          </c:val>
          <c:extLst>
            <c:ext xmlns:c16="http://schemas.microsoft.com/office/drawing/2014/chart" uri="{C3380CC4-5D6E-409C-BE32-E72D297353CC}">
              <c16:uniqueId val="{00000001-3DB9-476F-B820-5EC979105EB2}"/>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'R106'!$P$4:$P$12</c:f>
              <c:numCache>
                <c:formatCode>m/d;@</c:formatCode>
                <c:ptCount val="9"/>
                <c:pt idx="0">
                  <c:v>43069</c:v>
                </c:pt>
                <c:pt idx="1">
                  <c:v>43070</c:v>
                </c:pt>
                <c:pt idx="2">
                  <c:v>43071</c:v>
                </c:pt>
                <c:pt idx="3">
                  <c:v>43072</c:v>
                </c:pt>
                <c:pt idx="4">
                  <c:v>43073</c:v>
                </c:pt>
                <c:pt idx="5">
                  <c:v>43074</c:v>
                </c:pt>
                <c:pt idx="6" formatCode="d\-mmm">
                  <c:v>43075</c:v>
                </c:pt>
              </c:numCache>
            </c:numRef>
          </c:cat>
          <c:val>
            <c:numRef>
              <c:f>'R106'!$W$4:$W$12</c:f>
              <c:numCache>
                <c:formatCode>0.0</c:formatCode>
                <c:ptCount val="9"/>
              </c:numCache>
            </c:numRef>
          </c:val>
          <c:extLst>
            <c:ext xmlns:c16="http://schemas.microsoft.com/office/drawing/2014/chart" uri="{C3380CC4-5D6E-409C-BE32-E72D297353CC}">
              <c16:uniqueId val="{00000000-2394-42AA-8410-90D579681F4A}"/>
            </c:ext>
          </c:extLst>
        </c:ser>
        <c:ser>
          <c:idx val="1"/>
          <c:order val="1"/>
          <c:tx>
            <c:v>1st trial</c:v>
          </c:tx>
          <c:spPr>
            <a:solidFill>
              <a:srgbClr val="CCCC00"/>
            </a:solidFill>
            <a:ln>
              <a:solidFill>
                <a:srgbClr val="CCCC00"/>
              </a:solidFill>
            </a:ln>
            <a:effectLst/>
          </c:spPr>
          <c:invertIfNegative val="0"/>
          <c:cat>
            <c:numRef>
              <c:f>'R106'!$P$4:$P$12</c:f>
              <c:numCache>
                <c:formatCode>m/d;@</c:formatCode>
                <c:ptCount val="9"/>
                <c:pt idx="0">
                  <c:v>43069</c:v>
                </c:pt>
                <c:pt idx="1">
                  <c:v>43070</c:v>
                </c:pt>
                <c:pt idx="2">
                  <c:v>43071</c:v>
                </c:pt>
                <c:pt idx="3">
                  <c:v>43072</c:v>
                </c:pt>
                <c:pt idx="4">
                  <c:v>43073</c:v>
                </c:pt>
                <c:pt idx="5">
                  <c:v>43074</c:v>
                </c:pt>
                <c:pt idx="6" formatCode="d\-mmm">
                  <c:v>43075</c:v>
                </c:pt>
              </c:numCache>
            </c:numRef>
          </c:cat>
          <c:val>
            <c:numRef>
              <c:f>'R106'!$X$4:$X$12</c:f>
              <c:numCache>
                <c:formatCode>General</c:formatCode>
                <c:ptCount val="9"/>
                <c:pt idx="1">
                  <c:v>279</c:v>
                </c:pt>
                <c:pt idx="2">
                  <c:v>246.04</c:v>
                </c:pt>
                <c:pt idx="3">
                  <c:v>277.38</c:v>
                </c:pt>
                <c:pt idx="7" formatCode="0">
                  <c:v>168</c:v>
                </c:pt>
                <c:pt idx="8" formatCode="0">
                  <c:v>416.32</c:v>
                </c:pt>
              </c:numCache>
            </c:numRef>
          </c:val>
          <c:extLst>
            <c:ext xmlns:c16="http://schemas.microsoft.com/office/drawing/2014/chart" uri="{C3380CC4-5D6E-409C-BE32-E72D297353CC}">
              <c16:uniqueId val="{00000001-2394-42AA-8410-90D579681F4A}"/>
            </c:ext>
          </c:extLst>
        </c:ser>
        <c:ser>
          <c:idx val="2"/>
          <c:order val="2"/>
          <c:tx>
            <c:v>2nd trial</c:v>
          </c:tx>
          <c:spPr>
            <a:solidFill>
              <a:srgbClr val="CC6600"/>
            </a:solidFill>
            <a:ln>
              <a:solidFill>
                <a:srgbClr val="CC6600"/>
              </a:solidFill>
            </a:ln>
            <a:effectLst/>
          </c:spPr>
          <c:invertIfNegative val="0"/>
          <c:cat>
            <c:numRef>
              <c:f>'R106'!$P$4:$P$12</c:f>
              <c:numCache>
                <c:formatCode>m/d;@</c:formatCode>
                <c:ptCount val="9"/>
                <c:pt idx="0">
                  <c:v>43069</c:v>
                </c:pt>
                <c:pt idx="1">
                  <c:v>43070</c:v>
                </c:pt>
                <c:pt idx="2">
                  <c:v>43071</c:v>
                </c:pt>
                <c:pt idx="3">
                  <c:v>43072</c:v>
                </c:pt>
                <c:pt idx="4">
                  <c:v>43073</c:v>
                </c:pt>
                <c:pt idx="5">
                  <c:v>43074</c:v>
                </c:pt>
                <c:pt idx="6" formatCode="d\-mmm">
                  <c:v>43075</c:v>
                </c:pt>
              </c:numCache>
            </c:numRef>
          </c:cat>
          <c:val>
            <c:numRef>
              <c:f>'R106'!$AB$4:$AB$12</c:f>
              <c:numCache>
                <c:formatCode>General</c:formatCode>
                <c:ptCount val="9"/>
                <c:pt idx="1">
                  <c:v>152.34</c:v>
                </c:pt>
                <c:pt idx="2">
                  <c:v>246.04</c:v>
                </c:pt>
              </c:numCache>
            </c:numRef>
          </c:val>
          <c:extLst>
            <c:ext xmlns:c16="http://schemas.microsoft.com/office/drawing/2014/chart" uri="{C3380CC4-5D6E-409C-BE32-E72D297353CC}">
              <c16:uniqueId val="{00000002-2394-42AA-8410-90D579681F4A}"/>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'R106'!$P$4:$P$8</c:f>
              <c:numCache>
                <c:formatCode>m/d;@</c:formatCode>
                <c:ptCount val="5"/>
                <c:pt idx="0">
                  <c:v>43069</c:v>
                </c:pt>
                <c:pt idx="1">
                  <c:v>43070</c:v>
                </c:pt>
                <c:pt idx="2">
                  <c:v>43071</c:v>
                </c:pt>
                <c:pt idx="3">
                  <c:v>43072</c:v>
                </c:pt>
                <c:pt idx="4">
                  <c:v>43073</c:v>
                </c:pt>
              </c:numCache>
            </c:numRef>
          </c:cat>
          <c:val>
            <c:numRef>
              <c:f>'R106'!$AF$4:$AF$8</c:f>
              <c:numCache>
                <c:formatCode>General</c:formatCode>
                <c:ptCount val="5"/>
              </c:numCache>
            </c:numRef>
          </c:val>
          <c:extLst>
            <c:ext xmlns:c16="http://schemas.microsoft.com/office/drawing/2014/chart" uri="{C3380CC4-5D6E-409C-BE32-E72D297353CC}">
              <c16:uniqueId val="{00000003-2394-42AA-8410-90D579681F4A}"/>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'R106'!$P$4:$P$12</c:f>
              <c:numCache>
                <c:formatCode>m/d;@</c:formatCode>
                <c:ptCount val="9"/>
                <c:pt idx="0">
                  <c:v>43069</c:v>
                </c:pt>
                <c:pt idx="1">
                  <c:v>43070</c:v>
                </c:pt>
                <c:pt idx="2">
                  <c:v>43071</c:v>
                </c:pt>
                <c:pt idx="3">
                  <c:v>43072</c:v>
                </c:pt>
                <c:pt idx="4">
                  <c:v>43073</c:v>
                </c:pt>
                <c:pt idx="5">
                  <c:v>43074</c:v>
                </c:pt>
                <c:pt idx="6" formatCode="d\-mmm">
                  <c:v>43075</c:v>
                </c:pt>
              </c:numCache>
            </c:numRef>
          </c:cat>
          <c:val>
            <c:numRef>
              <c:f>'R106'!$AJ$4:$AJ$8</c:f>
              <c:numCache>
                <c:formatCode>General</c:formatCode>
                <c:ptCount val="5"/>
              </c:numCache>
            </c:numRef>
          </c:val>
          <c:extLst>
            <c:ext xmlns:c16="http://schemas.microsoft.com/office/drawing/2014/chart" uri="{C3380CC4-5D6E-409C-BE32-E72D297353CC}">
              <c16:uniqueId val="{00000004-2394-42AA-8410-90D579681F4A}"/>
            </c:ext>
          </c:extLst>
        </c:ser>
        <c:ser>
          <c:idx val="6"/>
          <c:order val="5"/>
          <c:tx>
            <c:v>5th trial</c:v>
          </c:tx>
          <c:spPr>
            <a:solidFill>
              <a:srgbClr val="7030A0"/>
            </a:solidFill>
            <a:ln>
              <a:solidFill>
                <a:srgbClr val="7030A0"/>
              </a:solidFill>
            </a:ln>
            <a:effectLst/>
          </c:spPr>
          <c:invertIfNegative val="0"/>
          <c:cat>
            <c:numRef>
              <c:f>'R106'!$P$4:$P$12</c:f>
              <c:numCache>
                <c:formatCode>m/d;@</c:formatCode>
                <c:ptCount val="9"/>
                <c:pt idx="0">
                  <c:v>43069</c:v>
                </c:pt>
                <c:pt idx="1">
                  <c:v>43070</c:v>
                </c:pt>
                <c:pt idx="2">
                  <c:v>43071</c:v>
                </c:pt>
                <c:pt idx="3">
                  <c:v>43072</c:v>
                </c:pt>
                <c:pt idx="4">
                  <c:v>43073</c:v>
                </c:pt>
                <c:pt idx="5">
                  <c:v>43074</c:v>
                </c:pt>
                <c:pt idx="6" formatCode="d\-mmm">
                  <c:v>43075</c:v>
                </c:pt>
              </c:numCache>
            </c:numRef>
          </c:cat>
          <c:val>
            <c:numRef>
              <c:f>'R106'!$AN$4:$AN$8</c:f>
              <c:numCache>
                <c:formatCode>General</c:formatCode>
                <c:ptCount val="5"/>
              </c:numCache>
            </c:numRef>
          </c:val>
          <c:extLst>
            <c:ext xmlns:c16="http://schemas.microsoft.com/office/drawing/2014/chart" uri="{C3380CC4-5D6E-409C-BE32-E72D297353CC}">
              <c16:uniqueId val="{00000005-2394-42AA-8410-90D579681F4A}"/>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'R106'!$P$4:$P$12</c:f>
              <c:numCache>
                <c:formatCode>m/d;@</c:formatCode>
                <c:ptCount val="9"/>
                <c:pt idx="0">
                  <c:v>43069</c:v>
                </c:pt>
                <c:pt idx="1">
                  <c:v>43070</c:v>
                </c:pt>
                <c:pt idx="2">
                  <c:v>43071</c:v>
                </c:pt>
                <c:pt idx="3">
                  <c:v>43072</c:v>
                </c:pt>
                <c:pt idx="4">
                  <c:v>43073</c:v>
                </c:pt>
                <c:pt idx="5">
                  <c:v>43074</c:v>
                </c:pt>
                <c:pt idx="6" formatCode="d\-mmm">
                  <c:v>43075</c:v>
                </c:pt>
              </c:numCache>
            </c:numRef>
          </c:cat>
          <c:val>
            <c:numRef>
              <c:f>'R106'!$U$4:$U$12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2394-42AA-8410-90D579681F4A}"/>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'R106'!$D$4:$D$16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'R106'!$J$4:$J$16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E644-4BF6-9D92-7D93226D6E7F}"/>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'R109'!$Q$3</c:f>
              <c:strCache>
                <c:ptCount val="1"/>
                <c:pt idx="0">
                  <c:v>Out of room</c:v>
                </c:pt>
              </c:strCache>
            </c:strRef>
          </c:tx>
          <c:spPr>
            <a:solidFill>
              <a:schemeClr val="accent5"/>
            </a:solidFill>
            <a:ln>
              <a:solidFill>
                <a:schemeClr val="accent5"/>
              </a:solidFill>
            </a:ln>
            <a:effectLst/>
          </c:spPr>
          <c:invertIfNegative val="0"/>
          <c:cat>
            <c:numRef>
              <c:f>'R109'!$P$4:$P$12</c:f>
              <c:numCache>
                <c:formatCode>m/d;@</c:formatCode>
                <c:ptCount val="9"/>
                <c:pt idx="0">
                  <c:v>43069</c:v>
                </c:pt>
                <c:pt idx="1">
                  <c:v>43070</c:v>
                </c:pt>
                <c:pt idx="2">
                  <c:v>43071</c:v>
                </c:pt>
                <c:pt idx="3">
                  <c:v>43072</c:v>
                </c:pt>
                <c:pt idx="4">
                  <c:v>43073</c:v>
                </c:pt>
                <c:pt idx="5">
                  <c:v>43074</c:v>
                </c:pt>
                <c:pt idx="6" formatCode="d\-mmm">
                  <c:v>43075</c:v>
                </c:pt>
              </c:numCache>
            </c:numRef>
          </c:cat>
          <c:val>
            <c:numRef>
              <c:f>'R109'!$Q$4:$Q$12</c:f>
              <c:numCache>
                <c:formatCode>General</c:formatCode>
                <c:ptCount val="9"/>
                <c:pt idx="1">
                  <c:v>2</c:v>
                </c:pt>
                <c:pt idx="2">
                  <c:v>2</c:v>
                </c:pt>
                <c:pt idx="3">
                  <c:v>1</c:v>
                </c:pt>
              </c:numCache>
            </c:numRef>
          </c:val>
          <c:extLst>
            <c:ext xmlns:c16="http://schemas.microsoft.com/office/drawing/2014/chart" uri="{C3380CC4-5D6E-409C-BE32-E72D297353CC}">
              <c16:uniqueId val="{00000000-DCE9-4DB9-9CD4-D6F86952B66C}"/>
            </c:ext>
          </c:extLst>
        </c:ser>
        <c:ser>
          <c:idx val="1"/>
          <c:order val="1"/>
          <c:tx>
            <c:strRef>
              <c:f>'R109'!$R$3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'R109'!$P$4:$P$12</c:f>
              <c:numCache>
                <c:formatCode>m/d;@</c:formatCode>
                <c:ptCount val="9"/>
                <c:pt idx="0">
                  <c:v>43069</c:v>
                </c:pt>
                <c:pt idx="1">
                  <c:v>43070</c:v>
                </c:pt>
                <c:pt idx="2">
                  <c:v>43071</c:v>
                </c:pt>
                <c:pt idx="3">
                  <c:v>43072</c:v>
                </c:pt>
                <c:pt idx="4">
                  <c:v>43073</c:v>
                </c:pt>
                <c:pt idx="5">
                  <c:v>43074</c:v>
                </c:pt>
                <c:pt idx="6" formatCode="d\-mmm">
                  <c:v>43075</c:v>
                </c:pt>
              </c:numCache>
            </c:numRef>
          </c:cat>
          <c:val>
            <c:numRef>
              <c:f>'R109'!$R$4:$R$12</c:f>
              <c:numCache>
                <c:formatCode>General</c:formatCode>
                <c:ptCount val="9"/>
                <c:pt idx="1">
                  <c:v>2</c:v>
                </c:pt>
                <c:pt idx="2">
                  <c:v>2</c:v>
                </c:pt>
                <c:pt idx="3">
                  <c:v>1</c:v>
                </c:pt>
              </c:numCache>
            </c:numRef>
          </c:val>
          <c:extLst>
            <c:ext xmlns:c16="http://schemas.microsoft.com/office/drawing/2014/chart" uri="{C3380CC4-5D6E-409C-BE32-E72D297353CC}">
              <c16:uniqueId val="{00000001-DCE9-4DB9-9CD4-D6F86952B66C}"/>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'R109'!$P$4:$P$12</c:f>
              <c:numCache>
                <c:formatCode>m/d;@</c:formatCode>
                <c:ptCount val="9"/>
                <c:pt idx="0">
                  <c:v>43069</c:v>
                </c:pt>
                <c:pt idx="1">
                  <c:v>43070</c:v>
                </c:pt>
                <c:pt idx="2">
                  <c:v>43071</c:v>
                </c:pt>
                <c:pt idx="3">
                  <c:v>43072</c:v>
                </c:pt>
                <c:pt idx="4">
                  <c:v>43073</c:v>
                </c:pt>
                <c:pt idx="5">
                  <c:v>43074</c:v>
                </c:pt>
                <c:pt idx="6" formatCode="d\-mmm">
                  <c:v>43075</c:v>
                </c:pt>
              </c:numCache>
            </c:numRef>
          </c:cat>
          <c:val>
            <c:numRef>
              <c:f>'R109'!$W$4:$W$12</c:f>
              <c:numCache>
                <c:formatCode>0.0</c:formatCode>
                <c:ptCount val="9"/>
              </c:numCache>
            </c:numRef>
          </c:val>
          <c:extLst>
            <c:ext xmlns:c16="http://schemas.microsoft.com/office/drawing/2014/chart" uri="{C3380CC4-5D6E-409C-BE32-E72D297353CC}">
              <c16:uniqueId val="{00000000-65BD-43FC-972F-EF30B50522D9}"/>
            </c:ext>
          </c:extLst>
        </c:ser>
        <c:ser>
          <c:idx val="1"/>
          <c:order val="1"/>
          <c:tx>
            <c:v>1st trial</c:v>
          </c:tx>
          <c:spPr>
            <a:solidFill>
              <a:srgbClr val="CCCC00"/>
            </a:solidFill>
            <a:ln>
              <a:solidFill>
                <a:srgbClr val="CCCC00"/>
              </a:solidFill>
            </a:ln>
            <a:effectLst/>
          </c:spPr>
          <c:invertIfNegative val="0"/>
          <c:cat>
            <c:numRef>
              <c:f>'R109'!$P$4:$P$12</c:f>
              <c:numCache>
                <c:formatCode>m/d;@</c:formatCode>
                <c:ptCount val="9"/>
                <c:pt idx="0">
                  <c:v>43069</c:v>
                </c:pt>
                <c:pt idx="1">
                  <c:v>43070</c:v>
                </c:pt>
                <c:pt idx="2">
                  <c:v>43071</c:v>
                </c:pt>
                <c:pt idx="3">
                  <c:v>43072</c:v>
                </c:pt>
                <c:pt idx="4">
                  <c:v>43073</c:v>
                </c:pt>
                <c:pt idx="5">
                  <c:v>43074</c:v>
                </c:pt>
                <c:pt idx="6" formatCode="d\-mmm">
                  <c:v>43075</c:v>
                </c:pt>
              </c:numCache>
            </c:numRef>
          </c:cat>
          <c:val>
            <c:numRef>
              <c:f>'R109'!$X$4:$X$12</c:f>
              <c:numCache>
                <c:formatCode>General</c:formatCode>
                <c:ptCount val="9"/>
                <c:pt idx="1">
                  <c:v>279</c:v>
                </c:pt>
                <c:pt idx="2">
                  <c:v>246.04</c:v>
                </c:pt>
                <c:pt idx="3">
                  <c:v>277.38</c:v>
                </c:pt>
              </c:numCache>
            </c:numRef>
          </c:val>
          <c:extLst>
            <c:ext xmlns:c16="http://schemas.microsoft.com/office/drawing/2014/chart" uri="{C3380CC4-5D6E-409C-BE32-E72D297353CC}">
              <c16:uniqueId val="{00000001-65BD-43FC-972F-EF30B50522D9}"/>
            </c:ext>
          </c:extLst>
        </c:ser>
        <c:ser>
          <c:idx val="2"/>
          <c:order val="2"/>
          <c:tx>
            <c:v>2nd trial</c:v>
          </c:tx>
          <c:spPr>
            <a:solidFill>
              <a:srgbClr val="CC6600"/>
            </a:solidFill>
            <a:ln>
              <a:solidFill>
                <a:srgbClr val="CC6600"/>
              </a:solidFill>
            </a:ln>
            <a:effectLst/>
          </c:spPr>
          <c:invertIfNegative val="0"/>
          <c:cat>
            <c:numRef>
              <c:f>'R109'!$P$4:$P$12</c:f>
              <c:numCache>
                <c:formatCode>m/d;@</c:formatCode>
                <c:ptCount val="9"/>
                <c:pt idx="0">
                  <c:v>43069</c:v>
                </c:pt>
                <c:pt idx="1">
                  <c:v>43070</c:v>
                </c:pt>
                <c:pt idx="2">
                  <c:v>43071</c:v>
                </c:pt>
                <c:pt idx="3">
                  <c:v>43072</c:v>
                </c:pt>
                <c:pt idx="4">
                  <c:v>43073</c:v>
                </c:pt>
                <c:pt idx="5">
                  <c:v>43074</c:v>
                </c:pt>
                <c:pt idx="6" formatCode="d\-mmm">
                  <c:v>43075</c:v>
                </c:pt>
              </c:numCache>
            </c:numRef>
          </c:cat>
          <c:val>
            <c:numRef>
              <c:f>'R109'!$AB$4:$AB$12</c:f>
              <c:numCache>
                <c:formatCode>General</c:formatCode>
                <c:ptCount val="9"/>
                <c:pt idx="1">
                  <c:v>152.34</c:v>
                </c:pt>
                <c:pt idx="2">
                  <c:v>246.04</c:v>
                </c:pt>
              </c:numCache>
            </c:numRef>
          </c:val>
          <c:extLst>
            <c:ext xmlns:c16="http://schemas.microsoft.com/office/drawing/2014/chart" uri="{C3380CC4-5D6E-409C-BE32-E72D297353CC}">
              <c16:uniqueId val="{00000002-65BD-43FC-972F-EF30B50522D9}"/>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'R109'!$P$4:$P$8</c:f>
              <c:numCache>
                <c:formatCode>m/d;@</c:formatCode>
                <c:ptCount val="5"/>
                <c:pt idx="0">
                  <c:v>43069</c:v>
                </c:pt>
                <c:pt idx="1">
                  <c:v>43070</c:v>
                </c:pt>
                <c:pt idx="2">
                  <c:v>43071</c:v>
                </c:pt>
                <c:pt idx="3">
                  <c:v>43072</c:v>
                </c:pt>
                <c:pt idx="4">
                  <c:v>43073</c:v>
                </c:pt>
              </c:numCache>
            </c:numRef>
          </c:cat>
          <c:val>
            <c:numRef>
              <c:f>'R109'!$AF$4:$AF$8</c:f>
              <c:numCache>
                <c:formatCode>General</c:formatCode>
                <c:ptCount val="5"/>
              </c:numCache>
            </c:numRef>
          </c:val>
          <c:extLst>
            <c:ext xmlns:c16="http://schemas.microsoft.com/office/drawing/2014/chart" uri="{C3380CC4-5D6E-409C-BE32-E72D297353CC}">
              <c16:uniqueId val="{00000003-65BD-43FC-972F-EF30B50522D9}"/>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'R109'!$P$4:$P$12</c:f>
              <c:numCache>
                <c:formatCode>m/d;@</c:formatCode>
                <c:ptCount val="9"/>
                <c:pt idx="0">
                  <c:v>43069</c:v>
                </c:pt>
                <c:pt idx="1">
                  <c:v>43070</c:v>
                </c:pt>
                <c:pt idx="2">
                  <c:v>43071</c:v>
                </c:pt>
                <c:pt idx="3">
                  <c:v>43072</c:v>
                </c:pt>
                <c:pt idx="4">
                  <c:v>43073</c:v>
                </c:pt>
                <c:pt idx="5">
                  <c:v>43074</c:v>
                </c:pt>
                <c:pt idx="6" formatCode="d\-mmm">
                  <c:v>43075</c:v>
                </c:pt>
              </c:numCache>
            </c:numRef>
          </c:cat>
          <c:val>
            <c:numRef>
              <c:f>'R109'!$AJ$4:$AJ$8</c:f>
              <c:numCache>
                <c:formatCode>General</c:formatCode>
                <c:ptCount val="5"/>
              </c:numCache>
            </c:numRef>
          </c:val>
          <c:extLst>
            <c:ext xmlns:c16="http://schemas.microsoft.com/office/drawing/2014/chart" uri="{C3380CC4-5D6E-409C-BE32-E72D297353CC}">
              <c16:uniqueId val="{00000004-65BD-43FC-972F-EF30B50522D9}"/>
            </c:ext>
          </c:extLst>
        </c:ser>
        <c:ser>
          <c:idx val="6"/>
          <c:order val="5"/>
          <c:tx>
            <c:v>5th trial</c:v>
          </c:tx>
          <c:spPr>
            <a:solidFill>
              <a:srgbClr val="7030A0"/>
            </a:solidFill>
            <a:ln>
              <a:solidFill>
                <a:srgbClr val="7030A0"/>
              </a:solidFill>
            </a:ln>
            <a:effectLst/>
          </c:spPr>
          <c:invertIfNegative val="0"/>
          <c:cat>
            <c:numRef>
              <c:f>'R109'!$P$4:$P$12</c:f>
              <c:numCache>
                <c:formatCode>m/d;@</c:formatCode>
                <c:ptCount val="9"/>
                <c:pt idx="0">
                  <c:v>43069</c:v>
                </c:pt>
                <c:pt idx="1">
                  <c:v>43070</c:v>
                </c:pt>
                <c:pt idx="2">
                  <c:v>43071</c:v>
                </c:pt>
                <c:pt idx="3">
                  <c:v>43072</c:v>
                </c:pt>
                <c:pt idx="4">
                  <c:v>43073</c:v>
                </c:pt>
                <c:pt idx="5">
                  <c:v>43074</c:v>
                </c:pt>
                <c:pt idx="6" formatCode="d\-mmm">
                  <c:v>43075</c:v>
                </c:pt>
              </c:numCache>
            </c:numRef>
          </c:cat>
          <c:val>
            <c:numRef>
              <c:f>'R109'!$AN$4:$AN$8</c:f>
              <c:numCache>
                <c:formatCode>General</c:formatCode>
                <c:ptCount val="5"/>
              </c:numCache>
            </c:numRef>
          </c:val>
          <c:extLst>
            <c:ext xmlns:c16="http://schemas.microsoft.com/office/drawing/2014/chart" uri="{C3380CC4-5D6E-409C-BE32-E72D297353CC}">
              <c16:uniqueId val="{00000005-65BD-43FC-972F-EF30B50522D9}"/>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'R109'!$P$4:$P$12</c:f>
              <c:numCache>
                <c:formatCode>m/d;@</c:formatCode>
                <c:ptCount val="9"/>
                <c:pt idx="0">
                  <c:v>43069</c:v>
                </c:pt>
                <c:pt idx="1">
                  <c:v>43070</c:v>
                </c:pt>
                <c:pt idx="2">
                  <c:v>43071</c:v>
                </c:pt>
                <c:pt idx="3">
                  <c:v>43072</c:v>
                </c:pt>
                <c:pt idx="4">
                  <c:v>43073</c:v>
                </c:pt>
                <c:pt idx="5">
                  <c:v>43074</c:v>
                </c:pt>
                <c:pt idx="6" formatCode="d\-mmm">
                  <c:v>43075</c:v>
                </c:pt>
              </c:numCache>
            </c:numRef>
          </c:cat>
          <c:val>
            <c:numRef>
              <c:f>'R109'!$U$4:$U$12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65BD-43FC-972F-EF30B50522D9}"/>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'R109'!$D$4:$D$16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'R109'!$J$4:$J$16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6032-4F18-9E3B-3DDE8C4CDA9C}"/>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'R111'!$Q$3</c:f>
              <c:strCache>
                <c:ptCount val="1"/>
                <c:pt idx="0">
                  <c:v>Out of room</c:v>
                </c:pt>
              </c:strCache>
            </c:strRef>
          </c:tx>
          <c:spPr>
            <a:solidFill>
              <a:schemeClr val="accent5"/>
            </a:solidFill>
            <a:ln>
              <a:solidFill>
                <a:schemeClr val="accent5"/>
              </a:solidFill>
            </a:ln>
            <a:effectLst/>
          </c:spPr>
          <c:invertIfNegative val="0"/>
          <c:cat>
            <c:numRef>
              <c:f>'R111'!$P$4:$P$12</c:f>
              <c:numCache>
                <c:formatCode>m/d;@</c:formatCode>
                <c:ptCount val="9"/>
                <c:pt idx="0">
                  <c:v>43069</c:v>
                </c:pt>
                <c:pt idx="1">
                  <c:v>43070</c:v>
                </c:pt>
                <c:pt idx="2">
                  <c:v>43071</c:v>
                </c:pt>
                <c:pt idx="3">
                  <c:v>43072</c:v>
                </c:pt>
                <c:pt idx="4">
                  <c:v>43073</c:v>
                </c:pt>
                <c:pt idx="5">
                  <c:v>43074</c:v>
                </c:pt>
                <c:pt idx="6" formatCode="d\-mmm">
                  <c:v>43075</c:v>
                </c:pt>
              </c:numCache>
            </c:numRef>
          </c:cat>
          <c:val>
            <c:numRef>
              <c:f>'R111'!$Q$4:$Q$12</c:f>
              <c:numCache>
                <c:formatCode>General</c:formatCode>
                <c:ptCount val="9"/>
                <c:pt idx="1">
                  <c:v>2</c:v>
                </c:pt>
                <c:pt idx="2">
                  <c:v>2</c:v>
                </c:pt>
                <c:pt idx="3">
                  <c:v>1</c:v>
                </c:pt>
              </c:numCache>
            </c:numRef>
          </c:val>
          <c:extLst>
            <c:ext xmlns:c16="http://schemas.microsoft.com/office/drawing/2014/chart" uri="{C3380CC4-5D6E-409C-BE32-E72D297353CC}">
              <c16:uniqueId val="{00000000-4AAA-484F-A0EC-E86CCD72FC5D}"/>
            </c:ext>
          </c:extLst>
        </c:ser>
        <c:ser>
          <c:idx val="1"/>
          <c:order val="1"/>
          <c:tx>
            <c:strRef>
              <c:f>'R111'!$R$3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'R111'!$P$4:$P$12</c:f>
              <c:numCache>
                <c:formatCode>m/d;@</c:formatCode>
                <c:ptCount val="9"/>
                <c:pt idx="0">
                  <c:v>43069</c:v>
                </c:pt>
                <c:pt idx="1">
                  <c:v>43070</c:v>
                </c:pt>
                <c:pt idx="2">
                  <c:v>43071</c:v>
                </c:pt>
                <c:pt idx="3">
                  <c:v>43072</c:v>
                </c:pt>
                <c:pt idx="4">
                  <c:v>43073</c:v>
                </c:pt>
                <c:pt idx="5">
                  <c:v>43074</c:v>
                </c:pt>
                <c:pt idx="6" formatCode="d\-mmm">
                  <c:v>43075</c:v>
                </c:pt>
              </c:numCache>
            </c:numRef>
          </c:cat>
          <c:val>
            <c:numRef>
              <c:f>'R111'!$R$4:$R$12</c:f>
              <c:numCache>
                <c:formatCode>General</c:formatCode>
                <c:ptCount val="9"/>
                <c:pt idx="1">
                  <c:v>2</c:v>
                </c:pt>
                <c:pt idx="2">
                  <c:v>2</c:v>
                </c:pt>
                <c:pt idx="3">
                  <c:v>1</c:v>
                </c:pt>
              </c:numCache>
            </c:numRef>
          </c:val>
          <c:extLst>
            <c:ext xmlns:c16="http://schemas.microsoft.com/office/drawing/2014/chart" uri="{C3380CC4-5D6E-409C-BE32-E72D297353CC}">
              <c16:uniqueId val="{00000001-4AAA-484F-A0EC-E86CCD72FC5D}"/>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'R111'!$P$4:$P$12</c:f>
              <c:numCache>
                <c:formatCode>m/d;@</c:formatCode>
                <c:ptCount val="9"/>
                <c:pt idx="0">
                  <c:v>43069</c:v>
                </c:pt>
                <c:pt idx="1">
                  <c:v>43070</c:v>
                </c:pt>
                <c:pt idx="2">
                  <c:v>43071</c:v>
                </c:pt>
                <c:pt idx="3">
                  <c:v>43072</c:v>
                </c:pt>
                <c:pt idx="4">
                  <c:v>43073</c:v>
                </c:pt>
                <c:pt idx="5">
                  <c:v>43074</c:v>
                </c:pt>
                <c:pt idx="6" formatCode="d\-mmm">
                  <c:v>43075</c:v>
                </c:pt>
              </c:numCache>
            </c:numRef>
          </c:cat>
          <c:val>
            <c:numRef>
              <c:f>'R111'!$W$4:$W$12</c:f>
              <c:numCache>
                <c:formatCode>0.0</c:formatCode>
                <c:ptCount val="9"/>
              </c:numCache>
            </c:numRef>
          </c:val>
          <c:extLst>
            <c:ext xmlns:c16="http://schemas.microsoft.com/office/drawing/2014/chart" uri="{C3380CC4-5D6E-409C-BE32-E72D297353CC}">
              <c16:uniqueId val="{00000000-D9A7-4908-936E-1590B706A36F}"/>
            </c:ext>
          </c:extLst>
        </c:ser>
        <c:ser>
          <c:idx val="1"/>
          <c:order val="1"/>
          <c:tx>
            <c:v>1st trial</c:v>
          </c:tx>
          <c:spPr>
            <a:solidFill>
              <a:srgbClr val="CCCC00"/>
            </a:solidFill>
            <a:ln>
              <a:solidFill>
                <a:srgbClr val="CCCC00"/>
              </a:solidFill>
            </a:ln>
            <a:effectLst/>
          </c:spPr>
          <c:invertIfNegative val="0"/>
          <c:cat>
            <c:numRef>
              <c:f>'R111'!$P$4:$P$12</c:f>
              <c:numCache>
                <c:formatCode>m/d;@</c:formatCode>
                <c:ptCount val="9"/>
                <c:pt idx="0">
                  <c:v>43069</c:v>
                </c:pt>
                <c:pt idx="1">
                  <c:v>43070</c:v>
                </c:pt>
                <c:pt idx="2">
                  <c:v>43071</c:v>
                </c:pt>
                <c:pt idx="3">
                  <c:v>43072</c:v>
                </c:pt>
                <c:pt idx="4">
                  <c:v>43073</c:v>
                </c:pt>
                <c:pt idx="5">
                  <c:v>43074</c:v>
                </c:pt>
                <c:pt idx="6" formatCode="d\-mmm">
                  <c:v>43075</c:v>
                </c:pt>
              </c:numCache>
            </c:numRef>
          </c:cat>
          <c:val>
            <c:numRef>
              <c:f>'R111'!$X$4:$X$12</c:f>
              <c:numCache>
                <c:formatCode>General</c:formatCode>
                <c:ptCount val="9"/>
                <c:pt idx="1">
                  <c:v>279</c:v>
                </c:pt>
                <c:pt idx="2">
                  <c:v>246.04</c:v>
                </c:pt>
                <c:pt idx="3">
                  <c:v>277.38</c:v>
                </c:pt>
              </c:numCache>
            </c:numRef>
          </c:val>
          <c:extLst>
            <c:ext xmlns:c16="http://schemas.microsoft.com/office/drawing/2014/chart" uri="{C3380CC4-5D6E-409C-BE32-E72D297353CC}">
              <c16:uniqueId val="{00000001-D9A7-4908-936E-1590B706A36F}"/>
            </c:ext>
          </c:extLst>
        </c:ser>
        <c:ser>
          <c:idx val="2"/>
          <c:order val="2"/>
          <c:tx>
            <c:v>2nd trial</c:v>
          </c:tx>
          <c:spPr>
            <a:solidFill>
              <a:srgbClr val="CC6600"/>
            </a:solidFill>
            <a:ln>
              <a:solidFill>
                <a:srgbClr val="CC6600"/>
              </a:solidFill>
            </a:ln>
            <a:effectLst/>
          </c:spPr>
          <c:invertIfNegative val="0"/>
          <c:cat>
            <c:numRef>
              <c:f>'R111'!$P$4:$P$12</c:f>
              <c:numCache>
                <c:formatCode>m/d;@</c:formatCode>
                <c:ptCount val="9"/>
                <c:pt idx="0">
                  <c:v>43069</c:v>
                </c:pt>
                <c:pt idx="1">
                  <c:v>43070</c:v>
                </c:pt>
                <c:pt idx="2">
                  <c:v>43071</c:v>
                </c:pt>
                <c:pt idx="3">
                  <c:v>43072</c:v>
                </c:pt>
                <c:pt idx="4">
                  <c:v>43073</c:v>
                </c:pt>
                <c:pt idx="5">
                  <c:v>43074</c:v>
                </c:pt>
                <c:pt idx="6" formatCode="d\-mmm">
                  <c:v>43075</c:v>
                </c:pt>
              </c:numCache>
            </c:numRef>
          </c:cat>
          <c:val>
            <c:numRef>
              <c:f>'R111'!$AB$4:$AB$12</c:f>
              <c:numCache>
                <c:formatCode>General</c:formatCode>
                <c:ptCount val="9"/>
                <c:pt idx="1">
                  <c:v>152.34</c:v>
                </c:pt>
                <c:pt idx="2">
                  <c:v>246.04</c:v>
                </c:pt>
              </c:numCache>
            </c:numRef>
          </c:val>
          <c:extLst>
            <c:ext xmlns:c16="http://schemas.microsoft.com/office/drawing/2014/chart" uri="{C3380CC4-5D6E-409C-BE32-E72D297353CC}">
              <c16:uniqueId val="{00000002-D9A7-4908-936E-1590B706A36F}"/>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'R111'!$P$4:$P$8</c:f>
              <c:numCache>
                <c:formatCode>m/d;@</c:formatCode>
                <c:ptCount val="5"/>
                <c:pt idx="0">
                  <c:v>43069</c:v>
                </c:pt>
                <c:pt idx="1">
                  <c:v>43070</c:v>
                </c:pt>
                <c:pt idx="2">
                  <c:v>43071</c:v>
                </c:pt>
                <c:pt idx="3">
                  <c:v>43072</c:v>
                </c:pt>
                <c:pt idx="4">
                  <c:v>43073</c:v>
                </c:pt>
              </c:numCache>
            </c:numRef>
          </c:cat>
          <c:val>
            <c:numRef>
              <c:f>'R111'!$AF$4:$AF$8</c:f>
              <c:numCache>
                <c:formatCode>General</c:formatCode>
                <c:ptCount val="5"/>
              </c:numCache>
            </c:numRef>
          </c:val>
          <c:extLst>
            <c:ext xmlns:c16="http://schemas.microsoft.com/office/drawing/2014/chart" uri="{C3380CC4-5D6E-409C-BE32-E72D297353CC}">
              <c16:uniqueId val="{00000003-D9A7-4908-936E-1590B706A36F}"/>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'R111'!$P$4:$P$12</c:f>
              <c:numCache>
                <c:formatCode>m/d;@</c:formatCode>
                <c:ptCount val="9"/>
                <c:pt idx="0">
                  <c:v>43069</c:v>
                </c:pt>
                <c:pt idx="1">
                  <c:v>43070</c:v>
                </c:pt>
                <c:pt idx="2">
                  <c:v>43071</c:v>
                </c:pt>
                <c:pt idx="3">
                  <c:v>43072</c:v>
                </c:pt>
                <c:pt idx="4">
                  <c:v>43073</c:v>
                </c:pt>
                <c:pt idx="5">
                  <c:v>43074</c:v>
                </c:pt>
                <c:pt idx="6" formatCode="d\-mmm">
                  <c:v>43075</c:v>
                </c:pt>
              </c:numCache>
            </c:numRef>
          </c:cat>
          <c:val>
            <c:numRef>
              <c:f>'R111'!$AJ$4:$AJ$8</c:f>
              <c:numCache>
                <c:formatCode>General</c:formatCode>
                <c:ptCount val="5"/>
              </c:numCache>
            </c:numRef>
          </c:val>
          <c:extLst>
            <c:ext xmlns:c16="http://schemas.microsoft.com/office/drawing/2014/chart" uri="{C3380CC4-5D6E-409C-BE32-E72D297353CC}">
              <c16:uniqueId val="{00000004-D9A7-4908-936E-1590B706A36F}"/>
            </c:ext>
          </c:extLst>
        </c:ser>
        <c:ser>
          <c:idx val="6"/>
          <c:order val="5"/>
          <c:tx>
            <c:v>5th trial</c:v>
          </c:tx>
          <c:spPr>
            <a:solidFill>
              <a:srgbClr val="7030A0"/>
            </a:solidFill>
            <a:ln>
              <a:solidFill>
                <a:srgbClr val="7030A0"/>
              </a:solidFill>
            </a:ln>
            <a:effectLst/>
          </c:spPr>
          <c:invertIfNegative val="0"/>
          <c:cat>
            <c:numRef>
              <c:f>'R111'!$P$4:$P$12</c:f>
              <c:numCache>
                <c:formatCode>m/d;@</c:formatCode>
                <c:ptCount val="9"/>
                <c:pt idx="0">
                  <c:v>43069</c:v>
                </c:pt>
                <c:pt idx="1">
                  <c:v>43070</c:v>
                </c:pt>
                <c:pt idx="2">
                  <c:v>43071</c:v>
                </c:pt>
                <c:pt idx="3">
                  <c:v>43072</c:v>
                </c:pt>
                <c:pt idx="4">
                  <c:v>43073</c:v>
                </c:pt>
                <c:pt idx="5">
                  <c:v>43074</c:v>
                </c:pt>
                <c:pt idx="6" formatCode="d\-mmm">
                  <c:v>43075</c:v>
                </c:pt>
              </c:numCache>
            </c:numRef>
          </c:cat>
          <c:val>
            <c:numRef>
              <c:f>'R111'!$AN$4:$AN$8</c:f>
              <c:numCache>
                <c:formatCode>General</c:formatCode>
                <c:ptCount val="5"/>
              </c:numCache>
            </c:numRef>
          </c:val>
          <c:extLst>
            <c:ext xmlns:c16="http://schemas.microsoft.com/office/drawing/2014/chart" uri="{C3380CC4-5D6E-409C-BE32-E72D297353CC}">
              <c16:uniqueId val="{00000005-D9A7-4908-936E-1590B706A36F}"/>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'R111'!$P$4:$P$12</c:f>
              <c:numCache>
                <c:formatCode>m/d;@</c:formatCode>
                <c:ptCount val="9"/>
                <c:pt idx="0">
                  <c:v>43069</c:v>
                </c:pt>
                <c:pt idx="1">
                  <c:v>43070</c:v>
                </c:pt>
                <c:pt idx="2">
                  <c:v>43071</c:v>
                </c:pt>
                <c:pt idx="3">
                  <c:v>43072</c:v>
                </c:pt>
                <c:pt idx="4">
                  <c:v>43073</c:v>
                </c:pt>
                <c:pt idx="5">
                  <c:v>43074</c:v>
                </c:pt>
                <c:pt idx="6" formatCode="d\-mmm">
                  <c:v>43075</c:v>
                </c:pt>
              </c:numCache>
            </c:numRef>
          </c:cat>
          <c:val>
            <c:numRef>
              <c:f>'R111'!$U$4:$U$12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D9A7-4908-936E-1590B706A36F}"/>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'R111'!$D$4:$D$16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'R111'!$J$4:$J$16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93D6-40BC-A1D9-241910B46A9A}"/>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'R112'!$Q$3</c:f>
              <c:strCache>
                <c:ptCount val="1"/>
                <c:pt idx="0">
                  <c:v>Out of room</c:v>
                </c:pt>
              </c:strCache>
            </c:strRef>
          </c:tx>
          <c:spPr>
            <a:solidFill>
              <a:schemeClr val="accent5"/>
            </a:solidFill>
            <a:ln>
              <a:solidFill>
                <a:schemeClr val="accent5"/>
              </a:solidFill>
            </a:ln>
            <a:effectLst/>
          </c:spPr>
          <c:invertIfNegative val="0"/>
          <c:cat>
            <c:numRef>
              <c:f>'R112'!$P$4:$P$12</c:f>
              <c:numCache>
                <c:formatCode>m/d;@</c:formatCode>
                <c:ptCount val="9"/>
                <c:pt idx="0">
                  <c:v>43069</c:v>
                </c:pt>
                <c:pt idx="1">
                  <c:v>43070</c:v>
                </c:pt>
                <c:pt idx="2">
                  <c:v>43071</c:v>
                </c:pt>
                <c:pt idx="3">
                  <c:v>43072</c:v>
                </c:pt>
                <c:pt idx="4">
                  <c:v>43073</c:v>
                </c:pt>
                <c:pt idx="5">
                  <c:v>43074</c:v>
                </c:pt>
                <c:pt idx="6" formatCode="d\-mmm">
                  <c:v>43075</c:v>
                </c:pt>
              </c:numCache>
            </c:numRef>
          </c:cat>
          <c:val>
            <c:numRef>
              <c:f>'R112'!$Q$4:$Q$12</c:f>
              <c:numCache>
                <c:formatCode>General</c:formatCode>
                <c:ptCount val="9"/>
                <c:pt idx="1">
                  <c:v>2</c:v>
                </c:pt>
                <c:pt idx="2">
                  <c:v>2</c:v>
                </c:pt>
                <c:pt idx="3">
                  <c:v>1</c:v>
                </c:pt>
              </c:numCache>
            </c:numRef>
          </c:val>
          <c:extLst>
            <c:ext xmlns:c16="http://schemas.microsoft.com/office/drawing/2014/chart" uri="{C3380CC4-5D6E-409C-BE32-E72D297353CC}">
              <c16:uniqueId val="{00000000-DE1D-44B0-8424-0F4FC44B3F92}"/>
            </c:ext>
          </c:extLst>
        </c:ser>
        <c:ser>
          <c:idx val="1"/>
          <c:order val="1"/>
          <c:tx>
            <c:strRef>
              <c:f>'R112'!$R$3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'R112'!$P$4:$P$12</c:f>
              <c:numCache>
                <c:formatCode>m/d;@</c:formatCode>
                <c:ptCount val="9"/>
                <c:pt idx="0">
                  <c:v>43069</c:v>
                </c:pt>
                <c:pt idx="1">
                  <c:v>43070</c:v>
                </c:pt>
                <c:pt idx="2">
                  <c:v>43071</c:v>
                </c:pt>
                <c:pt idx="3">
                  <c:v>43072</c:v>
                </c:pt>
                <c:pt idx="4">
                  <c:v>43073</c:v>
                </c:pt>
                <c:pt idx="5">
                  <c:v>43074</c:v>
                </c:pt>
                <c:pt idx="6" formatCode="d\-mmm">
                  <c:v>43075</c:v>
                </c:pt>
              </c:numCache>
            </c:numRef>
          </c:cat>
          <c:val>
            <c:numRef>
              <c:f>'R112'!$R$4:$R$12</c:f>
              <c:numCache>
                <c:formatCode>General</c:formatCode>
                <c:ptCount val="9"/>
                <c:pt idx="1">
                  <c:v>2</c:v>
                </c:pt>
                <c:pt idx="2">
                  <c:v>2</c:v>
                </c:pt>
                <c:pt idx="3">
                  <c:v>1</c:v>
                </c:pt>
              </c:numCache>
            </c:numRef>
          </c:val>
          <c:extLst>
            <c:ext xmlns:c16="http://schemas.microsoft.com/office/drawing/2014/chart" uri="{C3380CC4-5D6E-409C-BE32-E72D297353CC}">
              <c16:uniqueId val="{00000001-DE1D-44B0-8424-0F4FC44B3F92}"/>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'R112'!$P$4:$P$12</c:f>
              <c:numCache>
                <c:formatCode>m/d;@</c:formatCode>
                <c:ptCount val="9"/>
                <c:pt idx="0">
                  <c:v>43069</c:v>
                </c:pt>
                <c:pt idx="1">
                  <c:v>43070</c:v>
                </c:pt>
                <c:pt idx="2">
                  <c:v>43071</c:v>
                </c:pt>
                <c:pt idx="3">
                  <c:v>43072</c:v>
                </c:pt>
                <c:pt idx="4">
                  <c:v>43073</c:v>
                </c:pt>
                <c:pt idx="5">
                  <c:v>43074</c:v>
                </c:pt>
                <c:pt idx="6" formatCode="d\-mmm">
                  <c:v>43075</c:v>
                </c:pt>
              </c:numCache>
            </c:numRef>
          </c:cat>
          <c:val>
            <c:numRef>
              <c:f>'R112'!$W$4:$W$12</c:f>
              <c:numCache>
                <c:formatCode>0.0</c:formatCode>
                <c:ptCount val="9"/>
              </c:numCache>
            </c:numRef>
          </c:val>
          <c:extLst>
            <c:ext xmlns:c16="http://schemas.microsoft.com/office/drawing/2014/chart" uri="{C3380CC4-5D6E-409C-BE32-E72D297353CC}">
              <c16:uniqueId val="{00000000-D134-4957-9F27-75DCB325A784}"/>
            </c:ext>
          </c:extLst>
        </c:ser>
        <c:ser>
          <c:idx val="1"/>
          <c:order val="1"/>
          <c:tx>
            <c:v>1st trial</c:v>
          </c:tx>
          <c:spPr>
            <a:solidFill>
              <a:srgbClr val="CCCC00"/>
            </a:solidFill>
            <a:ln>
              <a:solidFill>
                <a:srgbClr val="CCCC00"/>
              </a:solidFill>
            </a:ln>
            <a:effectLst/>
          </c:spPr>
          <c:invertIfNegative val="0"/>
          <c:cat>
            <c:numRef>
              <c:f>'R112'!$P$4:$P$12</c:f>
              <c:numCache>
                <c:formatCode>m/d;@</c:formatCode>
                <c:ptCount val="9"/>
                <c:pt idx="0">
                  <c:v>43069</c:v>
                </c:pt>
                <c:pt idx="1">
                  <c:v>43070</c:v>
                </c:pt>
                <c:pt idx="2">
                  <c:v>43071</c:v>
                </c:pt>
                <c:pt idx="3">
                  <c:v>43072</c:v>
                </c:pt>
                <c:pt idx="4">
                  <c:v>43073</c:v>
                </c:pt>
                <c:pt idx="5">
                  <c:v>43074</c:v>
                </c:pt>
                <c:pt idx="6" formatCode="d\-mmm">
                  <c:v>43075</c:v>
                </c:pt>
              </c:numCache>
            </c:numRef>
          </c:cat>
          <c:val>
            <c:numRef>
              <c:f>'R112'!$X$4:$X$12</c:f>
              <c:numCache>
                <c:formatCode>General</c:formatCode>
                <c:ptCount val="9"/>
                <c:pt idx="1">
                  <c:v>279</c:v>
                </c:pt>
                <c:pt idx="2">
                  <c:v>246.04</c:v>
                </c:pt>
                <c:pt idx="3">
                  <c:v>277.38</c:v>
                </c:pt>
              </c:numCache>
            </c:numRef>
          </c:val>
          <c:extLst>
            <c:ext xmlns:c16="http://schemas.microsoft.com/office/drawing/2014/chart" uri="{C3380CC4-5D6E-409C-BE32-E72D297353CC}">
              <c16:uniqueId val="{00000001-D134-4957-9F27-75DCB325A784}"/>
            </c:ext>
          </c:extLst>
        </c:ser>
        <c:ser>
          <c:idx val="2"/>
          <c:order val="2"/>
          <c:tx>
            <c:v>2nd trial</c:v>
          </c:tx>
          <c:spPr>
            <a:solidFill>
              <a:srgbClr val="CC6600"/>
            </a:solidFill>
            <a:ln>
              <a:solidFill>
                <a:srgbClr val="CC6600"/>
              </a:solidFill>
            </a:ln>
            <a:effectLst/>
          </c:spPr>
          <c:invertIfNegative val="0"/>
          <c:cat>
            <c:numRef>
              <c:f>'R112'!$P$4:$P$12</c:f>
              <c:numCache>
                <c:formatCode>m/d;@</c:formatCode>
                <c:ptCount val="9"/>
                <c:pt idx="0">
                  <c:v>43069</c:v>
                </c:pt>
                <c:pt idx="1">
                  <c:v>43070</c:v>
                </c:pt>
                <c:pt idx="2">
                  <c:v>43071</c:v>
                </c:pt>
                <c:pt idx="3">
                  <c:v>43072</c:v>
                </c:pt>
                <c:pt idx="4">
                  <c:v>43073</c:v>
                </c:pt>
                <c:pt idx="5">
                  <c:v>43074</c:v>
                </c:pt>
                <c:pt idx="6" formatCode="d\-mmm">
                  <c:v>43075</c:v>
                </c:pt>
              </c:numCache>
            </c:numRef>
          </c:cat>
          <c:val>
            <c:numRef>
              <c:f>'R112'!$AB$4:$AB$12</c:f>
              <c:numCache>
                <c:formatCode>General</c:formatCode>
                <c:ptCount val="9"/>
                <c:pt idx="1">
                  <c:v>152.34</c:v>
                </c:pt>
                <c:pt idx="2">
                  <c:v>246.04</c:v>
                </c:pt>
              </c:numCache>
            </c:numRef>
          </c:val>
          <c:extLst>
            <c:ext xmlns:c16="http://schemas.microsoft.com/office/drawing/2014/chart" uri="{C3380CC4-5D6E-409C-BE32-E72D297353CC}">
              <c16:uniqueId val="{00000002-D134-4957-9F27-75DCB325A784}"/>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'R112'!$P$4:$P$8</c:f>
              <c:numCache>
                <c:formatCode>m/d;@</c:formatCode>
                <c:ptCount val="5"/>
                <c:pt idx="0">
                  <c:v>43069</c:v>
                </c:pt>
                <c:pt idx="1">
                  <c:v>43070</c:v>
                </c:pt>
                <c:pt idx="2">
                  <c:v>43071</c:v>
                </c:pt>
                <c:pt idx="3">
                  <c:v>43072</c:v>
                </c:pt>
                <c:pt idx="4">
                  <c:v>43073</c:v>
                </c:pt>
              </c:numCache>
            </c:numRef>
          </c:cat>
          <c:val>
            <c:numRef>
              <c:f>'R112'!$AF$4:$AF$8</c:f>
              <c:numCache>
                <c:formatCode>General</c:formatCode>
                <c:ptCount val="5"/>
              </c:numCache>
            </c:numRef>
          </c:val>
          <c:extLst>
            <c:ext xmlns:c16="http://schemas.microsoft.com/office/drawing/2014/chart" uri="{C3380CC4-5D6E-409C-BE32-E72D297353CC}">
              <c16:uniqueId val="{00000003-D134-4957-9F27-75DCB325A784}"/>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'R112'!$P$4:$P$12</c:f>
              <c:numCache>
                <c:formatCode>m/d;@</c:formatCode>
                <c:ptCount val="9"/>
                <c:pt idx="0">
                  <c:v>43069</c:v>
                </c:pt>
                <c:pt idx="1">
                  <c:v>43070</c:v>
                </c:pt>
                <c:pt idx="2">
                  <c:v>43071</c:v>
                </c:pt>
                <c:pt idx="3">
                  <c:v>43072</c:v>
                </c:pt>
                <c:pt idx="4">
                  <c:v>43073</c:v>
                </c:pt>
                <c:pt idx="5">
                  <c:v>43074</c:v>
                </c:pt>
                <c:pt idx="6" formatCode="d\-mmm">
                  <c:v>43075</c:v>
                </c:pt>
              </c:numCache>
            </c:numRef>
          </c:cat>
          <c:val>
            <c:numRef>
              <c:f>'R112'!$AJ$4:$AJ$8</c:f>
              <c:numCache>
                <c:formatCode>General</c:formatCode>
                <c:ptCount val="5"/>
              </c:numCache>
            </c:numRef>
          </c:val>
          <c:extLst>
            <c:ext xmlns:c16="http://schemas.microsoft.com/office/drawing/2014/chart" uri="{C3380CC4-5D6E-409C-BE32-E72D297353CC}">
              <c16:uniqueId val="{00000004-D134-4957-9F27-75DCB325A784}"/>
            </c:ext>
          </c:extLst>
        </c:ser>
        <c:ser>
          <c:idx val="6"/>
          <c:order val="5"/>
          <c:tx>
            <c:v>5th trial</c:v>
          </c:tx>
          <c:spPr>
            <a:solidFill>
              <a:srgbClr val="7030A0"/>
            </a:solidFill>
            <a:ln>
              <a:solidFill>
                <a:srgbClr val="7030A0"/>
              </a:solidFill>
            </a:ln>
            <a:effectLst/>
          </c:spPr>
          <c:invertIfNegative val="0"/>
          <c:cat>
            <c:numRef>
              <c:f>'R112'!$P$4:$P$12</c:f>
              <c:numCache>
                <c:formatCode>m/d;@</c:formatCode>
                <c:ptCount val="9"/>
                <c:pt idx="0">
                  <c:v>43069</c:v>
                </c:pt>
                <c:pt idx="1">
                  <c:v>43070</c:v>
                </c:pt>
                <c:pt idx="2">
                  <c:v>43071</c:v>
                </c:pt>
                <c:pt idx="3">
                  <c:v>43072</c:v>
                </c:pt>
                <c:pt idx="4">
                  <c:v>43073</c:v>
                </c:pt>
                <c:pt idx="5">
                  <c:v>43074</c:v>
                </c:pt>
                <c:pt idx="6" formatCode="d\-mmm">
                  <c:v>43075</c:v>
                </c:pt>
              </c:numCache>
            </c:numRef>
          </c:cat>
          <c:val>
            <c:numRef>
              <c:f>'R112'!$AN$4:$AN$8</c:f>
              <c:numCache>
                <c:formatCode>General</c:formatCode>
                <c:ptCount val="5"/>
              </c:numCache>
            </c:numRef>
          </c:val>
          <c:extLst>
            <c:ext xmlns:c16="http://schemas.microsoft.com/office/drawing/2014/chart" uri="{C3380CC4-5D6E-409C-BE32-E72D297353CC}">
              <c16:uniqueId val="{00000005-D134-4957-9F27-75DCB325A784}"/>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'R112'!$P$4:$P$12</c:f>
              <c:numCache>
                <c:formatCode>m/d;@</c:formatCode>
                <c:ptCount val="9"/>
                <c:pt idx="0">
                  <c:v>43069</c:v>
                </c:pt>
                <c:pt idx="1">
                  <c:v>43070</c:v>
                </c:pt>
                <c:pt idx="2">
                  <c:v>43071</c:v>
                </c:pt>
                <c:pt idx="3">
                  <c:v>43072</c:v>
                </c:pt>
                <c:pt idx="4">
                  <c:v>43073</c:v>
                </c:pt>
                <c:pt idx="5">
                  <c:v>43074</c:v>
                </c:pt>
                <c:pt idx="6" formatCode="d\-mmm">
                  <c:v>43075</c:v>
                </c:pt>
              </c:numCache>
            </c:numRef>
          </c:cat>
          <c:val>
            <c:numRef>
              <c:f>'R112'!$U$4:$U$12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D134-4957-9F27-75DCB325A784}"/>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'R112'!$D$4:$D$16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'R112'!$J$4:$J$16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B41F-4F03-8F5B-440F6FB6FF47}"/>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'R114'!$Q$3</c:f>
              <c:strCache>
                <c:ptCount val="1"/>
                <c:pt idx="0">
                  <c:v>Out of room</c:v>
                </c:pt>
              </c:strCache>
            </c:strRef>
          </c:tx>
          <c:spPr>
            <a:solidFill>
              <a:schemeClr val="accent5"/>
            </a:solidFill>
            <a:ln>
              <a:solidFill>
                <a:schemeClr val="accent5"/>
              </a:solidFill>
            </a:ln>
            <a:effectLst/>
          </c:spPr>
          <c:invertIfNegative val="0"/>
          <c:cat>
            <c:numRef>
              <c:f>'R114'!$P$4:$P$12</c:f>
              <c:numCache>
                <c:formatCode>m/d;@</c:formatCode>
                <c:ptCount val="9"/>
                <c:pt idx="0">
                  <c:v>43069</c:v>
                </c:pt>
                <c:pt idx="1">
                  <c:v>43070</c:v>
                </c:pt>
                <c:pt idx="2">
                  <c:v>43071</c:v>
                </c:pt>
                <c:pt idx="3">
                  <c:v>43072</c:v>
                </c:pt>
                <c:pt idx="4">
                  <c:v>43073</c:v>
                </c:pt>
                <c:pt idx="5">
                  <c:v>43074</c:v>
                </c:pt>
                <c:pt idx="6" formatCode="d\-mmm">
                  <c:v>43075</c:v>
                </c:pt>
              </c:numCache>
            </c:numRef>
          </c:cat>
          <c:val>
            <c:numRef>
              <c:f>'R114'!$Q$4:$Q$12</c:f>
              <c:numCache>
                <c:formatCode>General</c:formatCode>
                <c:ptCount val="9"/>
                <c:pt idx="1">
                  <c:v>2</c:v>
                </c:pt>
                <c:pt idx="2">
                  <c:v>2</c:v>
                </c:pt>
                <c:pt idx="3">
                  <c:v>1</c:v>
                </c:pt>
              </c:numCache>
            </c:numRef>
          </c:val>
          <c:extLst>
            <c:ext xmlns:c16="http://schemas.microsoft.com/office/drawing/2014/chart" uri="{C3380CC4-5D6E-409C-BE32-E72D297353CC}">
              <c16:uniqueId val="{00000000-89B0-400C-A0E2-FA906E8244EC}"/>
            </c:ext>
          </c:extLst>
        </c:ser>
        <c:ser>
          <c:idx val="1"/>
          <c:order val="1"/>
          <c:tx>
            <c:strRef>
              <c:f>'R114'!$R$3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'R114'!$P$4:$P$12</c:f>
              <c:numCache>
                <c:formatCode>m/d;@</c:formatCode>
                <c:ptCount val="9"/>
                <c:pt idx="0">
                  <c:v>43069</c:v>
                </c:pt>
                <c:pt idx="1">
                  <c:v>43070</c:v>
                </c:pt>
                <c:pt idx="2">
                  <c:v>43071</c:v>
                </c:pt>
                <c:pt idx="3">
                  <c:v>43072</c:v>
                </c:pt>
                <c:pt idx="4">
                  <c:v>43073</c:v>
                </c:pt>
                <c:pt idx="5">
                  <c:v>43074</c:v>
                </c:pt>
                <c:pt idx="6" formatCode="d\-mmm">
                  <c:v>43075</c:v>
                </c:pt>
              </c:numCache>
            </c:numRef>
          </c:cat>
          <c:val>
            <c:numRef>
              <c:f>'R114'!$R$4:$R$12</c:f>
              <c:numCache>
                <c:formatCode>General</c:formatCode>
                <c:ptCount val="9"/>
                <c:pt idx="1">
                  <c:v>2</c:v>
                </c:pt>
                <c:pt idx="2">
                  <c:v>2</c:v>
                </c:pt>
                <c:pt idx="3">
                  <c:v>1</c:v>
                </c:pt>
              </c:numCache>
            </c:numRef>
          </c:val>
          <c:extLst>
            <c:ext xmlns:c16="http://schemas.microsoft.com/office/drawing/2014/chart" uri="{C3380CC4-5D6E-409C-BE32-E72D297353CC}">
              <c16:uniqueId val="{00000001-89B0-400C-A0E2-FA906E8244EC}"/>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'R114'!$P$4:$P$12</c:f>
              <c:numCache>
                <c:formatCode>m/d;@</c:formatCode>
                <c:ptCount val="9"/>
                <c:pt idx="0">
                  <c:v>43069</c:v>
                </c:pt>
                <c:pt idx="1">
                  <c:v>43070</c:v>
                </c:pt>
                <c:pt idx="2">
                  <c:v>43071</c:v>
                </c:pt>
                <c:pt idx="3">
                  <c:v>43072</c:v>
                </c:pt>
                <c:pt idx="4">
                  <c:v>43073</c:v>
                </c:pt>
                <c:pt idx="5">
                  <c:v>43074</c:v>
                </c:pt>
                <c:pt idx="6" formatCode="d\-mmm">
                  <c:v>43075</c:v>
                </c:pt>
              </c:numCache>
            </c:numRef>
          </c:cat>
          <c:val>
            <c:numRef>
              <c:f>'R114'!$W$4:$W$12</c:f>
              <c:numCache>
                <c:formatCode>0.0</c:formatCode>
                <c:ptCount val="9"/>
              </c:numCache>
            </c:numRef>
          </c:val>
          <c:extLst>
            <c:ext xmlns:c16="http://schemas.microsoft.com/office/drawing/2014/chart" uri="{C3380CC4-5D6E-409C-BE32-E72D297353CC}">
              <c16:uniqueId val="{00000000-F167-4981-9DE1-A708FDF8BBC9}"/>
            </c:ext>
          </c:extLst>
        </c:ser>
        <c:ser>
          <c:idx val="1"/>
          <c:order val="1"/>
          <c:tx>
            <c:v>1st trial</c:v>
          </c:tx>
          <c:spPr>
            <a:solidFill>
              <a:srgbClr val="CCCC00"/>
            </a:solidFill>
            <a:ln>
              <a:solidFill>
                <a:srgbClr val="CCCC00"/>
              </a:solidFill>
            </a:ln>
            <a:effectLst/>
          </c:spPr>
          <c:invertIfNegative val="0"/>
          <c:cat>
            <c:numRef>
              <c:f>'R114'!$P$4:$P$12</c:f>
              <c:numCache>
                <c:formatCode>m/d;@</c:formatCode>
                <c:ptCount val="9"/>
                <c:pt idx="0">
                  <c:v>43069</c:v>
                </c:pt>
                <c:pt idx="1">
                  <c:v>43070</c:v>
                </c:pt>
                <c:pt idx="2">
                  <c:v>43071</c:v>
                </c:pt>
                <c:pt idx="3">
                  <c:v>43072</c:v>
                </c:pt>
                <c:pt idx="4">
                  <c:v>43073</c:v>
                </c:pt>
                <c:pt idx="5">
                  <c:v>43074</c:v>
                </c:pt>
                <c:pt idx="6" formatCode="d\-mmm">
                  <c:v>43075</c:v>
                </c:pt>
              </c:numCache>
            </c:numRef>
          </c:cat>
          <c:val>
            <c:numRef>
              <c:f>'R114'!$X$4:$X$12</c:f>
              <c:numCache>
                <c:formatCode>General</c:formatCode>
                <c:ptCount val="9"/>
                <c:pt idx="1">
                  <c:v>279</c:v>
                </c:pt>
                <c:pt idx="2">
                  <c:v>246.04</c:v>
                </c:pt>
                <c:pt idx="3">
                  <c:v>277.38</c:v>
                </c:pt>
              </c:numCache>
            </c:numRef>
          </c:val>
          <c:extLst>
            <c:ext xmlns:c16="http://schemas.microsoft.com/office/drawing/2014/chart" uri="{C3380CC4-5D6E-409C-BE32-E72D297353CC}">
              <c16:uniqueId val="{00000001-F167-4981-9DE1-A708FDF8BBC9}"/>
            </c:ext>
          </c:extLst>
        </c:ser>
        <c:ser>
          <c:idx val="2"/>
          <c:order val="2"/>
          <c:tx>
            <c:v>2nd trial</c:v>
          </c:tx>
          <c:spPr>
            <a:solidFill>
              <a:srgbClr val="CC6600"/>
            </a:solidFill>
            <a:ln>
              <a:solidFill>
                <a:srgbClr val="CC6600"/>
              </a:solidFill>
            </a:ln>
            <a:effectLst/>
          </c:spPr>
          <c:invertIfNegative val="0"/>
          <c:cat>
            <c:numRef>
              <c:f>'R114'!$P$4:$P$12</c:f>
              <c:numCache>
                <c:formatCode>m/d;@</c:formatCode>
                <c:ptCount val="9"/>
                <c:pt idx="0">
                  <c:v>43069</c:v>
                </c:pt>
                <c:pt idx="1">
                  <c:v>43070</c:v>
                </c:pt>
                <c:pt idx="2">
                  <c:v>43071</c:v>
                </c:pt>
                <c:pt idx="3">
                  <c:v>43072</c:v>
                </c:pt>
                <c:pt idx="4">
                  <c:v>43073</c:v>
                </c:pt>
                <c:pt idx="5">
                  <c:v>43074</c:v>
                </c:pt>
                <c:pt idx="6" formatCode="d\-mmm">
                  <c:v>43075</c:v>
                </c:pt>
              </c:numCache>
            </c:numRef>
          </c:cat>
          <c:val>
            <c:numRef>
              <c:f>'R114'!$AB$4:$AB$12</c:f>
              <c:numCache>
                <c:formatCode>General</c:formatCode>
                <c:ptCount val="9"/>
                <c:pt idx="1">
                  <c:v>152.34</c:v>
                </c:pt>
                <c:pt idx="2">
                  <c:v>246.04</c:v>
                </c:pt>
              </c:numCache>
            </c:numRef>
          </c:val>
          <c:extLst>
            <c:ext xmlns:c16="http://schemas.microsoft.com/office/drawing/2014/chart" uri="{C3380CC4-5D6E-409C-BE32-E72D297353CC}">
              <c16:uniqueId val="{00000002-F167-4981-9DE1-A708FDF8BBC9}"/>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'R114'!$P$4:$P$8</c:f>
              <c:numCache>
                <c:formatCode>m/d;@</c:formatCode>
                <c:ptCount val="5"/>
                <c:pt idx="0">
                  <c:v>43069</c:v>
                </c:pt>
                <c:pt idx="1">
                  <c:v>43070</c:v>
                </c:pt>
                <c:pt idx="2">
                  <c:v>43071</c:v>
                </c:pt>
                <c:pt idx="3">
                  <c:v>43072</c:v>
                </c:pt>
                <c:pt idx="4">
                  <c:v>43073</c:v>
                </c:pt>
              </c:numCache>
            </c:numRef>
          </c:cat>
          <c:val>
            <c:numRef>
              <c:f>'R114'!$AF$4:$AF$8</c:f>
              <c:numCache>
                <c:formatCode>General</c:formatCode>
                <c:ptCount val="5"/>
              </c:numCache>
            </c:numRef>
          </c:val>
          <c:extLst>
            <c:ext xmlns:c16="http://schemas.microsoft.com/office/drawing/2014/chart" uri="{C3380CC4-5D6E-409C-BE32-E72D297353CC}">
              <c16:uniqueId val="{00000003-F167-4981-9DE1-A708FDF8BBC9}"/>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'R114'!$P$4:$P$12</c:f>
              <c:numCache>
                <c:formatCode>m/d;@</c:formatCode>
                <c:ptCount val="9"/>
                <c:pt idx="0">
                  <c:v>43069</c:v>
                </c:pt>
                <c:pt idx="1">
                  <c:v>43070</c:v>
                </c:pt>
                <c:pt idx="2">
                  <c:v>43071</c:v>
                </c:pt>
                <c:pt idx="3">
                  <c:v>43072</c:v>
                </c:pt>
                <c:pt idx="4">
                  <c:v>43073</c:v>
                </c:pt>
                <c:pt idx="5">
                  <c:v>43074</c:v>
                </c:pt>
                <c:pt idx="6" formatCode="d\-mmm">
                  <c:v>43075</c:v>
                </c:pt>
              </c:numCache>
            </c:numRef>
          </c:cat>
          <c:val>
            <c:numRef>
              <c:f>'R114'!$AJ$4:$AJ$8</c:f>
              <c:numCache>
                <c:formatCode>General</c:formatCode>
                <c:ptCount val="5"/>
              </c:numCache>
            </c:numRef>
          </c:val>
          <c:extLst>
            <c:ext xmlns:c16="http://schemas.microsoft.com/office/drawing/2014/chart" uri="{C3380CC4-5D6E-409C-BE32-E72D297353CC}">
              <c16:uniqueId val="{00000004-F167-4981-9DE1-A708FDF8BBC9}"/>
            </c:ext>
          </c:extLst>
        </c:ser>
        <c:ser>
          <c:idx val="6"/>
          <c:order val="5"/>
          <c:tx>
            <c:v>5th trial</c:v>
          </c:tx>
          <c:spPr>
            <a:solidFill>
              <a:srgbClr val="7030A0"/>
            </a:solidFill>
            <a:ln>
              <a:solidFill>
                <a:srgbClr val="7030A0"/>
              </a:solidFill>
            </a:ln>
            <a:effectLst/>
          </c:spPr>
          <c:invertIfNegative val="0"/>
          <c:cat>
            <c:numRef>
              <c:f>'R114'!$P$4:$P$12</c:f>
              <c:numCache>
                <c:formatCode>m/d;@</c:formatCode>
                <c:ptCount val="9"/>
                <c:pt idx="0">
                  <c:v>43069</c:v>
                </c:pt>
                <c:pt idx="1">
                  <c:v>43070</c:v>
                </c:pt>
                <c:pt idx="2">
                  <c:v>43071</c:v>
                </c:pt>
                <c:pt idx="3">
                  <c:v>43072</c:v>
                </c:pt>
                <c:pt idx="4">
                  <c:v>43073</c:v>
                </c:pt>
                <c:pt idx="5">
                  <c:v>43074</c:v>
                </c:pt>
                <c:pt idx="6" formatCode="d\-mmm">
                  <c:v>43075</c:v>
                </c:pt>
              </c:numCache>
            </c:numRef>
          </c:cat>
          <c:val>
            <c:numRef>
              <c:f>'R114'!$AN$4:$AN$8</c:f>
              <c:numCache>
                <c:formatCode>General</c:formatCode>
                <c:ptCount val="5"/>
              </c:numCache>
            </c:numRef>
          </c:val>
          <c:extLst>
            <c:ext xmlns:c16="http://schemas.microsoft.com/office/drawing/2014/chart" uri="{C3380CC4-5D6E-409C-BE32-E72D297353CC}">
              <c16:uniqueId val="{00000005-F167-4981-9DE1-A708FDF8BBC9}"/>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'R114'!$P$4:$P$12</c:f>
              <c:numCache>
                <c:formatCode>m/d;@</c:formatCode>
                <c:ptCount val="9"/>
                <c:pt idx="0">
                  <c:v>43069</c:v>
                </c:pt>
                <c:pt idx="1">
                  <c:v>43070</c:v>
                </c:pt>
                <c:pt idx="2">
                  <c:v>43071</c:v>
                </c:pt>
                <c:pt idx="3">
                  <c:v>43072</c:v>
                </c:pt>
                <c:pt idx="4">
                  <c:v>43073</c:v>
                </c:pt>
                <c:pt idx="5">
                  <c:v>43074</c:v>
                </c:pt>
                <c:pt idx="6" formatCode="d\-mmm">
                  <c:v>43075</c:v>
                </c:pt>
              </c:numCache>
            </c:numRef>
          </c:cat>
          <c:val>
            <c:numRef>
              <c:f>'R114'!$U$4:$U$12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F167-4981-9DE1-A708FDF8BBC9}"/>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'R114'!$D$4:$D$16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'R114'!$J$4:$J$16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F824-4E60-AECD-5519574FBB63}"/>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'R119'!$Q$3</c:f>
              <c:strCache>
                <c:ptCount val="1"/>
                <c:pt idx="0">
                  <c:v>Out of room</c:v>
                </c:pt>
              </c:strCache>
            </c:strRef>
          </c:tx>
          <c:spPr>
            <a:solidFill>
              <a:schemeClr val="accent5"/>
            </a:solidFill>
            <a:ln>
              <a:solidFill>
                <a:schemeClr val="accent5"/>
              </a:solidFill>
            </a:ln>
            <a:effectLst/>
          </c:spPr>
          <c:invertIfNegative val="0"/>
          <c:cat>
            <c:numRef>
              <c:f>'R119'!$P$4:$P$12</c:f>
              <c:numCache>
                <c:formatCode>m/d;@</c:formatCode>
                <c:ptCount val="9"/>
                <c:pt idx="0">
                  <c:v>43069</c:v>
                </c:pt>
                <c:pt idx="1">
                  <c:v>43070</c:v>
                </c:pt>
                <c:pt idx="2">
                  <c:v>43071</c:v>
                </c:pt>
                <c:pt idx="3">
                  <c:v>43072</c:v>
                </c:pt>
                <c:pt idx="4">
                  <c:v>43073</c:v>
                </c:pt>
                <c:pt idx="5">
                  <c:v>43074</c:v>
                </c:pt>
                <c:pt idx="6" formatCode="d\-mmm">
                  <c:v>43075</c:v>
                </c:pt>
              </c:numCache>
            </c:numRef>
          </c:cat>
          <c:val>
            <c:numRef>
              <c:f>'R119'!$Q$4:$Q$12</c:f>
              <c:numCache>
                <c:formatCode>General</c:formatCode>
                <c:ptCount val="9"/>
                <c:pt idx="1">
                  <c:v>2</c:v>
                </c:pt>
                <c:pt idx="2">
                  <c:v>2</c:v>
                </c:pt>
                <c:pt idx="3">
                  <c:v>1</c:v>
                </c:pt>
              </c:numCache>
            </c:numRef>
          </c:val>
          <c:extLst>
            <c:ext xmlns:c16="http://schemas.microsoft.com/office/drawing/2014/chart" uri="{C3380CC4-5D6E-409C-BE32-E72D297353CC}">
              <c16:uniqueId val="{00000000-35A5-415C-8446-3B48712DD92A}"/>
            </c:ext>
          </c:extLst>
        </c:ser>
        <c:ser>
          <c:idx val="1"/>
          <c:order val="1"/>
          <c:tx>
            <c:strRef>
              <c:f>'R119'!$R$3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'R119'!$P$4:$P$12</c:f>
              <c:numCache>
                <c:formatCode>m/d;@</c:formatCode>
                <c:ptCount val="9"/>
                <c:pt idx="0">
                  <c:v>43069</c:v>
                </c:pt>
                <c:pt idx="1">
                  <c:v>43070</c:v>
                </c:pt>
                <c:pt idx="2">
                  <c:v>43071</c:v>
                </c:pt>
                <c:pt idx="3">
                  <c:v>43072</c:v>
                </c:pt>
                <c:pt idx="4">
                  <c:v>43073</c:v>
                </c:pt>
                <c:pt idx="5">
                  <c:v>43074</c:v>
                </c:pt>
                <c:pt idx="6" formatCode="d\-mmm">
                  <c:v>43075</c:v>
                </c:pt>
              </c:numCache>
            </c:numRef>
          </c:cat>
          <c:val>
            <c:numRef>
              <c:f>'R119'!$R$4:$R$12</c:f>
              <c:numCache>
                <c:formatCode>General</c:formatCode>
                <c:ptCount val="9"/>
                <c:pt idx="1">
                  <c:v>2</c:v>
                </c:pt>
                <c:pt idx="2">
                  <c:v>2</c:v>
                </c:pt>
                <c:pt idx="3">
                  <c:v>1</c:v>
                </c:pt>
              </c:numCache>
            </c:numRef>
          </c:val>
          <c:extLst>
            <c:ext xmlns:c16="http://schemas.microsoft.com/office/drawing/2014/chart" uri="{C3380CC4-5D6E-409C-BE32-E72D297353CC}">
              <c16:uniqueId val="{00000001-35A5-415C-8446-3B48712DD92A}"/>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'R119'!$P$4:$P$12</c:f>
              <c:numCache>
                <c:formatCode>m/d;@</c:formatCode>
                <c:ptCount val="9"/>
                <c:pt idx="0">
                  <c:v>43069</c:v>
                </c:pt>
                <c:pt idx="1">
                  <c:v>43070</c:v>
                </c:pt>
                <c:pt idx="2">
                  <c:v>43071</c:v>
                </c:pt>
                <c:pt idx="3">
                  <c:v>43072</c:v>
                </c:pt>
                <c:pt idx="4">
                  <c:v>43073</c:v>
                </c:pt>
                <c:pt idx="5">
                  <c:v>43074</c:v>
                </c:pt>
                <c:pt idx="6" formatCode="d\-mmm">
                  <c:v>43075</c:v>
                </c:pt>
              </c:numCache>
            </c:numRef>
          </c:cat>
          <c:val>
            <c:numRef>
              <c:f>'R119'!$W$4:$W$12</c:f>
              <c:numCache>
                <c:formatCode>0.0</c:formatCode>
                <c:ptCount val="9"/>
              </c:numCache>
            </c:numRef>
          </c:val>
          <c:extLst>
            <c:ext xmlns:c16="http://schemas.microsoft.com/office/drawing/2014/chart" uri="{C3380CC4-5D6E-409C-BE32-E72D297353CC}">
              <c16:uniqueId val="{00000000-D091-4E2E-9984-278E360374AE}"/>
            </c:ext>
          </c:extLst>
        </c:ser>
        <c:ser>
          <c:idx val="1"/>
          <c:order val="1"/>
          <c:tx>
            <c:v>1st trial</c:v>
          </c:tx>
          <c:spPr>
            <a:solidFill>
              <a:srgbClr val="CCCC00"/>
            </a:solidFill>
            <a:ln>
              <a:solidFill>
                <a:srgbClr val="CCCC00"/>
              </a:solidFill>
            </a:ln>
            <a:effectLst/>
          </c:spPr>
          <c:invertIfNegative val="0"/>
          <c:cat>
            <c:numRef>
              <c:f>'R119'!$P$4:$P$12</c:f>
              <c:numCache>
                <c:formatCode>m/d;@</c:formatCode>
                <c:ptCount val="9"/>
                <c:pt idx="0">
                  <c:v>43069</c:v>
                </c:pt>
                <c:pt idx="1">
                  <c:v>43070</c:v>
                </c:pt>
                <c:pt idx="2">
                  <c:v>43071</c:v>
                </c:pt>
                <c:pt idx="3">
                  <c:v>43072</c:v>
                </c:pt>
                <c:pt idx="4">
                  <c:v>43073</c:v>
                </c:pt>
                <c:pt idx="5">
                  <c:v>43074</c:v>
                </c:pt>
                <c:pt idx="6" formatCode="d\-mmm">
                  <c:v>43075</c:v>
                </c:pt>
              </c:numCache>
            </c:numRef>
          </c:cat>
          <c:val>
            <c:numRef>
              <c:f>'R119'!$X$4:$X$12</c:f>
              <c:numCache>
                <c:formatCode>General</c:formatCode>
                <c:ptCount val="9"/>
                <c:pt idx="1">
                  <c:v>279</c:v>
                </c:pt>
                <c:pt idx="2">
                  <c:v>246.04</c:v>
                </c:pt>
                <c:pt idx="3">
                  <c:v>277.38</c:v>
                </c:pt>
              </c:numCache>
            </c:numRef>
          </c:val>
          <c:extLst>
            <c:ext xmlns:c16="http://schemas.microsoft.com/office/drawing/2014/chart" uri="{C3380CC4-5D6E-409C-BE32-E72D297353CC}">
              <c16:uniqueId val="{00000001-D091-4E2E-9984-278E360374AE}"/>
            </c:ext>
          </c:extLst>
        </c:ser>
        <c:ser>
          <c:idx val="2"/>
          <c:order val="2"/>
          <c:tx>
            <c:v>2nd trial</c:v>
          </c:tx>
          <c:spPr>
            <a:solidFill>
              <a:srgbClr val="CC6600"/>
            </a:solidFill>
            <a:ln>
              <a:solidFill>
                <a:srgbClr val="CC6600"/>
              </a:solidFill>
            </a:ln>
            <a:effectLst/>
          </c:spPr>
          <c:invertIfNegative val="0"/>
          <c:cat>
            <c:numRef>
              <c:f>'R119'!$P$4:$P$12</c:f>
              <c:numCache>
                <c:formatCode>m/d;@</c:formatCode>
                <c:ptCount val="9"/>
                <c:pt idx="0">
                  <c:v>43069</c:v>
                </c:pt>
                <c:pt idx="1">
                  <c:v>43070</c:v>
                </c:pt>
                <c:pt idx="2">
                  <c:v>43071</c:v>
                </c:pt>
                <c:pt idx="3">
                  <c:v>43072</c:v>
                </c:pt>
                <c:pt idx="4">
                  <c:v>43073</c:v>
                </c:pt>
                <c:pt idx="5">
                  <c:v>43074</c:v>
                </c:pt>
                <c:pt idx="6" formatCode="d\-mmm">
                  <c:v>43075</c:v>
                </c:pt>
              </c:numCache>
            </c:numRef>
          </c:cat>
          <c:val>
            <c:numRef>
              <c:f>'R119'!$AB$4:$AB$12</c:f>
              <c:numCache>
                <c:formatCode>General</c:formatCode>
                <c:ptCount val="9"/>
                <c:pt idx="1">
                  <c:v>152.34</c:v>
                </c:pt>
                <c:pt idx="2">
                  <c:v>246.04</c:v>
                </c:pt>
              </c:numCache>
            </c:numRef>
          </c:val>
          <c:extLst>
            <c:ext xmlns:c16="http://schemas.microsoft.com/office/drawing/2014/chart" uri="{C3380CC4-5D6E-409C-BE32-E72D297353CC}">
              <c16:uniqueId val="{00000002-D091-4E2E-9984-278E360374AE}"/>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'R119'!$P$4:$P$8</c:f>
              <c:numCache>
                <c:formatCode>m/d;@</c:formatCode>
                <c:ptCount val="5"/>
                <c:pt idx="0">
                  <c:v>43069</c:v>
                </c:pt>
                <c:pt idx="1">
                  <c:v>43070</c:v>
                </c:pt>
                <c:pt idx="2">
                  <c:v>43071</c:v>
                </c:pt>
                <c:pt idx="3">
                  <c:v>43072</c:v>
                </c:pt>
                <c:pt idx="4">
                  <c:v>43073</c:v>
                </c:pt>
              </c:numCache>
            </c:numRef>
          </c:cat>
          <c:val>
            <c:numRef>
              <c:f>'R119'!$AF$4:$AF$8</c:f>
              <c:numCache>
                <c:formatCode>General</c:formatCode>
                <c:ptCount val="5"/>
              </c:numCache>
            </c:numRef>
          </c:val>
          <c:extLst>
            <c:ext xmlns:c16="http://schemas.microsoft.com/office/drawing/2014/chart" uri="{C3380CC4-5D6E-409C-BE32-E72D297353CC}">
              <c16:uniqueId val="{00000003-D091-4E2E-9984-278E360374AE}"/>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'R119'!$P$4:$P$12</c:f>
              <c:numCache>
                <c:formatCode>m/d;@</c:formatCode>
                <c:ptCount val="9"/>
                <c:pt idx="0">
                  <c:v>43069</c:v>
                </c:pt>
                <c:pt idx="1">
                  <c:v>43070</c:v>
                </c:pt>
                <c:pt idx="2">
                  <c:v>43071</c:v>
                </c:pt>
                <c:pt idx="3">
                  <c:v>43072</c:v>
                </c:pt>
                <c:pt idx="4">
                  <c:v>43073</c:v>
                </c:pt>
                <c:pt idx="5">
                  <c:v>43074</c:v>
                </c:pt>
                <c:pt idx="6" formatCode="d\-mmm">
                  <c:v>43075</c:v>
                </c:pt>
              </c:numCache>
            </c:numRef>
          </c:cat>
          <c:val>
            <c:numRef>
              <c:f>'R119'!$AJ$4:$AJ$8</c:f>
              <c:numCache>
                <c:formatCode>General</c:formatCode>
                <c:ptCount val="5"/>
              </c:numCache>
            </c:numRef>
          </c:val>
          <c:extLst>
            <c:ext xmlns:c16="http://schemas.microsoft.com/office/drawing/2014/chart" uri="{C3380CC4-5D6E-409C-BE32-E72D297353CC}">
              <c16:uniqueId val="{00000004-D091-4E2E-9984-278E360374AE}"/>
            </c:ext>
          </c:extLst>
        </c:ser>
        <c:ser>
          <c:idx val="6"/>
          <c:order val="5"/>
          <c:tx>
            <c:v>5th trial</c:v>
          </c:tx>
          <c:spPr>
            <a:solidFill>
              <a:srgbClr val="7030A0"/>
            </a:solidFill>
            <a:ln>
              <a:solidFill>
                <a:srgbClr val="7030A0"/>
              </a:solidFill>
            </a:ln>
            <a:effectLst/>
          </c:spPr>
          <c:invertIfNegative val="0"/>
          <c:cat>
            <c:numRef>
              <c:f>'R119'!$P$4:$P$12</c:f>
              <c:numCache>
                <c:formatCode>m/d;@</c:formatCode>
                <c:ptCount val="9"/>
                <c:pt idx="0">
                  <c:v>43069</c:v>
                </c:pt>
                <c:pt idx="1">
                  <c:v>43070</c:v>
                </c:pt>
                <c:pt idx="2">
                  <c:v>43071</c:v>
                </c:pt>
                <c:pt idx="3">
                  <c:v>43072</c:v>
                </c:pt>
                <c:pt idx="4">
                  <c:v>43073</c:v>
                </c:pt>
                <c:pt idx="5">
                  <c:v>43074</c:v>
                </c:pt>
                <c:pt idx="6" formatCode="d\-mmm">
                  <c:v>43075</c:v>
                </c:pt>
              </c:numCache>
            </c:numRef>
          </c:cat>
          <c:val>
            <c:numRef>
              <c:f>'R119'!$AN$4:$AN$8</c:f>
              <c:numCache>
                <c:formatCode>General</c:formatCode>
                <c:ptCount val="5"/>
              </c:numCache>
            </c:numRef>
          </c:val>
          <c:extLst>
            <c:ext xmlns:c16="http://schemas.microsoft.com/office/drawing/2014/chart" uri="{C3380CC4-5D6E-409C-BE32-E72D297353CC}">
              <c16:uniqueId val="{00000005-D091-4E2E-9984-278E360374AE}"/>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'R119'!$P$4:$P$12</c:f>
              <c:numCache>
                <c:formatCode>m/d;@</c:formatCode>
                <c:ptCount val="9"/>
                <c:pt idx="0">
                  <c:v>43069</c:v>
                </c:pt>
                <c:pt idx="1">
                  <c:v>43070</c:v>
                </c:pt>
                <c:pt idx="2">
                  <c:v>43071</c:v>
                </c:pt>
                <c:pt idx="3">
                  <c:v>43072</c:v>
                </c:pt>
                <c:pt idx="4">
                  <c:v>43073</c:v>
                </c:pt>
                <c:pt idx="5">
                  <c:v>43074</c:v>
                </c:pt>
                <c:pt idx="6" formatCode="d\-mmm">
                  <c:v>43075</c:v>
                </c:pt>
              </c:numCache>
            </c:numRef>
          </c:cat>
          <c:val>
            <c:numRef>
              <c:f>'R119'!$U$4:$U$12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D091-4E2E-9984-278E360374AE}"/>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'R119'!$D$4:$D$16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'R119'!$J$4:$J$16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BE06-4AA9-AE02-D589F5886EFC}"/>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'R120'!$Q$3</c:f>
              <c:strCache>
                <c:ptCount val="1"/>
                <c:pt idx="0">
                  <c:v>Out of room</c:v>
                </c:pt>
              </c:strCache>
            </c:strRef>
          </c:tx>
          <c:spPr>
            <a:solidFill>
              <a:schemeClr val="accent5"/>
            </a:solidFill>
            <a:ln>
              <a:solidFill>
                <a:schemeClr val="accent5"/>
              </a:solidFill>
            </a:ln>
            <a:effectLst/>
          </c:spPr>
          <c:invertIfNegative val="0"/>
          <c:cat>
            <c:numRef>
              <c:f>'R120'!$P$4:$P$12</c:f>
              <c:numCache>
                <c:formatCode>m/d;@</c:formatCode>
                <c:ptCount val="9"/>
                <c:pt idx="0">
                  <c:v>43069</c:v>
                </c:pt>
                <c:pt idx="1">
                  <c:v>43070</c:v>
                </c:pt>
                <c:pt idx="2">
                  <c:v>43071</c:v>
                </c:pt>
                <c:pt idx="3">
                  <c:v>43072</c:v>
                </c:pt>
                <c:pt idx="4">
                  <c:v>43073</c:v>
                </c:pt>
                <c:pt idx="5">
                  <c:v>43074</c:v>
                </c:pt>
                <c:pt idx="6" formatCode="d\-mmm">
                  <c:v>43075</c:v>
                </c:pt>
              </c:numCache>
            </c:numRef>
          </c:cat>
          <c:val>
            <c:numRef>
              <c:f>'R120'!$Q$4:$Q$12</c:f>
              <c:numCache>
                <c:formatCode>General</c:formatCode>
                <c:ptCount val="9"/>
                <c:pt idx="1">
                  <c:v>2</c:v>
                </c:pt>
                <c:pt idx="2">
                  <c:v>2</c:v>
                </c:pt>
                <c:pt idx="3">
                  <c:v>1</c:v>
                </c:pt>
              </c:numCache>
            </c:numRef>
          </c:val>
          <c:extLst>
            <c:ext xmlns:c16="http://schemas.microsoft.com/office/drawing/2014/chart" uri="{C3380CC4-5D6E-409C-BE32-E72D297353CC}">
              <c16:uniqueId val="{00000000-8244-4CC0-92B4-F81ED2326461}"/>
            </c:ext>
          </c:extLst>
        </c:ser>
        <c:ser>
          <c:idx val="1"/>
          <c:order val="1"/>
          <c:tx>
            <c:strRef>
              <c:f>'R120'!$R$3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'R120'!$P$4:$P$12</c:f>
              <c:numCache>
                <c:formatCode>m/d;@</c:formatCode>
                <c:ptCount val="9"/>
                <c:pt idx="0">
                  <c:v>43069</c:v>
                </c:pt>
                <c:pt idx="1">
                  <c:v>43070</c:v>
                </c:pt>
                <c:pt idx="2">
                  <c:v>43071</c:v>
                </c:pt>
                <c:pt idx="3">
                  <c:v>43072</c:v>
                </c:pt>
                <c:pt idx="4">
                  <c:v>43073</c:v>
                </c:pt>
                <c:pt idx="5">
                  <c:v>43074</c:v>
                </c:pt>
                <c:pt idx="6" formatCode="d\-mmm">
                  <c:v>43075</c:v>
                </c:pt>
              </c:numCache>
            </c:numRef>
          </c:cat>
          <c:val>
            <c:numRef>
              <c:f>'R120'!$R$4:$R$12</c:f>
              <c:numCache>
                <c:formatCode>General</c:formatCode>
                <c:ptCount val="9"/>
                <c:pt idx="1">
                  <c:v>2</c:v>
                </c:pt>
                <c:pt idx="2">
                  <c:v>2</c:v>
                </c:pt>
                <c:pt idx="3">
                  <c:v>1</c:v>
                </c:pt>
              </c:numCache>
            </c:numRef>
          </c:val>
          <c:extLst>
            <c:ext xmlns:c16="http://schemas.microsoft.com/office/drawing/2014/chart" uri="{C3380CC4-5D6E-409C-BE32-E72D297353CC}">
              <c16:uniqueId val="{00000001-8244-4CC0-92B4-F81ED2326461}"/>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'R120'!$P$4:$P$12</c:f>
              <c:numCache>
                <c:formatCode>m/d;@</c:formatCode>
                <c:ptCount val="9"/>
                <c:pt idx="0">
                  <c:v>43069</c:v>
                </c:pt>
                <c:pt idx="1">
                  <c:v>43070</c:v>
                </c:pt>
                <c:pt idx="2">
                  <c:v>43071</c:v>
                </c:pt>
                <c:pt idx="3">
                  <c:v>43072</c:v>
                </c:pt>
                <c:pt idx="4">
                  <c:v>43073</c:v>
                </c:pt>
                <c:pt idx="5">
                  <c:v>43074</c:v>
                </c:pt>
                <c:pt idx="6" formatCode="d\-mmm">
                  <c:v>43075</c:v>
                </c:pt>
              </c:numCache>
            </c:numRef>
          </c:cat>
          <c:val>
            <c:numRef>
              <c:f>'R120'!$W$4:$W$12</c:f>
              <c:numCache>
                <c:formatCode>0.0</c:formatCode>
                <c:ptCount val="9"/>
              </c:numCache>
            </c:numRef>
          </c:val>
          <c:extLst>
            <c:ext xmlns:c16="http://schemas.microsoft.com/office/drawing/2014/chart" uri="{C3380CC4-5D6E-409C-BE32-E72D297353CC}">
              <c16:uniqueId val="{00000000-EC6E-4F51-A0BB-FC84DAF2D749}"/>
            </c:ext>
          </c:extLst>
        </c:ser>
        <c:ser>
          <c:idx val="1"/>
          <c:order val="1"/>
          <c:tx>
            <c:v>1st trial</c:v>
          </c:tx>
          <c:spPr>
            <a:solidFill>
              <a:srgbClr val="CCCC00"/>
            </a:solidFill>
            <a:ln>
              <a:solidFill>
                <a:srgbClr val="CCCC00"/>
              </a:solidFill>
            </a:ln>
            <a:effectLst/>
          </c:spPr>
          <c:invertIfNegative val="0"/>
          <c:cat>
            <c:numRef>
              <c:f>'R120'!$P$4:$P$12</c:f>
              <c:numCache>
                <c:formatCode>m/d;@</c:formatCode>
                <c:ptCount val="9"/>
                <c:pt idx="0">
                  <c:v>43069</c:v>
                </c:pt>
                <c:pt idx="1">
                  <c:v>43070</c:v>
                </c:pt>
                <c:pt idx="2">
                  <c:v>43071</c:v>
                </c:pt>
                <c:pt idx="3">
                  <c:v>43072</c:v>
                </c:pt>
                <c:pt idx="4">
                  <c:v>43073</c:v>
                </c:pt>
                <c:pt idx="5">
                  <c:v>43074</c:v>
                </c:pt>
                <c:pt idx="6" formatCode="d\-mmm">
                  <c:v>43075</c:v>
                </c:pt>
              </c:numCache>
            </c:numRef>
          </c:cat>
          <c:val>
            <c:numRef>
              <c:f>'R120'!$X$4:$X$12</c:f>
              <c:numCache>
                <c:formatCode>General</c:formatCode>
                <c:ptCount val="9"/>
                <c:pt idx="1">
                  <c:v>279</c:v>
                </c:pt>
                <c:pt idx="2">
                  <c:v>246.04</c:v>
                </c:pt>
                <c:pt idx="3">
                  <c:v>277.38</c:v>
                </c:pt>
              </c:numCache>
            </c:numRef>
          </c:val>
          <c:extLst>
            <c:ext xmlns:c16="http://schemas.microsoft.com/office/drawing/2014/chart" uri="{C3380CC4-5D6E-409C-BE32-E72D297353CC}">
              <c16:uniqueId val="{00000001-EC6E-4F51-A0BB-FC84DAF2D749}"/>
            </c:ext>
          </c:extLst>
        </c:ser>
        <c:ser>
          <c:idx val="2"/>
          <c:order val="2"/>
          <c:tx>
            <c:v>2nd trial</c:v>
          </c:tx>
          <c:spPr>
            <a:solidFill>
              <a:srgbClr val="CC6600"/>
            </a:solidFill>
            <a:ln>
              <a:solidFill>
                <a:srgbClr val="CC6600"/>
              </a:solidFill>
            </a:ln>
            <a:effectLst/>
          </c:spPr>
          <c:invertIfNegative val="0"/>
          <c:cat>
            <c:numRef>
              <c:f>'R120'!$P$4:$P$12</c:f>
              <c:numCache>
                <c:formatCode>m/d;@</c:formatCode>
                <c:ptCount val="9"/>
                <c:pt idx="0">
                  <c:v>43069</c:v>
                </c:pt>
                <c:pt idx="1">
                  <c:v>43070</c:v>
                </c:pt>
                <c:pt idx="2">
                  <c:v>43071</c:v>
                </c:pt>
                <c:pt idx="3">
                  <c:v>43072</c:v>
                </c:pt>
                <c:pt idx="4">
                  <c:v>43073</c:v>
                </c:pt>
                <c:pt idx="5">
                  <c:v>43074</c:v>
                </c:pt>
                <c:pt idx="6" formatCode="d\-mmm">
                  <c:v>43075</c:v>
                </c:pt>
              </c:numCache>
            </c:numRef>
          </c:cat>
          <c:val>
            <c:numRef>
              <c:f>'R120'!$AB$4:$AB$12</c:f>
              <c:numCache>
                <c:formatCode>General</c:formatCode>
                <c:ptCount val="9"/>
                <c:pt idx="1">
                  <c:v>152.34</c:v>
                </c:pt>
                <c:pt idx="2">
                  <c:v>246.04</c:v>
                </c:pt>
              </c:numCache>
            </c:numRef>
          </c:val>
          <c:extLst>
            <c:ext xmlns:c16="http://schemas.microsoft.com/office/drawing/2014/chart" uri="{C3380CC4-5D6E-409C-BE32-E72D297353CC}">
              <c16:uniqueId val="{00000002-EC6E-4F51-A0BB-FC84DAF2D749}"/>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'R120'!$P$4:$P$8</c:f>
              <c:numCache>
                <c:formatCode>m/d;@</c:formatCode>
                <c:ptCount val="5"/>
                <c:pt idx="0">
                  <c:v>43069</c:v>
                </c:pt>
                <c:pt idx="1">
                  <c:v>43070</c:v>
                </c:pt>
                <c:pt idx="2">
                  <c:v>43071</c:v>
                </c:pt>
                <c:pt idx="3">
                  <c:v>43072</c:v>
                </c:pt>
                <c:pt idx="4">
                  <c:v>43073</c:v>
                </c:pt>
              </c:numCache>
            </c:numRef>
          </c:cat>
          <c:val>
            <c:numRef>
              <c:f>'R120'!$AF$4:$AF$8</c:f>
              <c:numCache>
                <c:formatCode>General</c:formatCode>
                <c:ptCount val="5"/>
              </c:numCache>
            </c:numRef>
          </c:val>
          <c:extLst>
            <c:ext xmlns:c16="http://schemas.microsoft.com/office/drawing/2014/chart" uri="{C3380CC4-5D6E-409C-BE32-E72D297353CC}">
              <c16:uniqueId val="{00000003-EC6E-4F51-A0BB-FC84DAF2D749}"/>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'R120'!$P$4:$P$12</c:f>
              <c:numCache>
                <c:formatCode>m/d;@</c:formatCode>
                <c:ptCount val="9"/>
                <c:pt idx="0">
                  <c:v>43069</c:v>
                </c:pt>
                <c:pt idx="1">
                  <c:v>43070</c:v>
                </c:pt>
                <c:pt idx="2">
                  <c:v>43071</c:v>
                </c:pt>
                <c:pt idx="3">
                  <c:v>43072</c:v>
                </c:pt>
                <c:pt idx="4">
                  <c:v>43073</c:v>
                </c:pt>
                <c:pt idx="5">
                  <c:v>43074</c:v>
                </c:pt>
                <c:pt idx="6" formatCode="d\-mmm">
                  <c:v>43075</c:v>
                </c:pt>
              </c:numCache>
            </c:numRef>
          </c:cat>
          <c:val>
            <c:numRef>
              <c:f>'R120'!$AJ$4:$AJ$8</c:f>
              <c:numCache>
                <c:formatCode>General</c:formatCode>
                <c:ptCount val="5"/>
              </c:numCache>
            </c:numRef>
          </c:val>
          <c:extLst>
            <c:ext xmlns:c16="http://schemas.microsoft.com/office/drawing/2014/chart" uri="{C3380CC4-5D6E-409C-BE32-E72D297353CC}">
              <c16:uniqueId val="{00000004-EC6E-4F51-A0BB-FC84DAF2D749}"/>
            </c:ext>
          </c:extLst>
        </c:ser>
        <c:ser>
          <c:idx val="6"/>
          <c:order val="5"/>
          <c:tx>
            <c:v>5th trial</c:v>
          </c:tx>
          <c:spPr>
            <a:solidFill>
              <a:srgbClr val="7030A0"/>
            </a:solidFill>
            <a:ln>
              <a:solidFill>
                <a:srgbClr val="7030A0"/>
              </a:solidFill>
            </a:ln>
            <a:effectLst/>
          </c:spPr>
          <c:invertIfNegative val="0"/>
          <c:cat>
            <c:numRef>
              <c:f>'R120'!$P$4:$P$12</c:f>
              <c:numCache>
                <c:formatCode>m/d;@</c:formatCode>
                <c:ptCount val="9"/>
                <c:pt idx="0">
                  <c:v>43069</c:v>
                </c:pt>
                <c:pt idx="1">
                  <c:v>43070</c:v>
                </c:pt>
                <c:pt idx="2">
                  <c:v>43071</c:v>
                </c:pt>
                <c:pt idx="3">
                  <c:v>43072</c:v>
                </c:pt>
                <c:pt idx="4">
                  <c:v>43073</c:v>
                </c:pt>
                <c:pt idx="5">
                  <c:v>43074</c:v>
                </c:pt>
                <c:pt idx="6" formatCode="d\-mmm">
                  <c:v>43075</c:v>
                </c:pt>
              </c:numCache>
            </c:numRef>
          </c:cat>
          <c:val>
            <c:numRef>
              <c:f>'R120'!$AN$4:$AN$8</c:f>
              <c:numCache>
                <c:formatCode>General</c:formatCode>
                <c:ptCount val="5"/>
              </c:numCache>
            </c:numRef>
          </c:val>
          <c:extLst>
            <c:ext xmlns:c16="http://schemas.microsoft.com/office/drawing/2014/chart" uri="{C3380CC4-5D6E-409C-BE32-E72D297353CC}">
              <c16:uniqueId val="{00000005-EC6E-4F51-A0BB-FC84DAF2D749}"/>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'R120'!$P$4:$P$12</c:f>
              <c:numCache>
                <c:formatCode>m/d;@</c:formatCode>
                <c:ptCount val="9"/>
                <c:pt idx="0">
                  <c:v>43069</c:v>
                </c:pt>
                <c:pt idx="1">
                  <c:v>43070</c:v>
                </c:pt>
                <c:pt idx="2">
                  <c:v>43071</c:v>
                </c:pt>
                <c:pt idx="3">
                  <c:v>43072</c:v>
                </c:pt>
                <c:pt idx="4">
                  <c:v>43073</c:v>
                </c:pt>
                <c:pt idx="5">
                  <c:v>43074</c:v>
                </c:pt>
                <c:pt idx="6" formatCode="d\-mmm">
                  <c:v>43075</c:v>
                </c:pt>
              </c:numCache>
            </c:numRef>
          </c:cat>
          <c:val>
            <c:numRef>
              <c:f>'R120'!$U$4:$U$12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EC6E-4F51-A0BB-FC84DAF2D749}"/>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'R120'!$D$4:$D$16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'R120'!$J$4:$J$16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E1B4-495B-A3B9-04C7B9F19AEC}"/>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'R121'!$Q$3</c:f>
              <c:strCache>
                <c:ptCount val="1"/>
                <c:pt idx="0">
                  <c:v>Out of room</c:v>
                </c:pt>
              </c:strCache>
            </c:strRef>
          </c:tx>
          <c:spPr>
            <a:solidFill>
              <a:schemeClr val="accent5"/>
            </a:solidFill>
            <a:ln>
              <a:solidFill>
                <a:schemeClr val="accent5"/>
              </a:solidFill>
            </a:ln>
            <a:effectLst/>
          </c:spPr>
          <c:invertIfNegative val="0"/>
          <c:cat>
            <c:numRef>
              <c:f>'R121'!$P$4:$P$12</c:f>
              <c:numCache>
                <c:formatCode>m/d;@</c:formatCode>
                <c:ptCount val="9"/>
                <c:pt idx="0">
                  <c:v>43069</c:v>
                </c:pt>
                <c:pt idx="1">
                  <c:v>43070</c:v>
                </c:pt>
                <c:pt idx="2">
                  <c:v>43071</c:v>
                </c:pt>
                <c:pt idx="3">
                  <c:v>43072</c:v>
                </c:pt>
                <c:pt idx="4">
                  <c:v>43073</c:v>
                </c:pt>
                <c:pt idx="5">
                  <c:v>43074</c:v>
                </c:pt>
                <c:pt idx="6" formatCode="d\-mmm">
                  <c:v>43075</c:v>
                </c:pt>
              </c:numCache>
            </c:numRef>
          </c:cat>
          <c:val>
            <c:numRef>
              <c:f>'R121'!$Q$4:$Q$12</c:f>
              <c:numCache>
                <c:formatCode>General</c:formatCode>
                <c:ptCount val="9"/>
                <c:pt idx="1">
                  <c:v>2</c:v>
                </c:pt>
                <c:pt idx="2">
                  <c:v>2</c:v>
                </c:pt>
                <c:pt idx="3">
                  <c:v>1</c:v>
                </c:pt>
              </c:numCache>
            </c:numRef>
          </c:val>
          <c:extLst>
            <c:ext xmlns:c16="http://schemas.microsoft.com/office/drawing/2014/chart" uri="{C3380CC4-5D6E-409C-BE32-E72D297353CC}">
              <c16:uniqueId val="{00000000-A9FA-4E6D-B99B-16926FBE1EBD}"/>
            </c:ext>
          </c:extLst>
        </c:ser>
        <c:ser>
          <c:idx val="1"/>
          <c:order val="1"/>
          <c:tx>
            <c:strRef>
              <c:f>'R121'!$R$3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'R121'!$P$4:$P$12</c:f>
              <c:numCache>
                <c:formatCode>m/d;@</c:formatCode>
                <c:ptCount val="9"/>
                <c:pt idx="0">
                  <c:v>43069</c:v>
                </c:pt>
                <c:pt idx="1">
                  <c:v>43070</c:v>
                </c:pt>
                <c:pt idx="2">
                  <c:v>43071</c:v>
                </c:pt>
                <c:pt idx="3">
                  <c:v>43072</c:v>
                </c:pt>
                <c:pt idx="4">
                  <c:v>43073</c:v>
                </c:pt>
                <c:pt idx="5">
                  <c:v>43074</c:v>
                </c:pt>
                <c:pt idx="6" formatCode="d\-mmm">
                  <c:v>43075</c:v>
                </c:pt>
              </c:numCache>
            </c:numRef>
          </c:cat>
          <c:val>
            <c:numRef>
              <c:f>'R121'!$R$4:$R$12</c:f>
              <c:numCache>
                <c:formatCode>General</c:formatCode>
                <c:ptCount val="9"/>
                <c:pt idx="1">
                  <c:v>2</c:v>
                </c:pt>
                <c:pt idx="2">
                  <c:v>2</c:v>
                </c:pt>
                <c:pt idx="3">
                  <c:v>1</c:v>
                </c:pt>
              </c:numCache>
            </c:numRef>
          </c:val>
          <c:extLst>
            <c:ext xmlns:c16="http://schemas.microsoft.com/office/drawing/2014/chart" uri="{C3380CC4-5D6E-409C-BE32-E72D297353CC}">
              <c16:uniqueId val="{00000001-A9FA-4E6D-B99B-16926FBE1EBD}"/>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'R121'!$P$4:$P$12</c:f>
              <c:numCache>
                <c:formatCode>m/d;@</c:formatCode>
                <c:ptCount val="9"/>
                <c:pt idx="0">
                  <c:v>43069</c:v>
                </c:pt>
                <c:pt idx="1">
                  <c:v>43070</c:v>
                </c:pt>
                <c:pt idx="2">
                  <c:v>43071</c:v>
                </c:pt>
                <c:pt idx="3">
                  <c:v>43072</c:v>
                </c:pt>
                <c:pt idx="4">
                  <c:v>43073</c:v>
                </c:pt>
                <c:pt idx="5">
                  <c:v>43074</c:v>
                </c:pt>
                <c:pt idx="6" formatCode="d\-mmm">
                  <c:v>43075</c:v>
                </c:pt>
              </c:numCache>
            </c:numRef>
          </c:cat>
          <c:val>
            <c:numRef>
              <c:f>'R121'!$W$4:$W$12</c:f>
              <c:numCache>
                <c:formatCode>0.0</c:formatCode>
                <c:ptCount val="9"/>
              </c:numCache>
            </c:numRef>
          </c:val>
          <c:extLst>
            <c:ext xmlns:c16="http://schemas.microsoft.com/office/drawing/2014/chart" uri="{C3380CC4-5D6E-409C-BE32-E72D297353CC}">
              <c16:uniqueId val="{00000000-AFCE-41E5-A5E2-3BE7B517EF46}"/>
            </c:ext>
          </c:extLst>
        </c:ser>
        <c:ser>
          <c:idx val="1"/>
          <c:order val="1"/>
          <c:tx>
            <c:v>1st trial</c:v>
          </c:tx>
          <c:spPr>
            <a:solidFill>
              <a:srgbClr val="CCCC00"/>
            </a:solidFill>
            <a:ln>
              <a:solidFill>
                <a:srgbClr val="CCCC00"/>
              </a:solidFill>
            </a:ln>
            <a:effectLst/>
          </c:spPr>
          <c:invertIfNegative val="0"/>
          <c:cat>
            <c:numRef>
              <c:f>'R121'!$P$4:$P$12</c:f>
              <c:numCache>
                <c:formatCode>m/d;@</c:formatCode>
                <c:ptCount val="9"/>
                <c:pt idx="0">
                  <c:v>43069</c:v>
                </c:pt>
                <c:pt idx="1">
                  <c:v>43070</c:v>
                </c:pt>
                <c:pt idx="2">
                  <c:v>43071</c:v>
                </c:pt>
                <c:pt idx="3">
                  <c:v>43072</c:v>
                </c:pt>
                <c:pt idx="4">
                  <c:v>43073</c:v>
                </c:pt>
                <c:pt idx="5">
                  <c:v>43074</c:v>
                </c:pt>
                <c:pt idx="6" formatCode="d\-mmm">
                  <c:v>43075</c:v>
                </c:pt>
              </c:numCache>
            </c:numRef>
          </c:cat>
          <c:val>
            <c:numRef>
              <c:f>'R121'!$X$4:$X$12</c:f>
              <c:numCache>
                <c:formatCode>General</c:formatCode>
                <c:ptCount val="9"/>
                <c:pt idx="1">
                  <c:v>279</c:v>
                </c:pt>
                <c:pt idx="2">
                  <c:v>246.04</c:v>
                </c:pt>
                <c:pt idx="3">
                  <c:v>277.38</c:v>
                </c:pt>
              </c:numCache>
            </c:numRef>
          </c:val>
          <c:extLst>
            <c:ext xmlns:c16="http://schemas.microsoft.com/office/drawing/2014/chart" uri="{C3380CC4-5D6E-409C-BE32-E72D297353CC}">
              <c16:uniqueId val="{00000001-AFCE-41E5-A5E2-3BE7B517EF46}"/>
            </c:ext>
          </c:extLst>
        </c:ser>
        <c:ser>
          <c:idx val="2"/>
          <c:order val="2"/>
          <c:tx>
            <c:v>2nd trial</c:v>
          </c:tx>
          <c:spPr>
            <a:solidFill>
              <a:srgbClr val="CC6600"/>
            </a:solidFill>
            <a:ln>
              <a:solidFill>
                <a:srgbClr val="CC6600"/>
              </a:solidFill>
            </a:ln>
            <a:effectLst/>
          </c:spPr>
          <c:invertIfNegative val="0"/>
          <c:cat>
            <c:numRef>
              <c:f>'R121'!$P$4:$P$12</c:f>
              <c:numCache>
                <c:formatCode>m/d;@</c:formatCode>
                <c:ptCount val="9"/>
                <c:pt idx="0">
                  <c:v>43069</c:v>
                </c:pt>
                <c:pt idx="1">
                  <c:v>43070</c:v>
                </c:pt>
                <c:pt idx="2">
                  <c:v>43071</c:v>
                </c:pt>
                <c:pt idx="3">
                  <c:v>43072</c:v>
                </c:pt>
                <c:pt idx="4">
                  <c:v>43073</c:v>
                </c:pt>
                <c:pt idx="5">
                  <c:v>43074</c:v>
                </c:pt>
                <c:pt idx="6" formatCode="d\-mmm">
                  <c:v>43075</c:v>
                </c:pt>
              </c:numCache>
            </c:numRef>
          </c:cat>
          <c:val>
            <c:numRef>
              <c:f>'R121'!$AB$4:$AB$12</c:f>
              <c:numCache>
                <c:formatCode>General</c:formatCode>
                <c:ptCount val="9"/>
                <c:pt idx="1">
                  <c:v>152.34</c:v>
                </c:pt>
                <c:pt idx="2">
                  <c:v>246.04</c:v>
                </c:pt>
              </c:numCache>
            </c:numRef>
          </c:val>
          <c:extLst>
            <c:ext xmlns:c16="http://schemas.microsoft.com/office/drawing/2014/chart" uri="{C3380CC4-5D6E-409C-BE32-E72D297353CC}">
              <c16:uniqueId val="{00000002-AFCE-41E5-A5E2-3BE7B517EF46}"/>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'R121'!$P$4:$P$8</c:f>
              <c:numCache>
                <c:formatCode>m/d;@</c:formatCode>
                <c:ptCount val="5"/>
                <c:pt idx="0">
                  <c:v>43069</c:v>
                </c:pt>
                <c:pt idx="1">
                  <c:v>43070</c:v>
                </c:pt>
                <c:pt idx="2">
                  <c:v>43071</c:v>
                </c:pt>
                <c:pt idx="3">
                  <c:v>43072</c:v>
                </c:pt>
                <c:pt idx="4">
                  <c:v>43073</c:v>
                </c:pt>
              </c:numCache>
            </c:numRef>
          </c:cat>
          <c:val>
            <c:numRef>
              <c:f>'R121'!$AF$4:$AF$8</c:f>
              <c:numCache>
                <c:formatCode>General</c:formatCode>
                <c:ptCount val="5"/>
              </c:numCache>
            </c:numRef>
          </c:val>
          <c:extLst>
            <c:ext xmlns:c16="http://schemas.microsoft.com/office/drawing/2014/chart" uri="{C3380CC4-5D6E-409C-BE32-E72D297353CC}">
              <c16:uniqueId val="{00000003-AFCE-41E5-A5E2-3BE7B517EF46}"/>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'R121'!$P$4:$P$12</c:f>
              <c:numCache>
                <c:formatCode>m/d;@</c:formatCode>
                <c:ptCount val="9"/>
                <c:pt idx="0">
                  <c:v>43069</c:v>
                </c:pt>
                <c:pt idx="1">
                  <c:v>43070</c:v>
                </c:pt>
                <c:pt idx="2">
                  <c:v>43071</c:v>
                </c:pt>
                <c:pt idx="3">
                  <c:v>43072</c:v>
                </c:pt>
                <c:pt idx="4">
                  <c:v>43073</c:v>
                </c:pt>
                <c:pt idx="5">
                  <c:v>43074</c:v>
                </c:pt>
                <c:pt idx="6" formatCode="d\-mmm">
                  <c:v>43075</c:v>
                </c:pt>
              </c:numCache>
            </c:numRef>
          </c:cat>
          <c:val>
            <c:numRef>
              <c:f>'R121'!$AJ$4:$AJ$8</c:f>
              <c:numCache>
                <c:formatCode>General</c:formatCode>
                <c:ptCount val="5"/>
              </c:numCache>
            </c:numRef>
          </c:val>
          <c:extLst>
            <c:ext xmlns:c16="http://schemas.microsoft.com/office/drawing/2014/chart" uri="{C3380CC4-5D6E-409C-BE32-E72D297353CC}">
              <c16:uniqueId val="{00000004-AFCE-41E5-A5E2-3BE7B517EF46}"/>
            </c:ext>
          </c:extLst>
        </c:ser>
        <c:ser>
          <c:idx val="6"/>
          <c:order val="5"/>
          <c:tx>
            <c:v>5th trial</c:v>
          </c:tx>
          <c:spPr>
            <a:solidFill>
              <a:srgbClr val="7030A0"/>
            </a:solidFill>
            <a:ln>
              <a:solidFill>
                <a:srgbClr val="7030A0"/>
              </a:solidFill>
            </a:ln>
            <a:effectLst/>
          </c:spPr>
          <c:invertIfNegative val="0"/>
          <c:cat>
            <c:numRef>
              <c:f>'R121'!$P$4:$P$12</c:f>
              <c:numCache>
                <c:formatCode>m/d;@</c:formatCode>
                <c:ptCount val="9"/>
                <c:pt idx="0">
                  <c:v>43069</c:v>
                </c:pt>
                <c:pt idx="1">
                  <c:v>43070</c:v>
                </c:pt>
                <c:pt idx="2">
                  <c:v>43071</c:v>
                </c:pt>
                <c:pt idx="3">
                  <c:v>43072</c:v>
                </c:pt>
                <c:pt idx="4">
                  <c:v>43073</c:v>
                </c:pt>
                <c:pt idx="5">
                  <c:v>43074</c:v>
                </c:pt>
                <c:pt idx="6" formatCode="d\-mmm">
                  <c:v>43075</c:v>
                </c:pt>
              </c:numCache>
            </c:numRef>
          </c:cat>
          <c:val>
            <c:numRef>
              <c:f>'R121'!$AN$4:$AN$8</c:f>
              <c:numCache>
                <c:formatCode>General</c:formatCode>
                <c:ptCount val="5"/>
              </c:numCache>
            </c:numRef>
          </c:val>
          <c:extLst>
            <c:ext xmlns:c16="http://schemas.microsoft.com/office/drawing/2014/chart" uri="{C3380CC4-5D6E-409C-BE32-E72D297353CC}">
              <c16:uniqueId val="{00000005-AFCE-41E5-A5E2-3BE7B517EF46}"/>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'R121'!$P$4:$P$12</c:f>
              <c:numCache>
                <c:formatCode>m/d;@</c:formatCode>
                <c:ptCount val="9"/>
                <c:pt idx="0">
                  <c:v>43069</c:v>
                </c:pt>
                <c:pt idx="1">
                  <c:v>43070</c:v>
                </c:pt>
                <c:pt idx="2">
                  <c:v>43071</c:v>
                </c:pt>
                <c:pt idx="3">
                  <c:v>43072</c:v>
                </c:pt>
                <c:pt idx="4">
                  <c:v>43073</c:v>
                </c:pt>
                <c:pt idx="5">
                  <c:v>43074</c:v>
                </c:pt>
                <c:pt idx="6" formatCode="d\-mmm">
                  <c:v>43075</c:v>
                </c:pt>
              </c:numCache>
            </c:numRef>
          </c:cat>
          <c:val>
            <c:numRef>
              <c:f>'R121'!$U$4:$U$12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AFCE-41E5-A5E2-3BE7B517EF46}"/>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'R121'!$D$4:$D$16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'R121'!$J$4:$J$16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95F2-4CCA-B00B-4B0E8573D7C0}"/>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'R128'!$Q$3</c:f>
              <c:strCache>
                <c:ptCount val="1"/>
                <c:pt idx="0">
                  <c:v>Out of room</c:v>
                </c:pt>
              </c:strCache>
            </c:strRef>
          </c:tx>
          <c:spPr>
            <a:solidFill>
              <a:schemeClr val="accent5"/>
            </a:solidFill>
            <a:ln>
              <a:solidFill>
                <a:schemeClr val="accent5"/>
              </a:solidFill>
            </a:ln>
            <a:effectLst/>
          </c:spPr>
          <c:invertIfNegative val="0"/>
          <c:cat>
            <c:numRef>
              <c:f>'R128'!$P$4:$P$12</c:f>
              <c:numCache>
                <c:formatCode>m/d;@</c:formatCode>
                <c:ptCount val="9"/>
                <c:pt idx="0">
                  <c:v>43069</c:v>
                </c:pt>
                <c:pt idx="1">
                  <c:v>43070</c:v>
                </c:pt>
                <c:pt idx="2">
                  <c:v>43071</c:v>
                </c:pt>
                <c:pt idx="3">
                  <c:v>43072</c:v>
                </c:pt>
                <c:pt idx="4">
                  <c:v>43073</c:v>
                </c:pt>
                <c:pt idx="5">
                  <c:v>43074</c:v>
                </c:pt>
                <c:pt idx="6" formatCode="d\-mmm">
                  <c:v>43075</c:v>
                </c:pt>
              </c:numCache>
            </c:numRef>
          </c:cat>
          <c:val>
            <c:numRef>
              <c:f>'R128'!$Q$4:$Q$12</c:f>
              <c:numCache>
                <c:formatCode>General</c:formatCode>
                <c:ptCount val="9"/>
                <c:pt idx="1">
                  <c:v>2</c:v>
                </c:pt>
                <c:pt idx="2">
                  <c:v>2</c:v>
                </c:pt>
                <c:pt idx="3">
                  <c:v>1</c:v>
                </c:pt>
              </c:numCache>
            </c:numRef>
          </c:val>
          <c:extLst>
            <c:ext xmlns:c16="http://schemas.microsoft.com/office/drawing/2014/chart" uri="{C3380CC4-5D6E-409C-BE32-E72D297353CC}">
              <c16:uniqueId val="{00000000-93FF-4F6E-8719-C8F28F3FCBBD}"/>
            </c:ext>
          </c:extLst>
        </c:ser>
        <c:ser>
          <c:idx val="1"/>
          <c:order val="1"/>
          <c:tx>
            <c:strRef>
              <c:f>'R128'!$R$3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'R128'!$P$4:$P$12</c:f>
              <c:numCache>
                <c:formatCode>m/d;@</c:formatCode>
                <c:ptCount val="9"/>
                <c:pt idx="0">
                  <c:v>43069</c:v>
                </c:pt>
                <c:pt idx="1">
                  <c:v>43070</c:v>
                </c:pt>
                <c:pt idx="2">
                  <c:v>43071</c:v>
                </c:pt>
                <c:pt idx="3">
                  <c:v>43072</c:v>
                </c:pt>
                <c:pt idx="4">
                  <c:v>43073</c:v>
                </c:pt>
                <c:pt idx="5">
                  <c:v>43074</c:v>
                </c:pt>
                <c:pt idx="6" formatCode="d\-mmm">
                  <c:v>43075</c:v>
                </c:pt>
              </c:numCache>
            </c:numRef>
          </c:cat>
          <c:val>
            <c:numRef>
              <c:f>'R128'!$R$4:$R$12</c:f>
              <c:numCache>
                <c:formatCode>General</c:formatCode>
                <c:ptCount val="9"/>
                <c:pt idx="1">
                  <c:v>2</c:v>
                </c:pt>
                <c:pt idx="2">
                  <c:v>2</c:v>
                </c:pt>
                <c:pt idx="3">
                  <c:v>1</c:v>
                </c:pt>
              </c:numCache>
            </c:numRef>
          </c:val>
          <c:extLst>
            <c:ext xmlns:c16="http://schemas.microsoft.com/office/drawing/2014/chart" uri="{C3380CC4-5D6E-409C-BE32-E72D297353CC}">
              <c16:uniqueId val="{00000001-93FF-4F6E-8719-C8F28F3FCBBD}"/>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'R128'!$P$4:$P$12</c:f>
              <c:numCache>
                <c:formatCode>m/d;@</c:formatCode>
                <c:ptCount val="9"/>
                <c:pt idx="0">
                  <c:v>43069</c:v>
                </c:pt>
                <c:pt idx="1">
                  <c:v>43070</c:v>
                </c:pt>
                <c:pt idx="2">
                  <c:v>43071</c:v>
                </c:pt>
                <c:pt idx="3">
                  <c:v>43072</c:v>
                </c:pt>
                <c:pt idx="4">
                  <c:v>43073</c:v>
                </c:pt>
                <c:pt idx="5">
                  <c:v>43074</c:v>
                </c:pt>
                <c:pt idx="6" formatCode="d\-mmm">
                  <c:v>43075</c:v>
                </c:pt>
              </c:numCache>
            </c:numRef>
          </c:cat>
          <c:val>
            <c:numRef>
              <c:f>'R128'!$W$4:$W$12</c:f>
              <c:numCache>
                <c:formatCode>0.0</c:formatCode>
                <c:ptCount val="9"/>
              </c:numCache>
            </c:numRef>
          </c:val>
          <c:extLst>
            <c:ext xmlns:c16="http://schemas.microsoft.com/office/drawing/2014/chart" uri="{C3380CC4-5D6E-409C-BE32-E72D297353CC}">
              <c16:uniqueId val="{00000000-67A1-4EF4-B778-B416FBC4837D}"/>
            </c:ext>
          </c:extLst>
        </c:ser>
        <c:ser>
          <c:idx val="1"/>
          <c:order val="1"/>
          <c:tx>
            <c:v>1st trial</c:v>
          </c:tx>
          <c:spPr>
            <a:solidFill>
              <a:srgbClr val="CCCC00"/>
            </a:solidFill>
            <a:ln>
              <a:solidFill>
                <a:srgbClr val="CCCC00"/>
              </a:solidFill>
            </a:ln>
            <a:effectLst/>
          </c:spPr>
          <c:invertIfNegative val="0"/>
          <c:cat>
            <c:numRef>
              <c:f>'R128'!$P$4:$P$12</c:f>
              <c:numCache>
                <c:formatCode>m/d;@</c:formatCode>
                <c:ptCount val="9"/>
                <c:pt idx="0">
                  <c:v>43069</c:v>
                </c:pt>
                <c:pt idx="1">
                  <c:v>43070</c:v>
                </c:pt>
                <c:pt idx="2">
                  <c:v>43071</c:v>
                </c:pt>
                <c:pt idx="3">
                  <c:v>43072</c:v>
                </c:pt>
                <c:pt idx="4">
                  <c:v>43073</c:v>
                </c:pt>
                <c:pt idx="5">
                  <c:v>43074</c:v>
                </c:pt>
                <c:pt idx="6" formatCode="d\-mmm">
                  <c:v>43075</c:v>
                </c:pt>
              </c:numCache>
            </c:numRef>
          </c:cat>
          <c:val>
            <c:numRef>
              <c:f>'R128'!$X$4:$X$12</c:f>
              <c:numCache>
                <c:formatCode>General</c:formatCode>
                <c:ptCount val="9"/>
                <c:pt idx="1">
                  <c:v>279</c:v>
                </c:pt>
                <c:pt idx="2">
                  <c:v>246.04</c:v>
                </c:pt>
                <c:pt idx="3">
                  <c:v>277.38</c:v>
                </c:pt>
              </c:numCache>
            </c:numRef>
          </c:val>
          <c:extLst>
            <c:ext xmlns:c16="http://schemas.microsoft.com/office/drawing/2014/chart" uri="{C3380CC4-5D6E-409C-BE32-E72D297353CC}">
              <c16:uniqueId val="{00000001-67A1-4EF4-B778-B416FBC4837D}"/>
            </c:ext>
          </c:extLst>
        </c:ser>
        <c:ser>
          <c:idx val="2"/>
          <c:order val="2"/>
          <c:tx>
            <c:v>2nd trial</c:v>
          </c:tx>
          <c:spPr>
            <a:solidFill>
              <a:srgbClr val="CC6600"/>
            </a:solidFill>
            <a:ln>
              <a:solidFill>
                <a:srgbClr val="CC6600"/>
              </a:solidFill>
            </a:ln>
            <a:effectLst/>
          </c:spPr>
          <c:invertIfNegative val="0"/>
          <c:cat>
            <c:numRef>
              <c:f>'R128'!$P$4:$P$12</c:f>
              <c:numCache>
                <c:formatCode>m/d;@</c:formatCode>
                <c:ptCount val="9"/>
                <c:pt idx="0">
                  <c:v>43069</c:v>
                </c:pt>
                <c:pt idx="1">
                  <c:v>43070</c:v>
                </c:pt>
                <c:pt idx="2">
                  <c:v>43071</c:v>
                </c:pt>
                <c:pt idx="3">
                  <c:v>43072</c:v>
                </c:pt>
                <c:pt idx="4">
                  <c:v>43073</c:v>
                </c:pt>
                <c:pt idx="5">
                  <c:v>43074</c:v>
                </c:pt>
                <c:pt idx="6" formatCode="d\-mmm">
                  <c:v>43075</c:v>
                </c:pt>
              </c:numCache>
            </c:numRef>
          </c:cat>
          <c:val>
            <c:numRef>
              <c:f>'R128'!$AB$4:$AB$12</c:f>
              <c:numCache>
                <c:formatCode>General</c:formatCode>
                <c:ptCount val="9"/>
                <c:pt idx="1">
                  <c:v>152.34</c:v>
                </c:pt>
                <c:pt idx="2">
                  <c:v>246.04</c:v>
                </c:pt>
              </c:numCache>
            </c:numRef>
          </c:val>
          <c:extLst>
            <c:ext xmlns:c16="http://schemas.microsoft.com/office/drawing/2014/chart" uri="{C3380CC4-5D6E-409C-BE32-E72D297353CC}">
              <c16:uniqueId val="{00000002-67A1-4EF4-B778-B416FBC4837D}"/>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'R128'!$P$4:$P$8</c:f>
              <c:numCache>
                <c:formatCode>m/d;@</c:formatCode>
                <c:ptCount val="5"/>
                <c:pt idx="0">
                  <c:v>43069</c:v>
                </c:pt>
                <c:pt idx="1">
                  <c:v>43070</c:v>
                </c:pt>
                <c:pt idx="2">
                  <c:v>43071</c:v>
                </c:pt>
                <c:pt idx="3">
                  <c:v>43072</c:v>
                </c:pt>
                <c:pt idx="4">
                  <c:v>43073</c:v>
                </c:pt>
              </c:numCache>
            </c:numRef>
          </c:cat>
          <c:val>
            <c:numRef>
              <c:f>'R128'!$AF$4:$AF$8</c:f>
              <c:numCache>
                <c:formatCode>General</c:formatCode>
                <c:ptCount val="5"/>
              </c:numCache>
            </c:numRef>
          </c:val>
          <c:extLst>
            <c:ext xmlns:c16="http://schemas.microsoft.com/office/drawing/2014/chart" uri="{C3380CC4-5D6E-409C-BE32-E72D297353CC}">
              <c16:uniqueId val="{00000003-67A1-4EF4-B778-B416FBC4837D}"/>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'R128'!$P$4:$P$12</c:f>
              <c:numCache>
                <c:formatCode>m/d;@</c:formatCode>
                <c:ptCount val="9"/>
                <c:pt idx="0">
                  <c:v>43069</c:v>
                </c:pt>
                <c:pt idx="1">
                  <c:v>43070</c:v>
                </c:pt>
                <c:pt idx="2">
                  <c:v>43071</c:v>
                </c:pt>
                <c:pt idx="3">
                  <c:v>43072</c:v>
                </c:pt>
                <c:pt idx="4">
                  <c:v>43073</c:v>
                </c:pt>
                <c:pt idx="5">
                  <c:v>43074</c:v>
                </c:pt>
                <c:pt idx="6" formatCode="d\-mmm">
                  <c:v>43075</c:v>
                </c:pt>
              </c:numCache>
            </c:numRef>
          </c:cat>
          <c:val>
            <c:numRef>
              <c:f>'R128'!$AJ$4:$AJ$8</c:f>
              <c:numCache>
                <c:formatCode>General</c:formatCode>
                <c:ptCount val="5"/>
              </c:numCache>
            </c:numRef>
          </c:val>
          <c:extLst>
            <c:ext xmlns:c16="http://schemas.microsoft.com/office/drawing/2014/chart" uri="{C3380CC4-5D6E-409C-BE32-E72D297353CC}">
              <c16:uniqueId val="{00000004-67A1-4EF4-B778-B416FBC4837D}"/>
            </c:ext>
          </c:extLst>
        </c:ser>
        <c:ser>
          <c:idx val="6"/>
          <c:order val="5"/>
          <c:tx>
            <c:v>5th trial</c:v>
          </c:tx>
          <c:spPr>
            <a:solidFill>
              <a:srgbClr val="7030A0"/>
            </a:solidFill>
            <a:ln>
              <a:solidFill>
                <a:srgbClr val="7030A0"/>
              </a:solidFill>
            </a:ln>
            <a:effectLst/>
          </c:spPr>
          <c:invertIfNegative val="0"/>
          <c:cat>
            <c:numRef>
              <c:f>'R128'!$P$4:$P$12</c:f>
              <c:numCache>
                <c:formatCode>m/d;@</c:formatCode>
                <c:ptCount val="9"/>
                <c:pt idx="0">
                  <c:v>43069</c:v>
                </c:pt>
                <c:pt idx="1">
                  <c:v>43070</c:v>
                </c:pt>
                <c:pt idx="2">
                  <c:v>43071</c:v>
                </c:pt>
                <c:pt idx="3">
                  <c:v>43072</c:v>
                </c:pt>
                <c:pt idx="4">
                  <c:v>43073</c:v>
                </c:pt>
                <c:pt idx="5">
                  <c:v>43074</c:v>
                </c:pt>
                <c:pt idx="6" formatCode="d\-mmm">
                  <c:v>43075</c:v>
                </c:pt>
              </c:numCache>
            </c:numRef>
          </c:cat>
          <c:val>
            <c:numRef>
              <c:f>'R128'!$AN$4:$AN$8</c:f>
              <c:numCache>
                <c:formatCode>General</c:formatCode>
                <c:ptCount val="5"/>
              </c:numCache>
            </c:numRef>
          </c:val>
          <c:extLst>
            <c:ext xmlns:c16="http://schemas.microsoft.com/office/drawing/2014/chart" uri="{C3380CC4-5D6E-409C-BE32-E72D297353CC}">
              <c16:uniqueId val="{00000005-67A1-4EF4-B778-B416FBC4837D}"/>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'R128'!$P$4:$P$12</c:f>
              <c:numCache>
                <c:formatCode>m/d;@</c:formatCode>
                <c:ptCount val="9"/>
                <c:pt idx="0">
                  <c:v>43069</c:v>
                </c:pt>
                <c:pt idx="1">
                  <c:v>43070</c:v>
                </c:pt>
                <c:pt idx="2">
                  <c:v>43071</c:v>
                </c:pt>
                <c:pt idx="3">
                  <c:v>43072</c:v>
                </c:pt>
                <c:pt idx="4">
                  <c:v>43073</c:v>
                </c:pt>
                <c:pt idx="5">
                  <c:v>43074</c:v>
                </c:pt>
                <c:pt idx="6" formatCode="d\-mmm">
                  <c:v>43075</c:v>
                </c:pt>
              </c:numCache>
            </c:numRef>
          </c:cat>
          <c:val>
            <c:numRef>
              <c:f>'R128'!$U$4:$U$12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67A1-4EF4-B778-B416FBC4837D}"/>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'R128'!$D$4:$D$16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'R128'!$J$4:$J$16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4BCA-49E4-9F83-BE7CFFCE16EC}"/>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'R129'!$Q$3</c:f>
              <c:strCache>
                <c:ptCount val="1"/>
                <c:pt idx="0">
                  <c:v>Out of room</c:v>
                </c:pt>
              </c:strCache>
            </c:strRef>
          </c:tx>
          <c:spPr>
            <a:solidFill>
              <a:schemeClr val="accent5"/>
            </a:solidFill>
            <a:ln>
              <a:solidFill>
                <a:schemeClr val="accent5"/>
              </a:solidFill>
            </a:ln>
            <a:effectLst/>
          </c:spPr>
          <c:invertIfNegative val="0"/>
          <c:cat>
            <c:numRef>
              <c:f>'R129'!$P$4:$P$12</c:f>
              <c:numCache>
                <c:formatCode>m/d;@</c:formatCode>
                <c:ptCount val="9"/>
                <c:pt idx="0">
                  <c:v>43069</c:v>
                </c:pt>
                <c:pt idx="1">
                  <c:v>43070</c:v>
                </c:pt>
                <c:pt idx="2">
                  <c:v>43071</c:v>
                </c:pt>
                <c:pt idx="3">
                  <c:v>43072</c:v>
                </c:pt>
                <c:pt idx="4">
                  <c:v>43073</c:v>
                </c:pt>
                <c:pt idx="5">
                  <c:v>43074</c:v>
                </c:pt>
                <c:pt idx="6" formatCode="d\-mmm">
                  <c:v>43075</c:v>
                </c:pt>
              </c:numCache>
            </c:numRef>
          </c:cat>
          <c:val>
            <c:numRef>
              <c:f>'R129'!$Q$4:$Q$12</c:f>
              <c:numCache>
                <c:formatCode>General</c:formatCode>
                <c:ptCount val="9"/>
                <c:pt idx="1">
                  <c:v>2</c:v>
                </c:pt>
                <c:pt idx="2">
                  <c:v>2</c:v>
                </c:pt>
                <c:pt idx="3">
                  <c:v>1</c:v>
                </c:pt>
              </c:numCache>
            </c:numRef>
          </c:val>
          <c:extLst>
            <c:ext xmlns:c16="http://schemas.microsoft.com/office/drawing/2014/chart" uri="{C3380CC4-5D6E-409C-BE32-E72D297353CC}">
              <c16:uniqueId val="{00000000-999E-4D54-A52D-DF19F1622AA6}"/>
            </c:ext>
          </c:extLst>
        </c:ser>
        <c:ser>
          <c:idx val="1"/>
          <c:order val="1"/>
          <c:tx>
            <c:strRef>
              <c:f>'R129'!$R$3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'R129'!$P$4:$P$12</c:f>
              <c:numCache>
                <c:formatCode>m/d;@</c:formatCode>
                <c:ptCount val="9"/>
                <c:pt idx="0">
                  <c:v>43069</c:v>
                </c:pt>
                <c:pt idx="1">
                  <c:v>43070</c:v>
                </c:pt>
                <c:pt idx="2">
                  <c:v>43071</c:v>
                </c:pt>
                <c:pt idx="3">
                  <c:v>43072</c:v>
                </c:pt>
                <c:pt idx="4">
                  <c:v>43073</c:v>
                </c:pt>
                <c:pt idx="5">
                  <c:v>43074</c:v>
                </c:pt>
                <c:pt idx="6" formatCode="d\-mmm">
                  <c:v>43075</c:v>
                </c:pt>
              </c:numCache>
            </c:numRef>
          </c:cat>
          <c:val>
            <c:numRef>
              <c:f>'R129'!$R$4:$R$12</c:f>
              <c:numCache>
                <c:formatCode>General</c:formatCode>
                <c:ptCount val="9"/>
                <c:pt idx="1">
                  <c:v>2</c:v>
                </c:pt>
                <c:pt idx="2">
                  <c:v>2</c:v>
                </c:pt>
                <c:pt idx="3">
                  <c:v>1</c:v>
                </c:pt>
              </c:numCache>
            </c:numRef>
          </c:val>
          <c:extLst>
            <c:ext xmlns:c16="http://schemas.microsoft.com/office/drawing/2014/chart" uri="{C3380CC4-5D6E-409C-BE32-E72D297353CC}">
              <c16:uniqueId val="{00000001-999E-4D54-A52D-DF19F1622AA6}"/>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'R129'!$P$4:$P$12</c:f>
              <c:numCache>
                <c:formatCode>m/d;@</c:formatCode>
                <c:ptCount val="9"/>
                <c:pt idx="0">
                  <c:v>43069</c:v>
                </c:pt>
                <c:pt idx="1">
                  <c:v>43070</c:v>
                </c:pt>
                <c:pt idx="2">
                  <c:v>43071</c:v>
                </c:pt>
                <c:pt idx="3">
                  <c:v>43072</c:v>
                </c:pt>
                <c:pt idx="4">
                  <c:v>43073</c:v>
                </c:pt>
                <c:pt idx="5">
                  <c:v>43074</c:v>
                </c:pt>
                <c:pt idx="6" formatCode="d\-mmm">
                  <c:v>43075</c:v>
                </c:pt>
              </c:numCache>
            </c:numRef>
          </c:cat>
          <c:val>
            <c:numRef>
              <c:f>'R129'!$W$4:$W$12</c:f>
              <c:numCache>
                <c:formatCode>0.0</c:formatCode>
                <c:ptCount val="9"/>
              </c:numCache>
            </c:numRef>
          </c:val>
          <c:extLst>
            <c:ext xmlns:c16="http://schemas.microsoft.com/office/drawing/2014/chart" uri="{C3380CC4-5D6E-409C-BE32-E72D297353CC}">
              <c16:uniqueId val="{00000000-EAB4-4711-8160-8160CFF088CD}"/>
            </c:ext>
          </c:extLst>
        </c:ser>
        <c:ser>
          <c:idx val="1"/>
          <c:order val="1"/>
          <c:tx>
            <c:v>1st trial</c:v>
          </c:tx>
          <c:spPr>
            <a:solidFill>
              <a:srgbClr val="CCCC00"/>
            </a:solidFill>
            <a:ln>
              <a:solidFill>
                <a:srgbClr val="CCCC00"/>
              </a:solidFill>
            </a:ln>
            <a:effectLst/>
          </c:spPr>
          <c:invertIfNegative val="0"/>
          <c:cat>
            <c:numRef>
              <c:f>'R129'!$P$4:$P$12</c:f>
              <c:numCache>
                <c:formatCode>m/d;@</c:formatCode>
                <c:ptCount val="9"/>
                <c:pt idx="0">
                  <c:v>43069</c:v>
                </c:pt>
                <c:pt idx="1">
                  <c:v>43070</c:v>
                </c:pt>
                <c:pt idx="2">
                  <c:v>43071</c:v>
                </c:pt>
                <c:pt idx="3">
                  <c:v>43072</c:v>
                </c:pt>
                <c:pt idx="4">
                  <c:v>43073</c:v>
                </c:pt>
                <c:pt idx="5">
                  <c:v>43074</c:v>
                </c:pt>
                <c:pt idx="6" formatCode="d\-mmm">
                  <c:v>43075</c:v>
                </c:pt>
              </c:numCache>
            </c:numRef>
          </c:cat>
          <c:val>
            <c:numRef>
              <c:f>'R129'!$X$4:$X$12</c:f>
              <c:numCache>
                <c:formatCode>General</c:formatCode>
                <c:ptCount val="9"/>
                <c:pt idx="1">
                  <c:v>279</c:v>
                </c:pt>
                <c:pt idx="2">
                  <c:v>246.04</c:v>
                </c:pt>
                <c:pt idx="3">
                  <c:v>277.38</c:v>
                </c:pt>
              </c:numCache>
            </c:numRef>
          </c:val>
          <c:extLst>
            <c:ext xmlns:c16="http://schemas.microsoft.com/office/drawing/2014/chart" uri="{C3380CC4-5D6E-409C-BE32-E72D297353CC}">
              <c16:uniqueId val="{00000001-EAB4-4711-8160-8160CFF088CD}"/>
            </c:ext>
          </c:extLst>
        </c:ser>
        <c:ser>
          <c:idx val="2"/>
          <c:order val="2"/>
          <c:tx>
            <c:v>2nd trial</c:v>
          </c:tx>
          <c:spPr>
            <a:solidFill>
              <a:srgbClr val="CC6600"/>
            </a:solidFill>
            <a:ln>
              <a:solidFill>
                <a:srgbClr val="CC6600"/>
              </a:solidFill>
            </a:ln>
            <a:effectLst/>
          </c:spPr>
          <c:invertIfNegative val="0"/>
          <c:cat>
            <c:numRef>
              <c:f>'R129'!$P$4:$P$12</c:f>
              <c:numCache>
                <c:formatCode>m/d;@</c:formatCode>
                <c:ptCount val="9"/>
                <c:pt idx="0">
                  <c:v>43069</c:v>
                </c:pt>
                <c:pt idx="1">
                  <c:v>43070</c:v>
                </c:pt>
                <c:pt idx="2">
                  <c:v>43071</c:v>
                </c:pt>
                <c:pt idx="3">
                  <c:v>43072</c:v>
                </c:pt>
                <c:pt idx="4">
                  <c:v>43073</c:v>
                </c:pt>
                <c:pt idx="5">
                  <c:v>43074</c:v>
                </c:pt>
                <c:pt idx="6" formatCode="d\-mmm">
                  <c:v>43075</c:v>
                </c:pt>
              </c:numCache>
            </c:numRef>
          </c:cat>
          <c:val>
            <c:numRef>
              <c:f>'R129'!$AB$4:$AB$12</c:f>
              <c:numCache>
                <c:formatCode>General</c:formatCode>
                <c:ptCount val="9"/>
                <c:pt idx="1">
                  <c:v>152.34</c:v>
                </c:pt>
                <c:pt idx="2">
                  <c:v>246.04</c:v>
                </c:pt>
              </c:numCache>
            </c:numRef>
          </c:val>
          <c:extLst>
            <c:ext xmlns:c16="http://schemas.microsoft.com/office/drawing/2014/chart" uri="{C3380CC4-5D6E-409C-BE32-E72D297353CC}">
              <c16:uniqueId val="{00000002-EAB4-4711-8160-8160CFF088CD}"/>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'R129'!$P$4:$P$8</c:f>
              <c:numCache>
                <c:formatCode>m/d;@</c:formatCode>
                <c:ptCount val="5"/>
                <c:pt idx="0">
                  <c:v>43069</c:v>
                </c:pt>
                <c:pt idx="1">
                  <c:v>43070</c:v>
                </c:pt>
                <c:pt idx="2">
                  <c:v>43071</c:v>
                </c:pt>
                <c:pt idx="3">
                  <c:v>43072</c:v>
                </c:pt>
                <c:pt idx="4">
                  <c:v>43073</c:v>
                </c:pt>
              </c:numCache>
            </c:numRef>
          </c:cat>
          <c:val>
            <c:numRef>
              <c:f>'R129'!$AF$4:$AF$8</c:f>
              <c:numCache>
                <c:formatCode>General</c:formatCode>
                <c:ptCount val="5"/>
              </c:numCache>
            </c:numRef>
          </c:val>
          <c:extLst>
            <c:ext xmlns:c16="http://schemas.microsoft.com/office/drawing/2014/chart" uri="{C3380CC4-5D6E-409C-BE32-E72D297353CC}">
              <c16:uniqueId val="{00000003-EAB4-4711-8160-8160CFF088CD}"/>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'R129'!$P$4:$P$12</c:f>
              <c:numCache>
                <c:formatCode>m/d;@</c:formatCode>
                <c:ptCount val="9"/>
                <c:pt idx="0">
                  <c:v>43069</c:v>
                </c:pt>
                <c:pt idx="1">
                  <c:v>43070</c:v>
                </c:pt>
                <c:pt idx="2">
                  <c:v>43071</c:v>
                </c:pt>
                <c:pt idx="3">
                  <c:v>43072</c:v>
                </c:pt>
                <c:pt idx="4">
                  <c:v>43073</c:v>
                </c:pt>
                <c:pt idx="5">
                  <c:v>43074</c:v>
                </c:pt>
                <c:pt idx="6" formatCode="d\-mmm">
                  <c:v>43075</c:v>
                </c:pt>
              </c:numCache>
            </c:numRef>
          </c:cat>
          <c:val>
            <c:numRef>
              <c:f>'R129'!$AJ$4:$AJ$8</c:f>
              <c:numCache>
                <c:formatCode>General</c:formatCode>
                <c:ptCount val="5"/>
              </c:numCache>
            </c:numRef>
          </c:val>
          <c:extLst>
            <c:ext xmlns:c16="http://schemas.microsoft.com/office/drawing/2014/chart" uri="{C3380CC4-5D6E-409C-BE32-E72D297353CC}">
              <c16:uniqueId val="{00000004-EAB4-4711-8160-8160CFF088CD}"/>
            </c:ext>
          </c:extLst>
        </c:ser>
        <c:ser>
          <c:idx val="6"/>
          <c:order val="5"/>
          <c:tx>
            <c:v>5th trial</c:v>
          </c:tx>
          <c:spPr>
            <a:solidFill>
              <a:srgbClr val="7030A0"/>
            </a:solidFill>
            <a:ln>
              <a:solidFill>
                <a:srgbClr val="7030A0"/>
              </a:solidFill>
            </a:ln>
            <a:effectLst/>
          </c:spPr>
          <c:invertIfNegative val="0"/>
          <c:cat>
            <c:numRef>
              <c:f>'R129'!$P$4:$P$12</c:f>
              <c:numCache>
                <c:formatCode>m/d;@</c:formatCode>
                <c:ptCount val="9"/>
                <c:pt idx="0">
                  <c:v>43069</c:v>
                </c:pt>
                <c:pt idx="1">
                  <c:v>43070</c:v>
                </c:pt>
                <c:pt idx="2">
                  <c:v>43071</c:v>
                </c:pt>
                <c:pt idx="3">
                  <c:v>43072</c:v>
                </c:pt>
                <c:pt idx="4">
                  <c:v>43073</c:v>
                </c:pt>
                <c:pt idx="5">
                  <c:v>43074</c:v>
                </c:pt>
                <c:pt idx="6" formatCode="d\-mmm">
                  <c:v>43075</c:v>
                </c:pt>
              </c:numCache>
            </c:numRef>
          </c:cat>
          <c:val>
            <c:numRef>
              <c:f>'R129'!$AN$4:$AN$8</c:f>
              <c:numCache>
                <c:formatCode>General</c:formatCode>
                <c:ptCount val="5"/>
              </c:numCache>
            </c:numRef>
          </c:val>
          <c:extLst>
            <c:ext xmlns:c16="http://schemas.microsoft.com/office/drawing/2014/chart" uri="{C3380CC4-5D6E-409C-BE32-E72D297353CC}">
              <c16:uniqueId val="{00000005-EAB4-4711-8160-8160CFF088CD}"/>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'R129'!$P$4:$P$12</c:f>
              <c:numCache>
                <c:formatCode>m/d;@</c:formatCode>
                <c:ptCount val="9"/>
                <c:pt idx="0">
                  <c:v>43069</c:v>
                </c:pt>
                <c:pt idx="1">
                  <c:v>43070</c:v>
                </c:pt>
                <c:pt idx="2">
                  <c:v>43071</c:v>
                </c:pt>
                <c:pt idx="3">
                  <c:v>43072</c:v>
                </c:pt>
                <c:pt idx="4">
                  <c:v>43073</c:v>
                </c:pt>
                <c:pt idx="5">
                  <c:v>43074</c:v>
                </c:pt>
                <c:pt idx="6" formatCode="d\-mmm">
                  <c:v>43075</c:v>
                </c:pt>
              </c:numCache>
            </c:numRef>
          </c:cat>
          <c:val>
            <c:numRef>
              <c:f>'R129'!$U$4:$U$12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EAB4-4711-8160-8160CFF088CD}"/>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'R129'!$D$4:$D$16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'R129'!$J$4:$J$16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94EF-47AB-89E5-D2ACEE70C7A5}"/>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'R133'!$Q$3</c:f>
              <c:strCache>
                <c:ptCount val="1"/>
                <c:pt idx="0">
                  <c:v>Out of room</c:v>
                </c:pt>
              </c:strCache>
            </c:strRef>
          </c:tx>
          <c:spPr>
            <a:solidFill>
              <a:schemeClr val="accent5"/>
            </a:solidFill>
            <a:ln>
              <a:solidFill>
                <a:schemeClr val="accent5"/>
              </a:solidFill>
            </a:ln>
            <a:effectLst/>
          </c:spPr>
          <c:invertIfNegative val="0"/>
          <c:cat>
            <c:numRef>
              <c:f>'R133'!$P$4:$P$12</c:f>
              <c:numCache>
                <c:formatCode>m/d;@</c:formatCode>
                <c:ptCount val="9"/>
                <c:pt idx="0">
                  <c:v>43069</c:v>
                </c:pt>
                <c:pt idx="1">
                  <c:v>43070</c:v>
                </c:pt>
                <c:pt idx="2">
                  <c:v>43071</c:v>
                </c:pt>
                <c:pt idx="3">
                  <c:v>43072</c:v>
                </c:pt>
                <c:pt idx="4">
                  <c:v>43073</c:v>
                </c:pt>
                <c:pt idx="5">
                  <c:v>43074</c:v>
                </c:pt>
                <c:pt idx="6" formatCode="d\-mmm">
                  <c:v>43075</c:v>
                </c:pt>
              </c:numCache>
            </c:numRef>
          </c:cat>
          <c:val>
            <c:numRef>
              <c:f>'R133'!$Q$4:$Q$12</c:f>
              <c:numCache>
                <c:formatCode>General</c:formatCode>
                <c:ptCount val="9"/>
                <c:pt idx="1">
                  <c:v>2</c:v>
                </c:pt>
                <c:pt idx="2">
                  <c:v>2</c:v>
                </c:pt>
                <c:pt idx="3">
                  <c:v>1</c:v>
                </c:pt>
              </c:numCache>
            </c:numRef>
          </c:val>
          <c:extLst>
            <c:ext xmlns:c16="http://schemas.microsoft.com/office/drawing/2014/chart" uri="{C3380CC4-5D6E-409C-BE32-E72D297353CC}">
              <c16:uniqueId val="{00000000-3226-464D-B0B8-F698F93C8198}"/>
            </c:ext>
          </c:extLst>
        </c:ser>
        <c:ser>
          <c:idx val="1"/>
          <c:order val="1"/>
          <c:tx>
            <c:strRef>
              <c:f>'R133'!$R$3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'R133'!$P$4:$P$12</c:f>
              <c:numCache>
                <c:formatCode>m/d;@</c:formatCode>
                <c:ptCount val="9"/>
                <c:pt idx="0">
                  <c:v>43069</c:v>
                </c:pt>
                <c:pt idx="1">
                  <c:v>43070</c:v>
                </c:pt>
                <c:pt idx="2">
                  <c:v>43071</c:v>
                </c:pt>
                <c:pt idx="3">
                  <c:v>43072</c:v>
                </c:pt>
                <c:pt idx="4">
                  <c:v>43073</c:v>
                </c:pt>
                <c:pt idx="5">
                  <c:v>43074</c:v>
                </c:pt>
                <c:pt idx="6" formatCode="d\-mmm">
                  <c:v>43075</c:v>
                </c:pt>
              </c:numCache>
            </c:numRef>
          </c:cat>
          <c:val>
            <c:numRef>
              <c:f>'R133'!$R$4:$R$12</c:f>
              <c:numCache>
                <c:formatCode>General</c:formatCode>
                <c:ptCount val="9"/>
                <c:pt idx="1">
                  <c:v>2</c:v>
                </c:pt>
                <c:pt idx="2">
                  <c:v>2</c:v>
                </c:pt>
                <c:pt idx="3">
                  <c:v>1</c:v>
                </c:pt>
              </c:numCache>
            </c:numRef>
          </c:val>
          <c:extLst>
            <c:ext xmlns:c16="http://schemas.microsoft.com/office/drawing/2014/chart" uri="{C3380CC4-5D6E-409C-BE32-E72D297353CC}">
              <c16:uniqueId val="{00000001-3226-464D-B0B8-F698F93C8198}"/>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'R133'!$P$4:$P$12</c:f>
              <c:numCache>
                <c:formatCode>m/d;@</c:formatCode>
                <c:ptCount val="9"/>
                <c:pt idx="0">
                  <c:v>43069</c:v>
                </c:pt>
                <c:pt idx="1">
                  <c:v>43070</c:v>
                </c:pt>
                <c:pt idx="2">
                  <c:v>43071</c:v>
                </c:pt>
                <c:pt idx="3">
                  <c:v>43072</c:v>
                </c:pt>
                <c:pt idx="4">
                  <c:v>43073</c:v>
                </c:pt>
                <c:pt idx="5">
                  <c:v>43074</c:v>
                </c:pt>
                <c:pt idx="6" formatCode="d\-mmm">
                  <c:v>43075</c:v>
                </c:pt>
              </c:numCache>
            </c:numRef>
          </c:cat>
          <c:val>
            <c:numRef>
              <c:f>'R133'!$W$4:$W$12</c:f>
              <c:numCache>
                <c:formatCode>0.0</c:formatCode>
                <c:ptCount val="9"/>
              </c:numCache>
            </c:numRef>
          </c:val>
          <c:extLst>
            <c:ext xmlns:c16="http://schemas.microsoft.com/office/drawing/2014/chart" uri="{C3380CC4-5D6E-409C-BE32-E72D297353CC}">
              <c16:uniqueId val="{00000000-986F-4B12-B3FA-52091A7C4CEE}"/>
            </c:ext>
          </c:extLst>
        </c:ser>
        <c:ser>
          <c:idx val="1"/>
          <c:order val="1"/>
          <c:tx>
            <c:v>1st trial</c:v>
          </c:tx>
          <c:spPr>
            <a:solidFill>
              <a:srgbClr val="CCCC00"/>
            </a:solidFill>
            <a:ln>
              <a:solidFill>
                <a:srgbClr val="CCCC00"/>
              </a:solidFill>
            </a:ln>
            <a:effectLst/>
          </c:spPr>
          <c:invertIfNegative val="0"/>
          <c:cat>
            <c:numRef>
              <c:f>'R133'!$P$4:$P$12</c:f>
              <c:numCache>
                <c:formatCode>m/d;@</c:formatCode>
                <c:ptCount val="9"/>
                <c:pt idx="0">
                  <c:v>43069</c:v>
                </c:pt>
                <c:pt idx="1">
                  <c:v>43070</c:v>
                </c:pt>
                <c:pt idx="2">
                  <c:v>43071</c:v>
                </c:pt>
                <c:pt idx="3">
                  <c:v>43072</c:v>
                </c:pt>
                <c:pt idx="4">
                  <c:v>43073</c:v>
                </c:pt>
                <c:pt idx="5">
                  <c:v>43074</c:v>
                </c:pt>
                <c:pt idx="6" formatCode="d\-mmm">
                  <c:v>43075</c:v>
                </c:pt>
              </c:numCache>
            </c:numRef>
          </c:cat>
          <c:val>
            <c:numRef>
              <c:f>'R133'!$X$4:$X$12</c:f>
              <c:numCache>
                <c:formatCode>General</c:formatCode>
                <c:ptCount val="9"/>
                <c:pt idx="1">
                  <c:v>279</c:v>
                </c:pt>
                <c:pt idx="2">
                  <c:v>246.04</c:v>
                </c:pt>
                <c:pt idx="3">
                  <c:v>277.38</c:v>
                </c:pt>
              </c:numCache>
            </c:numRef>
          </c:val>
          <c:extLst>
            <c:ext xmlns:c16="http://schemas.microsoft.com/office/drawing/2014/chart" uri="{C3380CC4-5D6E-409C-BE32-E72D297353CC}">
              <c16:uniqueId val="{00000001-986F-4B12-B3FA-52091A7C4CEE}"/>
            </c:ext>
          </c:extLst>
        </c:ser>
        <c:ser>
          <c:idx val="2"/>
          <c:order val="2"/>
          <c:tx>
            <c:v>2nd trial</c:v>
          </c:tx>
          <c:spPr>
            <a:solidFill>
              <a:srgbClr val="CC6600"/>
            </a:solidFill>
            <a:ln>
              <a:solidFill>
                <a:srgbClr val="CC6600"/>
              </a:solidFill>
            </a:ln>
            <a:effectLst/>
          </c:spPr>
          <c:invertIfNegative val="0"/>
          <c:cat>
            <c:numRef>
              <c:f>'R133'!$P$4:$P$12</c:f>
              <c:numCache>
                <c:formatCode>m/d;@</c:formatCode>
                <c:ptCount val="9"/>
                <c:pt idx="0">
                  <c:v>43069</c:v>
                </c:pt>
                <c:pt idx="1">
                  <c:v>43070</c:v>
                </c:pt>
                <c:pt idx="2">
                  <c:v>43071</c:v>
                </c:pt>
                <c:pt idx="3">
                  <c:v>43072</c:v>
                </c:pt>
                <c:pt idx="4">
                  <c:v>43073</c:v>
                </c:pt>
                <c:pt idx="5">
                  <c:v>43074</c:v>
                </c:pt>
                <c:pt idx="6" formatCode="d\-mmm">
                  <c:v>43075</c:v>
                </c:pt>
              </c:numCache>
            </c:numRef>
          </c:cat>
          <c:val>
            <c:numRef>
              <c:f>'R133'!$AB$4:$AB$12</c:f>
              <c:numCache>
                <c:formatCode>General</c:formatCode>
                <c:ptCount val="9"/>
                <c:pt idx="1">
                  <c:v>152.34</c:v>
                </c:pt>
                <c:pt idx="2">
                  <c:v>246.04</c:v>
                </c:pt>
              </c:numCache>
            </c:numRef>
          </c:val>
          <c:extLst>
            <c:ext xmlns:c16="http://schemas.microsoft.com/office/drawing/2014/chart" uri="{C3380CC4-5D6E-409C-BE32-E72D297353CC}">
              <c16:uniqueId val="{00000002-986F-4B12-B3FA-52091A7C4CEE}"/>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'R133'!$P$4:$P$8</c:f>
              <c:numCache>
                <c:formatCode>m/d;@</c:formatCode>
                <c:ptCount val="5"/>
                <c:pt idx="0">
                  <c:v>43069</c:v>
                </c:pt>
                <c:pt idx="1">
                  <c:v>43070</c:v>
                </c:pt>
                <c:pt idx="2">
                  <c:v>43071</c:v>
                </c:pt>
                <c:pt idx="3">
                  <c:v>43072</c:v>
                </c:pt>
                <c:pt idx="4">
                  <c:v>43073</c:v>
                </c:pt>
              </c:numCache>
            </c:numRef>
          </c:cat>
          <c:val>
            <c:numRef>
              <c:f>'R133'!$AF$4:$AF$8</c:f>
              <c:numCache>
                <c:formatCode>General</c:formatCode>
                <c:ptCount val="5"/>
              </c:numCache>
            </c:numRef>
          </c:val>
          <c:extLst>
            <c:ext xmlns:c16="http://schemas.microsoft.com/office/drawing/2014/chart" uri="{C3380CC4-5D6E-409C-BE32-E72D297353CC}">
              <c16:uniqueId val="{00000003-986F-4B12-B3FA-52091A7C4CEE}"/>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'R133'!$P$4:$P$12</c:f>
              <c:numCache>
                <c:formatCode>m/d;@</c:formatCode>
                <c:ptCount val="9"/>
                <c:pt idx="0">
                  <c:v>43069</c:v>
                </c:pt>
                <c:pt idx="1">
                  <c:v>43070</c:v>
                </c:pt>
                <c:pt idx="2">
                  <c:v>43071</c:v>
                </c:pt>
                <c:pt idx="3">
                  <c:v>43072</c:v>
                </c:pt>
                <c:pt idx="4">
                  <c:v>43073</c:v>
                </c:pt>
                <c:pt idx="5">
                  <c:v>43074</c:v>
                </c:pt>
                <c:pt idx="6" formatCode="d\-mmm">
                  <c:v>43075</c:v>
                </c:pt>
              </c:numCache>
            </c:numRef>
          </c:cat>
          <c:val>
            <c:numRef>
              <c:f>'R133'!$AJ$4:$AJ$8</c:f>
              <c:numCache>
                <c:formatCode>General</c:formatCode>
                <c:ptCount val="5"/>
              </c:numCache>
            </c:numRef>
          </c:val>
          <c:extLst>
            <c:ext xmlns:c16="http://schemas.microsoft.com/office/drawing/2014/chart" uri="{C3380CC4-5D6E-409C-BE32-E72D297353CC}">
              <c16:uniqueId val="{00000004-986F-4B12-B3FA-52091A7C4CEE}"/>
            </c:ext>
          </c:extLst>
        </c:ser>
        <c:ser>
          <c:idx val="6"/>
          <c:order val="5"/>
          <c:tx>
            <c:v>5th trial</c:v>
          </c:tx>
          <c:spPr>
            <a:solidFill>
              <a:srgbClr val="7030A0"/>
            </a:solidFill>
            <a:ln>
              <a:solidFill>
                <a:srgbClr val="7030A0"/>
              </a:solidFill>
            </a:ln>
            <a:effectLst/>
          </c:spPr>
          <c:invertIfNegative val="0"/>
          <c:cat>
            <c:numRef>
              <c:f>'R133'!$P$4:$P$12</c:f>
              <c:numCache>
                <c:formatCode>m/d;@</c:formatCode>
                <c:ptCount val="9"/>
                <c:pt idx="0">
                  <c:v>43069</c:v>
                </c:pt>
                <c:pt idx="1">
                  <c:v>43070</c:v>
                </c:pt>
                <c:pt idx="2">
                  <c:v>43071</c:v>
                </c:pt>
                <c:pt idx="3">
                  <c:v>43072</c:v>
                </c:pt>
                <c:pt idx="4">
                  <c:v>43073</c:v>
                </c:pt>
                <c:pt idx="5">
                  <c:v>43074</c:v>
                </c:pt>
                <c:pt idx="6" formatCode="d\-mmm">
                  <c:v>43075</c:v>
                </c:pt>
              </c:numCache>
            </c:numRef>
          </c:cat>
          <c:val>
            <c:numRef>
              <c:f>'R133'!$AN$4:$AN$8</c:f>
              <c:numCache>
                <c:formatCode>General</c:formatCode>
                <c:ptCount val="5"/>
              </c:numCache>
            </c:numRef>
          </c:val>
          <c:extLst>
            <c:ext xmlns:c16="http://schemas.microsoft.com/office/drawing/2014/chart" uri="{C3380CC4-5D6E-409C-BE32-E72D297353CC}">
              <c16:uniqueId val="{00000005-986F-4B12-B3FA-52091A7C4CEE}"/>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'R133'!$P$4:$P$12</c:f>
              <c:numCache>
                <c:formatCode>m/d;@</c:formatCode>
                <c:ptCount val="9"/>
                <c:pt idx="0">
                  <c:v>43069</c:v>
                </c:pt>
                <c:pt idx="1">
                  <c:v>43070</c:v>
                </c:pt>
                <c:pt idx="2">
                  <c:v>43071</c:v>
                </c:pt>
                <c:pt idx="3">
                  <c:v>43072</c:v>
                </c:pt>
                <c:pt idx="4">
                  <c:v>43073</c:v>
                </c:pt>
                <c:pt idx="5">
                  <c:v>43074</c:v>
                </c:pt>
                <c:pt idx="6" formatCode="d\-mmm">
                  <c:v>43075</c:v>
                </c:pt>
              </c:numCache>
            </c:numRef>
          </c:cat>
          <c:val>
            <c:numRef>
              <c:f>'R133'!$U$4:$U$12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986F-4B12-B3FA-52091A7C4CEE}"/>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'R133'!$D$4:$D$16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'R133'!$J$4:$J$16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179D-4499-AB07-CE6D9DAC0520}"/>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'R140'!$Q$3</c:f>
              <c:strCache>
                <c:ptCount val="1"/>
                <c:pt idx="0">
                  <c:v>Out of room</c:v>
                </c:pt>
              </c:strCache>
            </c:strRef>
          </c:tx>
          <c:spPr>
            <a:solidFill>
              <a:schemeClr val="accent5"/>
            </a:solidFill>
            <a:ln>
              <a:solidFill>
                <a:schemeClr val="accent5"/>
              </a:solidFill>
            </a:ln>
            <a:effectLst/>
          </c:spPr>
          <c:invertIfNegative val="0"/>
          <c:cat>
            <c:numRef>
              <c:f>'R140'!$P$4:$P$12</c:f>
              <c:numCache>
                <c:formatCode>m/d;@</c:formatCode>
                <c:ptCount val="9"/>
                <c:pt idx="0">
                  <c:v>43069</c:v>
                </c:pt>
                <c:pt idx="1">
                  <c:v>43070</c:v>
                </c:pt>
                <c:pt idx="2">
                  <c:v>43071</c:v>
                </c:pt>
                <c:pt idx="3">
                  <c:v>43072</c:v>
                </c:pt>
                <c:pt idx="4">
                  <c:v>43073</c:v>
                </c:pt>
                <c:pt idx="5">
                  <c:v>43074</c:v>
                </c:pt>
                <c:pt idx="6" formatCode="d\-mmm">
                  <c:v>43075</c:v>
                </c:pt>
              </c:numCache>
            </c:numRef>
          </c:cat>
          <c:val>
            <c:numRef>
              <c:f>'R140'!$Q$4:$Q$12</c:f>
              <c:numCache>
                <c:formatCode>General</c:formatCode>
                <c:ptCount val="9"/>
                <c:pt idx="1">
                  <c:v>2</c:v>
                </c:pt>
                <c:pt idx="2">
                  <c:v>2</c:v>
                </c:pt>
                <c:pt idx="3">
                  <c:v>1</c:v>
                </c:pt>
              </c:numCache>
            </c:numRef>
          </c:val>
          <c:extLst>
            <c:ext xmlns:c16="http://schemas.microsoft.com/office/drawing/2014/chart" uri="{C3380CC4-5D6E-409C-BE32-E72D297353CC}">
              <c16:uniqueId val="{00000000-CDC7-402F-9B22-CB895BA390EE}"/>
            </c:ext>
          </c:extLst>
        </c:ser>
        <c:ser>
          <c:idx val="1"/>
          <c:order val="1"/>
          <c:tx>
            <c:strRef>
              <c:f>'R140'!$R$3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'R140'!$P$4:$P$12</c:f>
              <c:numCache>
                <c:formatCode>m/d;@</c:formatCode>
                <c:ptCount val="9"/>
                <c:pt idx="0">
                  <c:v>43069</c:v>
                </c:pt>
                <c:pt idx="1">
                  <c:v>43070</c:v>
                </c:pt>
                <c:pt idx="2">
                  <c:v>43071</c:v>
                </c:pt>
                <c:pt idx="3">
                  <c:v>43072</c:v>
                </c:pt>
                <c:pt idx="4">
                  <c:v>43073</c:v>
                </c:pt>
                <c:pt idx="5">
                  <c:v>43074</c:v>
                </c:pt>
                <c:pt idx="6" formatCode="d\-mmm">
                  <c:v>43075</c:v>
                </c:pt>
              </c:numCache>
            </c:numRef>
          </c:cat>
          <c:val>
            <c:numRef>
              <c:f>'R140'!$R$4:$R$12</c:f>
              <c:numCache>
                <c:formatCode>General</c:formatCode>
                <c:ptCount val="9"/>
                <c:pt idx="1">
                  <c:v>2</c:v>
                </c:pt>
                <c:pt idx="2">
                  <c:v>2</c:v>
                </c:pt>
                <c:pt idx="3">
                  <c:v>1</c:v>
                </c:pt>
              </c:numCache>
            </c:numRef>
          </c:val>
          <c:extLst>
            <c:ext xmlns:c16="http://schemas.microsoft.com/office/drawing/2014/chart" uri="{C3380CC4-5D6E-409C-BE32-E72D297353CC}">
              <c16:uniqueId val="{00000001-CDC7-402F-9B22-CB895BA390EE}"/>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'R140'!$P$4:$P$12</c:f>
              <c:numCache>
                <c:formatCode>m/d;@</c:formatCode>
                <c:ptCount val="9"/>
                <c:pt idx="0">
                  <c:v>43069</c:v>
                </c:pt>
                <c:pt idx="1">
                  <c:v>43070</c:v>
                </c:pt>
                <c:pt idx="2">
                  <c:v>43071</c:v>
                </c:pt>
                <c:pt idx="3">
                  <c:v>43072</c:v>
                </c:pt>
                <c:pt idx="4">
                  <c:v>43073</c:v>
                </c:pt>
                <c:pt idx="5">
                  <c:v>43074</c:v>
                </c:pt>
                <c:pt idx="6" formatCode="d\-mmm">
                  <c:v>43075</c:v>
                </c:pt>
              </c:numCache>
            </c:numRef>
          </c:cat>
          <c:val>
            <c:numRef>
              <c:f>'R140'!$W$4:$W$12</c:f>
              <c:numCache>
                <c:formatCode>0.0</c:formatCode>
                <c:ptCount val="9"/>
              </c:numCache>
            </c:numRef>
          </c:val>
          <c:extLst>
            <c:ext xmlns:c16="http://schemas.microsoft.com/office/drawing/2014/chart" uri="{C3380CC4-5D6E-409C-BE32-E72D297353CC}">
              <c16:uniqueId val="{00000000-F786-4BBA-A578-35E4CE8CE723}"/>
            </c:ext>
          </c:extLst>
        </c:ser>
        <c:ser>
          <c:idx val="1"/>
          <c:order val="1"/>
          <c:tx>
            <c:v>1st trial</c:v>
          </c:tx>
          <c:spPr>
            <a:solidFill>
              <a:srgbClr val="CCCC00"/>
            </a:solidFill>
            <a:ln>
              <a:solidFill>
                <a:srgbClr val="CCCC00"/>
              </a:solidFill>
            </a:ln>
            <a:effectLst/>
          </c:spPr>
          <c:invertIfNegative val="0"/>
          <c:cat>
            <c:numRef>
              <c:f>'R140'!$P$4:$P$12</c:f>
              <c:numCache>
                <c:formatCode>m/d;@</c:formatCode>
                <c:ptCount val="9"/>
                <c:pt idx="0">
                  <c:v>43069</c:v>
                </c:pt>
                <c:pt idx="1">
                  <c:v>43070</c:v>
                </c:pt>
                <c:pt idx="2">
                  <c:v>43071</c:v>
                </c:pt>
                <c:pt idx="3">
                  <c:v>43072</c:v>
                </c:pt>
                <c:pt idx="4">
                  <c:v>43073</c:v>
                </c:pt>
                <c:pt idx="5">
                  <c:v>43074</c:v>
                </c:pt>
                <c:pt idx="6" formatCode="d\-mmm">
                  <c:v>43075</c:v>
                </c:pt>
              </c:numCache>
            </c:numRef>
          </c:cat>
          <c:val>
            <c:numRef>
              <c:f>'R140'!$X$4:$X$12</c:f>
              <c:numCache>
                <c:formatCode>General</c:formatCode>
                <c:ptCount val="9"/>
                <c:pt idx="1">
                  <c:v>279</c:v>
                </c:pt>
                <c:pt idx="2">
                  <c:v>246.04</c:v>
                </c:pt>
                <c:pt idx="3">
                  <c:v>277.38</c:v>
                </c:pt>
              </c:numCache>
            </c:numRef>
          </c:val>
          <c:extLst>
            <c:ext xmlns:c16="http://schemas.microsoft.com/office/drawing/2014/chart" uri="{C3380CC4-5D6E-409C-BE32-E72D297353CC}">
              <c16:uniqueId val="{00000001-F786-4BBA-A578-35E4CE8CE723}"/>
            </c:ext>
          </c:extLst>
        </c:ser>
        <c:ser>
          <c:idx val="2"/>
          <c:order val="2"/>
          <c:tx>
            <c:v>2nd trial</c:v>
          </c:tx>
          <c:spPr>
            <a:solidFill>
              <a:srgbClr val="CC6600"/>
            </a:solidFill>
            <a:ln>
              <a:solidFill>
                <a:srgbClr val="CC6600"/>
              </a:solidFill>
            </a:ln>
            <a:effectLst/>
          </c:spPr>
          <c:invertIfNegative val="0"/>
          <c:cat>
            <c:numRef>
              <c:f>'R140'!$P$4:$P$12</c:f>
              <c:numCache>
                <c:formatCode>m/d;@</c:formatCode>
                <c:ptCount val="9"/>
                <c:pt idx="0">
                  <c:v>43069</c:v>
                </c:pt>
                <c:pt idx="1">
                  <c:v>43070</c:v>
                </c:pt>
                <c:pt idx="2">
                  <c:v>43071</c:v>
                </c:pt>
                <c:pt idx="3">
                  <c:v>43072</c:v>
                </c:pt>
                <c:pt idx="4">
                  <c:v>43073</c:v>
                </c:pt>
                <c:pt idx="5">
                  <c:v>43074</c:v>
                </c:pt>
                <c:pt idx="6" formatCode="d\-mmm">
                  <c:v>43075</c:v>
                </c:pt>
              </c:numCache>
            </c:numRef>
          </c:cat>
          <c:val>
            <c:numRef>
              <c:f>'R140'!$AB$4:$AB$12</c:f>
              <c:numCache>
                <c:formatCode>General</c:formatCode>
                <c:ptCount val="9"/>
                <c:pt idx="1">
                  <c:v>152.34</c:v>
                </c:pt>
                <c:pt idx="2">
                  <c:v>246.04</c:v>
                </c:pt>
              </c:numCache>
            </c:numRef>
          </c:val>
          <c:extLst>
            <c:ext xmlns:c16="http://schemas.microsoft.com/office/drawing/2014/chart" uri="{C3380CC4-5D6E-409C-BE32-E72D297353CC}">
              <c16:uniqueId val="{00000002-F786-4BBA-A578-35E4CE8CE723}"/>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'R140'!$P$4:$P$8</c:f>
              <c:numCache>
                <c:formatCode>m/d;@</c:formatCode>
                <c:ptCount val="5"/>
                <c:pt idx="0">
                  <c:v>43069</c:v>
                </c:pt>
                <c:pt idx="1">
                  <c:v>43070</c:v>
                </c:pt>
                <c:pt idx="2">
                  <c:v>43071</c:v>
                </c:pt>
                <c:pt idx="3">
                  <c:v>43072</c:v>
                </c:pt>
                <c:pt idx="4">
                  <c:v>43073</c:v>
                </c:pt>
              </c:numCache>
            </c:numRef>
          </c:cat>
          <c:val>
            <c:numRef>
              <c:f>'R140'!$AF$4:$AF$8</c:f>
              <c:numCache>
                <c:formatCode>General</c:formatCode>
                <c:ptCount val="5"/>
              </c:numCache>
            </c:numRef>
          </c:val>
          <c:extLst>
            <c:ext xmlns:c16="http://schemas.microsoft.com/office/drawing/2014/chart" uri="{C3380CC4-5D6E-409C-BE32-E72D297353CC}">
              <c16:uniqueId val="{00000003-F786-4BBA-A578-35E4CE8CE723}"/>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'R140'!$P$4:$P$12</c:f>
              <c:numCache>
                <c:formatCode>m/d;@</c:formatCode>
                <c:ptCount val="9"/>
                <c:pt idx="0">
                  <c:v>43069</c:v>
                </c:pt>
                <c:pt idx="1">
                  <c:v>43070</c:v>
                </c:pt>
                <c:pt idx="2">
                  <c:v>43071</c:v>
                </c:pt>
                <c:pt idx="3">
                  <c:v>43072</c:v>
                </c:pt>
                <c:pt idx="4">
                  <c:v>43073</c:v>
                </c:pt>
                <c:pt idx="5">
                  <c:v>43074</c:v>
                </c:pt>
                <c:pt idx="6" formatCode="d\-mmm">
                  <c:v>43075</c:v>
                </c:pt>
              </c:numCache>
            </c:numRef>
          </c:cat>
          <c:val>
            <c:numRef>
              <c:f>'R140'!$AJ$4:$AJ$8</c:f>
              <c:numCache>
                <c:formatCode>General</c:formatCode>
                <c:ptCount val="5"/>
              </c:numCache>
            </c:numRef>
          </c:val>
          <c:extLst>
            <c:ext xmlns:c16="http://schemas.microsoft.com/office/drawing/2014/chart" uri="{C3380CC4-5D6E-409C-BE32-E72D297353CC}">
              <c16:uniqueId val="{00000004-F786-4BBA-A578-35E4CE8CE723}"/>
            </c:ext>
          </c:extLst>
        </c:ser>
        <c:ser>
          <c:idx val="6"/>
          <c:order val="5"/>
          <c:tx>
            <c:v>5th trial</c:v>
          </c:tx>
          <c:spPr>
            <a:solidFill>
              <a:srgbClr val="7030A0"/>
            </a:solidFill>
            <a:ln>
              <a:solidFill>
                <a:srgbClr val="7030A0"/>
              </a:solidFill>
            </a:ln>
            <a:effectLst/>
          </c:spPr>
          <c:invertIfNegative val="0"/>
          <c:cat>
            <c:numRef>
              <c:f>'R140'!$P$4:$P$12</c:f>
              <c:numCache>
                <c:formatCode>m/d;@</c:formatCode>
                <c:ptCount val="9"/>
                <c:pt idx="0">
                  <c:v>43069</c:v>
                </c:pt>
                <c:pt idx="1">
                  <c:v>43070</c:v>
                </c:pt>
                <c:pt idx="2">
                  <c:v>43071</c:v>
                </c:pt>
                <c:pt idx="3">
                  <c:v>43072</c:v>
                </c:pt>
                <c:pt idx="4">
                  <c:v>43073</c:v>
                </c:pt>
                <c:pt idx="5">
                  <c:v>43074</c:v>
                </c:pt>
                <c:pt idx="6" formatCode="d\-mmm">
                  <c:v>43075</c:v>
                </c:pt>
              </c:numCache>
            </c:numRef>
          </c:cat>
          <c:val>
            <c:numRef>
              <c:f>'R140'!$AN$4:$AN$8</c:f>
              <c:numCache>
                <c:formatCode>General</c:formatCode>
                <c:ptCount val="5"/>
              </c:numCache>
            </c:numRef>
          </c:val>
          <c:extLst>
            <c:ext xmlns:c16="http://schemas.microsoft.com/office/drawing/2014/chart" uri="{C3380CC4-5D6E-409C-BE32-E72D297353CC}">
              <c16:uniqueId val="{00000005-F786-4BBA-A578-35E4CE8CE723}"/>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'R140'!$P$4:$P$12</c:f>
              <c:numCache>
                <c:formatCode>m/d;@</c:formatCode>
                <c:ptCount val="9"/>
                <c:pt idx="0">
                  <c:v>43069</c:v>
                </c:pt>
                <c:pt idx="1">
                  <c:v>43070</c:v>
                </c:pt>
                <c:pt idx="2">
                  <c:v>43071</c:v>
                </c:pt>
                <c:pt idx="3">
                  <c:v>43072</c:v>
                </c:pt>
                <c:pt idx="4">
                  <c:v>43073</c:v>
                </c:pt>
                <c:pt idx="5">
                  <c:v>43074</c:v>
                </c:pt>
                <c:pt idx="6" formatCode="d\-mmm">
                  <c:v>43075</c:v>
                </c:pt>
              </c:numCache>
            </c:numRef>
          </c:cat>
          <c:val>
            <c:numRef>
              <c:f>'R140'!$U$4:$U$12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F786-4BBA-A578-35E4CE8CE723}"/>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'R140'!$D$4:$D$16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'R140'!$J$4:$J$16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EEE3-4827-9F1A-AEC658ED6FC1}"/>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'R143'!$Q$3</c:f>
              <c:strCache>
                <c:ptCount val="1"/>
                <c:pt idx="0">
                  <c:v>Out of room</c:v>
                </c:pt>
              </c:strCache>
            </c:strRef>
          </c:tx>
          <c:spPr>
            <a:solidFill>
              <a:schemeClr val="accent5"/>
            </a:solidFill>
            <a:ln>
              <a:solidFill>
                <a:schemeClr val="accent5"/>
              </a:solidFill>
            </a:ln>
            <a:effectLst/>
          </c:spPr>
          <c:invertIfNegative val="0"/>
          <c:cat>
            <c:numRef>
              <c:f>'R143'!$P$4:$P$12</c:f>
              <c:numCache>
                <c:formatCode>m/d;@</c:formatCode>
                <c:ptCount val="9"/>
                <c:pt idx="0">
                  <c:v>43069</c:v>
                </c:pt>
                <c:pt idx="1">
                  <c:v>43070</c:v>
                </c:pt>
                <c:pt idx="2">
                  <c:v>43071</c:v>
                </c:pt>
                <c:pt idx="3">
                  <c:v>43072</c:v>
                </c:pt>
                <c:pt idx="4">
                  <c:v>43073</c:v>
                </c:pt>
                <c:pt idx="5">
                  <c:v>43074</c:v>
                </c:pt>
                <c:pt idx="6" formatCode="d\-mmm">
                  <c:v>43075</c:v>
                </c:pt>
              </c:numCache>
            </c:numRef>
          </c:cat>
          <c:val>
            <c:numRef>
              <c:f>'R143'!$Q$4:$Q$12</c:f>
              <c:numCache>
                <c:formatCode>General</c:formatCode>
                <c:ptCount val="9"/>
                <c:pt idx="1">
                  <c:v>2</c:v>
                </c:pt>
                <c:pt idx="2">
                  <c:v>2</c:v>
                </c:pt>
                <c:pt idx="3">
                  <c:v>1</c:v>
                </c:pt>
              </c:numCache>
            </c:numRef>
          </c:val>
          <c:extLst>
            <c:ext xmlns:c16="http://schemas.microsoft.com/office/drawing/2014/chart" uri="{C3380CC4-5D6E-409C-BE32-E72D297353CC}">
              <c16:uniqueId val="{00000000-B067-4565-BCF0-ED0A28E1919E}"/>
            </c:ext>
          </c:extLst>
        </c:ser>
        <c:ser>
          <c:idx val="1"/>
          <c:order val="1"/>
          <c:tx>
            <c:strRef>
              <c:f>'R143'!$R$3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'R143'!$P$4:$P$12</c:f>
              <c:numCache>
                <c:formatCode>m/d;@</c:formatCode>
                <c:ptCount val="9"/>
                <c:pt idx="0">
                  <c:v>43069</c:v>
                </c:pt>
                <c:pt idx="1">
                  <c:v>43070</c:v>
                </c:pt>
                <c:pt idx="2">
                  <c:v>43071</c:v>
                </c:pt>
                <c:pt idx="3">
                  <c:v>43072</c:v>
                </c:pt>
                <c:pt idx="4">
                  <c:v>43073</c:v>
                </c:pt>
                <c:pt idx="5">
                  <c:v>43074</c:v>
                </c:pt>
                <c:pt idx="6" formatCode="d\-mmm">
                  <c:v>43075</c:v>
                </c:pt>
              </c:numCache>
            </c:numRef>
          </c:cat>
          <c:val>
            <c:numRef>
              <c:f>'R143'!$R$4:$R$12</c:f>
              <c:numCache>
                <c:formatCode>General</c:formatCode>
                <c:ptCount val="9"/>
                <c:pt idx="1">
                  <c:v>2</c:v>
                </c:pt>
                <c:pt idx="2">
                  <c:v>2</c:v>
                </c:pt>
                <c:pt idx="3">
                  <c:v>1</c:v>
                </c:pt>
              </c:numCache>
            </c:numRef>
          </c:val>
          <c:extLst>
            <c:ext xmlns:c16="http://schemas.microsoft.com/office/drawing/2014/chart" uri="{C3380CC4-5D6E-409C-BE32-E72D297353CC}">
              <c16:uniqueId val="{00000001-B067-4565-BCF0-ED0A28E1919E}"/>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'R143'!$P$4:$P$12</c:f>
              <c:numCache>
                <c:formatCode>m/d;@</c:formatCode>
                <c:ptCount val="9"/>
                <c:pt idx="0">
                  <c:v>43069</c:v>
                </c:pt>
                <c:pt idx="1">
                  <c:v>43070</c:v>
                </c:pt>
                <c:pt idx="2">
                  <c:v>43071</c:v>
                </c:pt>
                <c:pt idx="3">
                  <c:v>43072</c:v>
                </c:pt>
                <c:pt idx="4">
                  <c:v>43073</c:v>
                </c:pt>
                <c:pt idx="5">
                  <c:v>43074</c:v>
                </c:pt>
                <c:pt idx="6" formatCode="d\-mmm">
                  <c:v>43075</c:v>
                </c:pt>
              </c:numCache>
            </c:numRef>
          </c:cat>
          <c:val>
            <c:numRef>
              <c:f>'R143'!$W$4:$W$12</c:f>
              <c:numCache>
                <c:formatCode>0.0</c:formatCode>
                <c:ptCount val="9"/>
              </c:numCache>
            </c:numRef>
          </c:val>
          <c:extLst>
            <c:ext xmlns:c16="http://schemas.microsoft.com/office/drawing/2014/chart" uri="{C3380CC4-5D6E-409C-BE32-E72D297353CC}">
              <c16:uniqueId val="{00000000-D3A0-4410-BEE2-90BEEA4DF351}"/>
            </c:ext>
          </c:extLst>
        </c:ser>
        <c:ser>
          <c:idx val="1"/>
          <c:order val="1"/>
          <c:tx>
            <c:v>1st trial</c:v>
          </c:tx>
          <c:spPr>
            <a:solidFill>
              <a:srgbClr val="CCCC00"/>
            </a:solidFill>
            <a:ln>
              <a:solidFill>
                <a:srgbClr val="CCCC00"/>
              </a:solidFill>
            </a:ln>
            <a:effectLst/>
          </c:spPr>
          <c:invertIfNegative val="0"/>
          <c:cat>
            <c:numRef>
              <c:f>'R143'!$P$4:$P$12</c:f>
              <c:numCache>
                <c:formatCode>m/d;@</c:formatCode>
                <c:ptCount val="9"/>
                <c:pt idx="0">
                  <c:v>43069</c:v>
                </c:pt>
                <c:pt idx="1">
                  <c:v>43070</c:v>
                </c:pt>
                <c:pt idx="2">
                  <c:v>43071</c:v>
                </c:pt>
                <c:pt idx="3">
                  <c:v>43072</c:v>
                </c:pt>
                <c:pt idx="4">
                  <c:v>43073</c:v>
                </c:pt>
                <c:pt idx="5">
                  <c:v>43074</c:v>
                </c:pt>
                <c:pt idx="6" formatCode="d\-mmm">
                  <c:v>43075</c:v>
                </c:pt>
              </c:numCache>
            </c:numRef>
          </c:cat>
          <c:val>
            <c:numRef>
              <c:f>'R143'!$X$4:$X$12</c:f>
              <c:numCache>
                <c:formatCode>General</c:formatCode>
                <c:ptCount val="9"/>
                <c:pt idx="1">
                  <c:v>279</c:v>
                </c:pt>
                <c:pt idx="2">
                  <c:v>246.04</c:v>
                </c:pt>
                <c:pt idx="3">
                  <c:v>277.38</c:v>
                </c:pt>
              </c:numCache>
            </c:numRef>
          </c:val>
          <c:extLst>
            <c:ext xmlns:c16="http://schemas.microsoft.com/office/drawing/2014/chart" uri="{C3380CC4-5D6E-409C-BE32-E72D297353CC}">
              <c16:uniqueId val="{00000001-D3A0-4410-BEE2-90BEEA4DF351}"/>
            </c:ext>
          </c:extLst>
        </c:ser>
        <c:ser>
          <c:idx val="2"/>
          <c:order val="2"/>
          <c:tx>
            <c:v>2nd trial</c:v>
          </c:tx>
          <c:spPr>
            <a:solidFill>
              <a:srgbClr val="CC6600"/>
            </a:solidFill>
            <a:ln>
              <a:solidFill>
                <a:srgbClr val="CC6600"/>
              </a:solidFill>
            </a:ln>
            <a:effectLst/>
          </c:spPr>
          <c:invertIfNegative val="0"/>
          <c:cat>
            <c:numRef>
              <c:f>'R143'!$P$4:$P$12</c:f>
              <c:numCache>
                <c:formatCode>m/d;@</c:formatCode>
                <c:ptCount val="9"/>
                <c:pt idx="0">
                  <c:v>43069</c:v>
                </c:pt>
                <c:pt idx="1">
                  <c:v>43070</c:v>
                </c:pt>
                <c:pt idx="2">
                  <c:v>43071</c:v>
                </c:pt>
                <c:pt idx="3">
                  <c:v>43072</c:v>
                </c:pt>
                <c:pt idx="4">
                  <c:v>43073</c:v>
                </c:pt>
                <c:pt idx="5">
                  <c:v>43074</c:v>
                </c:pt>
                <c:pt idx="6" formatCode="d\-mmm">
                  <c:v>43075</c:v>
                </c:pt>
              </c:numCache>
            </c:numRef>
          </c:cat>
          <c:val>
            <c:numRef>
              <c:f>'R143'!$AB$4:$AB$12</c:f>
              <c:numCache>
                <c:formatCode>General</c:formatCode>
                <c:ptCount val="9"/>
                <c:pt idx="1">
                  <c:v>152.34</c:v>
                </c:pt>
                <c:pt idx="2">
                  <c:v>246.04</c:v>
                </c:pt>
              </c:numCache>
            </c:numRef>
          </c:val>
          <c:extLst>
            <c:ext xmlns:c16="http://schemas.microsoft.com/office/drawing/2014/chart" uri="{C3380CC4-5D6E-409C-BE32-E72D297353CC}">
              <c16:uniqueId val="{00000002-D3A0-4410-BEE2-90BEEA4DF351}"/>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'R143'!$P$4:$P$8</c:f>
              <c:numCache>
                <c:formatCode>m/d;@</c:formatCode>
                <c:ptCount val="5"/>
                <c:pt idx="0">
                  <c:v>43069</c:v>
                </c:pt>
                <c:pt idx="1">
                  <c:v>43070</c:v>
                </c:pt>
                <c:pt idx="2">
                  <c:v>43071</c:v>
                </c:pt>
                <c:pt idx="3">
                  <c:v>43072</c:v>
                </c:pt>
                <c:pt idx="4">
                  <c:v>43073</c:v>
                </c:pt>
              </c:numCache>
            </c:numRef>
          </c:cat>
          <c:val>
            <c:numRef>
              <c:f>'R143'!$AF$4:$AF$8</c:f>
              <c:numCache>
                <c:formatCode>General</c:formatCode>
                <c:ptCount val="5"/>
              </c:numCache>
            </c:numRef>
          </c:val>
          <c:extLst>
            <c:ext xmlns:c16="http://schemas.microsoft.com/office/drawing/2014/chart" uri="{C3380CC4-5D6E-409C-BE32-E72D297353CC}">
              <c16:uniqueId val="{00000003-D3A0-4410-BEE2-90BEEA4DF351}"/>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'R143'!$P$4:$P$12</c:f>
              <c:numCache>
                <c:formatCode>m/d;@</c:formatCode>
                <c:ptCount val="9"/>
                <c:pt idx="0">
                  <c:v>43069</c:v>
                </c:pt>
                <c:pt idx="1">
                  <c:v>43070</c:v>
                </c:pt>
                <c:pt idx="2">
                  <c:v>43071</c:v>
                </c:pt>
                <c:pt idx="3">
                  <c:v>43072</c:v>
                </c:pt>
                <c:pt idx="4">
                  <c:v>43073</c:v>
                </c:pt>
                <c:pt idx="5">
                  <c:v>43074</c:v>
                </c:pt>
                <c:pt idx="6" formatCode="d\-mmm">
                  <c:v>43075</c:v>
                </c:pt>
              </c:numCache>
            </c:numRef>
          </c:cat>
          <c:val>
            <c:numRef>
              <c:f>'R143'!$AJ$4:$AJ$8</c:f>
              <c:numCache>
                <c:formatCode>General</c:formatCode>
                <c:ptCount val="5"/>
              </c:numCache>
            </c:numRef>
          </c:val>
          <c:extLst>
            <c:ext xmlns:c16="http://schemas.microsoft.com/office/drawing/2014/chart" uri="{C3380CC4-5D6E-409C-BE32-E72D297353CC}">
              <c16:uniqueId val="{00000004-D3A0-4410-BEE2-90BEEA4DF351}"/>
            </c:ext>
          </c:extLst>
        </c:ser>
        <c:ser>
          <c:idx val="6"/>
          <c:order val="5"/>
          <c:tx>
            <c:v>5th trial</c:v>
          </c:tx>
          <c:spPr>
            <a:solidFill>
              <a:srgbClr val="7030A0"/>
            </a:solidFill>
            <a:ln>
              <a:solidFill>
                <a:srgbClr val="7030A0"/>
              </a:solidFill>
            </a:ln>
            <a:effectLst/>
          </c:spPr>
          <c:invertIfNegative val="0"/>
          <c:cat>
            <c:numRef>
              <c:f>'R143'!$P$4:$P$12</c:f>
              <c:numCache>
                <c:formatCode>m/d;@</c:formatCode>
                <c:ptCount val="9"/>
                <c:pt idx="0">
                  <c:v>43069</c:v>
                </c:pt>
                <c:pt idx="1">
                  <c:v>43070</c:v>
                </c:pt>
                <c:pt idx="2">
                  <c:v>43071</c:v>
                </c:pt>
                <c:pt idx="3">
                  <c:v>43072</c:v>
                </c:pt>
                <c:pt idx="4">
                  <c:v>43073</c:v>
                </c:pt>
                <c:pt idx="5">
                  <c:v>43074</c:v>
                </c:pt>
                <c:pt idx="6" formatCode="d\-mmm">
                  <c:v>43075</c:v>
                </c:pt>
              </c:numCache>
            </c:numRef>
          </c:cat>
          <c:val>
            <c:numRef>
              <c:f>'R143'!$AN$4:$AN$8</c:f>
              <c:numCache>
                <c:formatCode>General</c:formatCode>
                <c:ptCount val="5"/>
              </c:numCache>
            </c:numRef>
          </c:val>
          <c:extLst>
            <c:ext xmlns:c16="http://schemas.microsoft.com/office/drawing/2014/chart" uri="{C3380CC4-5D6E-409C-BE32-E72D297353CC}">
              <c16:uniqueId val="{00000005-D3A0-4410-BEE2-90BEEA4DF351}"/>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'R143'!$P$4:$P$12</c:f>
              <c:numCache>
                <c:formatCode>m/d;@</c:formatCode>
                <c:ptCount val="9"/>
                <c:pt idx="0">
                  <c:v>43069</c:v>
                </c:pt>
                <c:pt idx="1">
                  <c:v>43070</c:v>
                </c:pt>
                <c:pt idx="2">
                  <c:v>43071</c:v>
                </c:pt>
                <c:pt idx="3">
                  <c:v>43072</c:v>
                </c:pt>
                <c:pt idx="4">
                  <c:v>43073</c:v>
                </c:pt>
                <c:pt idx="5">
                  <c:v>43074</c:v>
                </c:pt>
                <c:pt idx="6" formatCode="d\-mmm">
                  <c:v>43075</c:v>
                </c:pt>
              </c:numCache>
            </c:numRef>
          </c:cat>
          <c:val>
            <c:numRef>
              <c:f>'R143'!$U$4:$U$12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D3A0-4410-BEE2-90BEEA4DF351}"/>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'R143'!$D$4:$D$16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'R143'!$J$4:$J$16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5EDB-4DB2-950E-D893AAE6CFED}"/>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'R145'!$Q$3</c:f>
              <c:strCache>
                <c:ptCount val="1"/>
                <c:pt idx="0">
                  <c:v>Out of room</c:v>
                </c:pt>
              </c:strCache>
            </c:strRef>
          </c:tx>
          <c:spPr>
            <a:solidFill>
              <a:schemeClr val="accent5"/>
            </a:solidFill>
            <a:ln>
              <a:solidFill>
                <a:schemeClr val="accent5"/>
              </a:solidFill>
            </a:ln>
            <a:effectLst/>
          </c:spPr>
          <c:invertIfNegative val="0"/>
          <c:cat>
            <c:numRef>
              <c:f>'R145'!$P$4:$P$12</c:f>
              <c:numCache>
                <c:formatCode>m/d;@</c:formatCode>
                <c:ptCount val="9"/>
                <c:pt idx="0">
                  <c:v>43069</c:v>
                </c:pt>
                <c:pt idx="1">
                  <c:v>43070</c:v>
                </c:pt>
                <c:pt idx="2">
                  <c:v>43071</c:v>
                </c:pt>
                <c:pt idx="3">
                  <c:v>43072</c:v>
                </c:pt>
                <c:pt idx="4">
                  <c:v>43073</c:v>
                </c:pt>
                <c:pt idx="5">
                  <c:v>43074</c:v>
                </c:pt>
                <c:pt idx="6" formatCode="d\-mmm">
                  <c:v>43075</c:v>
                </c:pt>
              </c:numCache>
            </c:numRef>
          </c:cat>
          <c:val>
            <c:numRef>
              <c:f>'R145'!$Q$4:$Q$12</c:f>
              <c:numCache>
                <c:formatCode>General</c:formatCode>
                <c:ptCount val="9"/>
                <c:pt idx="1">
                  <c:v>2</c:v>
                </c:pt>
                <c:pt idx="2">
                  <c:v>2</c:v>
                </c:pt>
                <c:pt idx="3">
                  <c:v>1</c:v>
                </c:pt>
              </c:numCache>
            </c:numRef>
          </c:val>
          <c:extLst>
            <c:ext xmlns:c16="http://schemas.microsoft.com/office/drawing/2014/chart" uri="{C3380CC4-5D6E-409C-BE32-E72D297353CC}">
              <c16:uniqueId val="{00000000-E5A0-4345-B9D5-A4BBD2B5072A}"/>
            </c:ext>
          </c:extLst>
        </c:ser>
        <c:ser>
          <c:idx val="1"/>
          <c:order val="1"/>
          <c:tx>
            <c:strRef>
              <c:f>'R145'!$R$3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'R145'!$P$4:$P$12</c:f>
              <c:numCache>
                <c:formatCode>m/d;@</c:formatCode>
                <c:ptCount val="9"/>
                <c:pt idx="0">
                  <c:v>43069</c:v>
                </c:pt>
                <c:pt idx="1">
                  <c:v>43070</c:v>
                </c:pt>
                <c:pt idx="2">
                  <c:v>43071</c:v>
                </c:pt>
                <c:pt idx="3">
                  <c:v>43072</c:v>
                </c:pt>
                <c:pt idx="4">
                  <c:v>43073</c:v>
                </c:pt>
                <c:pt idx="5">
                  <c:v>43074</c:v>
                </c:pt>
                <c:pt idx="6" formatCode="d\-mmm">
                  <c:v>43075</c:v>
                </c:pt>
              </c:numCache>
            </c:numRef>
          </c:cat>
          <c:val>
            <c:numRef>
              <c:f>'R145'!$R$4:$R$12</c:f>
              <c:numCache>
                <c:formatCode>General</c:formatCode>
                <c:ptCount val="9"/>
                <c:pt idx="1">
                  <c:v>2</c:v>
                </c:pt>
                <c:pt idx="2">
                  <c:v>2</c:v>
                </c:pt>
                <c:pt idx="3">
                  <c:v>1</c:v>
                </c:pt>
              </c:numCache>
            </c:numRef>
          </c:val>
          <c:extLst>
            <c:ext xmlns:c16="http://schemas.microsoft.com/office/drawing/2014/chart" uri="{C3380CC4-5D6E-409C-BE32-E72D297353CC}">
              <c16:uniqueId val="{00000001-E5A0-4345-B9D5-A4BBD2B5072A}"/>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'R145'!$P$4:$P$12</c:f>
              <c:numCache>
                <c:formatCode>m/d;@</c:formatCode>
                <c:ptCount val="9"/>
                <c:pt idx="0">
                  <c:v>43069</c:v>
                </c:pt>
                <c:pt idx="1">
                  <c:v>43070</c:v>
                </c:pt>
                <c:pt idx="2">
                  <c:v>43071</c:v>
                </c:pt>
                <c:pt idx="3">
                  <c:v>43072</c:v>
                </c:pt>
                <c:pt idx="4">
                  <c:v>43073</c:v>
                </c:pt>
                <c:pt idx="5">
                  <c:v>43074</c:v>
                </c:pt>
                <c:pt idx="6" formatCode="d\-mmm">
                  <c:v>43075</c:v>
                </c:pt>
              </c:numCache>
            </c:numRef>
          </c:cat>
          <c:val>
            <c:numRef>
              <c:f>'R145'!$W$4:$W$12</c:f>
              <c:numCache>
                <c:formatCode>0.0</c:formatCode>
                <c:ptCount val="9"/>
              </c:numCache>
            </c:numRef>
          </c:val>
          <c:extLst>
            <c:ext xmlns:c16="http://schemas.microsoft.com/office/drawing/2014/chart" uri="{C3380CC4-5D6E-409C-BE32-E72D297353CC}">
              <c16:uniqueId val="{00000000-E94E-480D-8EA6-8AD0D3DA898B}"/>
            </c:ext>
          </c:extLst>
        </c:ser>
        <c:ser>
          <c:idx val="1"/>
          <c:order val="1"/>
          <c:tx>
            <c:v>1st trial</c:v>
          </c:tx>
          <c:spPr>
            <a:solidFill>
              <a:srgbClr val="CCCC00"/>
            </a:solidFill>
            <a:ln>
              <a:solidFill>
                <a:srgbClr val="CCCC00"/>
              </a:solidFill>
            </a:ln>
            <a:effectLst/>
          </c:spPr>
          <c:invertIfNegative val="0"/>
          <c:cat>
            <c:numRef>
              <c:f>'R145'!$P$4:$P$12</c:f>
              <c:numCache>
                <c:formatCode>m/d;@</c:formatCode>
                <c:ptCount val="9"/>
                <c:pt idx="0">
                  <c:v>43069</c:v>
                </c:pt>
                <c:pt idx="1">
                  <c:v>43070</c:v>
                </c:pt>
                <c:pt idx="2">
                  <c:v>43071</c:v>
                </c:pt>
                <c:pt idx="3">
                  <c:v>43072</c:v>
                </c:pt>
                <c:pt idx="4">
                  <c:v>43073</c:v>
                </c:pt>
                <c:pt idx="5">
                  <c:v>43074</c:v>
                </c:pt>
                <c:pt idx="6" formatCode="d\-mmm">
                  <c:v>43075</c:v>
                </c:pt>
              </c:numCache>
            </c:numRef>
          </c:cat>
          <c:val>
            <c:numRef>
              <c:f>'R145'!$X$4:$X$12</c:f>
              <c:numCache>
                <c:formatCode>General</c:formatCode>
                <c:ptCount val="9"/>
                <c:pt idx="1">
                  <c:v>279</c:v>
                </c:pt>
                <c:pt idx="2">
                  <c:v>246.04</c:v>
                </c:pt>
                <c:pt idx="3">
                  <c:v>277.38</c:v>
                </c:pt>
              </c:numCache>
            </c:numRef>
          </c:val>
          <c:extLst>
            <c:ext xmlns:c16="http://schemas.microsoft.com/office/drawing/2014/chart" uri="{C3380CC4-5D6E-409C-BE32-E72D297353CC}">
              <c16:uniqueId val="{00000001-E94E-480D-8EA6-8AD0D3DA898B}"/>
            </c:ext>
          </c:extLst>
        </c:ser>
        <c:ser>
          <c:idx val="2"/>
          <c:order val="2"/>
          <c:tx>
            <c:v>2nd trial</c:v>
          </c:tx>
          <c:spPr>
            <a:solidFill>
              <a:srgbClr val="CC6600"/>
            </a:solidFill>
            <a:ln>
              <a:solidFill>
                <a:srgbClr val="CC6600"/>
              </a:solidFill>
            </a:ln>
            <a:effectLst/>
          </c:spPr>
          <c:invertIfNegative val="0"/>
          <c:cat>
            <c:numRef>
              <c:f>'R145'!$P$4:$P$12</c:f>
              <c:numCache>
                <c:formatCode>m/d;@</c:formatCode>
                <c:ptCount val="9"/>
                <c:pt idx="0">
                  <c:v>43069</c:v>
                </c:pt>
                <c:pt idx="1">
                  <c:v>43070</c:v>
                </c:pt>
                <c:pt idx="2">
                  <c:v>43071</c:v>
                </c:pt>
                <c:pt idx="3">
                  <c:v>43072</c:v>
                </c:pt>
                <c:pt idx="4">
                  <c:v>43073</c:v>
                </c:pt>
                <c:pt idx="5">
                  <c:v>43074</c:v>
                </c:pt>
                <c:pt idx="6" formatCode="d\-mmm">
                  <c:v>43075</c:v>
                </c:pt>
              </c:numCache>
            </c:numRef>
          </c:cat>
          <c:val>
            <c:numRef>
              <c:f>'R145'!$AB$4:$AB$12</c:f>
              <c:numCache>
                <c:formatCode>General</c:formatCode>
                <c:ptCount val="9"/>
                <c:pt idx="1">
                  <c:v>152.34</c:v>
                </c:pt>
                <c:pt idx="2">
                  <c:v>246.04</c:v>
                </c:pt>
              </c:numCache>
            </c:numRef>
          </c:val>
          <c:extLst>
            <c:ext xmlns:c16="http://schemas.microsoft.com/office/drawing/2014/chart" uri="{C3380CC4-5D6E-409C-BE32-E72D297353CC}">
              <c16:uniqueId val="{00000002-E94E-480D-8EA6-8AD0D3DA898B}"/>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'R145'!$P$4:$P$8</c:f>
              <c:numCache>
                <c:formatCode>m/d;@</c:formatCode>
                <c:ptCount val="5"/>
                <c:pt idx="0">
                  <c:v>43069</c:v>
                </c:pt>
                <c:pt idx="1">
                  <c:v>43070</c:v>
                </c:pt>
                <c:pt idx="2">
                  <c:v>43071</c:v>
                </c:pt>
                <c:pt idx="3">
                  <c:v>43072</c:v>
                </c:pt>
                <c:pt idx="4">
                  <c:v>43073</c:v>
                </c:pt>
              </c:numCache>
            </c:numRef>
          </c:cat>
          <c:val>
            <c:numRef>
              <c:f>'R145'!$AF$4:$AF$8</c:f>
              <c:numCache>
                <c:formatCode>General</c:formatCode>
                <c:ptCount val="5"/>
              </c:numCache>
            </c:numRef>
          </c:val>
          <c:extLst>
            <c:ext xmlns:c16="http://schemas.microsoft.com/office/drawing/2014/chart" uri="{C3380CC4-5D6E-409C-BE32-E72D297353CC}">
              <c16:uniqueId val="{00000003-E94E-480D-8EA6-8AD0D3DA898B}"/>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'R145'!$P$4:$P$12</c:f>
              <c:numCache>
                <c:formatCode>m/d;@</c:formatCode>
                <c:ptCount val="9"/>
                <c:pt idx="0">
                  <c:v>43069</c:v>
                </c:pt>
                <c:pt idx="1">
                  <c:v>43070</c:v>
                </c:pt>
                <c:pt idx="2">
                  <c:v>43071</c:v>
                </c:pt>
                <c:pt idx="3">
                  <c:v>43072</c:v>
                </c:pt>
                <c:pt idx="4">
                  <c:v>43073</c:v>
                </c:pt>
                <c:pt idx="5">
                  <c:v>43074</c:v>
                </c:pt>
                <c:pt idx="6" formatCode="d\-mmm">
                  <c:v>43075</c:v>
                </c:pt>
              </c:numCache>
            </c:numRef>
          </c:cat>
          <c:val>
            <c:numRef>
              <c:f>'R145'!$AJ$4:$AJ$8</c:f>
              <c:numCache>
                <c:formatCode>General</c:formatCode>
                <c:ptCount val="5"/>
              </c:numCache>
            </c:numRef>
          </c:val>
          <c:extLst>
            <c:ext xmlns:c16="http://schemas.microsoft.com/office/drawing/2014/chart" uri="{C3380CC4-5D6E-409C-BE32-E72D297353CC}">
              <c16:uniqueId val="{00000004-E94E-480D-8EA6-8AD0D3DA898B}"/>
            </c:ext>
          </c:extLst>
        </c:ser>
        <c:ser>
          <c:idx val="6"/>
          <c:order val="5"/>
          <c:tx>
            <c:v>5th trial</c:v>
          </c:tx>
          <c:spPr>
            <a:solidFill>
              <a:srgbClr val="7030A0"/>
            </a:solidFill>
            <a:ln>
              <a:solidFill>
                <a:srgbClr val="7030A0"/>
              </a:solidFill>
            </a:ln>
            <a:effectLst/>
          </c:spPr>
          <c:invertIfNegative val="0"/>
          <c:cat>
            <c:numRef>
              <c:f>'R145'!$P$4:$P$12</c:f>
              <c:numCache>
                <c:formatCode>m/d;@</c:formatCode>
                <c:ptCount val="9"/>
                <c:pt idx="0">
                  <c:v>43069</c:v>
                </c:pt>
                <c:pt idx="1">
                  <c:v>43070</c:v>
                </c:pt>
                <c:pt idx="2">
                  <c:v>43071</c:v>
                </c:pt>
                <c:pt idx="3">
                  <c:v>43072</c:v>
                </c:pt>
                <c:pt idx="4">
                  <c:v>43073</c:v>
                </c:pt>
                <c:pt idx="5">
                  <c:v>43074</c:v>
                </c:pt>
                <c:pt idx="6" formatCode="d\-mmm">
                  <c:v>43075</c:v>
                </c:pt>
              </c:numCache>
            </c:numRef>
          </c:cat>
          <c:val>
            <c:numRef>
              <c:f>'R145'!$AN$4:$AN$8</c:f>
              <c:numCache>
                <c:formatCode>General</c:formatCode>
                <c:ptCount val="5"/>
              </c:numCache>
            </c:numRef>
          </c:val>
          <c:extLst>
            <c:ext xmlns:c16="http://schemas.microsoft.com/office/drawing/2014/chart" uri="{C3380CC4-5D6E-409C-BE32-E72D297353CC}">
              <c16:uniqueId val="{00000005-E94E-480D-8EA6-8AD0D3DA898B}"/>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'R145'!$P$4:$P$12</c:f>
              <c:numCache>
                <c:formatCode>m/d;@</c:formatCode>
                <c:ptCount val="9"/>
                <c:pt idx="0">
                  <c:v>43069</c:v>
                </c:pt>
                <c:pt idx="1">
                  <c:v>43070</c:v>
                </c:pt>
                <c:pt idx="2">
                  <c:v>43071</c:v>
                </c:pt>
                <c:pt idx="3">
                  <c:v>43072</c:v>
                </c:pt>
                <c:pt idx="4">
                  <c:v>43073</c:v>
                </c:pt>
                <c:pt idx="5">
                  <c:v>43074</c:v>
                </c:pt>
                <c:pt idx="6" formatCode="d\-mmm">
                  <c:v>43075</c:v>
                </c:pt>
              </c:numCache>
            </c:numRef>
          </c:cat>
          <c:val>
            <c:numRef>
              <c:f>'R145'!$U$4:$U$12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E94E-480D-8EA6-8AD0D3DA898B}"/>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'R145'!$D$4:$D$16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'R145'!$J$4:$J$16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E436-4538-B938-B0C183D18DA2}"/>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'R146'!$Q$3</c:f>
              <c:strCache>
                <c:ptCount val="1"/>
                <c:pt idx="0">
                  <c:v>Out of room</c:v>
                </c:pt>
              </c:strCache>
            </c:strRef>
          </c:tx>
          <c:spPr>
            <a:solidFill>
              <a:schemeClr val="accent5"/>
            </a:solidFill>
            <a:ln>
              <a:solidFill>
                <a:schemeClr val="accent5"/>
              </a:solidFill>
            </a:ln>
            <a:effectLst/>
          </c:spPr>
          <c:invertIfNegative val="0"/>
          <c:cat>
            <c:numRef>
              <c:f>'R146'!$P$4:$P$12</c:f>
              <c:numCache>
                <c:formatCode>m/d;@</c:formatCode>
                <c:ptCount val="9"/>
                <c:pt idx="0">
                  <c:v>43069</c:v>
                </c:pt>
                <c:pt idx="1">
                  <c:v>43070</c:v>
                </c:pt>
                <c:pt idx="2">
                  <c:v>43071</c:v>
                </c:pt>
                <c:pt idx="3">
                  <c:v>43072</c:v>
                </c:pt>
                <c:pt idx="4">
                  <c:v>43073</c:v>
                </c:pt>
                <c:pt idx="5">
                  <c:v>43074</c:v>
                </c:pt>
                <c:pt idx="6" formatCode="d\-mmm">
                  <c:v>43075</c:v>
                </c:pt>
              </c:numCache>
            </c:numRef>
          </c:cat>
          <c:val>
            <c:numRef>
              <c:f>'R146'!$Q$4:$Q$12</c:f>
              <c:numCache>
                <c:formatCode>General</c:formatCode>
                <c:ptCount val="9"/>
                <c:pt idx="1">
                  <c:v>2</c:v>
                </c:pt>
                <c:pt idx="2">
                  <c:v>2</c:v>
                </c:pt>
                <c:pt idx="3">
                  <c:v>1</c:v>
                </c:pt>
              </c:numCache>
            </c:numRef>
          </c:val>
          <c:extLst>
            <c:ext xmlns:c16="http://schemas.microsoft.com/office/drawing/2014/chart" uri="{C3380CC4-5D6E-409C-BE32-E72D297353CC}">
              <c16:uniqueId val="{00000000-E298-4881-8425-A26112683856}"/>
            </c:ext>
          </c:extLst>
        </c:ser>
        <c:ser>
          <c:idx val="1"/>
          <c:order val="1"/>
          <c:tx>
            <c:strRef>
              <c:f>'R146'!$R$3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'R146'!$P$4:$P$12</c:f>
              <c:numCache>
                <c:formatCode>m/d;@</c:formatCode>
                <c:ptCount val="9"/>
                <c:pt idx="0">
                  <c:v>43069</c:v>
                </c:pt>
                <c:pt idx="1">
                  <c:v>43070</c:v>
                </c:pt>
                <c:pt idx="2">
                  <c:v>43071</c:v>
                </c:pt>
                <c:pt idx="3">
                  <c:v>43072</c:v>
                </c:pt>
                <c:pt idx="4">
                  <c:v>43073</c:v>
                </c:pt>
                <c:pt idx="5">
                  <c:v>43074</c:v>
                </c:pt>
                <c:pt idx="6" formatCode="d\-mmm">
                  <c:v>43075</c:v>
                </c:pt>
              </c:numCache>
            </c:numRef>
          </c:cat>
          <c:val>
            <c:numRef>
              <c:f>'R146'!$R$4:$R$12</c:f>
              <c:numCache>
                <c:formatCode>General</c:formatCode>
                <c:ptCount val="9"/>
                <c:pt idx="1">
                  <c:v>2</c:v>
                </c:pt>
                <c:pt idx="2">
                  <c:v>2</c:v>
                </c:pt>
                <c:pt idx="3">
                  <c:v>1</c:v>
                </c:pt>
              </c:numCache>
            </c:numRef>
          </c:val>
          <c:extLst>
            <c:ext xmlns:c16="http://schemas.microsoft.com/office/drawing/2014/chart" uri="{C3380CC4-5D6E-409C-BE32-E72D297353CC}">
              <c16:uniqueId val="{00000001-E298-4881-8425-A26112683856}"/>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'R146'!$P$4:$P$12</c:f>
              <c:numCache>
                <c:formatCode>m/d;@</c:formatCode>
                <c:ptCount val="9"/>
                <c:pt idx="0">
                  <c:v>43069</c:v>
                </c:pt>
                <c:pt idx="1">
                  <c:v>43070</c:v>
                </c:pt>
                <c:pt idx="2">
                  <c:v>43071</c:v>
                </c:pt>
                <c:pt idx="3">
                  <c:v>43072</c:v>
                </c:pt>
                <c:pt idx="4">
                  <c:v>43073</c:v>
                </c:pt>
                <c:pt idx="5">
                  <c:v>43074</c:v>
                </c:pt>
                <c:pt idx="6" formatCode="d\-mmm">
                  <c:v>43075</c:v>
                </c:pt>
              </c:numCache>
            </c:numRef>
          </c:cat>
          <c:val>
            <c:numRef>
              <c:f>'R146'!$W$4:$W$12</c:f>
              <c:numCache>
                <c:formatCode>0.0</c:formatCode>
                <c:ptCount val="9"/>
              </c:numCache>
            </c:numRef>
          </c:val>
          <c:extLst>
            <c:ext xmlns:c16="http://schemas.microsoft.com/office/drawing/2014/chart" uri="{C3380CC4-5D6E-409C-BE32-E72D297353CC}">
              <c16:uniqueId val="{00000000-2697-46E6-BA19-BCB7304A9D50}"/>
            </c:ext>
          </c:extLst>
        </c:ser>
        <c:ser>
          <c:idx val="1"/>
          <c:order val="1"/>
          <c:tx>
            <c:v>1st trial</c:v>
          </c:tx>
          <c:spPr>
            <a:solidFill>
              <a:srgbClr val="CCCC00"/>
            </a:solidFill>
            <a:ln>
              <a:solidFill>
                <a:srgbClr val="CCCC00"/>
              </a:solidFill>
            </a:ln>
            <a:effectLst/>
          </c:spPr>
          <c:invertIfNegative val="0"/>
          <c:cat>
            <c:numRef>
              <c:f>'R146'!$P$4:$P$12</c:f>
              <c:numCache>
                <c:formatCode>m/d;@</c:formatCode>
                <c:ptCount val="9"/>
                <c:pt idx="0">
                  <c:v>43069</c:v>
                </c:pt>
                <c:pt idx="1">
                  <c:v>43070</c:v>
                </c:pt>
                <c:pt idx="2">
                  <c:v>43071</c:v>
                </c:pt>
                <c:pt idx="3">
                  <c:v>43072</c:v>
                </c:pt>
                <c:pt idx="4">
                  <c:v>43073</c:v>
                </c:pt>
                <c:pt idx="5">
                  <c:v>43074</c:v>
                </c:pt>
                <c:pt idx="6" formatCode="d\-mmm">
                  <c:v>43075</c:v>
                </c:pt>
              </c:numCache>
            </c:numRef>
          </c:cat>
          <c:val>
            <c:numRef>
              <c:f>'R146'!$X$4:$X$12</c:f>
              <c:numCache>
                <c:formatCode>General</c:formatCode>
                <c:ptCount val="9"/>
                <c:pt idx="1">
                  <c:v>279</c:v>
                </c:pt>
                <c:pt idx="2">
                  <c:v>246.04</c:v>
                </c:pt>
                <c:pt idx="3">
                  <c:v>277.38</c:v>
                </c:pt>
              </c:numCache>
            </c:numRef>
          </c:val>
          <c:extLst>
            <c:ext xmlns:c16="http://schemas.microsoft.com/office/drawing/2014/chart" uri="{C3380CC4-5D6E-409C-BE32-E72D297353CC}">
              <c16:uniqueId val="{00000001-2697-46E6-BA19-BCB7304A9D50}"/>
            </c:ext>
          </c:extLst>
        </c:ser>
        <c:ser>
          <c:idx val="2"/>
          <c:order val="2"/>
          <c:tx>
            <c:v>2nd trial</c:v>
          </c:tx>
          <c:spPr>
            <a:solidFill>
              <a:srgbClr val="CC6600"/>
            </a:solidFill>
            <a:ln>
              <a:solidFill>
                <a:srgbClr val="CC6600"/>
              </a:solidFill>
            </a:ln>
            <a:effectLst/>
          </c:spPr>
          <c:invertIfNegative val="0"/>
          <c:cat>
            <c:numRef>
              <c:f>'R146'!$P$4:$P$12</c:f>
              <c:numCache>
                <c:formatCode>m/d;@</c:formatCode>
                <c:ptCount val="9"/>
                <c:pt idx="0">
                  <c:v>43069</c:v>
                </c:pt>
                <c:pt idx="1">
                  <c:v>43070</c:v>
                </c:pt>
                <c:pt idx="2">
                  <c:v>43071</c:v>
                </c:pt>
                <c:pt idx="3">
                  <c:v>43072</c:v>
                </c:pt>
                <c:pt idx="4">
                  <c:v>43073</c:v>
                </c:pt>
                <c:pt idx="5">
                  <c:v>43074</c:v>
                </c:pt>
                <c:pt idx="6" formatCode="d\-mmm">
                  <c:v>43075</c:v>
                </c:pt>
              </c:numCache>
            </c:numRef>
          </c:cat>
          <c:val>
            <c:numRef>
              <c:f>'R146'!$AB$4:$AB$12</c:f>
              <c:numCache>
                <c:formatCode>General</c:formatCode>
                <c:ptCount val="9"/>
                <c:pt idx="1">
                  <c:v>152.34</c:v>
                </c:pt>
                <c:pt idx="2">
                  <c:v>246.04</c:v>
                </c:pt>
              </c:numCache>
            </c:numRef>
          </c:val>
          <c:extLst>
            <c:ext xmlns:c16="http://schemas.microsoft.com/office/drawing/2014/chart" uri="{C3380CC4-5D6E-409C-BE32-E72D297353CC}">
              <c16:uniqueId val="{00000002-2697-46E6-BA19-BCB7304A9D50}"/>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'R146'!$P$4:$P$8</c:f>
              <c:numCache>
                <c:formatCode>m/d;@</c:formatCode>
                <c:ptCount val="5"/>
                <c:pt idx="0">
                  <c:v>43069</c:v>
                </c:pt>
                <c:pt idx="1">
                  <c:v>43070</c:v>
                </c:pt>
                <c:pt idx="2">
                  <c:v>43071</c:v>
                </c:pt>
                <c:pt idx="3">
                  <c:v>43072</c:v>
                </c:pt>
                <c:pt idx="4">
                  <c:v>43073</c:v>
                </c:pt>
              </c:numCache>
            </c:numRef>
          </c:cat>
          <c:val>
            <c:numRef>
              <c:f>'R146'!$AF$4:$AF$8</c:f>
              <c:numCache>
                <c:formatCode>General</c:formatCode>
                <c:ptCount val="5"/>
              </c:numCache>
            </c:numRef>
          </c:val>
          <c:extLst>
            <c:ext xmlns:c16="http://schemas.microsoft.com/office/drawing/2014/chart" uri="{C3380CC4-5D6E-409C-BE32-E72D297353CC}">
              <c16:uniqueId val="{00000003-2697-46E6-BA19-BCB7304A9D50}"/>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'R146'!$P$4:$P$12</c:f>
              <c:numCache>
                <c:formatCode>m/d;@</c:formatCode>
                <c:ptCount val="9"/>
                <c:pt idx="0">
                  <c:v>43069</c:v>
                </c:pt>
                <c:pt idx="1">
                  <c:v>43070</c:v>
                </c:pt>
                <c:pt idx="2">
                  <c:v>43071</c:v>
                </c:pt>
                <c:pt idx="3">
                  <c:v>43072</c:v>
                </c:pt>
                <c:pt idx="4">
                  <c:v>43073</c:v>
                </c:pt>
                <c:pt idx="5">
                  <c:v>43074</c:v>
                </c:pt>
                <c:pt idx="6" formatCode="d\-mmm">
                  <c:v>43075</c:v>
                </c:pt>
              </c:numCache>
            </c:numRef>
          </c:cat>
          <c:val>
            <c:numRef>
              <c:f>'R146'!$AJ$4:$AJ$8</c:f>
              <c:numCache>
                <c:formatCode>General</c:formatCode>
                <c:ptCount val="5"/>
              </c:numCache>
            </c:numRef>
          </c:val>
          <c:extLst>
            <c:ext xmlns:c16="http://schemas.microsoft.com/office/drawing/2014/chart" uri="{C3380CC4-5D6E-409C-BE32-E72D297353CC}">
              <c16:uniqueId val="{00000004-2697-46E6-BA19-BCB7304A9D50}"/>
            </c:ext>
          </c:extLst>
        </c:ser>
        <c:ser>
          <c:idx val="6"/>
          <c:order val="5"/>
          <c:tx>
            <c:v>5th trial</c:v>
          </c:tx>
          <c:spPr>
            <a:solidFill>
              <a:srgbClr val="7030A0"/>
            </a:solidFill>
            <a:ln>
              <a:solidFill>
                <a:srgbClr val="7030A0"/>
              </a:solidFill>
            </a:ln>
            <a:effectLst/>
          </c:spPr>
          <c:invertIfNegative val="0"/>
          <c:cat>
            <c:numRef>
              <c:f>'R146'!$P$4:$P$12</c:f>
              <c:numCache>
                <c:formatCode>m/d;@</c:formatCode>
                <c:ptCount val="9"/>
                <c:pt idx="0">
                  <c:v>43069</c:v>
                </c:pt>
                <c:pt idx="1">
                  <c:v>43070</c:v>
                </c:pt>
                <c:pt idx="2">
                  <c:v>43071</c:v>
                </c:pt>
                <c:pt idx="3">
                  <c:v>43072</c:v>
                </c:pt>
                <c:pt idx="4">
                  <c:v>43073</c:v>
                </c:pt>
                <c:pt idx="5">
                  <c:v>43074</c:v>
                </c:pt>
                <c:pt idx="6" formatCode="d\-mmm">
                  <c:v>43075</c:v>
                </c:pt>
              </c:numCache>
            </c:numRef>
          </c:cat>
          <c:val>
            <c:numRef>
              <c:f>'R146'!$AN$4:$AN$8</c:f>
              <c:numCache>
                <c:formatCode>General</c:formatCode>
                <c:ptCount val="5"/>
              </c:numCache>
            </c:numRef>
          </c:val>
          <c:extLst>
            <c:ext xmlns:c16="http://schemas.microsoft.com/office/drawing/2014/chart" uri="{C3380CC4-5D6E-409C-BE32-E72D297353CC}">
              <c16:uniqueId val="{00000005-2697-46E6-BA19-BCB7304A9D50}"/>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'R146'!$P$4:$P$12</c:f>
              <c:numCache>
                <c:formatCode>m/d;@</c:formatCode>
                <c:ptCount val="9"/>
                <c:pt idx="0">
                  <c:v>43069</c:v>
                </c:pt>
                <c:pt idx="1">
                  <c:v>43070</c:v>
                </c:pt>
                <c:pt idx="2">
                  <c:v>43071</c:v>
                </c:pt>
                <c:pt idx="3">
                  <c:v>43072</c:v>
                </c:pt>
                <c:pt idx="4">
                  <c:v>43073</c:v>
                </c:pt>
                <c:pt idx="5">
                  <c:v>43074</c:v>
                </c:pt>
                <c:pt idx="6" formatCode="d\-mmm">
                  <c:v>43075</c:v>
                </c:pt>
              </c:numCache>
            </c:numRef>
          </c:cat>
          <c:val>
            <c:numRef>
              <c:f>'R146'!$U$4:$U$12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2697-46E6-BA19-BCB7304A9D50}"/>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'R146'!$D$4:$D$16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'R146'!$J$4:$J$16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A5C3-4E81-B542-20364AAE08A3}"/>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'R149'!$Q$3</c:f>
              <c:strCache>
                <c:ptCount val="1"/>
                <c:pt idx="0">
                  <c:v>Out of room</c:v>
                </c:pt>
              </c:strCache>
            </c:strRef>
          </c:tx>
          <c:spPr>
            <a:solidFill>
              <a:schemeClr val="accent5"/>
            </a:solidFill>
            <a:ln>
              <a:solidFill>
                <a:schemeClr val="accent5"/>
              </a:solidFill>
            </a:ln>
            <a:effectLst/>
          </c:spPr>
          <c:invertIfNegative val="0"/>
          <c:cat>
            <c:numRef>
              <c:f>'R149'!$P$4:$P$12</c:f>
              <c:numCache>
                <c:formatCode>m/d;@</c:formatCode>
                <c:ptCount val="9"/>
                <c:pt idx="0">
                  <c:v>43069</c:v>
                </c:pt>
                <c:pt idx="1">
                  <c:v>43070</c:v>
                </c:pt>
                <c:pt idx="2">
                  <c:v>43071</c:v>
                </c:pt>
                <c:pt idx="3">
                  <c:v>43072</c:v>
                </c:pt>
                <c:pt idx="4">
                  <c:v>43073</c:v>
                </c:pt>
                <c:pt idx="5">
                  <c:v>43074</c:v>
                </c:pt>
                <c:pt idx="6" formatCode="d\-mmm">
                  <c:v>43075</c:v>
                </c:pt>
              </c:numCache>
            </c:numRef>
          </c:cat>
          <c:val>
            <c:numRef>
              <c:f>'R149'!$Q$4:$Q$12</c:f>
              <c:numCache>
                <c:formatCode>General</c:formatCode>
                <c:ptCount val="9"/>
                <c:pt idx="1">
                  <c:v>2</c:v>
                </c:pt>
                <c:pt idx="2">
                  <c:v>2</c:v>
                </c:pt>
                <c:pt idx="3">
                  <c:v>1</c:v>
                </c:pt>
              </c:numCache>
            </c:numRef>
          </c:val>
          <c:extLst>
            <c:ext xmlns:c16="http://schemas.microsoft.com/office/drawing/2014/chart" uri="{C3380CC4-5D6E-409C-BE32-E72D297353CC}">
              <c16:uniqueId val="{00000000-4399-4BF7-A065-0A20D6366F2D}"/>
            </c:ext>
          </c:extLst>
        </c:ser>
        <c:ser>
          <c:idx val="1"/>
          <c:order val="1"/>
          <c:tx>
            <c:strRef>
              <c:f>'R149'!$R$3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'R149'!$P$4:$P$12</c:f>
              <c:numCache>
                <c:formatCode>m/d;@</c:formatCode>
                <c:ptCount val="9"/>
                <c:pt idx="0">
                  <c:v>43069</c:v>
                </c:pt>
                <c:pt idx="1">
                  <c:v>43070</c:v>
                </c:pt>
                <c:pt idx="2">
                  <c:v>43071</c:v>
                </c:pt>
                <c:pt idx="3">
                  <c:v>43072</c:v>
                </c:pt>
                <c:pt idx="4">
                  <c:v>43073</c:v>
                </c:pt>
                <c:pt idx="5">
                  <c:v>43074</c:v>
                </c:pt>
                <c:pt idx="6" formatCode="d\-mmm">
                  <c:v>43075</c:v>
                </c:pt>
              </c:numCache>
            </c:numRef>
          </c:cat>
          <c:val>
            <c:numRef>
              <c:f>'R149'!$R$4:$R$12</c:f>
              <c:numCache>
                <c:formatCode>General</c:formatCode>
                <c:ptCount val="9"/>
                <c:pt idx="1">
                  <c:v>2</c:v>
                </c:pt>
                <c:pt idx="2">
                  <c:v>2</c:v>
                </c:pt>
                <c:pt idx="3">
                  <c:v>1</c:v>
                </c:pt>
              </c:numCache>
            </c:numRef>
          </c:val>
          <c:extLst>
            <c:ext xmlns:c16="http://schemas.microsoft.com/office/drawing/2014/chart" uri="{C3380CC4-5D6E-409C-BE32-E72D297353CC}">
              <c16:uniqueId val="{00000001-4399-4BF7-A065-0A20D6366F2D}"/>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'R149'!$P$4:$P$12</c:f>
              <c:numCache>
                <c:formatCode>m/d;@</c:formatCode>
                <c:ptCount val="9"/>
                <c:pt idx="0">
                  <c:v>43069</c:v>
                </c:pt>
                <c:pt idx="1">
                  <c:v>43070</c:v>
                </c:pt>
                <c:pt idx="2">
                  <c:v>43071</c:v>
                </c:pt>
                <c:pt idx="3">
                  <c:v>43072</c:v>
                </c:pt>
                <c:pt idx="4">
                  <c:v>43073</c:v>
                </c:pt>
                <c:pt idx="5">
                  <c:v>43074</c:v>
                </c:pt>
                <c:pt idx="6" formatCode="d\-mmm">
                  <c:v>43075</c:v>
                </c:pt>
              </c:numCache>
            </c:numRef>
          </c:cat>
          <c:val>
            <c:numRef>
              <c:f>'R149'!$W$4:$W$12</c:f>
              <c:numCache>
                <c:formatCode>0.0</c:formatCode>
                <c:ptCount val="9"/>
              </c:numCache>
            </c:numRef>
          </c:val>
          <c:extLst>
            <c:ext xmlns:c16="http://schemas.microsoft.com/office/drawing/2014/chart" uri="{C3380CC4-5D6E-409C-BE32-E72D297353CC}">
              <c16:uniqueId val="{00000000-66B7-4E4E-88F2-12179F85213F}"/>
            </c:ext>
          </c:extLst>
        </c:ser>
        <c:ser>
          <c:idx val="1"/>
          <c:order val="1"/>
          <c:tx>
            <c:v>1st trial</c:v>
          </c:tx>
          <c:spPr>
            <a:solidFill>
              <a:srgbClr val="CCCC00"/>
            </a:solidFill>
            <a:ln>
              <a:solidFill>
                <a:srgbClr val="CCCC00"/>
              </a:solidFill>
            </a:ln>
            <a:effectLst/>
          </c:spPr>
          <c:invertIfNegative val="0"/>
          <c:cat>
            <c:numRef>
              <c:f>'R149'!$P$4:$P$12</c:f>
              <c:numCache>
                <c:formatCode>m/d;@</c:formatCode>
                <c:ptCount val="9"/>
                <c:pt idx="0">
                  <c:v>43069</c:v>
                </c:pt>
                <c:pt idx="1">
                  <c:v>43070</c:v>
                </c:pt>
                <c:pt idx="2">
                  <c:v>43071</c:v>
                </c:pt>
                <c:pt idx="3">
                  <c:v>43072</c:v>
                </c:pt>
                <c:pt idx="4">
                  <c:v>43073</c:v>
                </c:pt>
                <c:pt idx="5">
                  <c:v>43074</c:v>
                </c:pt>
                <c:pt idx="6" formatCode="d\-mmm">
                  <c:v>43075</c:v>
                </c:pt>
              </c:numCache>
            </c:numRef>
          </c:cat>
          <c:val>
            <c:numRef>
              <c:f>'R149'!$X$4:$X$12</c:f>
              <c:numCache>
                <c:formatCode>General</c:formatCode>
                <c:ptCount val="9"/>
                <c:pt idx="1">
                  <c:v>279</c:v>
                </c:pt>
                <c:pt idx="2">
                  <c:v>246.04</c:v>
                </c:pt>
                <c:pt idx="3">
                  <c:v>277.38</c:v>
                </c:pt>
              </c:numCache>
            </c:numRef>
          </c:val>
          <c:extLst>
            <c:ext xmlns:c16="http://schemas.microsoft.com/office/drawing/2014/chart" uri="{C3380CC4-5D6E-409C-BE32-E72D297353CC}">
              <c16:uniqueId val="{00000001-66B7-4E4E-88F2-12179F85213F}"/>
            </c:ext>
          </c:extLst>
        </c:ser>
        <c:ser>
          <c:idx val="2"/>
          <c:order val="2"/>
          <c:tx>
            <c:v>2nd trial</c:v>
          </c:tx>
          <c:spPr>
            <a:solidFill>
              <a:srgbClr val="CC6600"/>
            </a:solidFill>
            <a:ln>
              <a:solidFill>
                <a:srgbClr val="CC6600"/>
              </a:solidFill>
            </a:ln>
            <a:effectLst/>
          </c:spPr>
          <c:invertIfNegative val="0"/>
          <c:cat>
            <c:numRef>
              <c:f>'R149'!$P$4:$P$12</c:f>
              <c:numCache>
                <c:formatCode>m/d;@</c:formatCode>
                <c:ptCount val="9"/>
                <c:pt idx="0">
                  <c:v>43069</c:v>
                </c:pt>
                <c:pt idx="1">
                  <c:v>43070</c:v>
                </c:pt>
                <c:pt idx="2">
                  <c:v>43071</c:v>
                </c:pt>
                <c:pt idx="3">
                  <c:v>43072</c:v>
                </c:pt>
                <c:pt idx="4">
                  <c:v>43073</c:v>
                </c:pt>
                <c:pt idx="5">
                  <c:v>43074</c:v>
                </c:pt>
                <c:pt idx="6" formatCode="d\-mmm">
                  <c:v>43075</c:v>
                </c:pt>
              </c:numCache>
            </c:numRef>
          </c:cat>
          <c:val>
            <c:numRef>
              <c:f>'R149'!$AB$4:$AB$12</c:f>
              <c:numCache>
                <c:formatCode>General</c:formatCode>
                <c:ptCount val="9"/>
                <c:pt idx="1">
                  <c:v>152.34</c:v>
                </c:pt>
                <c:pt idx="2">
                  <c:v>246.04</c:v>
                </c:pt>
              </c:numCache>
            </c:numRef>
          </c:val>
          <c:extLst>
            <c:ext xmlns:c16="http://schemas.microsoft.com/office/drawing/2014/chart" uri="{C3380CC4-5D6E-409C-BE32-E72D297353CC}">
              <c16:uniqueId val="{00000002-66B7-4E4E-88F2-12179F85213F}"/>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'R149'!$P$4:$P$8</c:f>
              <c:numCache>
                <c:formatCode>m/d;@</c:formatCode>
                <c:ptCount val="5"/>
                <c:pt idx="0">
                  <c:v>43069</c:v>
                </c:pt>
                <c:pt idx="1">
                  <c:v>43070</c:v>
                </c:pt>
                <c:pt idx="2">
                  <c:v>43071</c:v>
                </c:pt>
                <c:pt idx="3">
                  <c:v>43072</c:v>
                </c:pt>
                <c:pt idx="4">
                  <c:v>43073</c:v>
                </c:pt>
              </c:numCache>
            </c:numRef>
          </c:cat>
          <c:val>
            <c:numRef>
              <c:f>'R149'!$AF$4:$AF$8</c:f>
              <c:numCache>
                <c:formatCode>General</c:formatCode>
                <c:ptCount val="5"/>
              </c:numCache>
            </c:numRef>
          </c:val>
          <c:extLst>
            <c:ext xmlns:c16="http://schemas.microsoft.com/office/drawing/2014/chart" uri="{C3380CC4-5D6E-409C-BE32-E72D297353CC}">
              <c16:uniqueId val="{00000003-66B7-4E4E-88F2-12179F85213F}"/>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'R149'!$P$4:$P$12</c:f>
              <c:numCache>
                <c:formatCode>m/d;@</c:formatCode>
                <c:ptCount val="9"/>
                <c:pt idx="0">
                  <c:v>43069</c:v>
                </c:pt>
                <c:pt idx="1">
                  <c:v>43070</c:v>
                </c:pt>
                <c:pt idx="2">
                  <c:v>43071</c:v>
                </c:pt>
                <c:pt idx="3">
                  <c:v>43072</c:v>
                </c:pt>
                <c:pt idx="4">
                  <c:v>43073</c:v>
                </c:pt>
                <c:pt idx="5">
                  <c:v>43074</c:v>
                </c:pt>
                <c:pt idx="6" formatCode="d\-mmm">
                  <c:v>43075</c:v>
                </c:pt>
              </c:numCache>
            </c:numRef>
          </c:cat>
          <c:val>
            <c:numRef>
              <c:f>'R149'!$AJ$4:$AJ$8</c:f>
              <c:numCache>
                <c:formatCode>General</c:formatCode>
                <c:ptCount val="5"/>
              </c:numCache>
            </c:numRef>
          </c:val>
          <c:extLst>
            <c:ext xmlns:c16="http://schemas.microsoft.com/office/drawing/2014/chart" uri="{C3380CC4-5D6E-409C-BE32-E72D297353CC}">
              <c16:uniqueId val="{00000004-66B7-4E4E-88F2-12179F85213F}"/>
            </c:ext>
          </c:extLst>
        </c:ser>
        <c:ser>
          <c:idx val="6"/>
          <c:order val="5"/>
          <c:tx>
            <c:v>5th trial</c:v>
          </c:tx>
          <c:spPr>
            <a:solidFill>
              <a:srgbClr val="7030A0"/>
            </a:solidFill>
            <a:ln>
              <a:solidFill>
                <a:srgbClr val="7030A0"/>
              </a:solidFill>
            </a:ln>
            <a:effectLst/>
          </c:spPr>
          <c:invertIfNegative val="0"/>
          <c:cat>
            <c:numRef>
              <c:f>'R149'!$P$4:$P$12</c:f>
              <c:numCache>
                <c:formatCode>m/d;@</c:formatCode>
                <c:ptCount val="9"/>
                <c:pt idx="0">
                  <c:v>43069</c:v>
                </c:pt>
                <c:pt idx="1">
                  <c:v>43070</c:v>
                </c:pt>
                <c:pt idx="2">
                  <c:v>43071</c:v>
                </c:pt>
                <c:pt idx="3">
                  <c:v>43072</c:v>
                </c:pt>
                <c:pt idx="4">
                  <c:v>43073</c:v>
                </c:pt>
                <c:pt idx="5">
                  <c:v>43074</c:v>
                </c:pt>
                <c:pt idx="6" formatCode="d\-mmm">
                  <c:v>43075</c:v>
                </c:pt>
              </c:numCache>
            </c:numRef>
          </c:cat>
          <c:val>
            <c:numRef>
              <c:f>'R149'!$AN$4:$AN$8</c:f>
              <c:numCache>
                <c:formatCode>General</c:formatCode>
                <c:ptCount val="5"/>
              </c:numCache>
            </c:numRef>
          </c:val>
          <c:extLst>
            <c:ext xmlns:c16="http://schemas.microsoft.com/office/drawing/2014/chart" uri="{C3380CC4-5D6E-409C-BE32-E72D297353CC}">
              <c16:uniqueId val="{00000005-66B7-4E4E-88F2-12179F85213F}"/>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'R149'!$P$4:$P$12</c:f>
              <c:numCache>
                <c:formatCode>m/d;@</c:formatCode>
                <c:ptCount val="9"/>
                <c:pt idx="0">
                  <c:v>43069</c:v>
                </c:pt>
                <c:pt idx="1">
                  <c:v>43070</c:v>
                </c:pt>
                <c:pt idx="2">
                  <c:v>43071</c:v>
                </c:pt>
                <c:pt idx="3">
                  <c:v>43072</c:v>
                </c:pt>
                <c:pt idx="4">
                  <c:v>43073</c:v>
                </c:pt>
                <c:pt idx="5">
                  <c:v>43074</c:v>
                </c:pt>
                <c:pt idx="6" formatCode="d\-mmm">
                  <c:v>43075</c:v>
                </c:pt>
              </c:numCache>
            </c:numRef>
          </c:cat>
          <c:val>
            <c:numRef>
              <c:f>'R149'!$U$4:$U$12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66B7-4E4E-88F2-12179F85213F}"/>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'R149'!$D$4:$D$16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'R149'!$J$4:$J$16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7DDD-4BD5-A588-56D39B17863A}"/>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'R150'!$Q$3</c:f>
              <c:strCache>
                <c:ptCount val="1"/>
                <c:pt idx="0">
                  <c:v>Out of room</c:v>
                </c:pt>
              </c:strCache>
            </c:strRef>
          </c:tx>
          <c:spPr>
            <a:solidFill>
              <a:schemeClr val="accent5"/>
            </a:solidFill>
            <a:ln>
              <a:solidFill>
                <a:schemeClr val="accent5"/>
              </a:solidFill>
            </a:ln>
            <a:effectLst/>
          </c:spPr>
          <c:invertIfNegative val="0"/>
          <c:cat>
            <c:numRef>
              <c:f>'R150'!$P$4:$P$12</c:f>
              <c:numCache>
                <c:formatCode>m/d;@</c:formatCode>
                <c:ptCount val="9"/>
                <c:pt idx="0">
                  <c:v>43069</c:v>
                </c:pt>
                <c:pt idx="1">
                  <c:v>43070</c:v>
                </c:pt>
                <c:pt idx="2">
                  <c:v>43071</c:v>
                </c:pt>
                <c:pt idx="3">
                  <c:v>43072</c:v>
                </c:pt>
                <c:pt idx="4">
                  <c:v>43073</c:v>
                </c:pt>
                <c:pt idx="5">
                  <c:v>43074</c:v>
                </c:pt>
                <c:pt idx="6" formatCode="d\-mmm">
                  <c:v>43075</c:v>
                </c:pt>
              </c:numCache>
            </c:numRef>
          </c:cat>
          <c:val>
            <c:numRef>
              <c:f>'R150'!$Q$4:$Q$12</c:f>
              <c:numCache>
                <c:formatCode>General</c:formatCode>
                <c:ptCount val="9"/>
                <c:pt idx="1">
                  <c:v>2</c:v>
                </c:pt>
                <c:pt idx="2">
                  <c:v>2</c:v>
                </c:pt>
                <c:pt idx="3">
                  <c:v>1</c:v>
                </c:pt>
              </c:numCache>
            </c:numRef>
          </c:val>
          <c:extLst>
            <c:ext xmlns:c16="http://schemas.microsoft.com/office/drawing/2014/chart" uri="{C3380CC4-5D6E-409C-BE32-E72D297353CC}">
              <c16:uniqueId val="{00000000-B473-42F3-8817-2FCA2795E8BD}"/>
            </c:ext>
          </c:extLst>
        </c:ser>
        <c:ser>
          <c:idx val="1"/>
          <c:order val="1"/>
          <c:tx>
            <c:strRef>
              <c:f>'R150'!$R$3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'R150'!$P$4:$P$12</c:f>
              <c:numCache>
                <c:formatCode>m/d;@</c:formatCode>
                <c:ptCount val="9"/>
                <c:pt idx="0">
                  <c:v>43069</c:v>
                </c:pt>
                <c:pt idx="1">
                  <c:v>43070</c:v>
                </c:pt>
                <c:pt idx="2">
                  <c:v>43071</c:v>
                </c:pt>
                <c:pt idx="3">
                  <c:v>43072</c:v>
                </c:pt>
                <c:pt idx="4">
                  <c:v>43073</c:v>
                </c:pt>
                <c:pt idx="5">
                  <c:v>43074</c:v>
                </c:pt>
                <c:pt idx="6" formatCode="d\-mmm">
                  <c:v>43075</c:v>
                </c:pt>
              </c:numCache>
            </c:numRef>
          </c:cat>
          <c:val>
            <c:numRef>
              <c:f>'R150'!$R$4:$R$12</c:f>
              <c:numCache>
                <c:formatCode>General</c:formatCode>
                <c:ptCount val="9"/>
                <c:pt idx="1">
                  <c:v>2</c:v>
                </c:pt>
                <c:pt idx="2">
                  <c:v>2</c:v>
                </c:pt>
                <c:pt idx="3">
                  <c:v>1</c:v>
                </c:pt>
              </c:numCache>
            </c:numRef>
          </c:val>
          <c:extLst>
            <c:ext xmlns:c16="http://schemas.microsoft.com/office/drawing/2014/chart" uri="{C3380CC4-5D6E-409C-BE32-E72D297353CC}">
              <c16:uniqueId val="{00000001-B473-42F3-8817-2FCA2795E8BD}"/>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'R150'!$P$4:$P$12</c:f>
              <c:numCache>
                <c:formatCode>m/d;@</c:formatCode>
                <c:ptCount val="9"/>
                <c:pt idx="0">
                  <c:v>43069</c:v>
                </c:pt>
                <c:pt idx="1">
                  <c:v>43070</c:v>
                </c:pt>
                <c:pt idx="2">
                  <c:v>43071</c:v>
                </c:pt>
                <c:pt idx="3">
                  <c:v>43072</c:v>
                </c:pt>
                <c:pt idx="4">
                  <c:v>43073</c:v>
                </c:pt>
                <c:pt idx="5">
                  <c:v>43074</c:v>
                </c:pt>
                <c:pt idx="6" formatCode="d\-mmm">
                  <c:v>43075</c:v>
                </c:pt>
              </c:numCache>
            </c:numRef>
          </c:cat>
          <c:val>
            <c:numRef>
              <c:f>'R150'!$W$4:$W$12</c:f>
              <c:numCache>
                <c:formatCode>0.0</c:formatCode>
                <c:ptCount val="9"/>
              </c:numCache>
            </c:numRef>
          </c:val>
          <c:extLst>
            <c:ext xmlns:c16="http://schemas.microsoft.com/office/drawing/2014/chart" uri="{C3380CC4-5D6E-409C-BE32-E72D297353CC}">
              <c16:uniqueId val="{00000000-CA66-4EC1-9227-077AD6208740}"/>
            </c:ext>
          </c:extLst>
        </c:ser>
        <c:ser>
          <c:idx val="1"/>
          <c:order val="1"/>
          <c:tx>
            <c:v>1st trial</c:v>
          </c:tx>
          <c:spPr>
            <a:solidFill>
              <a:srgbClr val="CCCC00"/>
            </a:solidFill>
            <a:ln>
              <a:solidFill>
                <a:srgbClr val="CCCC00"/>
              </a:solidFill>
            </a:ln>
            <a:effectLst/>
          </c:spPr>
          <c:invertIfNegative val="0"/>
          <c:cat>
            <c:numRef>
              <c:f>'R150'!$P$4:$P$12</c:f>
              <c:numCache>
                <c:formatCode>m/d;@</c:formatCode>
                <c:ptCount val="9"/>
                <c:pt idx="0">
                  <c:v>43069</c:v>
                </c:pt>
                <c:pt idx="1">
                  <c:v>43070</c:v>
                </c:pt>
                <c:pt idx="2">
                  <c:v>43071</c:v>
                </c:pt>
                <c:pt idx="3">
                  <c:v>43072</c:v>
                </c:pt>
                <c:pt idx="4">
                  <c:v>43073</c:v>
                </c:pt>
                <c:pt idx="5">
                  <c:v>43074</c:v>
                </c:pt>
                <c:pt idx="6" formatCode="d\-mmm">
                  <c:v>43075</c:v>
                </c:pt>
              </c:numCache>
            </c:numRef>
          </c:cat>
          <c:val>
            <c:numRef>
              <c:f>'R150'!$X$4:$X$12</c:f>
              <c:numCache>
                <c:formatCode>General</c:formatCode>
                <c:ptCount val="9"/>
                <c:pt idx="1">
                  <c:v>279</c:v>
                </c:pt>
                <c:pt idx="2">
                  <c:v>246.04</c:v>
                </c:pt>
                <c:pt idx="3">
                  <c:v>277.38</c:v>
                </c:pt>
              </c:numCache>
            </c:numRef>
          </c:val>
          <c:extLst>
            <c:ext xmlns:c16="http://schemas.microsoft.com/office/drawing/2014/chart" uri="{C3380CC4-5D6E-409C-BE32-E72D297353CC}">
              <c16:uniqueId val="{00000001-CA66-4EC1-9227-077AD6208740}"/>
            </c:ext>
          </c:extLst>
        </c:ser>
        <c:ser>
          <c:idx val="2"/>
          <c:order val="2"/>
          <c:tx>
            <c:v>2nd trial</c:v>
          </c:tx>
          <c:spPr>
            <a:solidFill>
              <a:srgbClr val="CC6600"/>
            </a:solidFill>
            <a:ln>
              <a:solidFill>
                <a:srgbClr val="CC6600"/>
              </a:solidFill>
            </a:ln>
            <a:effectLst/>
          </c:spPr>
          <c:invertIfNegative val="0"/>
          <c:cat>
            <c:numRef>
              <c:f>'R150'!$P$4:$P$12</c:f>
              <c:numCache>
                <c:formatCode>m/d;@</c:formatCode>
                <c:ptCount val="9"/>
                <c:pt idx="0">
                  <c:v>43069</c:v>
                </c:pt>
                <c:pt idx="1">
                  <c:v>43070</c:v>
                </c:pt>
                <c:pt idx="2">
                  <c:v>43071</c:v>
                </c:pt>
                <c:pt idx="3">
                  <c:v>43072</c:v>
                </c:pt>
                <c:pt idx="4">
                  <c:v>43073</c:v>
                </c:pt>
                <c:pt idx="5">
                  <c:v>43074</c:v>
                </c:pt>
                <c:pt idx="6" formatCode="d\-mmm">
                  <c:v>43075</c:v>
                </c:pt>
              </c:numCache>
            </c:numRef>
          </c:cat>
          <c:val>
            <c:numRef>
              <c:f>'R150'!$AB$4:$AB$12</c:f>
              <c:numCache>
                <c:formatCode>General</c:formatCode>
                <c:ptCount val="9"/>
                <c:pt idx="1">
                  <c:v>152.34</c:v>
                </c:pt>
                <c:pt idx="2">
                  <c:v>246.04</c:v>
                </c:pt>
              </c:numCache>
            </c:numRef>
          </c:val>
          <c:extLst>
            <c:ext xmlns:c16="http://schemas.microsoft.com/office/drawing/2014/chart" uri="{C3380CC4-5D6E-409C-BE32-E72D297353CC}">
              <c16:uniqueId val="{00000002-CA66-4EC1-9227-077AD6208740}"/>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'R150'!$P$4:$P$8</c:f>
              <c:numCache>
                <c:formatCode>m/d;@</c:formatCode>
                <c:ptCount val="5"/>
                <c:pt idx="0">
                  <c:v>43069</c:v>
                </c:pt>
                <c:pt idx="1">
                  <c:v>43070</c:v>
                </c:pt>
                <c:pt idx="2">
                  <c:v>43071</c:v>
                </c:pt>
                <c:pt idx="3">
                  <c:v>43072</c:v>
                </c:pt>
                <c:pt idx="4">
                  <c:v>43073</c:v>
                </c:pt>
              </c:numCache>
            </c:numRef>
          </c:cat>
          <c:val>
            <c:numRef>
              <c:f>'R150'!$AF$4:$AF$8</c:f>
              <c:numCache>
                <c:formatCode>General</c:formatCode>
                <c:ptCount val="5"/>
              </c:numCache>
            </c:numRef>
          </c:val>
          <c:extLst>
            <c:ext xmlns:c16="http://schemas.microsoft.com/office/drawing/2014/chart" uri="{C3380CC4-5D6E-409C-BE32-E72D297353CC}">
              <c16:uniqueId val="{00000003-CA66-4EC1-9227-077AD6208740}"/>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'R150'!$P$4:$P$12</c:f>
              <c:numCache>
                <c:formatCode>m/d;@</c:formatCode>
                <c:ptCount val="9"/>
                <c:pt idx="0">
                  <c:v>43069</c:v>
                </c:pt>
                <c:pt idx="1">
                  <c:v>43070</c:v>
                </c:pt>
                <c:pt idx="2">
                  <c:v>43071</c:v>
                </c:pt>
                <c:pt idx="3">
                  <c:v>43072</c:v>
                </c:pt>
                <c:pt idx="4">
                  <c:v>43073</c:v>
                </c:pt>
                <c:pt idx="5">
                  <c:v>43074</c:v>
                </c:pt>
                <c:pt idx="6" formatCode="d\-mmm">
                  <c:v>43075</c:v>
                </c:pt>
              </c:numCache>
            </c:numRef>
          </c:cat>
          <c:val>
            <c:numRef>
              <c:f>'R150'!$AJ$4:$AJ$8</c:f>
              <c:numCache>
                <c:formatCode>General</c:formatCode>
                <c:ptCount val="5"/>
              </c:numCache>
            </c:numRef>
          </c:val>
          <c:extLst>
            <c:ext xmlns:c16="http://schemas.microsoft.com/office/drawing/2014/chart" uri="{C3380CC4-5D6E-409C-BE32-E72D297353CC}">
              <c16:uniqueId val="{00000004-CA66-4EC1-9227-077AD6208740}"/>
            </c:ext>
          </c:extLst>
        </c:ser>
        <c:ser>
          <c:idx val="6"/>
          <c:order val="5"/>
          <c:tx>
            <c:v>5th trial</c:v>
          </c:tx>
          <c:spPr>
            <a:solidFill>
              <a:srgbClr val="7030A0"/>
            </a:solidFill>
            <a:ln>
              <a:solidFill>
                <a:srgbClr val="7030A0"/>
              </a:solidFill>
            </a:ln>
            <a:effectLst/>
          </c:spPr>
          <c:invertIfNegative val="0"/>
          <c:cat>
            <c:numRef>
              <c:f>'R150'!$P$4:$P$12</c:f>
              <c:numCache>
                <c:formatCode>m/d;@</c:formatCode>
                <c:ptCount val="9"/>
                <c:pt idx="0">
                  <c:v>43069</c:v>
                </c:pt>
                <c:pt idx="1">
                  <c:v>43070</c:v>
                </c:pt>
                <c:pt idx="2">
                  <c:v>43071</c:v>
                </c:pt>
                <c:pt idx="3">
                  <c:v>43072</c:v>
                </c:pt>
                <c:pt idx="4">
                  <c:v>43073</c:v>
                </c:pt>
                <c:pt idx="5">
                  <c:v>43074</c:v>
                </c:pt>
                <c:pt idx="6" formatCode="d\-mmm">
                  <c:v>43075</c:v>
                </c:pt>
              </c:numCache>
            </c:numRef>
          </c:cat>
          <c:val>
            <c:numRef>
              <c:f>'R150'!$AN$4:$AN$8</c:f>
              <c:numCache>
                <c:formatCode>General</c:formatCode>
                <c:ptCount val="5"/>
              </c:numCache>
            </c:numRef>
          </c:val>
          <c:extLst>
            <c:ext xmlns:c16="http://schemas.microsoft.com/office/drawing/2014/chart" uri="{C3380CC4-5D6E-409C-BE32-E72D297353CC}">
              <c16:uniqueId val="{00000005-CA66-4EC1-9227-077AD6208740}"/>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'R150'!$P$4:$P$12</c:f>
              <c:numCache>
                <c:formatCode>m/d;@</c:formatCode>
                <c:ptCount val="9"/>
                <c:pt idx="0">
                  <c:v>43069</c:v>
                </c:pt>
                <c:pt idx="1">
                  <c:v>43070</c:v>
                </c:pt>
                <c:pt idx="2">
                  <c:v>43071</c:v>
                </c:pt>
                <c:pt idx="3">
                  <c:v>43072</c:v>
                </c:pt>
                <c:pt idx="4">
                  <c:v>43073</c:v>
                </c:pt>
                <c:pt idx="5">
                  <c:v>43074</c:v>
                </c:pt>
                <c:pt idx="6" formatCode="d\-mmm">
                  <c:v>43075</c:v>
                </c:pt>
              </c:numCache>
            </c:numRef>
          </c:cat>
          <c:val>
            <c:numRef>
              <c:f>'R150'!$U$4:$U$12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CA66-4EC1-9227-077AD6208740}"/>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'R150'!$D$4:$D$16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'R150'!$J$4:$J$16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5D2D-4836-8A72-FBB07FC1D926}"/>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'R157'!$Q$3</c:f>
              <c:strCache>
                <c:ptCount val="1"/>
                <c:pt idx="0">
                  <c:v>Out of room</c:v>
                </c:pt>
              </c:strCache>
            </c:strRef>
          </c:tx>
          <c:spPr>
            <a:solidFill>
              <a:schemeClr val="accent5"/>
            </a:solidFill>
            <a:ln>
              <a:solidFill>
                <a:schemeClr val="accent5"/>
              </a:solidFill>
            </a:ln>
            <a:effectLst/>
          </c:spPr>
          <c:invertIfNegative val="0"/>
          <c:cat>
            <c:numRef>
              <c:f>'R157'!$P$4:$P$12</c:f>
              <c:numCache>
                <c:formatCode>m/d;@</c:formatCode>
                <c:ptCount val="9"/>
                <c:pt idx="0">
                  <c:v>43069</c:v>
                </c:pt>
                <c:pt idx="1">
                  <c:v>43070</c:v>
                </c:pt>
                <c:pt idx="2">
                  <c:v>43071</c:v>
                </c:pt>
                <c:pt idx="3">
                  <c:v>43072</c:v>
                </c:pt>
                <c:pt idx="4">
                  <c:v>43073</c:v>
                </c:pt>
                <c:pt idx="5">
                  <c:v>43074</c:v>
                </c:pt>
                <c:pt idx="6" formatCode="d\-mmm">
                  <c:v>43075</c:v>
                </c:pt>
              </c:numCache>
            </c:numRef>
          </c:cat>
          <c:val>
            <c:numRef>
              <c:f>'R157'!$Q$4:$Q$12</c:f>
              <c:numCache>
                <c:formatCode>General</c:formatCode>
                <c:ptCount val="9"/>
                <c:pt idx="1">
                  <c:v>2</c:v>
                </c:pt>
                <c:pt idx="2">
                  <c:v>2</c:v>
                </c:pt>
                <c:pt idx="3">
                  <c:v>1</c:v>
                </c:pt>
              </c:numCache>
            </c:numRef>
          </c:val>
          <c:extLst>
            <c:ext xmlns:c16="http://schemas.microsoft.com/office/drawing/2014/chart" uri="{C3380CC4-5D6E-409C-BE32-E72D297353CC}">
              <c16:uniqueId val="{00000000-A3AA-4DFD-9409-E779D7A8EAAD}"/>
            </c:ext>
          </c:extLst>
        </c:ser>
        <c:ser>
          <c:idx val="1"/>
          <c:order val="1"/>
          <c:tx>
            <c:strRef>
              <c:f>'R157'!$R$3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'R157'!$P$4:$P$12</c:f>
              <c:numCache>
                <c:formatCode>m/d;@</c:formatCode>
                <c:ptCount val="9"/>
                <c:pt idx="0">
                  <c:v>43069</c:v>
                </c:pt>
                <c:pt idx="1">
                  <c:v>43070</c:v>
                </c:pt>
                <c:pt idx="2">
                  <c:v>43071</c:v>
                </c:pt>
                <c:pt idx="3">
                  <c:v>43072</c:v>
                </c:pt>
                <c:pt idx="4">
                  <c:v>43073</c:v>
                </c:pt>
                <c:pt idx="5">
                  <c:v>43074</c:v>
                </c:pt>
                <c:pt idx="6" formatCode="d\-mmm">
                  <c:v>43075</c:v>
                </c:pt>
              </c:numCache>
            </c:numRef>
          </c:cat>
          <c:val>
            <c:numRef>
              <c:f>'R157'!$R$4:$R$12</c:f>
              <c:numCache>
                <c:formatCode>General</c:formatCode>
                <c:ptCount val="9"/>
                <c:pt idx="1">
                  <c:v>2</c:v>
                </c:pt>
                <c:pt idx="2">
                  <c:v>2</c:v>
                </c:pt>
                <c:pt idx="3">
                  <c:v>1</c:v>
                </c:pt>
              </c:numCache>
            </c:numRef>
          </c:val>
          <c:extLst>
            <c:ext xmlns:c16="http://schemas.microsoft.com/office/drawing/2014/chart" uri="{C3380CC4-5D6E-409C-BE32-E72D297353CC}">
              <c16:uniqueId val="{00000001-A3AA-4DFD-9409-E779D7A8EAAD}"/>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'R157'!$P$4:$P$12</c:f>
              <c:numCache>
                <c:formatCode>m/d;@</c:formatCode>
                <c:ptCount val="9"/>
                <c:pt idx="0">
                  <c:v>43069</c:v>
                </c:pt>
                <c:pt idx="1">
                  <c:v>43070</c:v>
                </c:pt>
                <c:pt idx="2">
                  <c:v>43071</c:v>
                </c:pt>
                <c:pt idx="3">
                  <c:v>43072</c:v>
                </c:pt>
                <c:pt idx="4">
                  <c:v>43073</c:v>
                </c:pt>
                <c:pt idx="5">
                  <c:v>43074</c:v>
                </c:pt>
                <c:pt idx="6" formatCode="d\-mmm">
                  <c:v>43075</c:v>
                </c:pt>
              </c:numCache>
            </c:numRef>
          </c:cat>
          <c:val>
            <c:numRef>
              <c:f>'R157'!$W$4:$W$12</c:f>
              <c:numCache>
                <c:formatCode>0.0</c:formatCode>
                <c:ptCount val="9"/>
              </c:numCache>
            </c:numRef>
          </c:val>
          <c:extLst>
            <c:ext xmlns:c16="http://schemas.microsoft.com/office/drawing/2014/chart" uri="{C3380CC4-5D6E-409C-BE32-E72D297353CC}">
              <c16:uniqueId val="{00000000-DC7E-4DC0-977E-65036FCE6AB8}"/>
            </c:ext>
          </c:extLst>
        </c:ser>
        <c:ser>
          <c:idx val="1"/>
          <c:order val="1"/>
          <c:tx>
            <c:v>1st trial</c:v>
          </c:tx>
          <c:spPr>
            <a:solidFill>
              <a:srgbClr val="CCCC00"/>
            </a:solidFill>
            <a:ln>
              <a:solidFill>
                <a:srgbClr val="CCCC00"/>
              </a:solidFill>
            </a:ln>
            <a:effectLst/>
          </c:spPr>
          <c:invertIfNegative val="0"/>
          <c:cat>
            <c:numRef>
              <c:f>'R157'!$P$4:$P$12</c:f>
              <c:numCache>
                <c:formatCode>m/d;@</c:formatCode>
                <c:ptCount val="9"/>
                <c:pt idx="0">
                  <c:v>43069</c:v>
                </c:pt>
                <c:pt idx="1">
                  <c:v>43070</c:v>
                </c:pt>
                <c:pt idx="2">
                  <c:v>43071</c:v>
                </c:pt>
                <c:pt idx="3">
                  <c:v>43072</c:v>
                </c:pt>
                <c:pt idx="4">
                  <c:v>43073</c:v>
                </c:pt>
                <c:pt idx="5">
                  <c:v>43074</c:v>
                </c:pt>
                <c:pt idx="6" formatCode="d\-mmm">
                  <c:v>43075</c:v>
                </c:pt>
              </c:numCache>
            </c:numRef>
          </c:cat>
          <c:val>
            <c:numRef>
              <c:f>'R157'!$X$4:$X$12</c:f>
              <c:numCache>
                <c:formatCode>General</c:formatCode>
                <c:ptCount val="9"/>
                <c:pt idx="1">
                  <c:v>279</c:v>
                </c:pt>
                <c:pt idx="2">
                  <c:v>246.04</c:v>
                </c:pt>
                <c:pt idx="3">
                  <c:v>277.38</c:v>
                </c:pt>
              </c:numCache>
            </c:numRef>
          </c:val>
          <c:extLst>
            <c:ext xmlns:c16="http://schemas.microsoft.com/office/drawing/2014/chart" uri="{C3380CC4-5D6E-409C-BE32-E72D297353CC}">
              <c16:uniqueId val="{00000001-DC7E-4DC0-977E-65036FCE6AB8}"/>
            </c:ext>
          </c:extLst>
        </c:ser>
        <c:ser>
          <c:idx val="2"/>
          <c:order val="2"/>
          <c:tx>
            <c:v>2nd trial</c:v>
          </c:tx>
          <c:spPr>
            <a:solidFill>
              <a:srgbClr val="CC6600"/>
            </a:solidFill>
            <a:ln>
              <a:solidFill>
                <a:srgbClr val="CC6600"/>
              </a:solidFill>
            </a:ln>
            <a:effectLst/>
          </c:spPr>
          <c:invertIfNegative val="0"/>
          <c:cat>
            <c:numRef>
              <c:f>'R157'!$P$4:$P$12</c:f>
              <c:numCache>
                <c:formatCode>m/d;@</c:formatCode>
                <c:ptCount val="9"/>
                <c:pt idx="0">
                  <c:v>43069</c:v>
                </c:pt>
                <c:pt idx="1">
                  <c:v>43070</c:v>
                </c:pt>
                <c:pt idx="2">
                  <c:v>43071</c:v>
                </c:pt>
                <c:pt idx="3">
                  <c:v>43072</c:v>
                </c:pt>
                <c:pt idx="4">
                  <c:v>43073</c:v>
                </c:pt>
                <c:pt idx="5">
                  <c:v>43074</c:v>
                </c:pt>
                <c:pt idx="6" formatCode="d\-mmm">
                  <c:v>43075</c:v>
                </c:pt>
              </c:numCache>
            </c:numRef>
          </c:cat>
          <c:val>
            <c:numRef>
              <c:f>'R157'!$AB$4:$AB$12</c:f>
              <c:numCache>
                <c:formatCode>General</c:formatCode>
                <c:ptCount val="9"/>
                <c:pt idx="1">
                  <c:v>152.34</c:v>
                </c:pt>
                <c:pt idx="2">
                  <c:v>246.04</c:v>
                </c:pt>
              </c:numCache>
            </c:numRef>
          </c:val>
          <c:extLst>
            <c:ext xmlns:c16="http://schemas.microsoft.com/office/drawing/2014/chart" uri="{C3380CC4-5D6E-409C-BE32-E72D297353CC}">
              <c16:uniqueId val="{00000002-DC7E-4DC0-977E-65036FCE6AB8}"/>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'R157'!$P$4:$P$8</c:f>
              <c:numCache>
                <c:formatCode>m/d;@</c:formatCode>
                <c:ptCount val="5"/>
                <c:pt idx="0">
                  <c:v>43069</c:v>
                </c:pt>
                <c:pt idx="1">
                  <c:v>43070</c:v>
                </c:pt>
                <c:pt idx="2">
                  <c:v>43071</c:v>
                </c:pt>
                <c:pt idx="3">
                  <c:v>43072</c:v>
                </c:pt>
                <c:pt idx="4">
                  <c:v>43073</c:v>
                </c:pt>
              </c:numCache>
            </c:numRef>
          </c:cat>
          <c:val>
            <c:numRef>
              <c:f>'R157'!$AF$4:$AF$8</c:f>
              <c:numCache>
                <c:formatCode>General</c:formatCode>
                <c:ptCount val="5"/>
              </c:numCache>
            </c:numRef>
          </c:val>
          <c:extLst>
            <c:ext xmlns:c16="http://schemas.microsoft.com/office/drawing/2014/chart" uri="{C3380CC4-5D6E-409C-BE32-E72D297353CC}">
              <c16:uniqueId val="{00000003-DC7E-4DC0-977E-65036FCE6AB8}"/>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'R157'!$P$4:$P$12</c:f>
              <c:numCache>
                <c:formatCode>m/d;@</c:formatCode>
                <c:ptCount val="9"/>
                <c:pt idx="0">
                  <c:v>43069</c:v>
                </c:pt>
                <c:pt idx="1">
                  <c:v>43070</c:v>
                </c:pt>
                <c:pt idx="2">
                  <c:v>43071</c:v>
                </c:pt>
                <c:pt idx="3">
                  <c:v>43072</c:v>
                </c:pt>
                <c:pt idx="4">
                  <c:v>43073</c:v>
                </c:pt>
                <c:pt idx="5">
                  <c:v>43074</c:v>
                </c:pt>
                <c:pt idx="6" formatCode="d\-mmm">
                  <c:v>43075</c:v>
                </c:pt>
              </c:numCache>
            </c:numRef>
          </c:cat>
          <c:val>
            <c:numRef>
              <c:f>'R157'!$AJ$4:$AJ$8</c:f>
              <c:numCache>
                <c:formatCode>General</c:formatCode>
                <c:ptCount val="5"/>
              </c:numCache>
            </c:numRef>
          </c:val>
          <c:extLst>
            <c:ext xmlns:c16="http://schemas.microsoft.com/office/drawing/2014/chart" uri="{C3380CC4-5D6E-409C-BE32-E72D297353CC}">
              <c16:uniqueId val="{00000004-DC7E-4DC0-977E-65036FCE6AB8}"/>
            </c:ext>
          </c:extLst>
        </c:ser>
        <c:ser>
          <c:idx val="6"/>
          <c:order val="5"/>
          <c:tx>
            <c:v>5th trial</c:v>
          </c:tx>
          <c:spPr>
            <a:solidFill>
              <a:srgbClr val="7030A0"/>
            </a:solidFill>
            <a:ln>
              <a:solidFill>
                <a:srgbClr val="7030A0"/>
              </a:solidFill>
            </a:ln>
            <a:effectLst/>
          </c:spPr>
          <c:invertIfNegative val="0"/>
          <c:cat>
            <c:numRef>
              <c:f>'R157'!$P$4:$P$12</c:f>
              <c:numCache>
                <c:formatCode>m/d;@</c:formatCode>
                <c:ptCount val="9"/>
                <c:pt idx="0">
                  <c:v>43069</c:v>
                </c:pt>
                <c:pt idx="1">
                  <c:v>43070</c:v>
                </c:pt>
                <c:pt idx="2">
                  <c:v>43071</c:v>
                </c:pt>
                <c:pt idx="3">
                  <c:v>43072</c:v>
                </c:pt>
                <c:pt idx="4">
                  <c:v>43073</c:v>
                </c:pt>
                <c:pt idx="5">
                  <c:v>43074</c:v>
                </c:pt>
                <c:pt idx="6" formatCode="d\-mmm">
                  <c:v>43075</c:v>
                </c:pt>
              </c:numCache>
            </c:numRef>
          </c:cat>
          <c:val>
            <c:numRef>
              <c:f>'R157'!$AN$4:$AN$8</c:f>
              <c:numCache>
                <c:formatCode>General</c:formatCode>
                <c:ptCount val="5"/>
              </c:numCache>
            </c:numRef>
          </c:val>
          <c:extLst>
            <c:ext xmlns:c16="http://schemas.microsoft.com/office/drawing/2014/chart" uri="{C3380CC4-5D6E-409C-BE32-E72D297353CC}">
              <c16:uniqueId val="{00000005-DC7E-4DC0-977E-65036FCE6AB8}"/>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'R157'!$P$4:$P$12</c:f>
              <c:numCache>
                <c:formatCode>m/d;@</c:formatCode>
                <c:ptCount val="9"/>
                <c:pt idx="0">
                  <c:v>43069</c:v>
                </c:pt>
                <c:pt idx="1">
                  <c:v>43070</c:v>
                </c:pt>
                <c:pt idx="2">
                  <c:v>43071</c:v>
                </c:pt>
                <c:pt idx="3">
                  <c:v>43072</c:v>
                </c:pt>
                <c:pt idx="4">
                  <c:v>43073</c:v>
                </c:pt>
                <c:pt idx="5">
                  <c:v>43074</c:v>
                </c:pt>
                <c:pt idx="6" formatCode="d\-mmm">
                  <c:v>43075</c:v>
                </c:pt>
              </c:numCache>
            </c:numRef>
          </c:cat>
          <c:val>
            <c:numRef>
              <c:f>'R157'!$U$4:$U$12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DC7E-4DC0-977E-65036FCE6AB8}"/>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'R157'!$D$4:$D$16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'R157'!$J$4:$J$16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33A0-4755-AD85-F9A1DE303701}"/>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'R159'!$Q$3</c:f>
              <c:strCache>
                <c:ptCount val="1"/>
                <c:pt idx="0">
                  <c:v>Out of room</c:v>
                </c:pt>
              </c:strCache>
            </c:strRef>
          </c:tx>
          <c:spPr>
            <a:solidFill>
              <a:schemeClr val="accent5"/>
            </a:solidFill>
            <a:ln>
              <a:solidFill>
                <a:schemeClr val="accent5"/>
              </a:solidFill>
            </a:ln>
            <a:effectLst/>
          </c:spPr>
          <c:invertIfNegative val="0"/>
          <c:cat>
            <c:numRef>
              <c:f>'R159'!$P$4:$P$12</c:f>
              <c:numCache>
                <c:formatCode>m/d;@</c:formatCode>
                <c:ptCount val="9"/>
                <c:pt idx="0">
                  <c:v>43069</c:v>
                </c:pt>
                <c:pt idx="1">
                  <c:v>43070</c:v>
                </c:pt>
                <c:pt idx="2">
                  <c:v>43071</c:v>
                </c:pt>
                <c:pt idx="3">
                  <c:v>43072</c:v>
                </c:pt>
                <c:pt idx="4">
                  <c:v>43073</c:v>
                </c:pt>
                <c:pt idx="5">
                  <c:v>43074</c:v>
                </c:pt>
                <c:pt idx="6" formatCode="d\-mmm">
                  <c:v>43075</c:v>
                </c:pt>
              </c:numCache>
            </c:numRef>
          </c:cat>
          <c:val>
            <c:numRef>
              <c:f>'R159'!$Q$4:$Q$12</c:f>
              <c:numCache>
                <c:formatCode>General</c:formatCode>
                <c:ptCount val="9"/>
                <c:pt idx="1">
                  <c:v>2</c:v>
                </c:pt>
                <c:pt idx="2">
                  <c:v>2</c:v>
                </c:pt>
                <c:pt idx="3">
                  <c:v>1</c:v>
                </c:pt>
              </c:numCache>
            </c:numRef>
          </c:val>
          <c:extLst>
            <c:ext xmlns:c16="http://schemas.microsoft.com/office/drawing/2014/chart" uri="{C3380CC4-5D6E-409C-BE32-E72D297353CC}">
              <c16:uniqueId val="{00000000-FDF1-4B39-8095-117D25FF5A32}"/>
            </c:ext>
          </c:extLst>
        </c:ser>
        <c:ser>
          <c:idx val="1"/>
          <c:order val="1"/>
          <c:tx>
            <c:strRef>
              <c:f>'R159'!$R$3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'R159'!$P$4:$P$12</c:f>
              <c:numCache>
                <c:formatCode>m/d;@</c:formatCode>
                <c:ptCount val="9"/>
                <c:pt idx="0">
                  <c:v>43069</c:v>
                </c:pt>
                <c:pt idx="1">
                  <c:v>43070</c:v>
                </c:pt>
                <c:pt idx="2">
                  <c:v>43071</c:v>
                </c:pt>
                <c:pt idx="3">
                  <c:v>43072</c:v>
                </c:pt>
                <c:pt idx="4">
                  <c:v>43073</c:v>
                </c:pt>
                <c:pt idx="5">
                  <c:v>43074</c:v>
                </c:pt>
                <c:pt idx="6" formatCode="d\-mmm">
                  <c:v>43075</c:v>
                </c:pt>
              </c:numCache>
            </c:numRef>
          </c:cat>
          <c:val>
            <c:numRef>
              <c:f>'R159'!$R$4:$R$12</c:f>
              <c:numCache>
                <c:formatCode>General</c:formatCode>
                <c:ptCount val="9"/>
                <c:pt idx="1">
                  <c:v>2</c:v>
                </c:pt>
                <c:pt idx="2">
                  <c:v>2</c:v>
                </c:pt>
                <c:pt idx="3">
                  <c:v>1</c:v>
                </c:pt>
              </c:numCache>
            </c:numRef>
          </c:val>
          <c:extLst>
            <c:ext xmlns:c16="http://schemas.microsoft.com/office/drawing/2014/chart" uri="{C3380CC4-5D6E-409C-BE32-E72D297353CC}">
              <c16:uniqueId val="{00000001-FDF1-4B39-8095-117D25FF5A32}"/>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'R159'!$P$4:$P$12</c:f>
              <c:numCache>
                <c:formatCode>m/d;@</c:formatCode>
                <c:ptCount val="9"/>
                <c:pt idx="0">
                  <c:v>43069</c:v>
                </c:pt>
                <c:pt idx="1">
                  <c:v>43070</c:v>
                </c:pt>
                <c:pt idx="2">
                  <c:v>43071</c:v>
                </c:pt>
                <c:pt idx="3">
                  <c:v>43072</c:v>
                </c:pt>
                <c:pt idx="4">
                  <c:v>43073</c:v>
                </c:pt>
                <c:pt idx="5">
                  <c:v>43074</c:v>
                </c:pt>
                <c:pt idx="6" formatCode="d\-mmm">
                  <c:v>43075</c:v>
                </c:pt>
              </c:numCache>
            </c:numRef>
          </c:cat>
          <c:val>
            <c:numRef>
              <c:f>'R159'!$W$4:$W$12</c:f>
              <c:numCache>
                <c:formatCode>0.0</c:formatCode>
                <c:ptCount val="9"/>
              </c:numCache>
            </c:numRef>
          </c:val>
          <c:extLst>
            <c:ext xmlns:c16="http://schemas.microsoft.com/office/drawing/2014/chart" uri="{C3380CC4-5D6E-409C-BE32-E72D297353CC}">
              <c16:uniqueId val="{00000000-DD2B-47B8-8011-5CDC60786B71}"/>
            </c:ext>
          </c:extLst>
        </c:ser>
        <c:ser>
          <c:idx val="1"/>
          <c:order val="1"/>
          <c:tx>
            <c:v>1st trial</c:v>
          </c:tx>
          <c:spPr>
            <a:solidFill>
              <a:srgbClr val="CCCC00"/>
            </a:solidFill>
            <a:ln>
              <a:solidFill>
                <a:srgbClr val="CCCC00"/>
              </a:solidFill>
            </a:ln>
            <a:effectLst/>
          </c:spPr>
          <c:invertIfNegative val="0"/>
          <c:cat>
            <c:numRef>
              <c:f>'R159'!$P$4:$P$12</c:f>
              <c:numCache>
                <c:formatCode>m/d;@</c:formatCode>
                <c:ptCount val="9"/>
                <c:pt idx="0">
                  <c:v>43069</c:v>
                </c:pt>
                <c:pt idx="1">
                  <c:v>43070</c:v>
                </c:pt>
                <c:pt idx="2">
                  <c:v>43071</c:v>
                </c:pt>
                <c:pt idx="3">
                  <c:v>43072</c:v>
                </c:pt>
                <c:pt idx="4">
                  <c:v>43073</c:v>
                </c:pt>
                <c:pt idx="5">
                  <c:v>43074</c:v>
                </c:pt>
                <c:pt idx="6" formatCode="d\-mmm">
                  <c:v>43075</c:v>
                </c:pt>
              </c:numCache>
            </c:numRef>
          </c:cat>
          <c:val>
            <c:numRef>
              <c:f>'R159'!$X$4:$X$12</c:f>
              <c:numCache>
                <c:formatCode>General</c:formatCode>
                <c:ptCount val="9"/>
                <c:pt idx="1">
                  <c:v>279</c:v>
                </c:pt>
                <c:pt idx="2">
                  <c:v>246.04</c:v>
                </c:pt>
                <c:pt idx="3">
                  <c:v>277.38</c:v>
                </c:pt>
              </c:numCache>
            </c:numRef>
          </c:val>
          <c:extLst>
            <c:ext xmlns:c16="http://schemas.microsoft.com/office/drawing/2014/chart" uri="{C3380CC4-5D6E-409C-BE32-E72D297353CC}">
              <c16:uniqueId val="{00000001-DD2B-47B8-8011-5CDC60786B71}"/>
            </c:ext>
          </c:extLst>
        </c:ser>
        <c:ser>
          <c:idx val="2"/>
          <c:order val="2"/>
          <c:tx>
            <c:v>2nd trial</c:v>
          </c:tx>
          <c:spPr>
            <a:solidFill>
              <a:srgbClr val="CC6600"/>
            </a:solidFill>
            <a:ln>
              <a:solidFill>
                <a:srgbClr val="CC6600"/>
              </a:solidFill>
            </a:ln>
            <a:effectLst/>
          </c:spPr>
          <c:invertIfNegative val="0"/>
          <c:cat>
            <c:numRef>
              <c:f>'R159'!$P$4:$P$12</c:f>
              <c:numCache>
                <c:formatCode>m/d;@</c:formatCode>
                <c:ptCount val="9"/>
                <c:pt idx="0">
                  <c:v>43069</c:v>
                </c:pt>
                <c:pt idx="1">
                  <c:v>43070</c:v>
                </c:pt>
                <c:pt idx="2">
                  <c:v>43071</c:v>
                </c:pt>
                <c:pt idx="3">
                  <c:v>43072</c:v>
                </c:pt>
                <c:pt idx="4">
                  <c:v>43073</c:v>
                </c:pt>
                <c:pt idx="5">
                  <c:v>43074</c:v>
                </c:pt>
                <c:pt idx="6" formatCode="d\-mmm">
                  <c:v>43075</c:v>
                </c:pt>
              </c:numCache>
            </c:numRef>
          </c:cat>
          <c:val>
            <c:numRef>
              <c:f>'R159'!$AB$4:$AB$12</c:f>
              <c:numCache>
                <c:formatCode>General</c:formatCode>
                <c:ptCount val="9"/>
                <c:pt idx="1">
                  <c:v>152.34</c:v>
                </c:pt>
                <c:pt idx="2">
                  <c:v>246.04</c:v>
                </c:pt>
              </c:numCache>
            </c:numRef>
          </c:val>
          <c:extLst>
            <c:ext xmlns:c16="http://schemas.microsoft.com/office/drawing/2014/chart" uri="{C3380CC4-5D6E-409C-BE32-E72D297353CC}">
              <c16:uniqueId val="{00000002-DD2B-47B8-8011-5CDC60786B71}"/>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'R159'!$P$4:$P$8</c:f>
              <c:numCache>
                <c:formatCode>m/d;@</c:formatCode>
                <c:ptCount val="5"/>
                <c:pt idx="0">
                  <c:v>43069</c:v>
                </c:pt>
                <c:pt idx="1">
                  <c:v>43070</c:v>
                </c:pt>
                <c:pt idx="2">
                  <c:v>43071</c:v>
                </c:pt>
                <c:pt idx="3">
                  <c:v>43072</c:v>
                </c:pt>
                <c:pt idx="4">
                  <c:v>43073</c:v>
                </c:pt>
              </c:numCache>
            </c:numRef>
          </c:cat>
          <c:val>
            <c:numRef>
              <c:f>'R159'!$AF$4:$AF$8</c:f>
              <c:numCache>
                <c:formatCode>General</c:formatCode>
                <c:ptCount val="5"/>
              </c:numCache>
            </c:numRef>
          </c:val>
          <c:extLst>
            <c:ext xmlns:c16="http://schemas.microsoft.com/office/drawing/2014/chart" uri="{C3380CC4-5D6E-409C-BE32-E72D297353CC}">
              <c16:uniqueId val="{00000003-DD2B-47B8-8011-5CDC60786B71}"/>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'R159'!$P$4:$P$12</c:f>
              <c:numCache>
                <c:formatCode>m/d;@</c:formatCode>
                <c:ptCount val="9"/>
                <c:pt idx="0">
                  <c:v>43069</c:v>
                </c:pt>
                <c:pt idx="1">
                  <c:v>43070</c:v>
                </c:pt>
                <c:pt idx="2">
                  <c:v>43071</c:v>
                </c:pt>
                <c:pt idx="3">
                  <c:v>43072</c:v>
                </c:pt>
                <c:pt idx="4">
                  <c:v>43073</c:v>
                </c:pt>
                <c:pt idx="5">
                  <c:v>43074</c:v>
                </c:pt>
                <c:pt idx="6" formatCode="d\-mmm">
                  <c:v>43075</c:v>
                </c:pt>
              </c:numCache>
            </c:numRef>
          </c:cat>
          <c:val>
            <c:numRef>
              <c:f>'R159'!$AJ$4:$AJ$8</c:f>
              <c:numCache>
                <c:formatCode>General</c:formatCode>
                <c:ptCount val="5"/>
              </c:numCache>
            </c:numRef>
          </c:val>
          <c:extLst>
            <c:ext xmlns:c16="http://schemas.microsoft.com/office/drawing/2014/chart" uri="{C3380CC4-5D6E-409C-BE32-E72D297353CC}">
              <c16:uniqueId val="{00000004-DD2B-47B8-8011-5CDC60786B71}"/>
            </c:ext>
          </c:extLst>
        </c:ser>
        <c:ser>
          <c:idx val="6"/>
          <c:order val="5"/>
          <c:tx>
            <c:v>5th trial</c:v>
          </c:tx>
          <c:spPr>
            <a:solidFill>
              <a:srgbClr val="7030A0"/>
            </a:solidFill>
            <a:ln>
              <a:solidFill>
                <a:srgbClr val="7030A0"/>
              </a:solidFill>
            </a:ln>
            <a:effectLst/>
          </c:spPr>
          <c:invertIfNegative val="0"/>
          <c:cat>
            <c:numRef>
              <c:f>'R159'!$P$4:$P$12</c:f>
              <c:numCache>
                <c:formatCode>m/d;@</c:formatCode>
                <c:ptCount val="9"/>
                <c:pt idx="0">
                  <c:v>43069</c:v>
                </c:pt>
                <c:pt idx="1">
                  <c:v>43070</c:v>
                </c:pt>
                <c:pt idx="2">
                  <c:v>43071</c:v>
                </c:pt>
                <c:pt idx="3">
                  <c:v>43072</c:v>
                </c:pt>
                <c:pt idx="4">
                  <c:v>43073</c:v>
                </c:pt>
                <c:pt idx="5">
                  <c:v>43074</c:v>
                </c:pt>
                <c:pt idx="6" formatCode="d\-mmm">
                  <c:v>43075</c:v>
                </c:pt>
              </c:numCache>
            </c:numRef>
          </c:cat>
          <c:val>
            <c:numRef>
              <c:f>'R159'!$AN$4:$AN$8</c:f>
              <c:numCache>
                <c:formatCode>General</c:formatCode>
                <c:ptCount val="5"/>
              </c:numCache>
            </c:numRef>
          </c:val>
          <c:extLst>
            <c:ext xmlns:c16="http://schemas.microsoft.com/office/drawing/2014/chart" uri="{C3380CC4-5D6E-409C-BE32-E72D297353CC}">
              <c16:uniqueId val="{00000005-DD2B-47B8-8011-5CDC60786B71}"/>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'R159'!$P$4:$P$12</c:f>
              <c:numCache>
                <c:formatCode>m/d;@</c:formatCode>
                <c:ptCount val="9"/>
                <c:pt idx="0">
                  <c:v>43069</c:v>
                </c:pt>
                <c:pt idx="1">
                  <c:v>43070</c:v>
                </c:pt>
                <c:pt idx="2">
                  <c:v>43071</c:v>
                </c:pt>
                <c:pt idx="3">
                  <c:v>43072</c:v>
                </c:pt>
                <c:pt idx="4">
                  <c:v>43073</c:v>
                </c:pt>
                <c:pt idx="5">
                  <c:v>43074</c:v>
                </c:pt>
                <c:pt idx="6" formatCode="d\-mmm">
                  <c:v>43075</c:v>
                </c:pt>
              </c:numCache>
            </c:numRef>
          </c:cat>
          <c:val>
            <c:numRef>
              <c:f>'R159'!$U$4:$U$12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DD2B-47B8-8011-5CDC60786B71}"/>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'R159'!$D$4:$D$16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'R159'!$J$4:$J$16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0BC5-4C3F-8968-5660A8E4F685}"/>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'R166'!$Q$3</c:f>
              <c:strCache>
                <c:ptCount val="1"/>
                <c:pt idx="0">
                  <c:v>Out of room</c:v>
                </c:pt>
              </c:strCache>
            </c:strRef>
          </c:tx>
          <c:spPr>
            <a:solidFill>
              <a:schemeClr val="accent5"/>
            </a:solidFill>
            <a:ln>
              <a:solidFill>
                <a:schemeClr val="accent5"/>
              </a:solidFill>
            </a:ln>
            <a:effectLst/>
          </c:spPr>
          <c:invertIfNegative val="0"/>
          <c:cat>
            <c:numRef>
              <c:f>'R166'!$P$4:$P$12</c:f>
              <c:numCache>
                <c:formatCode>m/d;@</c:formatCode>
                <c:ptCount val="9"/>
                <c:pt idx="0">
                  <c:v>43069</c:v>
                </c:pt>
                <c:pt idx="1">
                  <c:v>43070</c:v>
                </c:pt>
                <c:pt idx="2">
                  <c:v>43071</c:v>
                </c:pt>
                <c:pt idx="3">
                  <c:v>43072</c:v>
                </c:pt>
                <c:pt idx="4">
                  <c:v>43073</c:v>
                </c:pt>
                <c:pt idx="5">
                  <c:v>43074</c:v>
                </c:pt>
                <c:pt idx="6" formatCode="d\-mmm">
                  <c:v>43075</c:v>
                </c:pt>
              </c:numCache>
            </c:numRef>
          </c:cat>
          <c:val>
            <c:numRef>
              <c:f>'R166'!$Q$4:$Q$12</c:f>
              <c:numCache>
                <c:formatCode>General</c:formatCode>
                <c:ptCount val="9"/>
                <c:pt idx="1">
                  <c:v>2</c:v>
                </c:pt>
                <c:pt idx="2">
                  <c:v>2</c:v>
                </c:pt>
                <c:pt idx="3">
                  <c:v>1</c:v>
                </c:pt>
              </c:numCache>
            </c:numRef>
          </c:val>
          <c:extLst>
            <c:ext xmlns:c16="http://schemas.microsoft.com/office/drawing/2014/chart" uri="{C3380CC4-5D6E-409C-BE32-E72D297353CC}">
              <c16:uniqueId val="{00000000-9DE0-402F-88B6-43B4A7E75F67}"/>
            </c:ext>
          </c:extLst>
        </c:ser>
        <c:ser>
          <c:idx val="1"/>
          <c:order val="1"/>
          <c:tx>
            <c:strRef>
              <c:f>'R166'!$R$3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'R166'!$P$4:$P$12</c:f>
              <c:numCache>
                <c:formatCode>m/d;@</c:formatCode>
                <c:ptCount val="9"/>
                <c:pt idx="0">
                  <c:v>43069</c:v>
                </c:pt>
                <c:pt idx="1">
                  <c:v>43070</c:v>
                </c:pt>
                <c:pt idx="2">
                  <c:v>43071</c:v>
                </c:pt>
                <c:pt idx="3">
                  <c:v>43072</c:v>
                </c:pt>
                <c:pt idx="4">
                  <c:v>43073</c:v>
                </c:pt>
                <c:pt idx="5">
                  <c:v>43074</c:v>
                </c:pt>
                <c:pt idx="6" formatCode="d\-mmm">
                  <c:v>43075</c:v>
                </c:pt>
              </c:numCache>
            </c:numRef>
          </c:cat>
          <c:val>
            <c:numRef>
              <c:f>'R166'!$R$4:$R$12</c:f>
              <c:numCache>
                <c:formatCode>General</c:formatCode>
                <c:ptCount val="9"/>
                <c:pt idx="1">
                  <c:v>2</c:v>
                </c:pt>
                <c:pt idx="2">
                  <c:v>2</c:v>
                </c:pt>
                <c:pt idx="3">
                  <c:v>1</c:v>
                </c:pt>
              </c:numCache>
            </c:numRef>
          </c:val>
          <c:extLst>
            <c:ext xmlns:c16="http://schemas.microsoft.com/office/drawing/2014/chart" uri="{C3380CC4-5D6E-409C-BE32-E72D297353CC}">
              <c16:uniqueId val="{00000001-9DE0-402F-88B6-43B4A7E75F67}"/>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'R166'!$P$4:$P$12</c:f>
              <c:numCache>
                <c:formatCode>m/d;@</c:formatCode>
                <c:ptCount val="9"/>
                <c:pt idx="0">
                  <c:v>43069</c:v>
                </c:pt>
                <c:pt idx="1">
                  <c:v>43070</c:v>
                </c:pt>
                <c:pt idx="2">
                  <c:v>43071</c:v>
                </c:pt>
                <c:pt idx="3">
                  <c:v>43072</c:v>
                </c:pt>
                <c:pt idx="4">
                  <c:v>43073</c:v>
                </c:pt>
                <c:pt idx="5">
                  <c:v>43074</c:v>
                </c:pt>
                <c:pt idx="6" formatCode="d\-mmm">
                  <c:v>43075</c:v>
                </c:pt>
              </c:numCache>
            </c:numRef>
          </c:cat>
          <c:val>
            <c:numRef>
              <c:f>'R166'!$W$4:$W$12</c:f>
              <c:numCache>
                <c:formatCode>0.0</c:formatCode>
                <c:ptCount val="9"/>
              </c:numCache>
            </c:numRef>
          </c:val>
          <c:extLst>
            <c:ext xmlns:c16="http://schemas.microsoft.com/office/drawing/2014/chart" uri="{C3380CC4-5D6E-409C-BE32-E72D297353CC}">
              <c16:uniqueId val="{00000000-48E9-451A-B383-968F996532E1}"/>
            </c:ext>
          </c:extLst>
        </c:ser>
        <c:ser>
          <c:idx val="1"/>
          <c:order val="1"/>
          <c:tx>
            <c:v>1st trial</c:v>
          </c:tx>
          <c:spPr>
            <a:solidFill>
              <a:srgbClr val="CCCC00"/>
            </a:solidFill>
            <a:ln>
              <a:solidFill>
                <a:srgbClr val="CCCC00"/>
              </a:solidFill>
            </a:ln>
            <a:effectLst/>
          </c:spPr>
          <c:invertIfNegative val="0"/>
          <c:cat>
            <c:numRef>
              <c:f>'R166'!$P$4:$P$12</c:f>
              <c:numCache>
                <c:formatCode>m/d;@</c:formatCode>
                <c:ptCount val="9"/>
                <c:pt idx="0">
                  <c:v>43069</c:v>
                </c:pt>
                <c:pt idx="1">
                  <c:v>43070</c:v>
                </c:pt>
                <c:pt idx="2">
                  <c:v>43071</c:v>
                </c:pt>
                <c:pt idx="3">
                  <c:v>43072</c:v>
                </c:pt>
                <c:pt idx="4">
                  <c:v>43073</c:v>
                </c:pt>
                <c:pt idx="5">
                  <c:v>43074</c:v>
                </c:pt>
                <c:pt idx="6" formatCode="d\-mmm">
                  <c:v>43075</c:v>
                </c:pt>
              </c:numCache>
            </c:numRef>
          </c:cat>
          <c:val>
            <c:numRef>
              <c:f>'R166'!$X$4:$X$12</c:f>
              <c:numCache>
                <c:formatCode>General</c:formatCode>
                <c:ptCount val="9"/>
                <c:pt idx="1">
                  <c:v>279</c:v>
                </c:pt>
                <c:pt idx="2">
                  <c:v>246.04</c:v>
                </c:pt>
                <c:pt idx="3">
                  <c:v>277.38</c:v>
                </c:pt>
              </c:numCache>
            </c:numRef>
          </c:val>
          <c:extLst>
            <c:ext xmlns:c16="http://schemas.microsoft.com/office/drawing/2014/chart" uri="{C3380CC4-5D6E-409C-BE32-E72D297353CC}">
              <c16:uniqueId val="{00000001-48E9-451A-B383-968F996532E1}"/>
            </c:ext>
          </c:extLst>
        </c:ser>
        <c:ser>
          <c:idx val="2"/>
          <c:order val="2"/>
          <c:tx>
            <c:v>2nd trial</c:v>
          </c:tx>
          <c:spPr>
            <a:solidFill>
              <a:srgbClr val="CC6600"/>
            </a:solidFill>
            <a:ln>
              <a:solidFill>
                <a:srgbClr val="CC6600"/>
              </a:solidFill>
            </a:ln>
            <a:effectLst/>
          </c:spPr>
          <c:invertIfNegative val="0"/>
          <c:cat>
            <c:numRef>
              <c:f>'R166'!$P$4:$P$12</c:f>
              <c:numCache>
                <c:formatCode>m/d;@</c:formatCode>
                <c:ptCount val="9"/>
                <c:pt idx="0">
                  <c:v>43069</c:v>
                </c:pt>
                <c:pt idx="1">
                  <c:v>43070</c:v>
                </c:pt>
                <c:pt idx="2">
                  <c:v>43071</c:v>
                </c:pt>
                <c:pt idx="3">
                  <c:v>43072</c:v>
                </c:pt>
                <c:pt idx="4">
                  <c:v>43073</c:v>
                </c:pt>
                <c:pt idx="5">
                  <c:v>43074</c:v>
                </c:pt>
                <c:pt idx="6" formatCode="d\-mmm">
                  <c:v>43075</c:v>
                </c:pt>
              </c:numCache>
            </c:numRef>
          </c:cat>
          <c:val>
            <c:numRef>
              <c:f>'R166'!$AB$4:$AB$12</c:f>
              <c:numCache>
                <c:formatCode>General</c:formatCode>
                <c:ptCount val="9"/>
                <c:pt idx="1">
                  <c:v>152.34</c:v>
                </c:pt>
                <c:pt idx="2">
                  <c:v>246.04</c:v>
                </c:pt>
              </c:numCache>
            </c:numRef>
          </c:val>
          <c:extLst>
            <c:ext xmlns:c16="http://schemas.microsoft.com/office/drawing/2014/chart" uri="{C3380CC4-5D6E-409C-BE32-E72D297353CC}">
              <c16:uniqueId val="{00000002-48E9-451A-B383-968F996532E1}"/>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'R166'!$P$4:$P$8</c:f>
              <c:numCache>
                <c:formatCode>m/d;@</c:formatCode>
                <c:ptCount val="5"/>
                <c:pt idx="0">
                  <c:v>43069</c:v>
                </c:pt>
                <c:pt idx="1">
                  <c:v>43070</c:v>
                </c:pt>
                <c:pt idx="2">
                  <c:v>43071</c:v>
                </c:pt>
                <c:pt idx="3">
                  <c:v>43072</c:v>
                </c:pt>
                <c:pt idx="4">
                  <c:v>43073</c:v>
                </c:pt>
              </c:numCache>
            </c:numRef>
          </c:cat>
          <c:val>
            <c:numRef>
              <c:f>'R166'!$AF$4:$AF$8</c:f>
              <c:numCache>
                <c:formatCode>General</c:formatCode>
                <c:ptCount val="5"/>
              </c:numCache>
            </c:numRef>
          </c:val>
          <c:extLst>
            <c:ext xmlns:c16="http://schemas.microsoft.com/office/drawing/2014/chart" uri="{C3380CC4-5D6E-409C-BE32-E72D297353CC}">
              <c16:uniqueId val="{00000003-48E9-451A-B383-968F996532E1}"/>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'R166'!$P$4:$P$12</c:f>
              <c:numCache>
                <c:formatCode>m/d;@</c:formatCode>
                <c:ptCount val="9"/>
                <c:pt idx="0">
                  <c:v>43069</c:v>
                </c:pt>
                <c:pt idx="1">
                  <c:v>43070</c:v>
                </c:pt>
                <c:pt idx="2">
                  <c:v>43071</c:v>
                </c:pt>
                <c:pt idx="3">
                  <c:v>43072</c:v>
                </c:pt>
                <c:pt idx="4">
                  <c:v>43073</c:v>
                </c:pt>
                <c:pt idx="5">
                  <c:v>43074</c:v>
                </c:pt>
                <c:pt idx="6" formatCode="d\-mmm">
                  <c:v>43075</c:v>
                </c:pt>
              </c:numCache>
            </c:numRef>
          </c:cat>
          <c:val>
            <c:numRef>
              <c:f>'R166'!$AJ$4:$AJ$8</c:f>
              <c:numCache>
                <c:formatCode>General</c:formatCode>
                <c:ptCount val="5"/>
              </c:numCache>
            </c:numRef>
          </c:val>
          <c:extLst>
            <c:ext xmlns:c16="http://schemas.microsoft.com/office/drawing/2014/chart" uri="{C3380CC4-5D6E-409C-BE32-E72D297353CC}">
              <c16:uniqueId val="{00000004-48E9-451A-B383-968F996532E1}"/>
            </c:ext>
          </c:extLst>
        </c:ser>
        <c:ser>
          <c:idx val="6"/>
          <c:order val="5"/>
          <c:tx>
            <c:v>5th trial</c:v>
          </c:tx>
          <c:spPr>
            <a:solidFill>
              <a:srgbClr val="7030A0"/>
            </a:solidFill>
            <a:ln>
              <a:solidFill>
                <a:srgbClr val="7030A0"/>
              </a:solidFill>
            </a:ln>
            <a:effectLst/>
          </c:spPr>
          <c:invertIfNegative val="0"/>
          <c:cat>
            <c:numRef>
              <c:f>'R166'!$P$4:$P$12</c:f>
              <c:numCache>
                <c:formatCode>m/d;@</c:formatCode>
                <c:ptCount val="9"/>
                <c:pt idx="0">
                  <c:v>43069</c:v>
                </c:pt>
                <c:pt idx="1">
                  <c:v>43070</c:v>
                </c:pt>
                <c:pt idx="2">
                  <c:v>43071</c:v>
                </c:pt>
                <c:pt idx="3">
                  <c:v>43072</c:v>
                </c:pt>
                <c:pt idx="4">
                  <c:v>43073</c:v>
                </c:pt>
                <c:pt idx="5">
                  <c:v>43074</c:v>
                </c:pt>
                <c:pt idx="6" formatCode="d\-mmm">
                  <c:v>43075</c:v>
                </c:pt>
              </c:numCache>
            </c:numRef>
          </c:cat>
          <c:val>
            <c:numRef>
              <c:f>'R166'!$AN$4:$AN$8</c:f>
              <c:numCache>
                <c:formatCode>General</c:formatCode>
                <c:ptCount val="5"/>
              </c:numCache>
            </c:numRef>
          </c:val>
          <c:extLst>
            <c:ext xmlns:c16="http://schemas.microsoft.com/office/drawing/2014/chart" uri="{C3380CC4-5D6E-409C-BE32-E72D297353CC}">
              <c16:uniqueId val="{00000005-48E9-451A-B383-968F996532E1}"/>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'R166'!$P$4:$P$12</c:f>
              <c:numCache>
                <c:formatCode>m/d;@</c:formatCode>
                <c:ptCount val="9"/>
                <c:pt idx="0">
                  <c:v>43069</c:v>
                </c:pt>
                <c:pt idx="1">
                  <c:v>43070</c:v>
                </c:pt>
                <c:pt idx="2">
                  <c:v>43071</c:v>
                </c:pt>
                <c:pt idx="3">
                  <c:v>43072</c:v>
                </c:pt>
                <c:pt idx="4">
                  <c:v>43073</c:v>
                </c:pt>
                <c:pt idx="5">
                  <c:v>43074</c:v>
                </c:pt>
                <c:pt idx="6" formatCode="d\-mmm">
                  <c:v>43075</c:v>
                </c:pt>
              </c:numCache>
            </c:numRef>
          </c:cat>
          <c:val>
            <c:numRef>
              <c:f>'R166'!$U$4:$U$12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48E9-451A-B383-968F996532E1}"/>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'R166'!$D$4:$D$16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'R166'!$J$4:$J$16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61A7-4FDE-976D-9367CEEDB4CB}"/>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'R169'!$Q$3</c:f>
              <c:strCache>
                <c:ptCount val="1"/>
                <c:pt idx="0">
                  <c:v>Out of room</c:v>
                </c:pt>
              </c:strCache>
            </c:strRef>
          </c:tx>
          <c:spPr>
            <a:solidFill>
              <a:schemeClr val="accent5"/>
            </a:solidFill>
            <a:ln>
              <a:solidFill>
                <a:schemeClr val="accent5"/>
              </a:solidFill>
            </a:ln>
            <a:effectLst/>
          </c:spPr>
          <c:invertIfNegative val="0"/>
          <c:cat>
            <c:numRef>
              <c:f>'R169'!$P$4:$P$12</c:f>
              <c:numCache>
                <c:formatCode>m/d;@</c:formatCode>
                <c:ptCount val="9"/>
                <c:pt idx="0">
                  <c:v>43069</c:v>
                </c:pt>
                <c:pt idx="1">
                  <c:v>43070</c:v>
                </c:pt>
                <c:pt idx="2">
                  <c:v>43071</c:v>
                </c:pt>
                <c:pt idx="3">
                  <c:v>43072</c:v>
                </c:pt>
                <c:pt idx="4">
                  <c:v>43073</c:v>
                </c:pt>
                <c:pt idx="5">
                  <c:v>43074</c:v>
                </c:pt>
                <c:pt idx="6" formatCode="d\-mmm">
                  <c:v>43075</c:v>
                </c:pt>
              </c:numCache>
            </c:numRef>
          </c:cat>
          <c:val>
            <c:numRef>
              <c:f>'R169'!$Q$4:$Q$12</c:f>
              <c:numCache>
                <c:formatCode>General</c:formatCode>
                <c:ptCount val="9"/>
                <c:pt idx="1">
                  <c:v>2</c:v>
                </c:pt>
                <c:pt idx="2">
                  <c:v>2</c:v>
                </c:pt>
                <c:pt idx="3">
                  <c:v>1</c:v>
                </c:pt>
              </c:numCache>
            </c:numRef>
          </c:val>
          <c:extLst>
            <c:ext xmlns:c16="http://schemas.microsoft.com/office/drawing/2014/chart" uri="{C3380CC4-5D6E-409C-BE32-E72D297353CC}">
              <c16:uniqueId val="{00000000-3B5A-471F-A8CD-FF3403488CBF}"/>
            </c:ext>
          </c:extLst>
        </c:ser>
        <c:ser>
          <c:idx val="1"/>
          <c:order val="1"/>
          <c:tx>
            <c:strRef>
              <c:f>'R169'!$R$3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'R169'!$P$4:$P$12</c:f>
              <c:numCache>
                <c:formatCode>m/d;@</c:formatCode>
                <c:ptCount val="9"/>
                <c:pt idx="0">
                  <c:v>43069</c:v>
                </c:pt>
                <c:pt idx="1">
                  <c:v>43070</c:v>
                </c:pt>
                <c:pt idx="2">
                  <c:v>43071</c:v>
                </c:pt>
                <c:pt idx="3">
                  <c:v>43072</c:v>
                </c:pt>
                <c:pt idx="4">
                  <c:v>43073</c:v>
                </c:pt>
                <c:pt idx="5">
                  <c:v>43074</c:v>
                </c:pt>
                <c:pt idx="6" formatCode="d\-mmm">
                  <c:v>43075</c:v>
                </c:pt>
              </c:numCache>
            </c:numRef>
          </c:cat>
          <c:val>
            <c:numRef>
              <c:f>'R169'!$R$4:$R$12</c:f>
              <c:numCache>
                <c:formatCode>General</c:formatCode>
                <c:ptCount val="9"/>
                <c:pt idx="1">
                  <c:v>2</c:v>
                </c:pt>
                <c:pt idx="2">
                  <c:v>2</c:v>
                </c:pt>
                <c:pt idx="3">
                  <c:v>1</c:v>
                </c:pt>
              </c:numCache>
            </c:numRef>
          </c:val>
          <c:extLst>
            <c:ext xmlns:c16="http://schemas.microsoft.com/office/drawing/2014/chart" uri="{C3380CC4-5D6E-409C-BE32-E72D297353CC}">
              <c16:uniqueId val="{00000001-3B5A-471F-A8CD-FF3403488CBF}"/>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'R169'!$P$4:$P$12</c:f>
              <c:numCache>
                <c:formatCode>m/d;@</c:formatCode>
                <c:ptCount val="9"/>
                <c:pt idx="0">
                  <c:v>43069</c:v>
                </c:pt>
                <c:pt idx="1">
                  <c:v>43070</c:v>
                </c:pt>
                <c:pt idx="2">
                  <c:v>43071</c:v>
                </c:pt>
                <c:pt idx="3">
                  <c:v>43072</c:v>
                </c:pt>
                <c:pt idx="4">
                  <c:v>43073</c:v>
                </c:pt>
                <c:pt idx="5">
                  <c:v>43074</c:v>
                </c:pt>
                <c:pt idx="6" formatCode="d\-mmm">
                  <c:v>43075</c:v>
                </c:pt>
              </c:numCache>
            </c:numRef>
          </c:cat>
          <c:val>
            <c:numRef>
              <c:f>'R169'!$W$4:$W$12</c:f>
              <c:numCache>
                <c:formatCode>0.0</c:formatCode>
                <c:ptCount val="9"/>
              </c:numCache>
            </c:numRef>
          </c:val>
          <c:extLst>
            <c:ext xmlns:c16="http://schemas.microsoft.com/office/drawing/2014/chart" uri="{C3380CC4-5D6E-409C-BE32-E72D297353CC}">
              <c16:uniqueId val="{00000000-6D16-4B98-AD41-2C983A02B8AE}"/>
            </c:ext>
          </c:extLst>
        </c:ser>
        <c:ser>
          <c:idx val="1"/>
          <c:order val="1"/>
          <c:tx>
            <c:v>1st trial</c:v>
          </c:tx>
          <c:spPr>
            <a:solidFill>
              <a:srgbClr val="CCCC00"/>
            </a:solidFill>
            <a:ln>
              <a:solidFill>
                <a:srgbClr val="CCCC00"/>
              </a:solidFill>
            </a:ln>
            <a:effectLst/>
          </c:spPr>
          <c:invertIfNegative val="0"/>
          <c:cat>
            <c:numRef>
              <c:f>'R169'!$P$4:$P$12</c:f>
              <c:numCache>
                <c:formatCode>m/d;@</c:formatCode>
                <c:ptCount val="9"/>
                <c:pt idx="0">
                  <c:v>43069</c:v>
                </c:pt>
                <c:pt idx="1">
                  <c:v>43070</c:v>
                </c:pt>
                <c:pt idx="2">
                  <c:v>43071</c:v>
                </c:pt>
                <c:pt idx="3">
                  <c:v>43072</c:v>
                </c:pt>
                <c:pt idx="4">
                  <c:v>43073</c:v>
                </c:pt>
                <c:pt idx="5">
                  <c:v>43074</c:v>
                </c:pt>
                <c:pt idx="6" formatCode="d\-mmm">
                  <c:v>43075</c:v>
                </c:pt>
              </c:numCache>
            </c:numRef>
          </c:cat>
          <c:val>
            <c:numRef>
              <c:f>'R169'!$X$4:$X$12</c:f>
              <c:numCache>
                <c:formatCode>General</c:formatCode>
                <c:ptCount val="9"/>
                <c:pt idx="1">
                  <c:v>279</c:v>
                </c:pt>
                <c:pt idx="2">
                  <c:v>246.04</c:v>
                </c:pt>
                <c:pt idx="3">
                  <c:v>277.38</c:v>
                </c:pt>
              </c:numCache>
            </c:numRef>
          </c:val>
          <c:extLst>
            <c:ext xmlns:c16="http://schemas.microsoft.com/office/drawing/2014/chart" uri="{C3380CC4-5D6E-409C-BE32-E72D297353CC}">
              <c16:uniqueId val="{00000001-6D16-4B98-AD41-2C983A02B8AE}"/>
            </c:ext>
          </c:extLst>
        </c:ser>
        <c:ser>
          <c:idx val="2"/>
          <c:order val="2"/>
          <c:tx>
            <c:v>2nd trial</c:v>
          </c:tx>
          <c:spPr>
            <a:solidFill>
              <a:srgbClr val="CC6600"/>
            </a:solidFill>
            <a:ln>
              <a:solidFill>
                <a:srgbClr val="CC6600"/>
              </a:solidFill>
            </a:ln>
            <a:effectLst/>
          </c:spPr>
          <c:invertIfNegative val="0"/>
          <c:cat>
            <c:numRef>
              <c:f>'R169'!$P$4:$P$12</c:f>
              <c:numCache>
                <c:formatCode>m/d;@</c:formatCode>
                <c:ptCount val="9"/>
                <c:pt idx="0">
                  <c:v>43069</c:v>
                </c:pt>
                <c:pt idx="1">
                  <c:v>43070</c:v>
                </c:pt>
                <c:pt idx="2">
                  <c:v>43071</c:v>
                </c:pt>
                <c:pt idx="3">
                  <c:v>43072</c:v>
                </c:pt>
                <c:pt idx="4">
                  <c:v>43073</c:v>
                </c:pt>
                <c:pt idx="5">
                  <c:v>43074</c:v>
                </c:pt>
                <c:pt idx="6" formatCode="d\-mmm">
                  <c:v>43075</c:v>
                </c:pt>
              </c:numCache>
            </c:numRef>
          </c:cat>
          <c:val>
            <c:numRef>
              <c:f>'R169'!$AB$4:$AB$12</c:f>
              <c:numCache>
                <c:formatCode>General</c:formatCode>
                <c:ptCount val="9"/>
                <c:pt idx="1">
                  <c:v>152.34</c:v>
                </c:pt>
                <c:pt idx="2">
                  <c:v>246.04</c:v>
                </c:pt>
              </c:numCache>
            </c:numRef>
          </c:val>
          <c:extLst>
            <c:ext xmlns:c16="http://schemas.microsoft.com/office/drawing/2014/chart" uri="{C3380CC4-5D6E-409C-BE32-E72D297353CC}">
              <c16:uniqueId val="{00000002-6D16-4B98-AD41-2C983A02B8AE}"/>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'R169'!$P$4:$P$8</c:f>
              <c:numCache>
                <c:formatCode>m/d;@</c:formatCode>
                <c:ptCount val="5"/>
                <c:pt idx="0">
                  <c:v>43069</c:v>
                </c:pt>
                <c:pt idx="1">
                  <c:v>43070</c:v>
                </c:pt>
                <c:pt idx="2">
                  <c:v>43071</c:v>
                </c:pt>
                <c:pt idx="3">
                  <c:v>43072</c:v>
                </c:pt>
                <c:pt idx="4">
                  <c:v>43073</c:v>
                </c:pt>
              </c:numCache>
            </c:numRef>
          </c:cat>
          <c:val>
            <c:numRef>
              <c:f>'R169'!$AF$4:$AF$8</c:f>
              <c:numCache>
                <c:formatCode>General</c:formatCode>
                <c:ptCount val="5"/>
              </c:numCache>
            </c:numRef>
          </c:val>
          <c:extLst>
            <c:ext xmlns:c16="http://schemas.microsoft.com/office/drawing/2014/chart" uri="{C3380CC4-5D6E-409C-BE32-E72D297353CC}">
              <c16:uniqueId val="{00000003-6D16-4B98-AD41-2C983A02B8AE}"/>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'R169'!$P$4:$P$12</c:f>
              <c:numCache>
                <c:formatCode>m/d;@</c:formatCode>
                <c:ptCount val="9"/>
                <c:pt idx="0">
                  <c:v>43069</c:v>
                </c:pt>
                <c:pt idx="1">
                  <c:v>43070</c:v>
                </c:pt>
                <c:pt idx="2">
                  <c:v>43071</c:v>
                </c:pt>
                <c:pt idx="3">
                  <c:v>43072</c:v>
                </c:pt>
                <c:pt idx="4">
                  <c:v>43073</c:v>
                </c:pt>
                <c:pt idx="5">
                  <c:v>43074</c:v>
                </c:pt>
                <c:pt idx="6" formatCode="d\-mmm">
                  <c:v>43075</c:v>
                </c:pt>
              </c:numCache>
            </c:numRef>
          </c:cat>
          <c:val>
            <c:numRef>
              <c:f>'R169'!$AJ$4:$AJ$8</c:f>
              <c:numCache>
                <c:formatCode>General</c:formatCode>
                <c:ptCount val="5"/>
              </c:numCache>
            </c:numRef>
          </c:val>
          <c:extLst>
            <c:ext xmlns:c16="http://schemas.microsoft.com/office/drawing/2014/chart" uri="{C3380CC4-5D6E-409C-BE32-E72D297353CC}">
              <c16:uniqueId val="{00000004-6D16-4B98-AD41-2C983A02B8AE}"/>
            </c:ext>
          </c:extLst>
        </c:ser>
        <c:ser>
          <c:idx val="6"/>
          <c:order val="5"/>
          <c:tx>
            <c:v>5th trial</c:v>
          </c:tx>
          <c:spPr>
            <a:solidFill>
              <a:srgbClr val="7030A0"/>
            </a:solidFill>
            <a:ln>
              <a:solidFill>
                <a:srgbClr val="7030A0"/>
              </a:solidFill>
            </a:ln>
            <a:effectLst/>
          </c:spPr>
          <c:invertIfNegative val="0"/>
          <c:cat>
            <c:numRef>
              <c:f>'R169'!$P$4:$P$12</c:f>
              <c:numCache>
                <c:formatCode>m/d;@</c:formatCode>
                <c:ptCount val="9"/>
                <c:pt idx="0">
                  <c:v>43069</c:v>
                </c:pt>
                <c:pt idx="1">
                  <c:v>43070</c:v>
                </c:pt>
                <c:pt idx="2">
                  <c:v>43071</c:v>
                </c:pt>
                <c:pt idx="3">
                  <c:v>43072</c:v>
                </c:pt>
                <c:pt idx="4">
                  <c:v>43073</c:v>
                </c:pt>
                <c:pt idx="5">
                  <c:v>43074</c:v>
                </c:pt>
                <c:pt idx="6" formatCode="d\-mmm">
                  <c:v>43075</c:v>
                </c:pt>
              </c:numCache>
            </c:numRef>
          </c:cat>
          <c:val>
            <c:numRef>
              <c:f>'R169'!$AN$4:$AN$8</c:f>
              <c:numCache>
                <c:formatCode>General</c:formatCode>
                <c:ptCount val="5"/>
              </c:numCache>
            </c:numRef>
          </c:val>
          <c:extLst>
            <c:ext xmlns:c16="http://schemas.microsoft.com/office/drawing/2014/chart" uri="{C3380CC4-5D6E-409C-BE32-E72D297353CC}">
              <c16:uniqueId val="{00000005-6D16-4B98-AD41-2C983A02B8AE}"/>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'R169'!$P$4:$P$12</c:f>
              <c:numCache>
                <c:formatCode>m/d;@</c:formatCode>
                <c:ptCount val="9"/>
                <c:pt idx="0">
                  <c:v>43069</c:v>
                </c:pt>
                <c:pt idx="1">
                  <c:v>43070</c:v>
                </c:pt>
                <c:pt idx="2">
                  <c:v>43071</c:v>
                </c:pt>
                <c:pt idx="3">
                  <c:v>43072</c:v>
                </c:pt>
                <c:pt idx="4">
                  <c:v>43073</c:v>
                </c:pt>
                <c:pt idx="5">
                  <c:v>43074</c:v>
                </c:pt>
                <c:pt idx="6" formatCode="d\-mmm">
                  <c:v>43075</c:v>
                </c:pt>
              </c:numCache>
            </c:numRef>
          </c:cat>
          <c:val>
            <c:numRef>
              <c:f>'R169'!$U$4:$U$12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6D16-4B98-AD41-2C983A02B8AE}"/>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'R169'!$D$4:$D$16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'R169'!$J$4:$J$16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CD8F-4206-B727-11B3B2CC2BC1}"/>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'R171'!$Q$3</c:f>
              <c:strCache>
                <c:ptCount val="1"/>
                <c:pt idx="0">
                  <c:v>Out of room</c:v>
                </c:pt>
              </c:strCache>
            </c:strRef>
          </c:tx>
          <c:spPr>
            <a:solidFill>
              <a:schemeClr val="accent5"/>
            </a:solidFill>
            <a:ln>
              <a:solidFill>
                <a:schemeClr val="accent5"/>
              </a:solidFill>
            </a:ln>
            <a:effectLst/>
          </c:spPr>
          <c:invertIfNegative val="0"/>
          <c:cat>
            <c:numRef>
              <c:f>'R171'!$P$4:$P$12</c:f>
              <c:numCache>
                <c:formatCode>m/d;@</c:formatCode>
                <c:ptCount val="9"/>
                <c:pt idx="0">
                  <c:v>43069</c:v>
                </c:pt>
                <c:pt idx="1">
                  <c:v>43070</c:v>
                </c:pt>
                <c:pt idx="2">
                  <c:v>43071</c:v>
                </c:pt>
                <c:pt idx="3">
                  <c:v>43072</c:v>
                </c:pt>
                <c:pt idx="4">
                  <c:v>43073</c:v>
                </c:pt>
                <c:pt idx="5">
                  <c:v>43074</c:v>
                </c:pt>
                <c:pt idx="6" formatCode="d\-mmm">
                  <c:v>43075</c:v>
                </c:pt>
              </c:numCache>
            </c:numRef>
          </c:cat>
          <c:val>
            <c:numRef>
              <c:f>'R171'!$Q$4:$Q$12</c:f>
              <c:numCache>
                <c:formatCode>General</c:formatCode>
                <c:ptCount val="9"/>
                <c:pt idx="1">
                  <c:v>2</c:v>
                </c:pt>
                <c:pt idx="2">
                  <c:v>2</c:v>
                </c:pt>
                <c:pt idx="3">
                  <c:v>1</c:v>
                </c:pt>
              </c:numCache>
            </c:numRef>
          </c:val>
          <c:extLst>
            <c:ext xmlns:c16="http://schemas.microsoft.com/office/drawing/2014/chart" uri="{C3380CC4-5D6E-409C-BE32-E72D297353CC}">
              <c16:uniqueId val="{00000000-806D-4236-8C02-88DC43AD9B47}"/>
            </c:ext>
          </c:extLst>
        </c:ser>
        <c:ser>
          <c:idx val="1"/>
          <c:order val="1"/>
          <c:tx>
            <c:strRef>
              <c:f>'R171'!$R$3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'R171'!$P$4:$P$12</c:f>
              <c:numCache>
                <c:formatCode>m/d;@</c:formatCode>
                <c:ptCount val="9"/>
                <c:pt idx="0">
                  <c:v>43069</c:v>
                </c:pt>
                <c:pt idx="1">
                  <c:v>43070</c:v>
                </c:pt>
                <c:pt idx="2">
                  <c:v>43071</c:v>
                </c:pt>
                <c:pt idx="3">
                  <c:v>43072</c:v>
                </c:pt>
                <c:pt idx="4">
                  <c:v>43073</c:v>
                </c:pt>
                <c:pt idx="5">
                  <c:v>43074</c:v>
                </c:pt>
                <c:pt idx="6" formatCode="d\-mmm">
                  <c:v>43075</c:v>
                </c:pt>
              </c:numCache>
            </c:numRef>
          </c:cat>
          <c:val>
            <c:numRef>
              <c:f>'R171'!$R$4:$R$12</c:f>
              <c:numCache>
                <c:formatCode>General</c:formatCode>
                <c:ptCount val="9"/>
                <c:pt idx="1">
                  <c:v>2</c:v>
                </c:pt>
                <c:pt idx="2">
                  <c:v>2</c:v>
                </c:pt>
                <c:pt idx="3">
                  <c:v>1</c:v>
                </c:pt>
              </c:numCache>
            </c:numRef>
          </c:val>
          <c:extLst>
            <c:ext xmlns:c16="http://schemas.microsoft.com/office/drawing/2014/chart" uri="{C3380CC4-5D6E-409C-BE32-E72D297353CC}">
              <c16:uniqueId val="{00000001-806D-4236-8C02-88DC43AD9B47}"/>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'R171'!$P$4:$P$12</c:f>
              <c:numCache>
                <c:formatCode>m/d;@</c:formatCode>
                <c:ptCount val="9"/>
                <c:pt idx="0">
                  <c:v>43069</c:v>
                </c:pt>
                <c:pt idx="1">
                  <c:v>43070</c:v>
                </c:pt>
                <c:pt idx="2">
                  <c:v>43071</c:v>
                </c:pt>
                <c:pt idx="3">
                  <c:v>43072</c:v>
                </c:pt>
                <c:pt idx="4">
                  <c:v>43073</c:v>
                </c:pt>
                <c:pt idx="5">
                  <c:v>43074</c:v>
                </c:pt>
                <c:pt idx="6" formatCode="d\-mmm">
                  <c:v>43075</c:v>
                </c:pt>
              </c:numCache>
            </c:numRef>
          </c:cat>
          <c:val>
            <c:numRef>
              <c:f>'R171'!$W$4:$W$12</c:f>
              <c:numCache>
                <c:formatCode>0.0</c:formatCode>
                <c:ptCount val="9"/>
              </c:numCache>
            </c:numRef>
          </c:val>
          <c:extLst>
            <c:ext xmlns:c16="http://schemas.microsoft.com/office/drawing/2014/chart" uri="{C3380CC4-5D6E-409C-BE32-E72D297353CC}">
              <c16:uniqueId val="{00000000-71BC-425F-95A8-6DC1C5B80961}"/>
            </c:ext>
          </c:extLst>
        </c:ser>
        <c:ser>
          <c:idx val="1"/>
          <c:order val="1"/>
          <c:tx>
            <c:v>1st trial</c:v>
          </c:tx>
          <c:spPr>
            <a:solidFill>
              <a:srgbClr val="CCCC00"/>
            </a:solidFill>
            <a:ln>
              <a:solidFill>
                <a:srgbClr val="CCCC00"/>
              </a:solidFill>
            </a:ln>
            <a:effectLst/>
          </c:spPr>
          <c:invertIfNegative val="0"/>
          <c:cat>
            <c:numRef>
              <c:f>'R171'!$P$4:$P$12</c:f>
              <c:numCache>
                <c:formatCode>m/d;@</c:formatCode>
                <c:ptCount val="9"/>
                <c:pt idx="0">
                  <c:v>43069</c:v>
                </c:pt>
                <c:pt idx="1">
                  <c:v>43070</c:v>
                </c:pt>
                <c:pt idx="2">
                  <c:v>43071</c:v>
                </c:pt>
                <c:pt idx="3">
                  <c:v>43072</c:v>
                </c:pt>
                <c:pt idx="4">
                  <c:v>43073</c:v>
                </c:pt>
                <c:pt idx="5">
                  <c:v>43074</c:v>
                </c:pt>
                <c:pt idx="6" formatCode="d\-mmm">
                  <c:v>43075</c:v>
                </c:pt>
              </c:numCache>
            </c:numRef>
          </c:cat>
          <c:val>
            <c:numRef>
              <c:f>'R171'!$X$4:$X$12</c:f>
              <c:numCache>
                <c:formatCode>General</c:formatCode>
                <c:ptCount val="9"/>
                <c:pt idx="1">
                  <c:v>279</c:v>
                </c:pt>
                <c:pt idx="2">
                  <c:v>246.04</c:v>
                </c:pt>
                <c:pt idx="3">
                  <c:v>277.38</c:v>
                </c:pt>
              </c:numCache>
            </c:numRef>
          </c:val>
          <c:extLst>
            <c:ext xmlns:c16="http://schemas.microsoft.com/office/drawing/2014/chart" uri="{C3380CC4-5D6E-409C-BE32-E72D297353CC}">
              <c16:uniqueId val="{00000001-71BC-425F-95A8-6DC1C5B80961}"/>
            </c:ext>
          </c:extLst>
        </c:ser>
        <c:ser>
          <c:idx val="2"/>
          <c:order val="2"/>
          <c:tx>
            <c:v>2nd trial</c:v>
          </c:tx>
          <c:spPr>
            <a:solidFill>
              <a:srgbClr val="CC6600"/>
            </a:solidFill>
            <a:ln>
              <a:solidFill>
                <a:srgbClr val="CC6600"/>
              </a:solidFill>
            </a:ln>
            <a:effectLst/>
          </c:spPr>
          <c:invertIfNegative val="0"/>
          <c:cat>
            <c:numRef>
              <c:f>'R171'!$P$4:$P$12</c:f>
              <c:numCache>
                <c:formatCode>m/d;@</c:formatCode>
                <c:ptCount val="9"/>
                <c:pt idx="0">
                  <c:v>43069</c:v>
                </c:pt>
                <c:pt idx="1">
                  <c:v>43070</c:v>
                </c:pt>
                <c:pt idx="2">
                  <c:v>43071</c:v>
                </c:pt>
                <c:pt idx="3">
                  <c:v>43072</c:v>
                </c:pt>
                <c:pt idx="4">
                  <c:v>43073</c:v>
                </c:pt>
                <c:pt idx="5">
                  <c:v>43074</c:v>
                </c:pt>
                <c:pt idx="6" formatCode="d\-mmm">
                  <c:v>43075</c:v>
                </c:pt>
              </c:numCache>
            </c:numRef>
          </c:cat>
          <c:val>
            <c:numRef>
              <c:f>'R171'!$AB$4:$AB$12</c:f>
              <c:numCache>
                <c:formatCode>General</c:formatCode>
                <c:ptCount val="9"/>
                <c:pt idx="1">
                  <c:v>152.34</c:v>
                </c:pt>
                <c:pt idx="2">
                  <c:v>246.04</c:v>
                </c:pt>
              </c:numCache>
            </c:numRef>
          </c:val>
          <c:extLst>
            <c:ext xmlns:c16="http://schemas.microsoft.com/office/drawing/2014/chart" uri="{C3380CC4-5D6E-409C-BE32-E72D297353CC}">
              <c16:uniqueId val="{00000002-71BC-425F-95A8-6DC1C5B80961}"/>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'R171'!$P$4:$P$8</c:f>
              <c:numCache>
                <c:formatCode>m/d;@</c:formatCode>
                <c:ptCount val="5"/>
                <c:pt idx="0">
                  <c:v>43069</c:v>
                </c:pt>
                <c:pt idx="1">
                  <c:v>43070</c:v>
                </c:pt>
                <c:pt idx="2">
                  <c:v>43071</c:v>
                </c:pt>
                <c:pt idx="3">
                  <c:v>43072</c:v>
                </c:pt>
                <c:pt idx="4">
                  <c:v>43073</c:v>
                </c:pt>
              </c:numCache>
            </c:numRef>
          </c:cat>
          <c:val>
            <c:numRef>
              <c:f>'R171'!$AF$4:$AF$8</c:f>
              <c:numCache>
                <c:formatCode>General</c:formatCode>
                <c:ptCount val="5"/>
              </c:numCache>
            </c:numRef>
          </c:val>
          <c:extLst>
            <c:ext xmlns:c16="http://schemas.microsoft.com/office/drawing/2014/chart" uri="{C3380CC4-5D6E-409C-BE32-E72D297353CC}">
              <c16:uniqueId val="{00000003-71BC-425F-95A8-6DC1C5B80961}"/>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'R171'!$P$4:$P$12</c:f>
              <c:numCache>
                <c:formatCode>m/d;@</c:formatCode>
                <c:ptCount val="9"/>
                <c:pt idx="0">
                  <c:v>43069</c:v>
                </c:pt>
                <c:pt idx="1">
                  <c:v>43070</c:v>
                </c:pt>
                <c:pt idx="2">
                  <c:v>43071</c:v>
                </c:pt>
                <c:pt idx="3">
                  <c:v>43072</c:v>
                </c:pt>
                <c:pt idx="4">
                  <c:v>43073</c:v>
                </c:pt>
                <c:pt idx="5">
                  <c:v>43074</c:v>
                </c:pt>
                <c:pt idx="6" formatCode="d\-mmm">
                  <c:v>43075</c:v>
                </c:pt>
              </c:numCache>
            </c:numRef>
          </c:cat>
          <c:val>
            <c:numRef>
              <c:f>'R171'!$AJ$4:$AJ$8</c:f>
              <c:numCache>
                <c:formatCode>General</c:formatCode>
                <c:ptCount val="5"/>
              </c:numCache>
            </c:numRef>
          </c:val>
          <c:extLst>
            <c:ext xmlns:c16="http://schemas.microsoft.com/office/drawing/2014/chart" uri="{C3380CC4-5D6E-409C-BE32-E72D297353CC}">
              <c16:uniqueId val="{00000004-71BC-425F-95A8-6DC1C5B80961}"/>
            </c:ext>
          </c:extLst>
        </c:ser>
        <c:ser>
          <c:idx val="6"/>
          <c:order val="5"/>
          <c:tx>
            <c:v>5th trial</c:v>
          </c:tx>
          <c:spPr>
            <a:solidFill>
              <a:srgbClr val="7030A0"/>
            </a:solidFill>
            <a:ln>
              <a:solidFill>
                <a:srgbClr val="7030A0"/>
              </a:solidFill>
            </a:ln>
            <a:effectLst/>
          </c:spPr>
          <c:invertIfNegative val="0"/>
          <c:cat>
            <c:numRef>
              <c:f>'R171'!$P$4:$P$12</c:f>
              <c:numCache>
                <c:formatCode>m/d;@</c:formatCode>
                <c:ptCount val="9"/>
                <c:pt idx="0">
                  <c:v>43069</c:v>
                </c:pt>
                <c:pt idx="1">
                  <c:v>43070</c:v>
                </c:pt>
                <c:pt idx="2">
                  <c:v>43071</c:v>
                </c:pt>
                <c:pt idx="3">
                  <c:v>43072</c:v>
                </c:pt>
                <c:pt idx="4">
                  <c:v>43073</c:v>
                </c:pt>
                <c:pt idx="5">
                  <c:v>43074</c:v>
                </c:pt>
                <c:pt idx="6" formatCode="d\-mmm">
                  <c:v>43075</c:v>
                </c:pt>
              </c:numCache>
            </c:numRef>
          </c:cat>
          <c:val>
            <c:numRef>
              <c:f>'R171'!$AN$4:$AN$8</c:f>
              <c:numCache>
                <c:formatCode>General</c:formatCode>
                <c:ptCount val="5"/>
              </c:numCache>
            </c:numRef>
          </c:val>
          <c:extLst>
            <c:ext xmlns:c16="http://schemas.microsoft.com/office/drawing/2014/chart" uri="{C3380CC4-5D6E-409C-BE32-E72D297353CC}">
              <c16:uniqueId val="{00000005-71BC-425F-95A8-6DC1C5B80961}"/>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'R171'!$P$4:$P$12</c:f>
              <c:numCache>
                <c:formatCode>m/d;@</c:formatCode>
                <c:ptCount val="9"/>
                <c:pt idx="0">
                  <c:v>43069</c:v>
                </c:pt>
                <c:pt idx="1">
                  <c:v>43070</c:v>
                </c:pt>
                <c:pt idx="2">
                  <c:v>43071</c:v>
                </c:pt>
                <c:pt idx="3">
                  <c:v>43072</c:v>
                </c:pt>
                <c:pt idx="4">
                  <c:v>43073</c:v>
                </c:pt>
                <c:pt idx="5">
                  <c:v>43074</c:v>
                </c:pt>
                <c:pt idx="6" formatCode="d\-mmm">
                  <c:v>43075</c:v>
                </c:pt>
              </c:numCache>
            </c:numRef>
          </c:cat>
          <c:val>
            <c:numRef>
              <c:f>'R171'!$U$4:$U$12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71BC-425F-95A8-6DC1C5B80961}"/>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'R171'!$D$4:$D$16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'R171'!$J$4:$J$16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C35F-46AE-9DBB-3CE0C2085649}"/>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'R173'!$Q$3</c:f>
              <c:strCache>
                <c:ptCount val="1"/>
                <c:pt idx="0">
                  <c:v>Out of room</c:v>
                </c:pt>
              </c:strCache>
            </c:strRef>
          </c:tx>
          <c:spPr>
            <a:solidFill>
              <a:schemeClr val="accent5"/>
            </a:solidFill>
            <a:ln>
              <a:solidFill>
                <a:schemeClr val="accent5"/>
              </a:solidFill>
            </a:ln>
            <a:effectLst/>
          </c:spPr>
          <c:invertIfNegative val="0"/>
          <c:cat>
            <c:numRef>
              <c:f>'R173'!$P$4:$P$12</c:f>
              <c:numCache>
                <c:formatCode>m/d;@</c:formatCode>
                <c:ptCount val="9"/>
                <c:pt idx="0">
                  <c:v>43069</c:v>
                </c:pt>
                <c:pt idx="1">
                  <c:v>43070</c:v>
                </c:pt>
                <c:pt idx="2">
                  <c:v>43071</c:v>
                </c:pt>
                <c:pt idx="3">
                  <c:v>43072</c:v>
                </c:pt>
                <c:pt idx="4">
                  <c:v>43073</c:v>
                </c:pt>
                <c:pt idx="5">
                  <c:v>43074</c:v>
                </c:pt>
                <c:pt idx="6" formatCode="d\-mmm">
                  <c:v>43075</c:v>
                </c:pt>
              </c:numCache>
            </c:numRef>
          </c:cat>
          <c:val>
            <c:numRef>
              <c:f>'R173'!$Q$4:$Q$12</c:f>
              <c:numCache>
                <c:formatCode>General</c:formatCode>
                <c:ptCount val="9"/>
                <c:pt idx="1">
                  <c:v>2</c:v>
                </c:pt>
                <c:pt idx="2">
                  <c:v>2</c:v>
                </c:pt>
                <c:pt idx="3">
                  <c:v>1</c:v>
                </c:pt>
              </c:numCache>
            </c:numRef>
          </c:val>
          <c:extLst>
            <c:ext xmlns:c16="http://schemas.microsoft.com/office/drawing/2014/chart" uri="{C3380CC4-5D6E-409C-BE32-E72D297353CC}">
              <c16:uniqueId val="{00000000-8C25-4703-B3EA-4309ADE44F5B}"/>
            </c:ext>
          </c:extLst>
        </c:ser>
        <c:ser>
          <c:idx val="1"/>
          <c:order val="1"/>
          <c:tx>
            <c:strRef>
              <c:f>'R173'!$R$3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'R173'!$P$4:$P$12</c:f>
              <c:numCache>
                <c:formatCode>m/d;@</c:formatCode>
                <c:ptCount val="9"/>
                <c:pt idx="0">
                  <c:v>43069</c:v>
                </c:pt>
                <c:pt idx="1">
                  <c:v>43070</c:v>
                </c:pt>
                <c:pt idx="2">
                  <c:v>43071</c:v>
                </c:pt>
                <c:pt idx="3">
                  <c:v>43072</c:v>
                </c:pt>
                <c:pt idx="4">
                  <c:v>43073</c:v>
                </c:pt>
                <c:pt idx="5">
                  <c:v>43074</c:v>
                </c:pt>
                <c:pt idx="6" formatCode="d\-mmm">
                  <c:v>43075</c:v>
                </c:pt>
              </c:numCache>
            </c:numRef>
          </c:cat>
          <c:val>
            <c:numRef>
              <c:f>'R173'!$R$4:$R$12</c:f>
              <c:numCache>
                <c:formatCode>General</c:formatCode>
                <c:ptCount val="9"/>
                <c:pt idx="1">
                  <c:v>2</c:v>
                </c:pt>
                <c:pt idx="2">
                  <c:v>2</c:v>
                </c:pt>
                <c:pt idx="3">
                  <c:v>1</c:v>
                </c:pt>
              </c:numCache>
            </c:numRef>
          </c:val>
          <c:extLst>
            <c:ext xmlns:c16="http://schemas.microsoft.com/office/drawing/2014/chart" uri="{C3380CC4-5D6E-409C-BE32-E72D297353CC}">
              <c16:uniqueId val="{00000001-8C25-4703-B3EA-4309ADE44F5B}"/>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'R173'!$P$4:$P$12</c:f>
              <c:numCache>
                <c:formatCode>m/d;@</c:formatCode>
                <c:ptCount val="9"/>
                <c:pt idx="0">
                  <c:v>43069</c:v>
                </c:pt>
                <c:pt idx="1">
                  <c:v>43070</c:v>
                </c:pt>
                <c:pt idx="2">
                  <c:v>43071</c:v>
                </c:pt>
                <c:pt idx="3">
                  <c:v>43072</c:v>
                </c:pt>
                <c:pt idx="4">
                  <c:v>43073</c:v>
                </c:pt>
                <c:pt idx="5">
                  <c:v>43074</c:v>
                </c:pt>
                <c:pt idx="6" formatCode="d\-mmm">
                  <c:v>43075</c:v>
                </c:pt>
              </c:numCache>
            </c:numRef>
          </c:cat>
          <c:val>
            <c:numRef>
              <c:f>'R173'!$W$4:$W$12</c:f>
              <c:numCache>
                <c:formatCode>0.0</c:formatCode>
                <c:ptCount val="9"/>
              </c:numCache>
            </c:numRef>
          </c:val>
          <c:extLst>
            <c:ext xmlns:c16="http://schemas.microsoft.com/office/drawing/2014/chart" uri="{C3380CC4-5D6E-409C-BE32-E72D297353CC}">
              <c16:uniqueId val="{00000000-E9A2-4592-86FC-D1DFE5D4C27E}"/>
            </c:ext>
          </c:extLst>
        </c:ser>
        <c:ser>
          <c:idx val="1"/>
          <c:order val="1"/>
          <c:tx>
            <c:v>1st trial</c:v>
          </c:tx>
          <c:spPr>
            <a:solidFill>
              <a:srgbClr val="CCCC00"/>
            </a:solidFill>
            <a:ln>
              <a:solidFill>
                <a:srgbClr val="CCCC00"/>
              </a:solidFill>
            </a:ln>
            <a:effectLst/>
          </c:spPr>
          <c:invertIfNegative val="0"/>
          <c:cat>
            <c:numRef>
              <c:f>'R173'!$P$4:$P$12</c:f>
              <c:numCache>
                <c:formatCode>m/d;@</c:formatCode>
                <c:ptCount val="9"/>
                <c:pt idx="0">
                  <c:v>43069</c:v>
                </c:pt>
                <c:pt idx="1">
                  <c:v>43070</c:v>
                </c:pt>
                <c:pt idx="2">
                  <c:v>43071</c:v>
                </c:pt>
                <c:pt idx="3">
                  <c:v>43072</c:v>
                </c:pt>
                <c:pt idx="4">
                  <c:v>43073</c:v>
                </c:pt>
                <c:pt idx="5">
                  <c:v>43074</c:v>
                </c:pt>
                <c:pt idx="6" formatCode="d\-mmm">
                  <c:v>43075</c:v>
                </c:pt>
              </c:numCache>
            </c:numRef>
          </c:cat>
          <c:val>
            <c:numRef>
              <c:f>'R173'!$X$4:$X$12</c:f>
              <c:numCache>
                <c:formatCode>General</c:formatCode>
                <c:ptCount val="9"/>
                <c:pt idx="1">
                  <c:v>279</c:v>
                </c:pt>
                <c:pt idx="2">
                  <c:v>246.04</c:v>
                </c:pt>
                <c:pt idx="3">
                  <c:v>277.38</c:v>
                </c:pt>
              </c:numCache>
            </c:numRef>
          </c:val>
          <c:extLst>
            <c:ext xmlns:c16="http://schemas.microsoft.com/office/drawing/2014/chart" uri="{C3380CC4-5D6E-409C-BE32-E72D297353CC}">
              <c16:uniqueId val="{00000001-E9A2-4592-86FC-D1DFE5D4C27E}"/>
            </c:ext>
          </c:extLst>
        </c:ser>
        <c:ser>
          <c:idx val="2"/>
          <c:order val="2"/>
          <c:tx>
            <c:v>2nd trial</c:v>
          </c:tx>
          <c:spPr>
            <a:solidFill>
              <a:srgbClr val="CC6600"/>
            </a:solidFill>
            <a:ln>
              <a:solidFill>
                <a:srgbClr val="CC6600"/>
              </a:solidFill>
            </a:ln>
            <a:effectLst/>
          </c:spPr>
          <c:invertIfNegative val="0"/>
          <c:cat>
            <c:numRef>
              <c:f>'R173'!$P$4:$P$12</c:f>
              <c:numCache>
                <c:formatCode>m/d;@</c:formatCode>
                <c:ptCount val="9"/>
                <c:pt idx="0">
                  <c:v>43069</c:v>
                </c:pt>
                <c:pt idx="1">
                  <c:v>43070</c:v>
                </c:pt>
                <c:pt idx="2">
                  <c:v>43071</c:v>
                </c:pt>
                <c:pt idx="3">
                  <c:v>43072</c:v>
                </c:pt>
                <c:pt idx="4">
                  <c:v>43073</c:v>
                </c:pt>
                <c:pt idx="5">
                  <c:v>43074</c:v>
                </c:pt>
                <c:pt idx="6" formatCode="d\-mmm">
                  <c:v>43075</c:v>
                </c:pt>
              </c:numCache>
            </c:numRef>
          </c:cat>
          <c:val>
            <c:numRef>
              <c:f>'R173'!$AB$4:$AB$12</c:f>
              <c:numCache>
                <c:formatCode>General</c:formatCode>
                <c:ptCount val="9"/>
                <c:pt idx="1">
                  <c:v>152.34</c:v>
                </c:pt>
                <c:pt idx="2">
                  <c:v>246.04</c:v>
                </c:pt>
              </c:numCache>
            </c:numRef>
          </c:val>
          <c:extLst>
            <c:ext xmlns:c16="http://schemas.microsoft.com/office/drawing/2014/chart" uri="{C3380CC4-5D6E-409C-BE32-E72D297353CC}">
              <c16:uniqueId val="{00000002-E9A2-4592-86FC-D1DFE5D4C27E}"/>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'R173'!$P$4:$P$8</c:f>
              <c:numCache>
                <c:formatCode>m/d;@</c:formatCode>
                <c:ptCount val="5"/>
                <c:pt idx="0">
                  <c:v>43069</c:v>
                </c:pt>
                <c:pt idx="1">
                  <c:v>43070</c:v>
                </c:pt>
                <c:pt idx="2">
                  <c:v>43071</c:v>
                </c:pt>
                <c:pt idx="3">
                  <c:v>43072</c:v>
                </c:pt>
                <c:pt idx="4">
                  <c:v>43073</c:v>
                </c:pt>
              </c:numCache>
            </c:numRef>
          </c:cat>
          <c:val>
            <c:numRef>
              <c:f>'R173'!$AF$4:$AF$8</c:f>
              <c:numCache>
                <c:formatCode>General</c:formatCode>
                <c:ptCount val="5"/>
              </c:numCache>
            </c:numRef>
          </c:val>
          <c:extLst>
            <c:ext xmlns:c16="http://schemas.microsoft.com/office/drawing/2014/chart" uri="{C3380CC4-5D6E-409C-BE32-E72D297353CC}">
              <c16:uniqueId val="{00000003-E9A2-4592-86FC-D1DFE5D4C27E}"/>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'R173'!$P$4:$P$12</c:f>
              <c:numCache>
                <c:formatCode>m/d;@</c:formatCode>
                <c:ptCount val="9"/>
                <c:pt idx="0">
                  <c:v>43069</c:v>
                </c:pt>
                <c:pt idx="1">
                  <c:v>43070</c:v>
                </c:pt>
                <c:pt idx="2">
                  <c:v>43071</c:v>
                </c:pt>
                <c:pt idx="3">
                  <c:v>43072</c:v>
                </c:pt>
                <c:pt idx="4">
                  <c:v>43073</c:v>
                </c:pt>
                <c:pt idx="5">
                  <c:v>43074</c:v>
                </c:pt>
                <c:pt idx="6" formatCode="d\-mmm">
                  <c:v>43075</c:v>
                </c:pt>
              </c:numCache>
            </c:numRef>
          </c:cat>
          <c:val>
            <c:numRef>
              <c:f>'R173'!$AJ$4:$AJ$8</c:f>
              <c:numCache>
                <c:formatCode>General</c:formatCode>
                <c:ptCount val="5"/>
              </c:numCache>
            </c:numRef>
          </c:val>
          <c:extLst>
            <c:ext xmlns:c16="http://schemas.microsoft.com/office/drawing/2014/chart" uri="{C3380CC4-5D6E-409C-BE32-E72D297353CC}">
              <c16:uniqueId val="{00000004-E9A2-4592-86FC-D1DFE5D4C27E}"/>
            </c:ext>
          </c:extLst>
        </c:ser>
        <c:ser>
          <c:idx val="6"/>
          <c:order val="5"/>
          <c:tx>
            <c:v>5th trial</c:v>
          </c:tx>
          <c:spPr>
            <a:solidFill>
              <a:srgbClr val="7030A0"/>
            </a:solidFill>
            <a:ln>
              <a:solidFill>
                <a:srgbClr val="7030A0"/>
              </a:solidFill>
            </a:ln>
            <a:effectLst/>
          </c:spPr>
          <c:invertIfNegative val="0"/>
          <c:cat>
            <c:numRef>
              <c:f>'R173'!$P$4:$P$12</c:f>
              <c:numCache>
                <c:formatCode>m/d;@</c:formatCode>
                <c:ptCount val="9"/>
                <c:pt idx="0">
                  <c:v>43069</c:v>
                </c:pt>
                <c:pt idx="1">
                  <c:v>43070</c:v>
                </c:pt>
                <c:pt idx="2">
                  <c:v>43071</c:v>
                </c:pt>
                <c:pt idx="3">
                  <c:v>43072</c:v>
                </c:pt>
                <c:pt idx="4">
                  <c:v>43073</c:v>
                </c:pt>
                <c:pt idx="5">
                  <c:v>43074</c:v>
                </c:pt>
                <c:pt idx="6" formatCode="d\-mmm">
                  <c:v>43075</c:v>
                </c:pt>
              </c:numCache>
            </c:numRef>
          </c:cat>
          <c:val>
            <c:numRef>
              <c:f>'R173'!$AN$4:$AN$8</c:f>
              <c:numCache>
                <c:formatCode>General</c:formatCode>
                <c:ptCount val="5"/>
              </c:numCache>
            </c:numRef>
          </c:val>
          <c:extLst>
            <c:ext xmlns:c16="http://schemas.microsoft.com/office/drawing/2014/chart" uri="{C3380CC4-5D6E-409C-BE32-E72D297353CC}">
              <c16:uniqueId val="{00000005-E9A2-4592-86FC-D1DFE5D4C27E}"/>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'R173'!$P$4:$P$12</c:f>
              <c:numCache>
                <c:formatCode>m/d;@</c:formatCode>
                <c:ptCount val="9"/>
                <c:pt idx="0">
                  <c:v>43069</c:v>
                </c:pt>
                <c:pt idx="1">
                  <c:v>43070</c:v>
                </c:pt>
                <c:pt idx="2">
                  <c:v>43071</c:v>
                </c:pt>
                <c:pt idx="3">
                  <c:v>43072</c:v>
                </c:pt>
                <c:pt idx="4">
                  <c:v>43073</c:v>
                </c:pt>
                <c:pt idx="5">
                  <c:v>43074</c:v>
                </c:pt>
                <c:pt idx="6" formatCode="d\-mmm">
                  <c:v>43075</c:v>
                </c:pt>
              </c:numCache>
            </c:numRef>
          </c:cat>
          <c:val>
            <c:numRef>
              <c:f>'R173'!$U$4:$U$12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E9A2-4592-86FC-D1DFE5D4C27E}"/>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'R173'!$D$4:$D$16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'R173'!$J$4:$J$16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2DC5-469F-8BE9-8D2A0E2EF4FF}"/>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1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'R181'!$Q$3</c:f>
              <c:strCache>
                <c:ptCount val="1"/>
                <c:pt idx="0">
                  <c:v>Out of room</c:v>
                </c:pt>
              </c:strCache>
            </c:strRef>
          </c:tx>
          <c:spPr>
            <a:solidFill>
              <a:schemeClr val="accent5"/>
            </a:solidFill>
            <a:ln>
              <a:solidFill>
                <a:schemeClr val="accent5"/>
              </a:solidFill>
            </a:ln>
            <a:effectLst/>
          </c:spPr>
          <c:invertIfNegative val="0"/>
          <c:cat>
            <c:numRef>
              <c:f>'R181'!$P$4:$P$12</c:f>
              <c:numCache>
                <c:formatCode>m/d;@</c:formatCode>
                <c:ptCount val="9"/>
                <c:pt idx="0">
                  <c:v>43069</c:v>
                </c:pt>
                <c:pt idx="1">
                  <c:v>43070</c:v>
                </c:pt>
                <c:pt idx="2">
                  <c:v>43071</c:v>
                </c:pt>
                <c:pt idx="3">
                  <c:v>43072</c:v>
                </c:pt>
                <c:pt idx="4">
                  <c:v>43073</c:v>
                </c:pt>
                <c:pt idx="5">
                  <c:v>43074</c:v>
                </c:pt>
                <c:pt idx="6" formatCode="d\-mmm">
                  <c:v>43075</c:v>
                </c:pt>
              </c:numCache>
            </c:numRef>
          </c:cat>
          <c:val>
            <c:numRef>
              <c:f>'R181'!$Q$4:$Q$12</c:f>
              <c:numCache>
                <c:formatCode>General</c:formatCode>
                <c:ptCount val="9"/>
                <c:pt idx="1">
                  <c:v>2</c:v>
                </c:pt>
                <c:pt idx="2">
                  <c:v>2</c:v>
                </c:pt>
                <c:pt idx="3">
                  <c:v>1</c:v>
                </c:pt>
              </c:numCache>
            </c:numRef>
          </c:val>
          <c:extLst>
            <c:ext xmlns:c16="http://schemas.microsoft.com/office/drawing/2014/chart" uri="{C3380CC4-5D6E-409C-BE32-E72D297353CC}">
              <c16:uniqueId val="{00000000-9803-4A30-8751-E7EAB6AA7335}"/>
            </c:ext>
          </c:extLst>
        </c:ser>
        <c:ser>
          <c:idx val="1"/>
          <c:order val="1"/>
          <c:tx>
            <c:strRef>
              <c:f>'R181'!$R$3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'R181'!$P$4:$P$12</c:f>
              <c:numCache>
                <c:formatCode>m/d;@</c:formatCode>
                <c:ptCount val="9"/>
                <c:pt idx="0">
                  <c:v>43069</c:v>
                </c:pt>
                <c:pt idx="1">
                  <c:v>43070</c:v>
                </c:pt>
                <c:pt idx="2">
                  <c:v>43071</c:v>
                </c:pt>
                <c:pt idx="3">
                  <c:v>43072</c:v>
                </c:pt>
                <c:pt idx="4">
                  <c:v>43073</c:v>
                </c:pt>
                <c:pt idx="5">
                  <c:v>43074</c:v>
                </c:pt>
                <c:pt idx="6" formatCode="d\-mmm">
                  <c:v>43075</c:v>
                </c:pt>
              </c:numCache>
            </c:numRef>
          </c:cat>
          <c:val>
            <c:numRef>
              <c:f>'R181'!$R$4:$R$12</c:f>
              <c:numCache>
                <c:formatCode>General</c:formatCode>
                <c:ptCount val="9"/>
                <c:pt idx="1">
                  <c:v>2</c:v>
                </c:pt>
                <c:pt idx="2">
                  <c:v>2</c:v>
                </c:pt>
                <c:pt idx="3">
                  <c:v>1</c:v>
                </c:pt>
              </c:numCache>
            </c:numRef>
          </c:val>
          <c:extLst>
            <c:ext xmlns:c16="http://schemas.microsoft.com/office/drawing/2014/chart" uri="{C3380CC4-5D6E-409C-BE32-E72D297353CC}">
              <c16:uniqueId val="{00000001-9803-4A30-8751-E7EAB6AA7335}"/>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'R181'!$P$4:$P$12</c:f>
              <c:numCache>
                <c:formatCode>m/d;@</c:formatCode>
                <c:ptCount val="9"/>
                <c:pt idx="0">
                  <c:v>43069</c:v>
                </c:pt>
                <c:pt idx="1">
                  <c:v>43070</c:v>
                </c:pt>
                <c:pt idx="2">
                  <c:v>43071</c:v>
                </c:pt>
                <c:pt idx="3">
                  <c:v>43072</c:v>
                </c:pt>
                <c:pt idx="4">
                  <c:v>43073</c:v>
                </c:pt>
                <c:pt idx="5">
                  <c:v>43074</c:v>
                </c:pt>
                <c:pt idx="6" formatCode="d\-mmm">
                  <c:v>43075</c:v>
                </c:pt>
              </c:numCache>
            </c:numRef>
          </c:cat>
          <c:val>
            <c:numRef>
              <c:f>'R181'!$W$4:$W$12</c:f>
              <c:numCache>
                <c:formatCode>0.0</c:formatCode>
                <c:ptCount val="9"/>
              </c:numCache>
            </c:numRef>
          </c:val>
          <c:extLst>
            <c:ext xmlns:c16="http://schemas.microsoft.com/office/drawing/2014/chart" uri="{C3380CC4-5D6E-409C-BE32-E72D297353CC}">
              <c16:uniqueId val="{00000000-8ADB-4D9A-9B9B-062F6B9936B5}"/>
            </c:ext>
          </c:extLst>
        </c:ser>
        <c:ser>
          <c:idx val="1"/>
          <c:order val="1"/>
          <c:tx>
            <c:v>1st trial</c:v>
          </c:tx>
          <c:spPr>
            <a:solidFill>
              <a:srgbClr val="CCCC00"/>
            </a:solidFill>
            <a:ln>
              <a:solidFill>
                <a:srgbClr val="CCCC00"/>
              </a:solidFill>
            </a:ln>
            <a:effectLst/>
          </c:spPr>
          <c:invertIfNegative val="0"/>
          <c:cat>
            <c:numRef>
              <c:f>'R181'!$P$4:$P$12</c:f>
              <c:numCache>
                <c:formatCode>m/d;@</c:formatCode>
                <c:ptCount val="9"/>
                <c:pt idx="0">
                  <c:v>43069</c:v>
                </c:pt>
                <c:pt idx="1">
                  <c:v>43070</c:v>
                </c:pt>
                <c:pt idx="2">
                  <c:v>43071</c:v>
                </c:pt>
                <c:pt idx="3">
                  <c:v>43072</c:v>
                </c:pt>
                <c:pt idx="4">
                  <c:v>43073</c:v>
                </c:pt>
                <c:pt idx="5">
                  <c:v>43074</c:v>
                </c:pt>
                <c:pt idx="6" formatCode="d\-mmm">
                  <c:v>43075</c:v>
                </c:pt>
              </c:numCache>
            </c:numRef>
          </c:cat>
          <c:val>
            <c:numRef>
              <c:f>'R181'!$X$4:$X$12</c:f>
              <c:numCache>
                <c:formatCode>General</c:formatCode>
                <c:ptCount val="9"/>
                <c:pt idx="1">
                  <c:v>279</c:v>
                </c:pt>
                <c:pt idx="2">
                  <c:v>246.04</c:v>
                </c:pt>
                <c:pt idx="3">
                  <c:v>277.38</c:v>
                </c:pt>
              </c:numCache>
            </c:numRef>
          </c:val>
          <c:extLst>
            <c:ext xmlns:c16="http://schemas.microsoft.com/office/drawing/2014/chart" uri="{C3380CC4-5D6E-409C-BE32-E72D297353CC}">
              <c16:uniqueId val="{00000001-8ADB-4D9A-9B9B-062F6B9936B5}"/>
            </c:ext>
          </c:extLst>
        </c:ser>
        <c:ser>
          <c:idx val="2"/>
          <c:order val="2"/>
          <c:tx>
            <c:v>2nd trial</c:v>
          </c:tx>
          <c:spPr>
            <a:solidFill>
              <a:srgbClr val="CC6600"/>
            </a:solidFill>
            <a:ln>
              <a:solidFill>
                <a:srgbClr val="CC6600"/>
              </a:solidFill>
            </a:ln>
            <a:effectLst/>
          </c:spPr>
          <c:invertIfNegative val="0"/>
          <c:cat>
            <c:numRef>
              <c:f>'R181'!$P$4:$P$12</c:f>
              <c:numCache>
                <c:formatCode>m/d;@</c:formatCode>
                <c:ptCount val="9"/>
                <c:pt idx="0">
                  <c:v>43069</c:v>
                </c:pt>
                <c:pt idx="1">
                  <c:v>43070</c:v>
                </c:pt>
                <c:pt idx="2">
                  <c:v>43071</c:v>
                </c:pt>
                <c:pt idx="3">
                  <c:v>43072</c:v>
                </c:pt>
                <c:pt idx="4">
                  <c:v>43073</c:v>
                </c:pt>
                <c:pt idx="5">
                  <c:v>43074</c:v>
                </c:pt>
                <c:pt idx="6" formatCode="d\-mmm">
                  <c:v>43075</c:v>
                </c:pt>
              </c:numCache>
            </c:numRef>
          </c:cat>
          <c:val>
            <c:numRef>
              <c:f>'R181'!$AB$4:$AB$12</c:f>
              <c:numCache>
                <c:formatCode>General</c:formatCode>
                <c:ptCount val="9"/>
                <c:pt idx="1">
                  <c:v>152.34</c:v>
                </c:pt>
                <c:pt idx="2">
                  <c:v>246.04</c:v>
                </c:pt>
              </c:numCache>
            </c:numRef>
          </c:val>
          <c:extLst>
            <c:ext xmlns:c16="http://schemas.microsoft.com/office/drawing/2014/chart" uri="{C3380CC4-5D6E-409C-BE32-E72D297353CC}">
              <c16:uniqueId val="{00000002-8ADB-4D9A-9B9B-062F6B9936B5}"/>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'R181'!$P$4:$P$8</c:f>
              <c:numCache>
                <c:formatCode>m/d;@</c:formatCode>
                <c:ptCount val="5"/>
                <c:pt idx="0">
                  <c:v>43069</c:v>
                </c:pt>
                <c:pt idx="1">
                  <c:v>43070</c:v>
                </c:pt>
                <c:pt idx="2">
                  <c:v>43071</c:v>
                </c:pt>
                <c:pt idx="3">
                  <c:v>43072</c:v>
                </c:pt>
                <c:pt idx="4">
                  <c:v>43073</c:v>
                </c:pt>
              </c:numCache>
            </c:numRef>
          </c:cat>
          <c:val>
            <c:numRef>
              <c:f>'R181'!$AF$4:$AF$8</c:f>
              <c:numCache>
                <c:formatCode>General</c:formatCode>
                <c:ptCount val="5"/>
              </c:numCache>
            </c:numRef>
          </c:val>
          <c:extLst>
            <c:ext xmlns:c16="http://schemas.microsoft.com/office/drawing/2014/chart" uri="{C3380CC4-5D6E-409C-BE32-E72D297353CC}">
              <c16:uniqueId val="{00000003-8ADB-4D9A-9B9B-062F6B9936B5}"/>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'R181'!$P$4:$P$12</c:f>
              <c:numCache>
                <c:formatCode>m/d;@</c:formatCode>
                <c:ptCount val="9"/>
                <c:pt idx="0">
                  <c:v>43069</c:v>
                </c:pt>
                <c:pt idx="1">
                  <c:v>43070</c:v>
                </c:pt>
                <c:pt idx="2">
                  <c:v>43071</c:v>
                </c:pt>
                <c:pt idx="3">
                  <c:v>43072</c:v>
                </c:pt>
                <c:pt idx="4">
                  <c:v>43073</c:v>
                </c:pt>
                <c:pt idx="5">
                  <c:v>43074</c:v>
                </c:pt>
                <c:pt idx="6" formatCode="d\-mmm">
                  <c:v>43075</c:v>
                </c:pt>
              </c:numCache>
            </c:numRef>
          </c:cat>
          <c:val>
            <c:numRef>
              <c:f>'R181'!$AJ$4:$AJ$8</c:f>
              <c:numCache>
                <c:formatCode>General</c:formatCode>
                <c:ptCount val="5"/>
              </c:numCache>
            </c:numRef>
          </c:val>
          <c:extLst>
            <c:ext xmlns:c16="http://schemas.microsoft.com/office/drawing/2014/chart" uri="{C3380CC4-5D6E-409C-BE32-E72D297353CC}">
              <c16:uniqueId val="{00000004-8ADB-4D9A-9B9B-062F6B9936B5}"/>
            </c:ext>
          </c:extLst>
        </c:ser>
        <c:ser>
          <c:idx val="6"/>
          <c:order val="5"/>
          <c:tx>
            <c:v>5th trial</c:v>
          </c:tx>
          <c:spPr>
            <a:solidFill>
              <a:srgbClr val="7030A0"/>
            </a:solidFill>
            <a:ln>
              <a:solidFill>
                <a:srgbClr val="7030A0"/>
              </a:solidFill>
            </a:ln>
            <a:effectLst/>
          </c:spPr>
          <c:invertIfNegative val="0"/>
          <c:cat>
            <c:numRef>
              <c:f>'R181'!$P$4:$P$12</c:f>
              <c:numCache>
                <c:formatCode>m/d;@</c:formatCode>
                <c:ptCount val="9"/>
                <c:pt idx="0">
                  <c:v>43069</c:v>
                </c:pt>
                <c:pt idx="1">
                  <c:v>43070</c:v>
                </c:pt>
                <c:pt idx="2">
                  <c:v>43071</c:v>
                </c:pt>
                <c:pt idx="3">
                  <c:v>43072</c:v>
                </c:pt>
                <c:pt idx="4">
                  <c:v>43073</c:v>
                </c:pt>
                <c:pt idx="5">
                  <c:v>43074</c:v>
                </c:pt>
                <c:pt idx="6" formatCode="d\-mmm">
                  <c:v>43075</c:v>
                </c:pt>
              </c:numCache>
            </c:numRef>
          </c:cat>
          <c:val>
            <c:numRef>
              <c:f>'R181'!$AN$4:$AN$8</c:f>
              <c:numCache>
                <c:formatCode>General</c:formatCode>
                <c:ptCount val="5"/>
              </c:numCache>
            </c:numRef>
          </c:val>
          <c:extLst>
            <c:ext xmlns:c16="http://schemas.microsoft.com/office/drawing/2014/chart" uri="{C3380CC4-5D6E-409C-BE32-E72D297353CC}">
              <c16:uniqueId val="{00000005-8ADB-4D9A-9B9B-062F6B9936B5}"/>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'R181'!$P$4:$P$12</c:f>
              <c:numCache>
                <c:formatCode>m/d;@</c:formatCode>
                <c:ptCount val="9"/>
                <c:pt idx="0">
                  <c:v>43069</c:v>
                </c:pt>
                <c:pt idx="1">
                  <c:v>43070</c:v>
                </c:pt>
                <c:pt idx="2">
                  <c:v>43071</c:v>
                </c:pt>
                <c:pt idx="3">
                  <c:v>43072</c:v>
                </c:pt>
                <c:pt idx="4">
                  <c:v>43073</c:v>
                </c:pt>
                <c:pt idx="5">
                  <c:v>43074</c:v>
                </c:pt>
                <c:pt idx="6" formatCode="d\-mmm">
                  <c:v>43075</c:v>
                </c:pt>
              </c:numCache>
            </c:numRef>
          </c:cat>
          <c:val>
            <c:numRef>
              <c:f>'R181'!$U$4:$U$12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8ADB-4D9A-9B9B-062F6B9936B5}"/>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'R181'!$D$4:$D$16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'R181'!$J$4:$J$16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30F6-448E-B009-84C93136FB53}"/>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1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'R184'!$Q$3</c:f>
              <c:strCache>
                <c:ptCount val="1"/>
                <c:pt idx="0">
                  <c:v>Out of room</c:v>
                </c:pt>
              </c:strCache>
            </c:strRef>
          </c:tx>
          <c:spPr>
            <a:solidFill>
              <a:schemeClr val="accent5"/>
            </a:solidFill>
            <a:ln>
              <a:solidFill>
                <a:schemeClr val="accent5"/>
              </a:solidFill>
            </a:ln>
            <a:effectLst/>
          </c:spPr>
          <c:invertIfNegative val="0"/>
          <c:cat>
            <c:numRef>
              <c:f>'R184'!$P$4:$P$12</c:f>
              <c:numCache>
                <c:formatCode>m/d;@</c:formatCode>
                <c:ptCount val="9"/>
                <c:pt idx="0">
                  <c:v>43069</c:v>
                </c:pt>
                <c:pt idx="1">
                  <c:v>43070</c:v>
                </c:pt>
                <c:pt idx="2">
                  <c:v>43071</c:v>
                </c:pt>
                <c:pt idx="3">
                  <c:v>43072</c:v>
                </c:pt>
                <c:pt idx="4">
                  <c:v>43073</c:v>
                </c:pt>
                <c:pt idx="5">
                  <c:v>43074</c:v>
                </c:pt>
                <c:pt idx="6" formatCode="d\-mmm">
                  <c:v>43075</c:v>
                </c:pt>
              </c:numCache>
            </c:numRef>
          </c:cat>
          <c:val>
            <c:numRef>
              <c:f>'R184'!$Q$4:$Q$12</c:f>
              <c:numCache>
                <c:formatCode>General</c:formatCode>
                <c:ptCount val="9"/>
                <c:pt idx="1">
                  <c:v>2</c:v>
                </c:pt>
                <c:pt idx="2">
                  <c:v>2</c:v>
                </c:pt>
                <c:pt idx="3">
                  <c:v>1</c:v>
                </c:pt>
              </c:numCache>
            </c:numRef>
          </c:val>
          <c:extLst>
            <c:ext xmlns:c16="http://schemas.microsoft.com/office/drawing/2014/chart" uri="{C3380CC4-5D6E-409C-BE32-E72D297353CC}">
              <c16:uniqueId val="{00000000-A00E-4624-9818-E41FF3BD7E38}"/>
            </c:ext>
          </c:extLst>
        </c:ser>
        <c:ser>
          <c:idx val="1"/>
          <c:order val="1"/>
          <c:tx>
            <c:strRef>
              <c:f>'R184'!$R$3</c:f>
              <c:strCache>
                <c:ptCount val="1"/>
                <c:pt idx="0">
                  <c:v>Ambulation</c:v>
                </c:pt>
              </c:strCache>
            </c:strRef>
          </c:tx>
          <c:spPr>
            <a:solidFill>
              <a:schemeClr val="accent6">
                <a:lumMod val="75000"/>
              </a:schemeClr>
            </a:solidFill>
            <a:ln>
              <a:solidFill>
                <a:schemeClr val="accent6">
                  <a:lumMod val="75000"/>
                </a:schemeClr>
              </a:solidFill>
            </a:ln>
            <a:effectLst/>
          </c:spPr>
          <c:invertIfNegative val="0"/>
          <c:cat>
            <c:numRef>
              <c:f>'R184'!$P$4:$P$12</c:f>
              <c:numCache>
                <c:formatCode>m/d;@</c:formatCode>
                <c:ptCount val="9"/>
                <c:pt idx="0">
                  <c:v>43069</c:v>
                </c:pt>
                <c:pt idx="1">
                  <c:v>43070</c:v>
                </c:pt>
                <c:pt idx="2">
                  <c:v>43071</c:v>
                </c:pt>
                <c:pt idx="3">
                  <c:v>43072</c:v>
                </c:pt>
                <c:pt idx="4">
                  <c:v>43073</c:v>
                </c:pt>
                <c:pt idx="5">
                  <c:v>43074</c:v>
                </c:pt>
                <c:pt idx="6" formatCode="d\-mmm">
                  <c:v>43075</c:v>
                </c:pt>
              </c:numCache>
            </c:numRef>
          </c:cat>
          <c:val>
            <c:numRef>
              <c:f>'R184'!$R$4:$R$12</c:f>
              <c:numCache>
                <c:formatCode>General</c:formatCode>
                <c:ptCount val="9"/>
                <c:pt idx="1">
                  <c:v>2</c:v>
                </c:pt>
                <c:pt idx="2">
                  <c:v>2</c:v>
                </c:pt>
                <c:pt idx="3">
                  <c:v>1</c:v>
                </c:pt>
              </c:numCache>
            </c:numRef>
          </c:val>
          <c:extLst>
            <c:ext xmlns:c16="http://schemas.microsoft.com/office/drawing/2014/chart" uri="{C3380CC4-5D6E-409C-BE32-E72D297353CC}">
              <c16:uniqueId val="{00000001-A00E-4624-9818-E41FF3BD7E38}"/>
            </c:ext>
          </c:extLst>
        </c:ser>
        <c:dLbls>
          <c:showLegendKey val="0"/>
          <c:showVal val="0"/>
          <c:showCatName val="0"/>
          <c:showSerName val="0"/>
          <c:showPercent val="0"/>
          <c:showBubbleSize val="0"/>
        </c:dLbls>
        <c:gapWidth val="219"/>
        <c:overlap val="-27"/>
        <c:axId val="534362440"/>
        <c:axId val="534362112"/>
      </c:barChart>
      <c:dateAx>
        <c:axId val="53436244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112"/>
        <c:crosses val="autoZero"/>
        <c:auto val="1"/>
        <c:lblOffset val="100"/>
        <c:baseTimeUnit val="days"/>
      </c:dateAx>
      <c:valAx>
        <c:axId val="53436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Number</a:t>
                </a:r>
                <a:r>
                  <a:rPr lang="en-US" baseline="0"/>
                  <a:t> of times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3436244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out&amp;in</c:v>
          </c:tx>
          <c:spPr>
            <a:solidFill>
              <a:schemeClr val="accent4"/>
            </a:solidFill>
            <a:ln>
              <a:solidFill>
                <a:schemeClr val="accent4"/>
              </a:solidFill>
            </a:ln>
            <a:effectLst/>
          </c:spPr>
          <c:invertIfNegative val="0"/>
          <c:cat>
            <c:numRef>
              <c:f>'R184'!$P$4:$P$12</c:f>
              <c:numCache>
                <c:formatCode>m/d;@</c:formatCode>
                <c:ptCount val="9"/>
                <c:pt idx="0">
                  <c:v>43069</c:v>
                </c:pt>
                <c:pt idx="1">
                  <c:v>43070</c:v>
                </c:pt>
                <c:pt idx="2">
                  <c:v>43071</c:v>
                </c:pt>
                <c:pt idx="3">
                  <c:v>43072</c:v>
                </c:pt>
                <c:pt idx="4">
                  <c:v>43073</c:v>
                </c:pt>
                <c:pt idx="5">
                  <c:v>43074</c:v>
                </c:pt>
                <c:pt idx="6" formatCode="d\-mmm">
                  <c:v>43075</c:v>
                </c:pt>
              </c:numCache>
            </c:numRef>
          </c:cat>
          <c:val>
            <c:numRef>
              <c:f>'R184'!$W$4:$W$12</c:f>
              <c:numCache>
                <c:formatCode>0.0</c:formatCode>
                <c:ptCount val="9"/>
              </c:numCache>
            </c:numRef>
          </c:val>
          <c:extLst>
            <c:ext xmlns:c16="http://schemas.microsoft.com/office/drawing/2014/chart" uri="{C3380CC4-5D6E-409C-BE32-E72D297353CC}">
              <c16:uniqueId val="{00000000-6D60-4D10-AD91-1D3C38EDE8BB}"/>
            </c:ext>
          </c:extLst>
        </c:ser>
        <c:ser>
          <c:idx val="1"/>
          <c:order val="1"/>
          <c:tx>
            <c:v>1st trial</c:v>
          </c:tx>
          <c:spPr>
            <a:solidFill>
              <a:srgbClr val="CCCC00"/>
            </a:solidFill>
            <a:ln>
              <a:solidFill>
                <a:srgbClr val="CCCC00"/>
              </a:solidFill>
            </a:ln>
            <a:effectLst/>
          </c:spPr>
          <c:invertIfNegative val="0"/>
          <c:cat>
            <c:numRef>
              <c:f>'R184'!$P$4:$P$12</c:f>
              <c:numCache>
                <c:formatCode>m/d;@</c:formatCode>
                <c:ptCount val="9"/>
                <c:pt idx="0">
                  <c:v>43069</c:v>
                </c:pt>
                <c:pt idx="1">
                  <c:v>43070</c:v>
                </c:pt>
                <c:pt idx="2">
                  <c:v>43071</c:v>
                </c:pt>
                <c:pt idx="3">
                  <c:v>43072</c:v>
                </c:pt>
                <c:pt idx="4">
                  <c:v>43073</c:v>
                </c:pt>
                <c:pt idx="5">
                  <c:v>43074</c:v>
                </c:pt>
                <c:pt idx="6" formatCode="d\-mmm">
                  <c:v>43075</c:v>
                </c:pt>
              </c:numCache>
            </c:numRef>
          </c:cat>
          <c:val>
            <c:numRef>
              <c:f>'R184'!$X$4:$X$12</c:f>
              <c:numCache>
                <c:formatCode>General</c:formatCode>
                <c:ptCount val="9"/>
                <c:pt idx="1">
                  <c:v>279</c:v>
                </c:pt>
                <c:pt idx="2">
                  <c:v>246.04</c:v>
                </c:pt>
                <c:pt idx="3">
                  <c:v>277.38</c:v>
                </c:pt>
              </c:numCache>
            </c:numRef>
          </c:val>
          <c:extLst>
            <c:ext xmlns:c16="http://schemas.microsoft.com/office/drawing/2014/chart" uri="{C3380CC4-5D6E-409C-BE32-E72D297353CC}">
              <c16:uniqueId val="{00000001-6D60-4D10-AD91-1D3C38EDE8BB}"/>
            </c:ext>
          </c:extLst>
        </c:ser>
        <c:ser>
          <c:idx val="2"/>
          <c:order val="2"/>
          <c:tx>
            <c:v>2nd trial</c:v>
          </c:tx>
          <c:spPr>
            <a:solidFill>
              <a:srgbClr val="CC6600"/>
            </a:solidFill>
            <a:ln>
              <a:solidFill>
                <a:srgbClr val="CC6600"/>
              </a:solidFill>
            </a:ln>
            <a:effectLst/>
          </c:spPr>
          <c:invertIfNegative val="0"/>
          <c:cat>
            <c:numRef>
              <c:f>'R184'!$P$4:$P$12</c:f>
              <c:numCache>
                <c:formatCode>m/d;@</c:formatCode>
                <c:ptCount val="9"/>
                <c:pt idx="0">
                  <c:v>43069</c:v>
                </c:pt>
                <c:pt idx="1">
                  <c:v>43070</c:v>
                </c:pt>
                <c:pt idx="2">
                  <c:v>43071</c:v>
                </c:pt>
                <c:pt idx="3">
                  <c:v>43072</c:v>
                </c:pt>
                <c:pt idx="4">
                  <c:v>43073</c:v>
                </c:pt>
                <c:pt idx="5">
                  <c:v>43074</c:v>
                </c:pt>
                <c:pt idx="6" formatCode="d\-mmm">
                  <c:v>43075</c:v>
                </c:pt>
              </c:numCache>
            </c:numRef>
          </c:cat>
          <c:val>
            <c:numRef>
              <c:f>'R184'!$AB$4:$AB$12</c:f>
              <c:numCache>
                <c:formatCode>General</c:formatCode>
                <c:ptCount val="9"/>
                <c:pt idx="1">
                  <c:v>152.34</c:v>
                </c:pt>
                <c:pt idx="2">
                  <c:v>246.04</c:v>
                </c:pt>
              </c:numCache>
            </c:numRef>
          </c:val>
          <c:extLst>
            <c:ext xmlns:c16="http://schemas.microsoft.com/office/drawing/2014/chart" uri="{C3380CC4-5D6E-409C-BE32-E72D297353CC}">
              <c16:uniqueId val="{00000002-6D60-4D10-AD91-1D3C38EDE8BB}"/>
            </c:ext>
          </c:extLst>
        </c:ser>
        <c:ser>
          <c:idx val="4"/>
          <c:order val="3"/>
          <c:tx>
            <c:v>3rd trial</c:v>
          </c:tx>
          <c:spPr>
            <a:solidFill>
              <a:schemeClr val="accent6">
                <a:lumMod val="75000"/>
              </a:schemeClr>
            </a:solidFill>
            <a:ln>
              <a:solidFill>
                <a:schemeClr val="accent6">
                  <a:lumMod val="75000"/>
                </a:schemeClr>
              </a:solidFill>
            </a:ln>
            <a:effectLst/>
          </c:spPr>
          <c:invertIfNegative val="0"/>
          <c:cat>
            <c:numRef>
              <c:f>'R184'!$P$4:$P$8</c:f>
              <c:numCache>
                <c:formatCode>m/d;@</c:formatCode>
                <c:ptCount val="5"/>
                <c:pt idx="0">
                  <c:v>43069</c:v>
                </c:pt>
                <c:pt idx="1">
                  <c:v>43070</c:v>
                </c:pt>
                <c:pt idx="2">
                  <c:v>43071</c:v>
                </c:pt>
                <c:pt idx="3">
                  <c:v>43072</c:v>
                </c:pt>
                <c:pt idx="4">
                  <c:v>43073</c:v>
                </c:pt>
              </c:numCache>
            </c:numRef>
          </c:cat>
          <c:val>
            <c:numRef>
              <c:f>'R184'!$AF$4:$AF$8</c:f>
              <c:numCache>
                <c:formatCode>General</c:formatCode>
                <c:ptCount val="5"/>
              </c:numCache>
            </c:numRef>
          </c:val>
          <c:extLst>
            <c:ext xmlns:c16="http://schemas.microsoft.com/office/drawing/2014/chart" uri="{C3380CC4-5D6E-409C-BE32-E72D297353CC}">
              <c16:uniqueId val="{00000003-6D60-4D10-AD91-1D3C38EDE8BB}"/>
            </c:ext>
          </c:extLst>
        </c:ser>
        <c:ser>
          <c:idx val="5"/>
          <c:order val="4"/>
          <c:tx>
            <c:v>4th trial</c:v>
          </c:tx>
          <c:spPr>
            <a:solidFill>
              <a:schemeClr val="accent1">
                <a:lumMod val="75000"/>
              </a:schemeClr>
            </a:solidFill>
            <a:ln>
              <a:solidFill>
                <a:schemeClr val="accent1">
                  <a:lumMod val="75000"/>
                </a:schemeClr>
              </a:solidFill>
            </a:ln>
            <a:effectLst/>
          </c:spPr>
          <c:invertIfNegative val="0"/>
          <c:cat>
            <c:numRef>
              <c:f>'R184'!$P$4:$P$12</c:f>
              <c:numCache>
                <c:formatCode>m/d;@</c:formatCode>
                <c:ptCount val="9"/>
                <c:pt idx="0">
                  <c:v>43069</c:v>
                </c:pt>
                <c:pt idx="1">
                  <c:v>43070</c:v>
                </c:pt>
                <c:pt idx="2">
                  <c:v>43071</c:v>
                </c:pt>
                <c:pt idx="3">
                  <c:v>43072</c:v>
                </c:pt>
                <c:pt idx="4">
                  <c:v>43073</c:v>
                </c:pt>
                <c:pt idx="5">
                  <c:v>43074</c:v>
                </c:pt>
                <c:pt idx="6" formatCode="d\-mmm">
                  <c:v>43075</c:v>
                </c:pt>
              </c:numCache>
            </c:numRef>
          </c:cat>
          <c:val>
            <c:numRef>
              <c:f>'R184'!$AJ$4:$AJ$8</c:f>
              <c:numCache>
                <c:formatCode>General</c:formatCode>
                <c:ptCount val="5"/>
              </c:numCache>
            </c:numRef>
          </c:val>
          <c:extLst>
            <c:ext xmlns:c16="http://schemas.microsoft.com/office/drawing/2014/chart" uri="{C3380CC4-5D6E-409C-BE32-E72D297353CC}">
              <c16:uniqueId val="{00000004-6D60-4D10-AD91-1D3C38EDE8BB}"/>
            </c:ext>
          </c:extLst>
        </c:ser>
        <c:ser>
          <c:idx val="6"/>
          <c:order val="5"/>
          <c:tx>
            <c:v>5th trial</c:v>
          </c:tx>
          <c:spPr>
            <a:solidFill>
              <a:srgbClr val="7030A0"/>
            </a:solidFill>
            <a:ln>
              <a:solidFill>
                <a:srgbClr val="7030A0"/>
              </a:solidFill>
            </a:ln>
            <a:effectLst/>
          </c:spPr>
          <c:invertIfNegative val="0"/>
          <c:cat>
            <c:numRef>
              <c:f>'R184'!$P$4:$P$12</c:f>
              <c:numCache>
                <c:formatCode>m/d;@</c:formatCode>
                <c:ptCount val="9"/>
                <c:pt idx="0">
                  <c:v>43069</c:v>
                </c:pt>
                <c:pt idx="1">
                  <c:v>43070</c:v>
                </c:pt>
                <c:pt idx="2">
                  <c:v>43071</c:v>
                </c:pt>
                <c:pt idx="3">
                  <c:v>43072</c:v>
                </c:pt>
                <c:pt idx="4">
                  <c:v>43073</c:v>
                </c:pt>
                <c:pt idx="5">
                  <c:v>43074</c:v>
                </c:pt>
                <c:pt idx="6" formatCode="d\-mmm">
                  <c:v>43075</c:v>
                </c:pt>
              </c:numCache>
            </c:numRef>
          </c:cat>
          <c:val>
            <c:numRef>
              <c:f>'R184'!$AN$4:$AN$8</c:f>
              <c:numCache>
                <c:formatCode>General</c:formatCode>
                <c:ptCount val="5"/>
              </c:numCache>
            </c:numRef>
          </c:val>
          <c:extLst>
            <c:ext xmlns:c16="http://schemas.microsoft.com/office/drawing/2014/chart" uri="{C3380CC4-5D6E-409C-BE32-E72D297353CC}">
              <c16:uniqueId val="{00000005-6D60-4D10-AD91-1D3C38EDE8BB}"/>
            </c:ext>
          </c:extLst>
        </c:ser>
        <c:dLbls>
          <c:showLegendKey val="0"/>
          <c:showVal val="0"/>
          <c:showCatName val="0"/>
          <c:showSerName val="0"/>
          <c:showPercent val="0"/>
          <c:showBubbleSize val="0"/>
        </c:dLbls>
        <c:gapWidth val="150"/>
        <c:overlap val="100"/>
        <c:axId val="517623760"/>
        <c:axId val="517622776"/>
      </c:barChart>
      <c:lineChart>
        <c:grouping val="standard"/>
        <c:varyColors val="0"/>
        <c:ser>
          <c:idx val="3"/>
          <c:order val="6"/>
          <c:tx>
            <c:v>Speed</c:v>
          </c:tx>
          <c:spPr>
            <a:ln w="28575" cap="rnd">
              <a:solidFill>
                <a:srgbClr val="FF0000"/>
              </a:solidFill>
              <a:round/>
            </a:ln>
            <a:effectLst/>
          </c:spPr>
          <c:marker>
            <c:symbol val="circle"/>
            <c:size val="5"/>
            <c:spPr>
              <a:solidFill>
                <a:schemeClr val="accent4"/>
              </a:solidFill>
              <a:ln w="9525">
                <a:solidFill>
                  <a:srgbClr val="FF0000"/>
                </a:solidFill>
              </a:ln>
              <a:effectLst/>
            </c:spPr>
          </c:marker>
          <c:cat>
            <c:numRef>
              <c:f>'R184'!$P$4:$P$12</c:f>
              <c:numCache>
                <c:formatCode>m/d;@</c:formatCode>
                <c:ptCount val="9"/>
                <c:pt idx="0">
                  <c:v>43069</c:v>
                </c:pt>
                <c:pt idx="1">
                  <c:v>43070</c:v>
                </c:pt>
                <c:pt idx="2">
                  <c:v>43071</c:v>
                </c:pt>
                <c:pt idx="3">
                  <c:v>43072</c:v>
                </c:pt>
                <c:pt idx="4">
                  <c:v>43073</c:v>
                </c:pt>
                <c:pt idx="5">
                  <c:v>43074</c:v>
                </c:pt>
                <c:pt idx="6" formatCode="d\-mmm">
                  <c:v>43075</c:v>
                </c:pt>
              </c:numCache>
            </c:numRef>
          </c:cat>
          <c:val>
            <c:numRef>
              <c:f>'R184'!$U$4:$U$12</c:f>
              <c:numCache>
                <c:formatCode>0.000</c:formatCode>
                <c:ptCount val="9"/>
                <c:pt idx="1">
                  <c:v>0.59293248677419363</c:v>
                </c:pt>
                <c:pt idx="2">
                  <c:v>0.47522382050991496</c:v>
                </c:pt>
                <c:pt idx="3">
                  <c:v>0.68029540316546755</c:v>
                </c:pt>
              </c:numCache>
            </c:numRef>
          </c:val>
          <c:smooth val="0"/>
          <c:extLst>
            <c:ext xmlns:c16="http://schemas.microsoft.com/office/drawing/2014/chart" uri="{C3380CC4-5D6E-409C-BE32-E72D297353CC}">
              <c16:uniqueId val="{00000006-6D60-4D10-AD91-1D3C38EDE8BB}"/>
            </c:ext>
          </c:extLst>
        </c:ser>
        <c:dLbls>
          <c:showLegendKey val="0"/>
          <c:showVal val="0"/>
          <c:showCatName val="0"/>
          <c:showSerName val="0"/>
          <c:showPercent val="0"/>
          <c:showBubbleSize val="0"/>
        </c:dLbls>
        <c:marker val="1"/>
        <c:smooth val="0"/>
        <c:axId val="517619168"/>
        <c:axId val="517626056"/>
      </c:lineChart>
      <c:dateAx>
        <c:axId val="517623760"/>
        <c:scaling>
          <c:orientation val="minMax"/>
        </c:scaling>
        <c:delete val="0"/>
        <c:axPos val="b"/>
        <c:numFmt formatCode="m/d;@"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2776"/>
        <c:crosses val="autoZero"/>
        <c:auto val="1"/>
        <c:lblOffset val="100"/>
        <c:baseTimeUnit val="days"/>
      </c:dateAx>
      <c:valAx>
        <c:axId val="517622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Cumulative distance</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23760"/>
        <c:crosses val="autoZero"/>
        <c:crossBetween val="between"/>
      </c:valAx>
      <c:valAx>
        <c:axId val="517626056"/>
        <c:scaling>
          <c:orientation val="minMax"/>
          <c:max val="5"/>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Speed (mph)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7619168"/>
        <c:crosses val="max"/>
        <c:crossBetween val="between"/>
        <c:majorUnit val="1"/>
      </c:valAx>
      <c:dateAx>
        <c:axId val="517619168"/>
        <c:scaling>
          <c:orientation val="minMax"/>
        </c:scaling>
        <c:delete val="1"/>
        <c:axPos val="b"/>
        <c:numFmt formatCode="m/d;@" sourceLinked="1"/>
        <c:majorTickMark val="out"/>
        <c:minorTickMark val="none"/>
        <c:tickLblPos val="nextTo"/>
        <c:crossAx val="51762605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rgbClr val="002060"/>
              </a:solidFill>
              <a:round/>
            </a:ln>
            <a:effectLst/>
          </c:spPr>
          <c:marker>
            <c:symbol val="circle"/>
            <c:size val="5"/>
            <c:spPr>
              <a:solidFill>
                <a:srgbClr val="FFFF00"/>
              </a:solidFill>
              <a:ln w="9525">
                <a:solidFill>
                  <a:srgbClr val="002060"/>
                </a:solidFill>
              </a:ln>
              <a:effectLst/>
            </c:spPr>
          </c:marker>
          <c:xVal>
            <c:numRef>
              <c:f>'R184'!$D$4:$D$16</c:f>
              <c:numCache>
                <c:formatCode>m/d/yy\ h:mm;@</c:formatCode>
                <c:ptCount val="13"/>
                <c:pt idx="0">
                  <c:v>42705.549467592595</c:v>
                </c:pt>
                <c:pt idx="1">
                  <c:v>42705.639456018522</c:v>
                </c:pt>
                <c:pt idx="2">
                  <c:v>42706.659212962964</c:v>
                </c:pt>
                <c:pt idx="3">
                  <c:v>42706.867418981485</c:v>
                </c:pt>
                <c:pt idx="4">
                  <c:v>42707.441574074073</c:v>
                </c:pt>
              </c:numCache>
            </c:numRef>
          </c:xVal>
          <c:yVal>
            <c:numRef>
              <c:f>'R184'!$J$4:$J$16</c:f>
              <c:numCache>
                <c:formatCode>0.0</c:formatCode>
                <c:ptCount val="13"/>
                <c:pt idx="0">
                  <c:v>7.3833977092529333</c:v>
                </c:pt>
                <c:pt idx="1">
                  <c:v>7.3056773381485494</c:v>
                </c:pt>
                <c:pt idx="2">
                  <c:v>7.1899506264088098</c:v>
                </c:pt>
                <c:pt idx="3">
                  <c:v>7.3750478428099457</c:v>
                </c:pt>
                <c:pt idx="4">
                  <c:v>7.4212014109275959</c:v>
                </c:pt>
              </c:numCache>
            </c:numRef>
          </c:yVal>
          <c:smooth val="0"/>
          <c:extLst>
            <c:ext xmlns:c16="http://schemas.microsoft.com/office/drawing/2014/chart" uri="{C3380CC4-5D6E-409C-BE32-E72D297353CC}">
              <c16:uniqueId val="{00000000-D6E5-4265-B2A8-8521860E193E}"/>
            </c:ext>
          </c:extLst>
        </c:ser>
        <c:dLbls>
          <c:showLegendKey val="0"/>
          <c:showVal val="0"/>
          <c:showCatName val="0"/>
          <c:showSerName val="0"/>
          <c:showPercent val="0"/>
          <c:showBubbleSize val="0"/>
        </c:dLbls>
        <c:axId val="334853160"/>
        <c:axId val="334853488"/>
      </c:scatterChart>
      <c:valAx>
        <c:axId val="33485316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 sourceLinked="0"/>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488"/>
        <c:crosses val="autoZero"/>
        <c:crossBetween val="midCat"/>
        <c:majorUnit val="1"/>
        <c:minorUnit val="0.25"/>
      </c:valAx>
      <c:valAx>
        <c:axId val="334853488"/>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HLM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 sourceLinked="1"/>
        <c:majorTickMark val="in"/>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4853160"/>
        <c:crosses val="autoZero"/>
        <c:crossBetween val="midCat"/>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s>
</file>

<file path=xl/drawings/_rels/drawing20.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33.xml"/><Relationship Id="rId2" Type="http://schemas.openxmlformats.org/officeDocument/2006/relationships/chart" Target="../charts/chart32.xml"/><Relationship Id="rId1" Type="http://schemas.openxmlformats.org/officeDocument/2006/relationships/chart" Target="../charts/chart31.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36.xml"/><Relationship Id="rId2" Type="http://schemas.openxmlformats.org/officeDocument/2006/relationships/chart" Target="../charts/chart35.xml"/><Relationship Id="rId1" Type="http://schemas.openxmlformats.org/officeDocument/2006/relationships/chart" Target="../charts/chart34.xml"/></Relationships>
</file>

<file path=xl/drawings/_rels/drawing26.xml.rels><?xml version="1.0" encoding="UTF-8" standalone="yes"?>
<Relationships xmlns="http://schemas.openxmlformats.org/package/2006/relationships"><Relationship Id="rId3" Type="http://schemas.openxmlformats.org/officeDocument/2006/relationships/chart" Target="../charts/chart39.xml"/><Relationship Id="rId2" Type="http://schemas.openxmlformats.org/officeDocument/2006/relationships/chart" Target="../charts/chart38.xml"/><Relationship Id="rId1" Type="http://schemas.openxmlformats.org/officeDocument/2006/relationships/chart" Target="../charts/chart37.xml"/></Relationships>
</file>

<file path=xl/drawings/_rels/drawing28.xml.rels><?xml version="1.0" encoding="UTF-8" standalone="yes"?>
<Relationships xmlns="http://schemas.openxmlformats.org/package/2006/relationships"><Relationship Id="rId3" Type="http://schemas.openxmlformats.org/officeDocument/2006/relationships/chart" Target="../charts/chart42.xml"/><Relationship Id="rId2" Type="http://schemas.openxmlformats.org/officeDocument/2006/relationships/chart" Target="../charts/chart41.xml"/><Relationship Id="rId1" Type="http://schemas.openxmlformats.org/officeDocument/2006/relationships/chart" Target="../charts/chart40.xml"/></Relationships>
</file>

<file path=xl/drawings/_rels/drawing30.xml.rels><?xml version="1.0" encoding="UTF-8" standalone="yes"?>
<Relationships xmlns="http://schemas.openxmlformats.org/package/2006/relationships"><Relationship Id="rId3" Type="http://schemas.openxmlformats.org/officeDocument/2006/relationships/chart" Target="../charts/chart45.xml"/><Relationship Id="rId2" Type="http://schemas.openxmlformats.org/officeDocument/2006/relationships/chart" Target="../charts/chart44.xml"/><Relationship Id="rId1" Type="http://schemas.openxmlformats.org/officeDocument/2006/relationships/chart" Target="../charts/chart43.xml"/></Relationships>
</file>

<file path=xl/drawings/_rels/drawing32.xml.rels><?xml version="1.0" encoding="UTF-8" standalone="yes"?>
<Relationships xmlns="http://schemas.openxmlformats.org/package/2006/relationships"><Relationship Id="rId3" Type="http://schemas.openxmlformats.org/officeDocument/2006/relationships/chart" Target="../charts/chart48.xml"/><Relationship Id="rId2" Type="http://schemas.openxmlformats.org/officeDocument/2006/relationships/chart" Target="../charts/chart47.xml"/><Relationship Id="rId1" Type="http://schemas.openxmlformats.org/officeDocument/2006/relationships/chart" Target="../charts/chart46.xml"/></Relationships>
</file>

<file path=xl/drawings/_rels/drawing34.xml.rels><?xml version="1.0" encoding="UTF-8" standalone="yes"?>
<Relationships xmlns="http://schemas.openxmlformats.org/package/2006/relationships"><Relationship Id="rId3" Type="http://schemas.openxmlformats.org/officeDocument/2006/relationships/chart" Target="../charts/chart51.xml"/><Relationship Id="rId2" Type="http://schemas.openxmlformats.org/officeDocument/2006/relationships/chart" Target="../charts/chart50.xml"/><Relationship Id="rId1" Type="http://schemas.openxmlformats.org/officeDocument/2006/relationships/chart" Target="../charts/chart49.xml"/></Relationships>
</file>

<file path=xl/drawings/_rels/drawing36.xml.rels><?xml version="1.0" encoding="UTF-8" standalone="yes"?>
<Relationships xmlns="http://schemas.openxmlformats.org/package/2006/relationships"><Relationship Id="rId3" Type="http://schemas.openxmlformats.org/officeDocument/2006/relationships/chart" Target="../charts/chart54.xml"/><Relationship Id="rId2" Type="http://schemas.openxmlformats.org/officeDocument/2006/relationships/chart" Target="../charts/chart53.xml"/><Relationship Id="rId1" Type="http://schemas.openxmlformats.org/officeDocument/2006/relationships/chart" Target="../charts/chart52.xml"/></Relationships>
</file>

<file path=xl/drawings/_rels/drawing38.xml.rels><?xml version="1.0" encoding="UTF-8" standalone="yes"?>
<Relationships xmlns="http://schemas.openxmlformats.org/package/2006/relationships"><Relationship Id="rId3" Type="http://schemas.openxmlformats.org/officeDocument/2006/relationships/chart" Target="../charts/chart57.xml"/><Relationship Id="rId2" Type="http://schemas.openxmlformats.org/officeDocument/2006/relationships/chart" Target="../charts/chart56.xml"/><Relationship Id="rId1" Type="http://schemas.openxmlformats.org/officeDocument/2006/relationships/chart" Target="../charts/chart55.xml"/></Relationships>
</file>

<file path=xl/drawings/_rels/drawing40.xml.rels><?xml version="1.0" encoding="UTF-8" standalone="yes"?>
<Relationships xmlns="http://schemas.openxmlformats.org/package/2006/relationships"><Relationship Id="rId3" Type="http://schemas.openxmlformats.org/officeDocument/2006/relationships/chart" Target="../charts/chart60.xml"/><Relationship Id="rId2" Type="http://schemas.openxmlformats.org/officeDocument/2006/relationships/chart" Target="../charts/chart59.xml"/><Relationship Id="rId1" Type="http://schemas.openxmlformats.org/officeDocument/2006/relationships/chart" Target="../charts/chart58.xml"/></Relationships>
</file>

<file path=xl/drawings/_rels/drawing42.xml.rels><?xml version="1.0" encoding="UTF-8" standalone="yes"?>
<Relationships xmlns="http://schemas.openxmlformats.org/package/2006/relationships"><Relationship Id="rId3" Type="http://schemas.openxmlformats.org/officeDocument/2006/relationships/chart" Target="../charts/chart63.xml"/><Relationship Id="rId2" Type="http://schemas.openxmlformats.org/officeDocument/2006/relationships/chart" Target="../charts/chart62.xml"/><Relationship Id="rId1" Type="http://schemas.openxmlformats.org/officeDocument/2006/relationships/chart" Target="../charts/chart61.xml"/></Relationships>
</file>

<file path=xl/drawings/_rels/drawing44.xml.rels><?xml version="1.0" encoding="UTF-8" standalone="yes"?>
<Relationships xmlns="http://schemas.openxmlformats.org/package/2006/relationships"><Relationship Id="rId3" Type="http://schemas.openxmlformats.org/officeDocument/2006/relationships/chart" Target="../charts/chart66.xml"/><Relationship Id="rId2" Type="http://schemas.openxmlformats.org/officeDocument/2006/relationships/chart" Target="../charts/chart65.xml"/><Relationship Id="rId1" Type="http://schemas.openxmlformats.org/officeDocument/2006/relationships/chart" Target="../charts/chart64.xml"/></Relationships>
</file>

<file path=xl/drawings/_rels/drawing46.xml.rels><?xml version="1.0" encoding="UTF-8" standalone="yes"?>
<Relationships xmlns="http://schemas.openxmlformats.org/package/2006/relationships"><Relationship Id="rId3" Type="http://schemas.openxmlformats.org/officeDocument/2006/relationships/chart" Target="../charts/chart69.xml"/><Relationship Id="rId2" Type="http://schemas.openxmlformats.org/officeDocument/2006/relationships/chart" Target="../charts/chart68.xml"/><Relationship Id="rId1" Type="http://schemas.openxmlformats.org/officeDocument/2006/relationships/chart" Target="../charts/chart67.xml"/></Relationships>
</file>

<file path=xl/drawings/_rels/drawing48.xml.rels><?xml version="1.0" encoding="UTF-8" standalone="yes"?>
<Relationships xmlns="http://schemas.openxmlformats.org/package/2006/relationships"><Relationship Id="rId3" Type="http://schemas.openxmlformats.org/officeDocument/2006/relationships/chart" Target="../charts/chart72.xml"/><Relationship Id="rId2" Type="http://schemas.openxmlformats.org/officeDocument/2006/relationships/chart" Target="../charts/chart71.xml"/><Relationship Id="rId1" Type="http://schemas.openxmlformats.org/officeDocument/2006/relationships/chart" Target="../charts/chart70.xml"/></Relationships>
</file>

<file path=xl/drawings/_rels/drawing50.xml.rels><?xml version="1.0" encoding="UTF-8" standalone="yes"?>
<Relationships xmlns="http://schemas.openxmlformats.org/package/2006/relationships"><Relationship Id="rId3" Type="http://schemas.openxmlformats.org/officeDocument/2006/relationships/chart" Target="../charts/chart75.xml"/><Relationship Id="rId2" Type="http://schemas.openxmlformats.org/officeDocument/2006/relationships/chart" Target="../charts/chart74.xml"/><Relationship Id="rId1" Type="http://schemas.openxmlformats.org/officeDocument/2006/relationships/chart" Target="../charts/chart73.xml"/></Relationships>
</file>

<file path=xl/drawings/_rels/drawing52.xml.rels><?xml version="1.0" encoding="UTF-8" standalone="yes"?>
<Relationships xmlns="http://schemas.openxmlformats.org/package/2006/relationships"><Relationship Id="rId3" Type="http://schemas.openxmlformats.org/officeDocument/2006/relationships/chart" Target="../charts/chart78.xml"/><Relationship Id="rId2" Type="http://schemas.openxmlformats.org/officeDocument/2006/relationships/chart" Target="../charts/chart77.xml"/><Relationship Id="rId1" Type="http://schemas.openxmlformats.org/officeDocument/2006/relationships/chart" Target="../charts/chart76.xml"/></Relationships>
</file>

<file path=xl/drawings/_rels/drawing54.xml.rels><?xml version="1.0" encoding="UTF-8" standalone="yes"?>
<Relationships xmlns="http://schemas.openxmlformats.org/package/2006/relationships"><Relationship Id="rId3" Type="http://schemas.openxmlformats.org/officeDocument/2006/relationships/chart" Target="../charts/chart81.xml"/><Relationship Id="rId2" Type="http://schemas.openxmlformats.org/officeDocument/2006/relationships/chart" Target="../charts/chart80.xml"/><Relationship Id="rId1" Type="http://schemas.openxmlformats.org/officeDocument/2006/relationships/chart" Target="../charts/chart79.xml"/></Relationships>
</file>

<file path=xl/drawings/_rels/drawing56.xml.rels><?xml version="1.0" encoding="UTF-8" standalone="yes"?>
<Relationships xmlns="http://schemas.openxmlformats.org/package/2006/relationships"><Relationship Id="rId3" Type="http://schemas.openxmlformats.org/officeDocument/2006/relationships/chart" Target="../charts/chart84.xml"/><Relationship Id="rId2" Type="http://schemas.openxmlformats.org/officeDocument/2006/relationships/chart" Target="../charts/chart83.xml"/><Relationship Id="rId1" Type="http://schemas.openxmlformats.org/officeDocument/2006/relationships/chart" Target="../charts/chart82.xml"/></Relationships>
</file>

<file path=xl/drawings/_rels/drawing58.xml.rels><?xml version="1.0" encoding="UTF-8" standalone="yes"?>
<Relationships xmlns="http://schemas.openxmlformats.org/package/2006/relationships"><Relationship Id="rId3" Type="http://schemas.openxmlformats.org/officeDocument/2006/relationships/chart" Target="../charts/chart87.xml"/><Relationship Id="rId2" Type="http://schemas.openxmlformats.org/officeDocument/2006/relationships/chart" Target="../charts/chart86.xml"/><Relationship Id="rId1" Type="http://schemas.openxmlformats.org/officeDocument/2006/relationships/chart" Target="../charts/chart85.xml"/></Relationships>
</file>

<file path=xl/drawings/_rels/drawing60.xml.rels><?xml version="1.0" encoding="UTF-8" standalone="yes"?>
<Relationships xmlns="http://schemas.openxmlformats.org/package/2006/relationships"><Relationship Id="rId3" Type="http://schemas.openxmlformats.org/officeDocument/2006/relationships/chart" Target="../charts/chart90.xml"/><Relationship Id="rId2" Type="http://schemas.openxmlformats.org/officeDocument/2006/relationships/chart" Target="../charts/chart89.xml"/><Relationship Id="rId1" Type="http://schemas.openxmlformats.org/officeDocument/2006/relationships/chart" Target="../charts/chart88.xml"/></Relationships>
</file>

<file path=xl/drawings/_rels/drawing62.xml.rels><?xml version="1.0" encoding="UTF-8" standalone="yes"?>
<Relationships xmlns="http://schemas.openxmlformats.org/package/2006/relationships"><Relationship Id="rId3" Type="http://schemas.openxmlformats.org/officeDocument/2006/relationships/chart" Target="../charts/chart93.xml"/><Relationship Id="rId2" Type="http://schemas.openxmlformats.org/officeDocument/2006/relationships/chart" Target="../charts/chart92.xml"/><Relationship Id="rId1" Type="http://schemas.openxmlformats.org/officeDocument/2006/relationships/chart" Target="../charts/chart91.xml"/></Relationships>
</file>

<file path=xl/drawings/_rels/drawing64.xml.rels><?xml version="1.0" encoding="UTF-8" standalone="yes"?>
<Relationships xmlns="http://schemas.openxmlformats.org/package/2006/relationships"><Relationship Id="rId3" Type="http://schemas.openxmlformats.org/officeDocument/2006/relationships/chart" Target="../charts/chart96.xml"/><Relationship Id="rId2" Type="http://schemas.openxmlformats.org/officeDocument/2006/relationships/chart" Target="../charts/chart95.xml"/><Relationship Id="rId1" Type="http://schemas.openxmlformats.org/officeDocument/2006/relationships/chart" Target="../charts/chart94.xml"/></Relationships>
</file>

<file path=xl/drawings/_rels/drawing66.xml.rels><?xml version="1.0" encoding="UTF-8" standalone="yes"?>
<Relationships xmlns="http://schemas.openxmlformats.org/package/2006/relationships"><Relationship Id="rId3" Type="http://schemas.openxmlformats.org/officeDocument/2006/relationships/chart" Target="../charts/chart99.xml"/><Relationship Id="rId2" Type="http://schemas.openxmlformats.org/officeDocument/2006/relationships/chart" Target="../charts/chart98.xml"/><Relationship Id="rId1" Type="http://schemas.openxmlformats.org/officeDocument/2006/relationships/chart" Target="../charts/chart97.xml"/></Relationships>
</file>

<file path=xl/drawings/_rels/drawing68.xml.rels><?xml version="1.0" encoding="UTF-8" standalone="yes"?>
<Relationships xmlns="http://schemas.openxmlformats.org/package/2006/relationships"><Relationship Id="rId3" Type="http://schemas.openxmlformats.org/officeDocument/2006/relationships/chart" Target="../charts/chart102.xml"/><Relationship Id="rId2" Type="http://schemas.openxmlformats.org/officeDocument/2006/relationships/chart" Target="../charts/chart101.xml"/><Relationship Id="rId1" Type="http://schemas.openxmlformats.org/officeDocument/2006/relationships/chart" Target="../charts/chart100.xml"/></Relationships>
</file>

<file path=xl/drawings/_rels/drawing70.xml.rels><?xml version="1.0" encoding="UTF-8" standalone="yes"?>
<Relationships xmlns="http://schemas.openxmlformats.org/package/2006/relationships"><Relationship Id="rId3" Type="http://schemas.openxmlformats.org/officeDocument/2006/relationships/chart" Target="../charts/chart105.xml"/><Relationship Id="rId2" Type="http://schemas.openxmlformats.org/officeDocument/2006/relationships/chart" Target="../charts/chart104.xml"/><Relationship Id="rId1" Type="http://schemas.openxmlformats.org/officeDocument/2006/relationships/chart" Target="../charts/chart103.xml"/></Relationships>
</file>

<file path=xl/drawings/_rels/drawing72.xml.rels><?xml version="1.0" encoding="UTF-8" standalone="yes"?>
<Relationships xmlns="http://schemas.openxmlformats.org/package/2006/relationships"><Relationship Id="rId3" Type="http://schemas.openxmlformats.org/officeDocument/2006/relationships/chart" Target="../charts/chart108.xml"/><Relationship Id="rId2" Type="http://schemas.openxmlformats.org/officeDocument/2006/relationships/chart" Target="../charts/chart107.xml"/><Relationship Id="rId1" Type="http://schemas.openxmlformats.org/officeDocument/2006/relationships/chart" Target="../charts/chart106.xml"/></Relationships>
</file>

<file path=xl/drawings/_rels/drawing74.xml.rels><?xml version="1.0" encoding="UTF-8" standalone="yes"?>
<Relationships xmlns="http://schemas.openxmlformats.org/package/2006/relationships"><Relationship Id="rId3" Type="http://schemas.openxmlformats.org/officeDocument/2006/relationships/chart" Target="../charts/chart111.xml"/><Relationship Id="rId2" Type="http://schemas.openxmlformats.org/officeDocument/2006/relationships/chart" Target="../charts/chart110.xml"/><Relationship Id="rId1" Type="http://schemas.openxmlformats.org/officeDocument/2006/relationships/chart" Target="../charts/chart109.xml"/></Relationships>
</file>

<file path=xl/drawings/_rels/drawing76.xml.rels><?xml version="1.0" encoding="UTF-8" standalone="yes"?>
<Relationships xmlns="http://schemas.openxmlformats.org/package/2006/relationships"><Relationship Id="rId3" Type="http://schemas.openxmlformats.org/officeDocument/2006/relationships/chart" Target="../charts/chart114.xml"/><Relationship Id="rId2" Type="http://schemas.openxmlformats.org/officeDocument/2006/relationships/chart" Target="../charts/chart113.xml"/><Relationship Id="rId1" Type="http://schemas.openxmlformats.org/officeDocument/2006/relationships/chart" Target="../charts/chart112.xml"/></Relationships>
</file>

<file path=xl/drawings/_rels/drawing78.xml.rels><?xml version="1.0" encoding="UTF-8" standalone="yes"?>
<Relationships xmlns="http://schemas.openxmlformats.org/package/2006/relationships"><Relationship Id="rId3" Type="http://schemas.openxmlformats.org/officeDocument/2006/relationships/chart" Target="../charts/chart117.xml"/><Relationship Id="rId2" Type="http://schemas.openxmlformats.org/officeDocument/2006/relationships/chart" Target="../charts/chart116.xml"/><Relationship Id="rId1" Type="http://schemas.openxmlformats.org/officeDocument/2006/relationships/chart" Target="../charts/chart115.xml"/></Relationships>
</file>

<file path=xl/drawings/_rels/drawing80.xml.rels><?xml version="1.0" encoding="UTF-8" standalone="yes"?>
<Relationships xmlns="http://schemas.openxmlformats.org/package/2006/relationships"><Relationship Id="rId3" Type="http://schemas.openxmlformats.org/officeDocument/2006/relationships/chart" Target="../charts/chart120.xml"/><Relationship Id="rId2" Type="http://schemas.openxmlformats.org/officeDocument/2006/relationships/chart" Target="../charts/chart119.xml"/><Relationship Id="rId1" Type="http://schemas.openxmlformats.org/officeDocument/2006/relationships/chart" Target="../charts/chart118.xml"/></Relationships>
</file>

<file path=xl/drawings/_rels/drawing82.xml.rels><?xml version="1.0" encoding="UTF-8" standalone="yes"?>
<Relationships xmlns="http://schemas.openxmlformats.org/package/2006/relationships"><Relationship Id="rId3" Type="http://schemas.openxmlformats.org/officeDocument/2006/relationships/chart" Target="../charts/chart123.xml"/><Relationship Id="rId2" Type="http://schemas.openxmlformats.org/officeDocument/2006/relationships/chart" Target="../charts/chart122.xml"/><Relationship Id="rId1" Type="http://schemas.openxmlformats.org/officeDocument/2006/relationships/chart" Target="../charts/chart121.xml"/></Relationships>
</file>

<file path=xl/drawings/_rels/drawing84.xml.rels><?xml version="1.0" encoding="UTF-8" standalone="yes"?>
<Relationships xmlns="http://schemas.openxmlformats.org/package/2006/relationships"><Relationship Id="rId3" Type="http://schemas.openxmlformats.org/officeDocument/2006/relationships/chart" Target="../charts/chart126.xml"/><Relationship Id="rId2" Type="http://schemas.openxmlformats.org/officeDocument/2006/relationships/chart" Target="../charts/chart125.xml"/><Relationship Id="rId1" Type="http://schemas.openxmlformats.org/officeDocument/2006/relationships/chart" Target="../charts/chart124.xml"/></Relationships>
</file>

<file path=xl/drawings/_rels/drawing86.xml.rels><?xml version="1.0" encoding="UTF-8" standalone="yes"?>
<Relationships xmlns="http://schemas.openxmlformats.org/package/2006/relationships"><Relationship Id="rId3" Type="http://schemas.openxmlformats.org/officeDocument/2006/relationships/chart" Target="../charts/chart129.xml"/><Relationship Id="rId2" Type="http://schemas.openxmlformats.org/officeDocument/2006/relationships/chart" Target="../charts/chart128.xml"/><Relationship Id="rId1" Type="http://schemas.openxmlformats.org/officeDocument/2006/relationships/chart" Target="../charts/chart127.xml"/></Relationships>
</file>

<file path=xl/drawings/_rels/drawing88.xml.rels><?xml version="1.0" encoding="UTF-8" standalone="yes"?>
<Relationships xmlns="http://schemas.openxmlformats.org/package/2006/relationships"><Relationship Id="rId3" Type="http://schemas.openxmlformats.org/officeDocument/2006/relationships/chart" Target="../charts/chart132.xml"/><Relationship Id="rId2" Type="http://schemas.openxmlformats.org/officeDocument/2006/relationships/chart" Target="../charts/chart131.xml"/><Relationship Id="rId1" Type="http://schemas.openxmlformats.org/officeDocument/2006/relationships/chart" Target="../charts/chart130.xml"/></Relationships>
</file>

<file path=xl/drawings/_rels/drawing90.xml.rels><?xml version="1.0" encoding="UTF-8" standalone="yes"?>
<Relationships xmlns="http://schemas.openxmlformats.org/package/2006/relationships"><Relationship Id="rId3" Type="http://schemas.openxmlformats.org/officeDocument/2006/relationships/chart" Target="../charts/chart135.xml"/><Relationship Id="rId2" Type="http://schemas.openxmlformats.org/officeDocument/2006/relationships/chart" Target="../charts/chart134.xml"/><Relationship Id="rId1" Type="http://schemas.openxmlformats.org/officeDocument/2006/relationships/chart" Target="../charts/chart133.xml"/></Relationships>
</file>

<file path=xl/drawings/_rels/drawing92.xml.rels><?xml version="1.0" encoding="UTF-8" standalone="yes"?>
<Relationships xmlns="http://schemas.openxmlformats.org/package/2006/relationships"><Relationship Id="rId3" Type="http://schemas.openxmlformats.org/officeDocument/2006/relationships/chart" Target="../charts/chart138.xml"/><Relationship Id="rId2" Type="http://schemas.openxmlformats.org/officeDocument/2006/relationships/chart" Target="../charts/chart137.xml"/><Relationship Id="rId1" Type="http://schemas.openxmlformats.org/officeDocument/2006/relationships/chart" Target="../charts/chart136.xml"/></Relationships>
</file>

<file path=xl/drawings/_rels/drawing94.xml.rels><?xml version="1.0" encoding="UTF-8" standalone="yes"?>
<Relationships xmlns="http://schemas.openxmlformats.org/package/2006/relationships"><Relationship Id="rId3" Type="http://schemas.openxmlformats.org/officeDocument/2006/relationships/chart" Target="../charts/chart141.xml"/><Relationship Id="rId2" Type="http://schemas.openxmlformats.org/officeDocument/2006/relationships/chart" Target="../charts/chart140.xml"/><Relationship Id="rId1" Type="http://schemas.openxmlformats.org/officeDocument/2006/relationships/chart" Target="../charts/chart139.xml"/></Relationships>
</file>

<file path=xl/drawings/_rels/drawing96.xml.rels><?xml version="1.0" encoding="UTF-8" standalone="yes"?>
<Relationships xmlns="http://schemas.openxmlformats.org/package/2006/relationships"><Relationship Id="rId3" Type="http://schemas.openxmlformats.org/officeDocument/2006/relationships/chart" Target="../charts/chart144.xml"/><Relationship Id="rId2" Type="http://schemas.openxmlformats.org/officeDocument/2006/relationships/chart" Target="../charts/chart143.xml"/><Relationship Id="rId1" Type="http://schemas.openxmlformats.org/officeDocument/2006/relationships/chart" Target="../charts/chart142.xml"/></Relationships>
</file>

<file path=xl/drawings/_rels/drawing98.xml.rels><?xml version="1.0" encoding="UTF-8" standalone="yes"?>
<Relationships xmlns="http://schemas.openxmlformats.org/package/2006/relationships"><Relationship Id="rId3" Type="http://schemas.openxmlformats.org/officeDocument/2006/relationships/chart" Target="../charts/chart147.xml"/><Relationship Id="rId2" Type="http://schemas.openxmlformats.org/officeDocument/2006/relationships/chart" Target="../charts/chart146.xml"/><Relationship Id="rId1" Type="http://schemas.openxmlformats.org/officeDocument/2006/relationships/chart" Target="../charts/chart145.xml"/></Relationships>
</file>

<file path=xl/drawings/_rels/drawing100.xml.rels><?xml version="1.0" encoding="UTF-8" standalone="yes"?>
<Relationships xmlns="http://schemas.openxmlformats.org/package/2006/relationships"><Relationship Id="rId3" Type="http://schemas.openxmlformats.org/officeDocument/2006/relationships/chart" Target="../charts/chart150.xml"/><Relationship Id="rId2" Type="http://schemas.openxmlformats.org/officeDocument/2006/relationships/chart" Target="../charts/chart149.xml"/><Relationship Id="rId1" Type="http://schemas.openxmlformats.org/officeDocument/2006/relationships/chart" Target="../charts/chart148.xml"/></Relationships>
</file>

<file path=xl/drawings/_rels/drawing102.xml.rels><?xml version="1.0" encoding="UTF-8" standalone="yes"?>
<Relationships xmlns="http://schemas.openxmlformats.org/package/2006/relationships"><Relationship Id="rId3" Type="http://schemas.openxmlformats.org/officeDocument/2006/relationships/chart" Target="../charts/chart153.xml"/><Relationship Id="rId2" Type="http://schemas.openxmlformats.org/officeDocument/2006/relationships/chart" Target="../charts/chart152.xml"/><Relationship Id="rId1" Type="http://schemas.openxmlformats.org/officeDocument/2006/relationships/chart" Target="../charts/chart151.xml"/></Relationships>
</file>

<file path=xl/drawings/_rels/drawing104.xml.rels><?xml version="1.0" encoding="UTF-8" standalone="yes"?>
<Relationships xmlns="http://schemas.openxmlformats.org/package/2006/relationships"><Relationship Id="rId3" Type="http://schemas.openxmlformats.org/officeDocument/2006/relationships/chart" Target="../charts/chart156.xml"/><Relationship Id="rId2" Type="http://schemas.openxmlformats.org/officeDocument/2006/relationships/chart" Target="../charts/chart155.xml"/><Relationship Id="rId1" Type="http://schemas.openxmlformats.org/officeDocument/2006/relationships/chart" Target="../charts/chart154.xml"/></Relationships>
</file>

<file path=xl/drawings/_rels/drawing106.xml.rels><?xml version="1.0" encoding="UTF-8" standalone="yes"?>
<Relationships xmlns="http://schemas.openxmlformats.org/package/2006/relationships"><Relationship Id="rId3" Type="http://schemas.openxmlformats.org/officeDocument/2006/relationships/chart" Target="../charts/chart159.xml"/><Relationship Id="rId2" Type="http://schemas.openxmlformats.org/officeDocument/2006/relationships/chart" Target="../charts/chart158.xml"/><Relationship Id="rId1" Type="http://schemas.openxmlformats.org/officeDocument/2006/relationships/chart" Target="../charts/chart157.xml"/></Relationships>
</file>

<file path=xl/drawings/_rels/drawing108.xml.rels><?xml version="1.0" encoding="UTF-8" standalone="yes"?>
<Relationships xmlns="http://schemas.openxmlformats.org/package/2006/relationships"><Relationship Id="rId3" Type="http://schemas.openxmlformats.org/officeDocument/2006/relationships/chart" Target="../charts/chart162.xml"/><Relationship Id="rId2" Type="http://schemas.openxmlformats.org/officeDocument/2006/relationships/chart" Target="../charts/chart161.xml"/><Relationship Id="rId1" Type="http://schemas.openxmlformats.org/officeDocument/2006/relationships/chart" Target="../charts/chart160.xml"/></Relationships>
</file>

<file path=xl/drawings/_rels/drawing110.xml.rels><?xml version="1.0" encoding="UTF-8" standalone="yes"?>
<Relationships xmlns="http://schemas.openxmlformats.org/package/2006/relationships"><Relationship Id="rId3" Type="http://schemas.openxmlformats.org/officeDocument/2006/relationships/chart" Target="../charts/chart165.xml"/><Relationship Id="rId2" Type="http://schemas.openxmlformats.org/officeDocument/2006/relationships/chart" Target="../charts/chart164.xml"/><Relationship Id="rId1" Type="http://schemas.openxmlformats.org/officeDocument/2006/relationships/chart" Target="../charts/chart163.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0</xdr:row>
      <xdr:rowOff>190499</xdr:rowOff>
    </xdr:from>
    <xdr:to>
      <xdr:col>7</xdr:col>
      <xdr:colOff>462302</xdr:colOff>
      <xdr:row>47</xdr:row>
      <xdr:rowOff>78440</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98059" y="190499"/>
          <a:ext cx="2882772" cy="884144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70597</xdr:colOff>
      <xdr:row>14</xdr:row>
      <xdr:rowOff>35299</xdr:rowOff>
    </xdr:from>
    <xdr:to>
      <xdr:col>24</xdr:col>
      <xdr:colOff>138191</xdr:colOff>
      <xdr:row>28</xdr:row>
      <xdr:rowOff>111499</xdr:rowOff>
    </xdr:to>
    <xdr:graphicFrame macro="">
      <xdr:nvGraphicFramePr>
        <xdr:cNvPr id="4" name="Chart 3">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240084</xdr:colOff>
      <xdr:row>13</xdr:row>
      <xdr:rowOff>166407</xdr:rowOff>
    </xdr:from>
    <xdr:to>
      <xdr:col>42</xdr:col>
      <xdr:colOff>230581</xdr:colOff>
      <xdr:row>28</xdr:row>
      <xdr:rowOff>52107</xdr:rowOff>
    </xdr:to>
    <xdr:graphicFrame macro="">
      <xdr:nvGraphicFramePr>
        <xdr:cNvPr id="5" name="Chart 4">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313763</xdr:colOff>
      <xdr:row>19</xdr:row>
      <xdr:rowOff>22412</xdr:rowOff>
    </xdr:from>
    <xdr:to>
      <xdr:col>12</xdr:col>
      <xdr:colOff>248769</xdr:colOff>
      <xdr:row>33</xdr:row>
      <xdr:rowOff>98612</xdr:rowOff>
    </xdr:to>
    <xdr:graphicFrame macro="">
      <xdr:nvGraphicFramePr>
        <xdr:cNvPr id="6" name="Chart 5">
          <a:extLst>
            <a:ext uri="{FF2B5EF4-FFF2-40B4-BE49-F238E27FC236}">
              <a16:creationId xmlns:a16="http://schemas.microsoft.com/office/drawing/2014/main" id="{00000000-0008-0000-05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FE3D8CD7-AB20-4B8F-A325-94244C28216F}"/>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0.02969</cdr:x>
      <cdr:y>0.86111</cdr:y>
    </cdr:from>
    <cdr:to>
      <cdr:x>0.04844</cdr:x>
      <cdr:y>0.92014</cdr:y>
    </cdr:to>
    <cdr:sp macro="" textlink="">
      <cdr:nvSpPr>
        <cdr:cNvPr id="3" name="Rectangle 2">
          <a:extLst xmlns:a="http://schemas.openxmlformats.org/drawingml/2006/main">
            <a:ext uri="{FF2B5EF4-FFF2-40B4-BE49-F238E27FC236}">
              <a16:creationId xmlns:a16="http://schemas.microsoft.com/office/drawing/2014/main" id="{30B9C9D6-DB85-4CA3-B50C-47367B31200C}"/>
            </a:ext>
          </a:extLst>
        </cdr:cNvPr>
        <cdr:cNvSpPr/>
      </cdr:nvSpPr>
      <cdr:spPr>
        <a:xfrm xmlns:a="http://schemas.openxmlformats.org/drawingml/2006/main">
          <a:off x="271463" y="2362200"/>
          <a:ext cx="171450" cy="161925"/>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0.03368</cdr:x>
      <cdr:y>0.03241</cdr:y>
    </cdr:from>
    <cdr:to>
      <cdr:x>0.05243</cdr:x>
      <cdr:y>0.09144</cdr:y>
    </cdr:to>
    <cdr:sp macro="" textlink="">
      <cdr:nvSpPr>
        <cdr:cNvPr id="4" name="Rectangle 3">
          <a:extLst xmlns:a="http://schemas.openxmlformats.org/drawingml/2006/main">
            <a:ext uri="{FF2B5EF4-FFF2-40B4-BE49-F238E27FC236}">
              <a16:creationId xmlns:a16="http://schemas.microsoft.com/office/drawing/2014/main" id="{0B8FD1A1-3D74-4327-A58E-D8FC033BDEF1}"/>
            </a:ext>
          </a:extLst>
        </cdr:cNvPr>
        <cdr:cNvSpPr/>
      </cdr:nvSpPr>
      <cdr:spPr>
        <a:xfrm xmlns:a="http://schemas.openxmlformats.org/drawingml/2006/main">
          <a:off x="307975" y="88900"/>
          <a:ext cx="171450" cy="161925"/>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4.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41456B1E-D4A2-4997-8D93-C0DCFF5DAFA2}"/>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EBDB46EB-B723-41AB-810B-34F91E73F26A}"/>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42A48082-837C-41F3-87C4-544730E784E7}"/>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6.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18</xdr:row>
      <xdr:rowOff>117662</xdr:rowOff>
    </xdr:from>
    <xdr:to>
      <xdr:col>12</xdr:col>
      <xdr:colOff>223956</xdr:colOff>
      <xdr:row>33</xdr:row>
      <xdr:rowOff>3362</xdr:rowOff>
    </xdr:to>
    <xdr:graphicFrame macro="">
      <xdr:nvGraphicFramePr>
        <xdr:cNvPr id="4" name="Chart 3">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CF34C842-8F75-4496-B72C-790787047989}"/>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1DB434E5-03A8-454A-B1DC-0A2E1DF18114}"/>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37A3090B-1180-4A4D-8C4C-1E501136F48F}"/>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8.xml><?xml version="1.0" encoding="utf-8"?>
<xdr:wsDr xmlns:xdr="http://schemas.openxmlformats.org/drawingml/2006/spreadsheetDrawing" xmlns:a="http://schemas.openxmlformats.org/drawingml/2006/main">
  <xdr:twoCellAnchor>
    <xdr:from>
      <xdr:col>14</xdr:col>
      <xdr:colOff>70596</xdr:colOff>
      <xdr:row>15</xdr:row>
      <xdr:rowOff>35299</xdr:rowOff>
    </xdr:from>
    <xdr:to>
      <xdr:col>25</xdr:col>
      <xdr:colOff>304639</xdr:colOff>
      <xdr:row>29</xdr:row>
      <xdr:rowOff>111499</xdr:rowOff>
    </xdr:to>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14</xdr:row>
      <xdr:rowOff>166407</xdr:rowOff>
    </xdr:from>
    <xdr:to>
      <xdr:col>41</xdr:col>
      <xdr:colOff>297235</xdr:colOff>
      <xdr:row>29</xdr:row>
      <xdr:rowOff>52107</xdr:rowOff>
    </xdr:to>
    <xdr:graphicFrame macro="">
      <xdr:nvGraphicFramePr>
        <xdr:cNvPr id="3" name="Chart 2">
          <a:extLst>
            <a:ext uri="{FF2B5EF4-FFF2-40B4-BE49-F238E27FC236}">
              <a16:creationId xmlns:a16="http://schemas.microsoft.com/office/drawing/2014/main" id="{00000000-0008-0000-0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117662</xdr:rowOff>
    </xdr:from>
    <xdr:to>
      <xdr:col>12</xdr:col>
      <xdr:colOff>223956</xdr:colOff>
      <xdr:row>34</xdr:row>
      <xdr:rowOff>3362</xdr:rowOff>
    </xdr:to>
    <xdr:graphicFrame macro="">
      <xdr:nvGraphicFramePr>
        <xdr:cNvPr id="4" name="Chart 3">
          <a:extLst>
            <a:ext uri="{FF2B5EF4-FFF2-40B4-BE49-F238E27FC236}">
              <a16:creationId xmlns:a16="http://schemas.microsoft.com/office/drawing/2014/main" id="{00000000-0008-0000-0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975F6C29-55F0-44DE-BA4B-1FFDCFE45E1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9F369079-F290-4382-8876-E44AD926C745}"/>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C106648E-37CD-4984-9517-4A6F4FCA8768}"/>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10.xml><?xml version="1.0" encoding="utf-8"?>
<xdr:wsDr xmlns:xdr="http://schemas.openxmlformats.org/drawingml/2006/spreadsheetDrawing" xmlns:a="http://schemas.openxmlformats.org/drawingml/2006/main">
  <xdr:twoCellAnchor>
    <xdr:from>
      <xdr:col>13</xdr:col>
      <xdr:colOff>301916</xdr:colOff>
      <xdr:row>14</xdr:row>
      <xdr:rowOff>116943</xdr:rowOff>
    </xdr:from>
    <xdr:to>
      <xdr:col>25</xdr:col>
      <xdr:colOff>86924</xdr:colOff>
      <xdr:row>29</xdr:row>
      <xdr:rowOff>2643</xdr:rowOff>
    </xdr:to>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14</xdr:row>
      <xdr:rowOff>166407</xdr:rowOff>
    </xdr:from>
    <xdr:to>
      <xdr:col>41</xdr:col>
      <xdr:colOff>297235</xdr:colOff>
      <xdr:row>29</xdr:row>
      <xdr:rowOff>52107</xdr:rowOff>
    </xdr:to>
    <xdr:graphicFrame macro="">
      <xdr:nvGraphicFramePr>
        <xdr:cNvPr id="3" name="Chart 2">
          <a:extLst>
            <a:ext uri="{FF2B5EF4-FFF2-40B4-BE49-F238E27FC236}">
              <a16:creationId xmlns:a16="http://schemas.microsoft.com/office/drawing/2014/main" id="{00000000-0008-0000-1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117662</xdr:rowOff>
    </xdr:from>
    <xdr:to>
      <xdr:col>12</xdr:col>
      <xdr:colOff>223956</xdr:colOff>
      <xdr:row>34</xdr:row>
      <xdr:rowOff>3362</xdr:rowOff>
    </xdr:to>
    <xdr:graphicFrame macro="">
      <xdr:nvGraphicFramePr>
        <xdr:cNvPr id="4" name="Chart 3">
          <a:extLst>
            <a:ext uri="{FF2B5EF4-FFF2-40B4-BE49-F238E27FC236}">
              <a16:creationId xmlns:a16="http://schemas.microsoft.com/office/drawing/2014/main" id="{00000000-0008-0000-1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CE33462C-DAEA-459A-99C3-325836CB1104}"/>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A1BF1193-9C49-44D7-B83C-2B86337B9106}"/>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449C491A-7EFA-489D-8DC4-6CBEAECCABAB}"/>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12.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00000000-0008-0000-1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00000000-0008-0000-1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C40B06C4-690F-4798-A80B-B0287C58F0A7}"/>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E1F75809-D4DC-4703-94AF-1C67C70661F4}"/>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A39529C4-80F2-4AA2-B6EB-99CF68DE314E}"/>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14.xml><?xml version="1.0" encoding="utf-8"?>
<xdr:wsDr xmlns:xdr="http://schemas.openxmlformats.org/drawingml/2006/spreadsheetDrawing" xmlns:a="http://schemas.openxmlformats.org/drawingml/2006/main">
  <xdr:twoCellAnchor>
    <xdr:from>
      <xdr:col>13</xdr:col>
      <xdr:colOff>301916</xdr:colOff>
      <xdr:row>14</xdr:row>
      <xdr:rowOff>116943</xdr:rowOff>
    </xdr:from>
    <xdr:to>
      <xdr:col>25</xdr:col>
      <xdr:colOff>86924</xdr:colOff>
      <xdr:row>29</xdr:row>
      <xdr:rowOff>2643</xdr:rowOff>
    </xdr:to>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14</xdr:row>
      <xdr:rowOff>166407</xdr:rowOff>
    </xdr:from>
    <xdr:to>
      <xdr:col>41</xdr:col>
      <xdr:colOff>297235</xdr:colOff>
      <xdr:row>29</xdr:row>
      <xdr:rowOff>52107</xdr:rowOff>
    </xdr:to>
    <xdr:graphicFrame macro="">
      <xdr:nvGraphicFramePr>
        <xdr:cNvPr id="3" name="Chart 2">
          <a:extLst>
            <a:ext uri="{FF2B5EF4-FFF2-40B4-BE49-F238E27FC236}">
              <a16:creationId xmlns:a16="http://schemas.microsoft.com/office/drawing/2014/main" id="{00000000-0008-0000-1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117662</xdr:rowOff>
    </xdr:from>
    <xdr:to>
      <xdr:col>12</xdr:col>
      <xdr:colOff>223956</xdr:colOff>
      <xdr:row>34</xdr:row>
      <xdr:rowOff>3362</xdr:rowOff>
    </xdr:to>
    <xdr:graphicFrame macro="">
      <xdr:nvGraphicFramePr>
        <xdr:cNvPr id="4" name="Chart 3">
          <a:extLst>
            <a:ext uri="{FF2B5EF4-FFF2-40B4-BE49-F238E27FC236}">
              <a16:creationId xmlns:a16="http://schemas.microsoft.com/office/drawing/2014/main" id="{00000000-0008-0000-1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9535D752-A150-4807-AB14-E2357571C8C1}"/>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670C2653-6DD8-49C4-ACEA-50BF2D067878}"/>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B78AF0F7-BE92-49B4-8216-82E54E9C78FB}"/>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16.xml><?xml version="1.0" encoding="utf-8"?>
<xdr:wsDr xmlns:xdr="http://schemas.openxmlformats.org/drawingml/2006/spreadsheetDrawing" xmlns:a="http://schemas.openxmlformats.org/drawingml/2006/main">
  <xdr:twoCellAnchor>
    <xdr:from>
      <xdr:col>13</xdr:col>
      <xdr:colOff>206668</xdr:colOff>
      <xdr:row>19</xdr:row>
      <xdr:rowOff>89727</xdr:rowOff>
    </xdr:from>
    <xdr:to>
      <xdr:col>25</xdr:col>
      <xdr:colOff>73318</xdr:colOff>
      <xdr:row>33</xdr:row>
      <xdr:rowOff>165927</xdr:rowOff>
    </xdr:to>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403371</xdr:colOff>
      <xdr:row>19</xdr:row>
      <xdr:rowOff>98372</xdr:rowOff>
    </xdr:from>
    <xdr:to>
      <xdr:col>41</xdr:col>
      <xdr:colOff>25092</xdr:colOff>
      <xdr:row>33</xdr:row>
      <xdr:rowOff>174572</xdr:rowOff>
    </xdr:to>
    <xdr:graphicFrame macro="">
      <xdr:nvGraphicFramePr>
        <xdr:cNvPr id="3" name="Chart 2">
          <a:extLst>
            <a:ext uri="{FF2B5EF4-FFF2-40B4-BE49-F238E27FC236}">
              <a16:creationId xmlns:a16="http://schemas.microsoft.com/office/drawing/2014/main" id="{00000000-0008-0000-1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00000000-0008-0000-1A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2F70460F-5D85-48DE-82A4-5461A052010C}"/>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5DF3A33D-0A77-48BE-A254-E1247C4BFB6A}"/>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C4E39BB9-0AD5-43B5-9248-CD5D6CA78B77}"/>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18.xml><?xml version="1.0" encoding="utf-8"?>
<xdr:wsDr xmlns:xdr="http://schemas.openxmlformats.org/drawingml/2006/spreadsheetDrawing" xmlns:a="http://schemas.openxmlformats.org/drawingml/2006/main">
  <xdr:twoCellAnchor>
    <xdr:from>
      <xdr:col>14</xdr:col>
      <xdr:colOff>70597</xdr:colOff>
      <xdr:row>14</xdr:row>
      <xdr:rowOff>35299</xdr:rowOff>
    </xdr:from>
    <xdr:to>
      <xdr:col>24</xdr:col>
      <xdr:colOff>138191</xdr:colOff>
      <xdr:row>28</xdr:row>
      <xdr:rowOff>111499</xdr:rowOff>
    </xdr:to>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42</xdr:col>
      <xdr:colOff>218033</xdr:colOff>
      <xdr:row>28</xdr:row>
      <xdr:rowOff>52107</xdr:rowOff>
    </xdr:to>
    <xdr:graphicFrame macro="">
      <xdr:nvGraphicFramePr>
        <xdr:cNvPr id="3" name="Chart 2">
          <a:extLst>
            <a:ext uri="{FF2B5EF4-FFF2-40B4-BE49-F238E27FC236}">
              <a16:creationId xmlns:a16="http://schemas.microsoft.com/office/drawing/2014/main" id="{00000000-0008-0000-1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156882</xdr:colOff>
      <xdr:row>18</xdr:row>
      <xdr:rowOff>67235</xdr:rowOff>
    </xdr:from>
    <xdr:to>
      <xdr:col>11</xdr:col>
      <xdr:colOff>1039431</xdr:colOff>
      <xdr:row>32</xdr:row>
      <xdr:rowOff>143435</xdr:rowOff>
    </xdr:to>
    <xdr:graphicFrame macro="">
      <xdr:nvGraphicFramePr>
        <xdr:cNvPr id="4" name="Chart 3">
          <a:extLst>
            <a:ext uri="{FF2B5EF4-FFF2-40B4-BE49-F238E27FC236}">
              <a16:creationId xmlns:a16="http://schemas.microsoft.com/office/drawing/2014/main" id="{00000000-0008-0000-1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9.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5DC0F6A0-21AE-4585-BAA6-C6D85020BF05}"/>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0.02969</cdr:x>
      <cdr:y>0.86111</cdr:y>
    </cdr:from>
    <cdr:to>
      <cdr:x>0.04844</cdr:x>
      <cdr:y>0.92014</cdr:y>
    </cdr:to>
    <cdr:sp macro="" textlink="">
      <cdr:nvSpPr>
        <cdr:cNvPr id="3" name="Rectangle 2">
          <a:extLst xmlns:a="http://schemas.openxmlformats.org/drawingml/2006/main">
            <a:ext uri="{FF2B5EF4-FFF2-40B4-BE49-F238E27FC236}">
              <a16:creationId xmlns:a16="http://schemas.microsoft.com/office/drawing/2014/main" id="{90D6B784-1478-4F5A-99EE-0BF0D42F355D}"/>
            </a:ext>
          </a:extLst>
        </cdr:cNvPr>
        <cdr:cNvSpPr/>
      </cdr:nvSpPr>
      <cdr:spPr>
        <a:xfrm xmlns:a="http://schemas.openxmlformats.org/drawingml/2006/main">
          <a:off x="271463" y="2362200"/>
          <a:ext cx="171450" cy="161925"/>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0.03368</cdr:x>
      <cdr:y>0.03241</cdr:y>
    </cdr:from>
    <cdr:to>
      <cdr:x>0.05243</cdr:x>
      <cdr:y>0.09144</cdr:y>
    </cdr:to>
    <cdr:sp macro="" textlink="">
      <cdr:nvSpPr>
        <cdr:cNvPr id="4" name="Rectangle 3">
          <a:extLst xmlns:a="http://schemas.openxmlformats.org/drawingml/2006/main">
            <a:ext uri="{FF2B5EF4-FFF2-40B4-BE49-F238E27FC236}">
              <a16:creationId xmlns:a16="http://schemas.microsoft.com/office/drawing/2014/main" id="{828C4B20-11BB-4491-BCC3-EFF99FA73854}"/>
            </a:ext>
          </a:extLst>
        </cdr:cNvPr>
        <cdr:cNvSpPr/>
      </cdr:nvSpPr>
      <cdr:spPr>
        <a:xfrm xmlns:a="http://schemas.openxmlformats.org/drawingml/2006/main">
          <a:off x="307975" y="88900"/>
          <a:ext cx="171450" cy="161925"/>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20.xml><?xml version="1.0" encoding="utf-8"?>
<xdr:wsDr xmlns:xdr="http://schemas.openxmlformats.org/drawingml/2006/spreadsheetDrawing" xmlns:a="http://schemas.openxmlformats.org/drawingml/2006/main">
  <xdr:twoCellAnchor>
    <xdr:from>
      <xdr:col>13</xdr:col>
      <xdr:colOff>301916</xdr:colOff>
      <xdr:row>14</xdr:row>
      <xdr:rowOff>116943</xdr:rowOff>
    </xdr:from>
    <xdr:to>
      <xdr:col>25</xdr:col>
      <xdr:colOff>86924</xdr:colOff>
      <xdr:row>29</xdr:row>
      <xdr:rowOff>2643</xdr:rowOff>
    </xdr:to>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14</xdr:row>
      <xdr:rowOff>166407</xdr:rowOff>
    </xdr:from>
    <xdr:to>
      <xdr:col>41</xdr:col>
      <xdr:colOff>297235</xdr:colOff>
      <xdr:row>29</xdr:row>
      <xdr:rowOff>52107</xdr:rowOff>
    </xdr:to>
    <xdr:graphicFrame macro="">
      <xdr:nvGraphicFramePr>
        <xdr:cNvPr id="3" name="Chart 2">
          <a:extLst>
            <a:ext uri="{FF2B5EF4-FFF2-40B4-BE49-F238E27FC236}">
              <a16:creationId xmlns:a16="http://schemas.microsoft.com/office/drawing/2014/main" id="{00000000-0008-0000-2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117662</xdr:rowOff>
    </xdr:from>
    <xdr:to>
      <xdr:col>12</xdr:col>
      <xdr:colOff>223956</xdr:colOff>
      <xdr:row>34</xdr:row>
      <xdr:rowOff>3362</xdr:rowOff>
    </xdr:to>
    <xdr:graphicFrame macro="">
      <xdr:nvGraphicFramePr>
        <xdr:cNvPr id="4" name="Chart 3">
          <a:extLst>
            <a:ext uri="{FF2B5EF4-FFF2-40B4-BE49-F238E27FC236}">
              <a16:creationId xmlns:a16="http://schemas.microsoft.com/office/drawing/2014/main" id="{00000000-0008-0000-2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1.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EB462038-6798-4702-A1E6-F9B6BE08C05A}"/>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DF0A9C58-5ECE-4EC9-A919-DACDFBA3F1C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DD1E9F5E-930B-4164-ACF5-93957F795C4D}"/>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22.xml><?xml version="1.0" encoding="utf-8"?>
<xdr:wsDr xmlns:xdr="http://schemas.openxmlformats.org/drawingml/2006/spreadsheetDrawing" xmlns:a="http://schemas.openxmlformats.org/drawingml/2006/main">
  <xdr:twoCellAnchor>
    <xdr:from>
      <xdr:col>13</xdr:col>
      <xdr:colOff>301916</xdr:colOff>
      <xdr:row>14</xdr:row>
      <xdr:rowOff>116943</xdr:rowOff>
    </xdr:from>
    <xdr:to>
      <xdr:col>25</xdr:col>
      <xdr:colOff>86924</xdr:colOff>
      <xdr:row>29</xdr:row>
      <xdr:rowOff>2643</xdr:rowOff>
    </xdr:to>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14</xdr:row>
      <xdr:rowOff>166407</xdr:rowOff>
    </xdr:from>
    <xdr:to>
      <xdr:col>41</xdr:col>
      <xdr:colOff>297235</xdr:colOff>
      <xdr:row>29</xdr:row>
      <xdr:rowOff>52107</xdr:rowOff>
    </xdr:to>
    <xdr:graphicFrame macro="">
      <xdr:nvGraphicFramePr>
        <xdr:cNvPr id="3" name="Chart 2">
          <a:extLst>
            <a:ext uri="{FF2B5EF4-FFF2-40B4-BE49-F238E27FC236}">
              <a16:creationId xmlns:a16="http://schemas.microsoft.com/office/drawing/2014/main" id="{00000000-0008-0000-2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117662</xdr:rowOff>
    </xdr:from>
    <xdr:to>
      <xdr:col>12</xdr:col>
      <xdr:colOff>223956</xdr:colOff>
      <xdr:row>34</xdr:row>
      <xdr:rowOff>3362</xdr:rowOff>
    </xdr:to>
    <xdr:graphicFrame macro="">
      <xdr:nvGraphicFramePr>
        <xdr:cNvPr id="4" name="Chart 3">
          <a:extLst>
            <a:ext uri="{FF2B5EF4-FFF2-40B4-BE49-F238E27FC236}">
              <a16:creationId xmlns:a16="http://schemas.microsoft.com/office/drawing/2014/main" id="{00000000-0008-0000-2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67EBA75B-6980-47AA-B821-440A745D83CE}"/>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A1A2330E-05DA-491D-888E-00233BF2E7C7}"/>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8EAC641A-88F1-4830-A0D2-834D2EEB1D78}"/>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24.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00000000-0008-0000-2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00000000-0008-0000-26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5.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0D5AFC62-4130-464E-B4F5-B7B1A071208A}"/>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D8FA0200-AACB-4244-B8F8-AD5EFD7B3BE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CDD513BE-5F71-4D06-B0CF-5785F5CA97BC}"/>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26.xml><?xml version="1.0" encoding="utf-8"?>
<xdr:wsDr xmlns:xdr="http://schemas.openxmlformats.org/drawingml/2006/spreadsheetDrawing" xmlns:a="http://schemas.openxmlformats.org/drawingml/2006/main">
  <xdr:twoCellAnchor>
    <xdr:from>
      <xdr:col>13</xdr:col>
      <xdr:colOff>301916</xdr:colOff>
      <xdr:row>14</xdr:row>
      <xdr:rowOff>116943</xdr:rowOff>
    </xdr:from>
    <xdr:to>
      <xdr:col>25</xdr:col>
      <xdr:colOff>86924</xdr:colOff>
      <xdr:row>29</xdr:row>
      <xdr:rowOff>2643</xdr:rowOff>
    </xdr:to>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14</xdr:row>
      <xdr:rowOff>166407</xdr:rowOff>
    </xdr:from>
    <xdr:to>
      <xdr:col>41</xdr:col>
      <xdr:colOff>297235</xdr:colOff>
      <xdr:row>29</xdr:row>
      <xdr:rowOff>52107</xdr:rowOff>
    </xdr:to>
    <xdr:graphicFrame macro="">
      <xdr:nvGraphicFramePr>
        <xdr:cNvPr id="3" name="Chart 2">
          <a:extLst>
            <a:ext uri="{FF2B5EF4-FFF2-40B4-BE49-F238E27FC236}">
              <a16:creationId xmlns:a16="http://schemas.microsoft.com/office/drawing/2014/main" id="{00000000-0008-0000-2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117662</xdr:rowOff>
    </xdr:from>
    <xdr:to>
      <xdr:col>12</xdr:col>
      <xdr:colOff>223956</xdr:colOff>
      <xdr:row>34</xdr:row>
      <xdr:rowOff>3362</xdr:rowOff>
    </xdr:to>
    <xdr:graphicFrame macro="">
      <xdr:nvGraphicFramePr>
        <xdr:cNvPr id="4" name="Chart 3">
          <a:extLst>
            <a:ext uri="{FF2B5EF4-FFF2-40B4-BE49-F238E27FC236}">
              <a16:creationId xmlns:a16="http://schemas.microsoft.com/office/drawing/2014/main" id="{00000000-0008-0000-2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7.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134A9497-F63B-4FC2-AB6D-E12B46ECBB79}"/>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4039463F-637C-4066-919F-815562D002C5}"/>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AF0199DD-1A10-4254-9CF2-2F62F8B6C1BA}"/>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28.xml><?xml version="1.0" encoding="utf-8"?>
<xdr:wsDr xmlns:xdr="http://schemas.openxmlformats.org/drawingml/2006/spreadsheetDrawing" xmlns:a="http://schemas.openxmlformats.org/drawingml/2006/main">
  <xdr:twoCellAnchor>
    <xdr:from>
      <xdr:col>13</xdr:col>
      <xdr:colOff>301916</xdr:colOff>
      <xdr:row>14</xdr:row>
      <xdr:rowOff>116943</xdr:rowOff>
    </xdr:from>
    <xdr:to>
      <xdr:col>25</xdr:col>
      <xdr:colOff>86924</xdr:colOff>
      <xdr:row>29</xdr:row>
      <xdr:rowOff>2643</xdr:rowOff>
    </xdr:to>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14</xdr:row>
      <xdr:rowOff>166407</xdr:rowOff>
    </xdr:from>
    <xdr:to>
      <xdr:col>41</xdr:col>
      <xdr:colOff>297235</xdr:colOff>
      <xdr:row>29</xdr:row>
      <xdr:rowOff>52107</xdr:rowOff>
    </xdr:to>
    <xdr:graphicFrame macro="">
      <xdr:nvGraphicFramePr>
        <xdr:cNvPr id="3" name="Chart 2">
          <a:extLst>
            <a:ext uri="{FF2B5EF4-FFF2-40B4-BE49-F238E27FC236}">
              <a16:creationId xmlns:a16="http://schemas.microsoft.com/office/drawing/2014/main" id="{00000000-0008-0000-2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117662</xdr:rowOff>
    </xdr:from>
    <xdr:to>
      <xdr:col>12</xdr:col>
      <xdr:colOff>223956</xdr:colOff>
      <xdr:row>34</xdr:row>
      <xdr:rowOff>3362</xdr:rowOff>
    </xdr:to>
    <xdr:graphicFrame macro="">
      <xdr:nvGraphicFramePr>
        <xdr:cNvPr id="4" name="Chart 3">
          <a:extLst>
            <a:ext uri="{FF2B5EF4-FFF2-40B4-BE49-F238E27FC236}">
              <a16:creationId xmlns:a16="http://schemas.microsoft.com/office/drawing/2014/main" id="{00000000-0008-0000-2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9.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0DA4B828-135E-4047-8C7D-E36E966EBE45}"/>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9791C211-C0F5-4A0E-B0F4-A0F3B22FC862}"/>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6437F3C1-7E7B-4FD7-9D18-DC4D9C5197F7}"/>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30.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00000000-0008-0000-2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00000000-0008-0000-2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1.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E89BC460-3A61-4AAE-851C-D16F3EDD90C3}"/>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426F857-4A7C-4E62-A25D-7EB26A8BD378}"/>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B27CFF92-5550-4866-B79C-6FF2B66B88A7}"/>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32.xml><?xml version="1.0" encoding="utf-8"?>
<xdr:wsDr xmlns:xdr="http://schemas.openxmlformats.org/drawingml/2006/spreadsheetDrawing" xmlns:a="http://schemas.openxmlformats.org/drawingml/2006/main">
  <xdr:twoCellAnchor>
    <xdr:from>
      <xdr:col>13</xdr:col>
      <xdr:colOff>301916</xdr:colOff>
      <xdr:row>14</xdr:row>
      <xdr:rowOff>116943</xdr:rowOff>
    </xdr:from>
    <xdr:to>
      <xdr:col>25</xdr:col>
      <xdr:colOff>86924</xdr:colOff>
      <xdr:row>29</xdr:row>
      <xdr:rowOff>2643</xdr:rowOff>
    </xdr:to>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14</xdr:row>
      <xdr:rowOff>166407</xdr:rowOff>
    </xdr:from>
    <xdr:to>
      <xdr:col>41</xdr:col>
      <xdr:colOff>297235</xdr:colOff>
      <xdr:row>29</xdr:row>
      <xdr:rowOff>52107</xdr:rowOff>
    </xdr:to>
    <xdr:graphicFrame macro="">
      <xdr:nvGraphicFramePr>
        <xdr:cNvPr id="3" name="Chart 2">
          <a:extLst>
            <a:ext uri="{FF2B5EF4-FFF2-40B4-BE49-F238E27FC236}">
              <a16:creationId xmlns:a16="http://schemas.microsoft.com/office/drawing/2014/main" id="{00000000-0008-0000-3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117662</xdr:rowOff>
    </xdr:from>
    <xdr:to>
      <xdr:col>12</xdr:col>
      <xdr:colOff>223956</xdr:colOff>
      <xdr:row>34</xdr:row>
      <xdr:rowOff>3362</xdr:rowOff>
    </xdr:to>
    <xdr:graphicFrame macro="">
      <xdr:nvGraphicFramePr>
        <xdr:cNvPr id="4" name="Chart 3">
          <a:extLst>
            <a:ext uri="{FF2B5EF4-FFF2-40B4-BE49-F238E27FC236}">
              <a16:creationId xmlns:a16="http://schemas.microsoft.com/office/drawing/2014/main" id="{00000000-0008-0000-3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3.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FAC6025C-718B-4F9B-8C61-5C333939BABB}"/>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8F8AEAFC-F125-4BB2-918B-360C3AC0D489}"/>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8BFECCAC-4F0D-44CE-B6E8-21DF171654C2}"/>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34.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00000000-0008-0000-3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00000000-0008-0000-3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5.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908D50F2-DA1A-48AD-8089-2C058F4CA174}"/>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13D44B45-D442-493D-BF90-C77E20ADFD94}"/>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9DE7C374-28FC-4340-9B97-36D89D9365E0}"/>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36.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00000000-0008-0000-3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00000000-0008-0000-3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7.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38.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59C66277-7BAD-413C-B59E-0118F82346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290813AB-7218-46F8-84E4-64AF339C1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15A50FEE-3375-4675-A8B2-2EFBD458B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9.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40.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E5BFA638-140E-4440-B0F7-8728455577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30AE44DB-B97F-4A36-BDBD-6517AE4CD7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A4F3E72D-BA90-4DB5-B6E3-7861C6BF80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42.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2DEAFA49-0B67-4788-B05B-B975FF14C4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02B4AA9A-329D-4263-8DB5-C690E66862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32FD4DAC-3A7A-4060-9B10-550260C50A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3.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44.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ADE500F4-F2C4-4BED-85B1-FF8AEA78B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B2AFF4DD-96F9-4CA1-8889-951DD03D0A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252BFD50-FEC9-403A-81C5-E366965FB7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5.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46.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0E0E1CE7-7B1C-4978-8FAC-7645DC210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71896453-6B7D-4D24-8BDF-D5B2092AF1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A7475929-DBDE-49E9-BAB1-D10508023D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7.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48.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114F6452-DD04-40C9-AD8C-8BDE4095C6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9175FAD9-1368-4367-B648-AA27DE6E7E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C6391B7D-CC05-4DC6-9F78-B6E2EBB6A0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9.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50.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DF51009B-45A1-4698-B19E-69F7D4D525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5701C648-6169-4398-8542-A2D8B554B1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AF1E776C-56D7-4826-AA87-F2FACC0D6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1.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52.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C792BDB7-2C89-4963-8162-123B9ACCF0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771739D1-1888-480C-81CB-9D3802A851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01F0F171-C82C-418F-A9D2-FB9D4EC46F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3.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54.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30A0AACF-94FE-4D20-8298-3B5D088B7F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FF82F609-2DB9-468A-8E6E-6B80FDBAD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8ED6BE11-3C36-4644-BF68-A5EA642448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5.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56.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7FAFCB3B-2AF8-4698-A57D-87DE1BD83A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C7A32C73-E230-4907-9369-5634C7A96B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7FC6E015-C427-442F-BF2F-54AE966EE7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7.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58.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BB6BB143-F996-472E-BD97-3D46873677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B2BE8B9E-D396-46A8-81DF-18749EDCA0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FAE45F07-98A6-4DAA-AA88-AFB81790CA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9.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60.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E1987372-F067-4CCC-BBF3-F51991F36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DD28B8AD-2988-4158-AFE1-97F5599716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CED66103-2F44-4B68-84F7-BBDEDD2705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1.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62.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F06F1C9A-B40C-46F6-BA2C-7312DC18F0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C52FF214-60AE-4C72-A3F1-C9C46C9DD3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182B76FC-5CC9-4996-981B-E86DA3F24C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3.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64.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FF06F3B7-767F-4820-9AFA-DFFAF5332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27AA87B4-3017-4FA1-83E1-9F501349D0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EA13FA49-6EA3-4240-A4E0-519050634F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5.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66.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2AB2D77E-DD12-43FE-ABAA-2A22DB50C5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47CB28E7-2DA6-4AD5-8B6F-0A1FF757A1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6D4DE3EE-735A-475F-A900-0729282F9A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7.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68.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EB314B21-E5BD-4074-B97E-B6714CB7E5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604572FC-48A1-4C1C-8A56-C79830EB3E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A640A0A2-471C-478F-85AB-70E502874C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9.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70.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3C71755F-50B5-4B0D-8834-9752305171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27A78CFA-220C-4681-9B31-4278317F4B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4C24BCD7-10EE-478D-B607-3294EB7A8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1.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72.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707E248C-857B-4552-B72C-834F13F845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4A6CEB89-D9F5-441E-A1FE-191CA4152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7CB88F11-E983-4DE2-BD69-5F683F9056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3.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74.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CDB234E4-8FD6-461C-A10E-F053C721A0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5D6B387B-9485-4C8D-8A55-EC13FAF710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BE746D34-DEAF-40D2-9907-7B91769826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5.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76.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48582ACC-26A9-4601-A8F8-E6E5B725AF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DC3BD921-4219-4E75-B8A3-B67814E24E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D239DF37-7447-4572-A39A-B690E8AF00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7.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78.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DC7FECE4-1052-4D50-8AAC-C7145F4A62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0DA111B4-6307-476C-9317-4B5A7E5FBE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DF457833-FB4A-49C9-96D9-EC60607EC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9.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80.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ABFA1AF0-47F0-495C-B6F6-05D8F5EED8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DC87FAB9-41E7-4118-87AB-80BA5DE5DD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9779E15D-76AE-4930-BD38-ECD54A2BFE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1.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82.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54C1CD00-873C-465A-A5F5-1965936642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66243626-1B2B-4BED-AF34-D60F9B290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78824034-6A15-424A-BFCB-5566FB150E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3.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84.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269581AD-F802-4C57-ACB6-92159A52E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5DA1322A-CCB9-4AC3-8723-BF4D797F37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EE445577-FAB3-4E4D-A6E5-FB3DDAD41B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5.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86.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5980274B-346F-4576-A103-FFF75A763A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3F20C031-95E7-44C4-8897-22720C27C8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7D5A8A23-67C9-47F2-88F6-2EEC66128F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7.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88.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9FA97AE5-E703-4698-8C13-18048791B9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68DD41DA-20D3-49DA-8C43-051AB2F805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4F8B7070-E887-4B24-9C1B-EAECBBD5F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9.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90.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AE3346F4-F1FE-4216-9B35-A736BF6829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6B0F5609-024D-49CA-B0D7-AEFF54A16E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9E2F18F6-AEAF-43D1-8744-DE114147F1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1.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92.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B9EB16F6-01F9-49C7-BCC9-687707B26D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7BD39980-147E-4FDA-9084-58F150CC8D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7D4C5791-053B-4B12-8C38-498253DD2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3.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94.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5F2981A7-A27C-4894-B614-68767A48DB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19D872D0-D067-4B44-8214-3C39C62CC1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F00135B5-6B54-44CB-B19E-0B36293F8F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5.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96.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68A3EB8A-97EA-4508-9BC3-BBC45AC053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F1094D0B-C267-47F0-A820-BBEA3F633F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386103EA-3357-4B7B-BE94-54B633C9D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7.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98.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282259E9-6EA1-4F36-9B00-0429DD337E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317C7E54-187E-418B-A8C6-8B62BCEAF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2BFB5E87-21D2-4380-B74B-87A424541E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9.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100.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605DE7E1-4DE7-448B-A9EE-DAEEFD75C9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248C750D-7393-4C46-99A1-294DCB86FC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92DE427A-7B7E-40B6-A4FC-E99D73252C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1.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102.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D14954C1-A328-4878-B05C-1FF996FA1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7794E50C-0B33-410A-990B-1A050C0BBB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B180B6A8-692B-48CB-BD64-DA01EF37CC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3.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104.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43E4417B-97E4-40A0-B72B-40C06C8BF8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C0F04585-4912-4744-B661-551B1719C5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2215761B-5382-4363-9EB6-282E2A307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5.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106.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D0830EA2-35C9-461E-8036-3E60AF74F9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774B1133-8B04-4BA8-8906-09A73F2D36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BD4CF478-5AB1-4771-8397-026DF181F1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7.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108.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9DB4C877-341C-414B-A1A2-DE3F5BCFD0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8DE3ACC3-7886-43CE-A36D-F2EA252B7C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C56E601C-09C2-40D3-8586-149BDF24A9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9.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110.xml><?xml version="1.0" encoding="utf-8"?>
<xdr:wsDr xmlns:xdr="http://schemas.openxmlformats.org/drawingml/2006/spreadsheetDrawing" xmlns:a="http://schemas.openxmlformats.org/drawingml/2006/main">
  <xdr:twoCellAnchor>
    <xdr:from>
      <xdr:col>14</xdr:col>
      <xdr:colOff>70596</xdr:colOff>
      <xdr:row>14</xdr:row>
      <xdr:rowOff>35299</xdr:rowOff>
    </xdr:from>
    <xdr:to>
      <xdr:col>25</xdr:col>
      <xdr:colOff>304639</xdr:colOff>
      <xdr:row>28</xdr:row>
      <xdr:rowOff>111499</xdr:rowOff>
    </xdr:to>
    <xdr:graphicFrame macro="">
      <xdr:nvGraphicFramePr>
        <xdr:cNvPr id="2" name="Chart 1">
          <a:extLst>
            <a:ext uri="{FF2B5EF4-FFF2-40B4-BE49-F238E27FC236}">
              <a16:creationId xmlns:a16="http://schemas.microsoft.com/office/drawing/2014/main" id="{25FCC0D4-6FC1-4D08-9CC3-F8857A50C2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240085</xdr:colOff>
      <xdr:row>13</xdr:row>
      <xdr:rowOff>166407</xdr:rowOff>
    </xdr:from>
    <xdr:to>
      <xdr:col>41</xdr:col>
      <xdr:colOff>297235</xdr:colOff>
      <xdr:row>28</xdr:row>
      <xdr:rowOff>52107</xdr:rowOff>
    </xdr:to>
    <xdr:graphicFrame macro="">
      <xdr:nvGraphicFramePr>
        <xdr:cNvPr id="3" name="Chart 2">
          <a:extLst>
            <a:ext uri="{FF2B5EF4-FFF2-40B4-BE49-F238E27FC236}">
              <a16:creationId xmlns:a16="http://schemas.microsoft.com/office/drawing/2014/main" id="{FDFC574F-25BA-44A7-81EA-03AEE9DE75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313764</xdr:colOff>
      <xdr:row>19</xdr:row>
      <xdr:rowOff>22412</xdr:rowOff>
    </xdr:from>
    <xdr:to>
      <xdr:col>12</xdr:col>
      <xdr:colOff>223956</xdr:colOff>
      <xdr:row>33</xdr:row>
      <xdr:rowOff>98612</xdr:rowOff>
    </xdr:to>
    <xdr:graphicFrame macro="">
      <xdr:nvGraphicFramePr>
        <xdr:cNvPr id="4" name="Chart 3">
          <a:extLst>
            <a:ext uri="{FF2B5EF4-FFF2-40B4-BE49-F238E27FC236}">
              <a16:creationId xmlns:a16="http://schemas.microsoft.com/office/drawing/2014/main" id="{F8B3D06C-A998-4772-B80A-406CF86A54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1.xml><?xml version="1.0" encoding="utf-8"?>
<c:userShapes xmlns:c="http://schemas.openxmlformats.org/drawingml/2006/chart">
  <cdr:relSizeAnchor xmlns:cdr="http://schemas.openxmlformats.org/drawingml/2006/chartDrawing">
    <cdr:from>
      <cdr:x>0.0151</cdr:x>
      <cdr:y>0.64236</cdr:y>
    </cdr:from>
    <cdr:to>
      <cdr:x>0.04323</cdr:x>
      <cdr:y>0.73611</cdr:y>
    </cdr:to>
    <cdr:sp macro="" textlink="">
      <cdr:nvSpPr>
        <cdr:cNvPr id="2" name="TextBox 1">
          <a:extLst xmlns:a="http://schemas.openxmlformats.org/drawingml/2006/main">
            <a:ext uri="{FF2B5EF4-FFF2-40B4-BE49-F238E27FC236}">
              <a16:creationId xmlns:a16="http://schemas.microsoft.com/office/drawing/2014/main" id="{BFEBE333-7628-41FA-95CC-A0DE35F860BD}"/>
            </a:ext>
          </a:extLst>
        </cdr:cNvPr>
        <cdr:cNvSpPr txBox="1"/>
      </cdr:nvSpPr>
      <cdr:spPr>
        <a:xfrm xmlns:a="http://schemas.openxmlformats.org/drawingml/2006/main">
          <a:off x="138114" y="1762125"/>
          <a:ext cx="257174"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0">
              <a:solidFill>
                <a:schemeClr val="bg1">
                  <a:lumMod val="50000"/>
                </a:schemeClr>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0.02597</cdr:x>
      <cdr:y>0.85615</cdr:y>
    </cdr:from>
    <cdr:to>
      <cdr:x>0.04472</cdr:x>
      <cdr:y>0.91518</cdr:y>
    </cdr:to>
    <cdr:sp macro="" textlink="">
      <cdr:nvSpPr>
        <cdr:cNvPr id="3" name="Rectangle 2">
          <a:extLst xmlns:a="http://schemas.openxmlformats.org/drawingml/2006/main">
            <a:ext uri="{FF2B5EF4-FFF2-40B4-BE49-F238E27FC236}">
              <a16:creationId xmlns:a16="http://schemas.microsoft.com/office/drawing/2014/main" id="{37017C4D-1050-4533-81E7-F13AD0A886DE}"/>
            </a:ext>
          </a:extLst>
        </cdr:cNvPr>
        <cdr:cNvSpPr/>
      </cdr:nvSpPr>
      <cdr:spPr>
        <a:xfrm xmlns:a="http://schemas.openxmlformats.org/drawingml/2006/main">
          <a:off x="284961" y="2348590"/>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0.02376</cdr:x>
      <cdr:y>0.03241</cdr:y>
    </cdr:from>
    <cdr:to>
      <cdr:x>0.04251</cdr:x>
      <cdr:y>0.09144</cdr:y>
    </cdr:to>
    <cdr:sp macro="" textlink="">
      <cdr:nvSpPr>
        <cdr:cNvPr id="4" name="Rectangle 3">
          <a:extLst xmlns:a="http://schemas.openxmlformats.org/drawingml/2006/main">
            <a:ext uri="{FF2B5EF4-FFF2-40B4-BE49-F238E27FC236}">
              <a16:creationId xmlns:a16="http://schemas.microsoft.com/office/drawing/2014/main" id="{2A4ACC2B-819D-460F-A121-240084C85B93}"/>
            </a:ext>
          </a:extLst>
        </cdr:cNvPr>
        <cdr:cNvSpPr/>
      </cdr:nvSpPr>
      <cdr:spPr>
        <a:xfrm xmlns:a="http://schemas.openxmlformats.org/drawingml/2006/main">
          <a:off x="260707" y="88907"/>
          <a:ext cx="205740" cy="161931"/>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Users/JIC/Desktop/Ambulation/abnormalcase/p23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235"/>
    </sheetNames>
    <sheetDataSet>
      <sheetData sheetId="0">
        <row r="52">
          <cell r="I52">
            <v>22.000000000000242</v>
          </cell>
          <cell r="J52">
            <v>12.528231797919899</v>
          </cell>
        </row>
        <row r="53">
          <cell r="I53">
            <v>22.000000000000242</v>
          </cell>
          <cell r="J53">
            <v>22.000000000000242</v>
          </cell>
        </row>
        <row r="54">
          <cell r="I54">
            <v>78.000000000002601</v>
          </cell>
          <cell r="J54">
            <v>78.000000000002601</v>
          </cell>
        </row>
        <row r="55">
          <cell r="I55">
            <v>17.999999999993221</v>
          </cell>
          <cell r="J55">
            <v>17.999999999993221</v>
          </cell>
        </row>
        <row r="56">
          <cell r="I56">
            <v>13.000000000008427</v>
          </cell>
          <cell r="J56">
            <v>13.000000000008427</v>
          </cell>
        </row>
        <row r="57">
          <cell r="I57">
            <v>19.999999999996732</v>
          </cell>
          <cell r="J57">
            <v>19.999999999996732</v>
          </cell>
        </row>
        <row r="58">
          <cell r="I58">
            <v>33.000000000005159</v>
          </cell>
          <cell r="J58">
            <v>33.000000000005159</v>
          </cell>
        </row>
        <row r="59">
          <cell r="I59">
            <v>16.999999999996263</v>
          </cell>
          <cell r="J59">
            <v>16.999999999996263</v>
          </cell>
        </row>
        <row r="60">
          <cell r="I60">
            <v>65.000000000003766</v>
          </cell>
          <cell r="J60">
            <v>6.0813008130067931</v>
          </cell>
        </row>
        <row r="63">
          <cell r="I63">
            <v>31.000000000001648</v>
          </cell>
          <cell r="J63">
            <v>15.375557206534831</v>
          </cell>
        </row>
        <row r="64">
          <cell r="I64">
            <v>26.999999999994628</v>
          </cell>
          <cell r="J64">
            <v>26.999999999994628</v>
          </cell>
        </row>
        <row r="65">
          <cell r="I65">
            <v>58.000000000005869</v>
          </cell>
          <cell r="J65">
            <v>58.000000000005869</v>
          </cell>
        </row>
        <row r="66">
          <cell r="I66">
            <v>22.000000000000242</v>
          </cell>
          <cell r="J66">
            <v>22.000000000000242</v>
          </cell>
        </row>
        <row r="67">
          <cell r="I67">
            <v>25.000000000000711</v>
          </cell>
          <cell r="J67">
            <v>25.000000000000711</v>
          </cell>
        </row>
        <row r="68">
          <cell r="I68">
            <v>27.999999999991587</v>
          </cell>
          <cell r="J68">
            <v>27.999999999991587</v>
          </cell>
        </row>
        <row r="69">
          <cell r="I69">
            <v>59.00000000001242</v>
          </cell>
          <cell r="J69">
            <v>24.648689707563111</v>
          </cell>
        </row>
        <row r="73">
          <cell r="I73">
            <v>19.999999999996732</v>
          </cell>
          <cell r="J73">
            <v>7.4030460624091994</v>
          </cell>
        </row>
        <row r="74">
          <cell r="I74">
            <v>13.000000000003631</v>
          </cell>
          <cell r="J74">
            <v>13.000000000003631</v>
          </cell>
        </row>
        <row r="75">
          <cell r="I75">
            <v>36.99999999999779</v>
          </cell>
          <cell r="J75">
            <v>36.99999999999779</v>
          </cell>
        </row>
        <row r="76">
          <cell r="I76">
            <v>22.000000000000242</v>
          </cell>
          <cell r="J76">
            <v>22.000000000000242</v>
          </cell>
        </row>
        <row r="77">
          <cell r="I77">
            <v>11.99999999999708</v>
          </cell>
          <cell r="J77">
            <v>11.99999999999708</v>
          </cell>
        </row>
        <row r="78">
          <cell r="I78">
            <v>24.000000000003752</v>
          </cell>
          <cell r="J78">
            <v>24.000000000003752</v>
          </cell>
        </row>
        <row r="79">
          <cell r="I79">
            <v>17.999999999998018</v>
          </cell>
          <cell r="J79">
            <v>17.999999999998018</v>
          </cell>
        </row>
        <row r="80">
          <cell r="I80">
            <v>12.000000000001876</v>
          </cell>
          <cell r="J80">
            <v>12.000000000001876</v>
          </cell>
        </row>
        <row r="81">
          <cell r="I81">
            <v>37.999999999999545</v>
          </cell>
          <cell r="J81">
            <v>37.999999999999545</v>
          </cell>
        </row>
        <row r="82">
          <cell r="I82">
            <v>24.000000000003752</v>
          </cell>
          <cell r="J82">
            <v>24.000000000003752</v>
          </cell>
        </row>
        <row r="83">
          <cell r="I83">
            <v>20.99999999999369</v>
          </cell>
          <cell r="J83">
            <v>20.99999999999369</v>
          </cell>
        </row>
        <row r="84">
          <cell r="I84">
            <v>11.000000000004917</v>
          </cell>
          <cell r="J84">
            <v>11.000000000004917</v>
          </cell>
        </row>
        <row r="85">
          <cell r="I85">
            <v>82.999999999996987</v>
          </cell>
          <cell r="J85">
            <v>82.999999999996987</v>
          </cell>
        </row>
        <row r="86">
          <cell r="I86">
            <v>5.000000000003979</v>
          </cell>
          <cell r="J86">
            <v>5.000000000003979</v>
          </cell>
        </row>
        <row r="87">
          <cell r="I87">
            <v>8.9999999999966107</v>
          </cell>
          <cell r="J87">
            <v>8.9999999999966107</v>
          </cell>
        </row>
        <row r="88">
          <cell r="I88">
            <v>4.000000000002224</v>
          </cell>
          <cell r="J88">
            <v>4.000000000002224</v>
          </cell>
        </row>
        <row r="89">
          <cell r="I89">
            <v>3.9999999999974278</v>
          </cell>
          <cell r="J89">
            <v>3.9999999999974278</v>
          </cell>
        </row>
        <row r="90">
          <cell r="I90">
            <v>28.00000000000118</v>
          </cell>
          <cell r="J90">
            <v>28.00000000000118</v>
          </cell>
        </row>
        <row r="91">
          <cell r="I91">
            <v>34.999999999999076</v>
          </cell>
          <cell r="J91">
            <v>34.999999999999076</v>
          </cell>
        </row>
        <row r="92">
          <cell r="I92">
            <v>25.000000000000711</v>
          </cell>
          <cell r="J92">
            <v>25.000000000000711</v>
          </cell>
        </row>
        <row r="93">
          <cell r="I93">
            <v>5.9999999999961418</v>
          </cell>
          <cell r="J93">
            <v>5.9999999999961418</v>
          </cell>
        </row>
        <row r="94">
          <cell r="I94">
            <v>14.999999999997549</v>
          </cell>
          <cell r="J94">
            <v>14.999999999997549</v>
          </cell>
        </row>
        <row r="95">
          <cell r="I95">
            <v>9.000000000006203</v>
          </cell>
          <cell r="J95">
            <v>9.000000000006203</v>
          </cell>
        </row>
        <row r="96">
          <cell r="I96">
            <v>11.99999999999708</v>
          </cell>
          <cell r="J96">
            <v>11.99999999999708</v>
          </cell>
        </row>
        <row r="97">
          <cell r="I97">
            <v>1.000000000001755</v>
          </cell>
          <cell r="J97">
            <v>1.000000000001755</v>
          </cell>
        </row>
        <row r="98">
          <cell r="I98">
            <v>7.9999999999996518</v>
          </cell>
          <cell r="J98">
            <v>7.9999999999996518</v>
          </cell>
        </row>
        <row r="99">
          <cell r="I99">
            <v>0.99999999999695888</v>
          </cell>
          <cell r="J99">
            <v>0.99999999999695888</v>
          </cell>
        </row>
        <row r="100">
          <cell r="I100">
            <v>1.0000000000065512</v>
          </cell>
          <cell r="J100">
            <v>1.0000000000065512</v>
          </cell>
        </row>
        <row r="101">
          <cell r="I101">
            <v>1.9999999999987139</v>
          </cell>
          <cell r="J101">
            <v>1.9999999999987139</v>
          </cell>
        </row>
        <row r="102">
          <cell r="I102">
            <v>4.000000000002224</v>
          </cell>
          <cell r="J102">
            <v>4.000000000002224</v>
          </cell>
        </row>
        <row r="103">
          <cell r="I103">
            <v>2.9999999999956728</v>
          </cell>
          <cell r="J103">
            <v>2.9999999999956728</v>
          </cell>
        </row>
        <row r="104">
          <cell r="I104">
            <v>1.9999999999987139</v>
          </cell>
          <cell r="J104">
            <v>1.253323205467239</v>
          </cell>
        </row>
        <row r="112">
          <cell r="I112">
            <v>8.000000000004448</v>
          </cell>
          <cell r="J112">
            <v>10.250371471032325</v>
          </cell>
        </row>
        <row r="113">
          <cell r="I113">
            <v>18.000000000012406</v>
          </cell>
          <cell r="J113">
            <v>18.000000000012406</v>
          </cell>
        </row>
        <row r="114">
          <cell r="I114">
            <v>48.99999999999487</v>
          </cell>
          <cell r="J114">
            <v>48.99999999999487</v>
          </cell>
        </row>
        <row r="115">
          <cell r="I115">
            <v>31.000000000001648</v>
          </cell>
          <cell r="J115">
            <v>31.000000000001648</v>
          </cell>
        </row>
        <row r="116">
          <cell r="I116">
            <v>23.999999999994159</v>
          </cell>
          <cell r="J116">
            <v>23.999999999994159</v>
          </cell>
        </row>
        <row r="117">
          <cell r="I117">
            <v>18.000000000002814</v>
          </cell>
          <cell r="J117">
            <v>18.000000000002814</v>
          </cell>
        </row>
        <row r="118">
          <cell r="I118">
            <v>11.000000000004917</v>
          </cell>
          <cell r="J118">
            <v>11.000000000004917</v>
          </cell>
        </row>
        <row r="119">
          <cell r="I119">
            <v>48.99999999999487</v>
          </cell>
          <cell r="J119">
            <v>48.99999999999487</v>
          </cell>
        </row>
        <row r="120">
          <cell r="I120">
            <v>24.999999999991118</v>
          </cell>
          <cell r="J120">
            <v>24.999999999991118</v>
          </cell>
        </row>
        <row r="121">
          <cell r="I121">
            <v>29.000000000007731</v>
          </cell>
          <cell r="J121">
            <v>29.000000000007731</v>
          </cell>
        </row>
        <row r="122">
          <cell r="I122">
            <v>139.99999999999631</v>
          </cell>
          <cell r="J122">
            <v>139.99999999999631</v>
          </cell>
        </row>
        <row r="123">
          <cell r="I123">
            <v>32.999999999995566</v>
          </cell>
          <cell r="J123">
            <v>32.999999999995566</v>
          </cell>
        </row>
        <row r="124">
          <cell r="I124">
            <v>28.000000000010772</v>
          </cell>
          <cell r="J124">
            <v>28.000000000010772</v>
          </cell>
        </row>
        <row r="125">
          <cell r="I125">
            <v>33.999999999992525</v>
          </cell>
          <cell r="J125">
            <v>28.864197530875302</v>
          </cell>
        </row>
        <row r="164">
          <cell r="I164">
            <v>18.999999999999773</v>
          </cell>
          <cell r="J164">
            <v>30.722222222222346</v>
          </cell>
        </row>
        <row r="165">
          <cell r="I165">
            <v>63.000000000000256</v>
          </cell>
          <cell r="J165">
            <v>63.000000000000256</v>
          </cell>
        </row>
        <row r="166">
          <cell r="I166">
            <v>13.999999999995794</v>
          </cell>
          <cell r="J166">
            <v>13.999999999995794</v>
          </cell>
        </row>
        <row r="167">
          <cell r="I167">
            <v>19.999999999996732</v>
          </cell>
          <cell r="J167">
            <v>19.999999999996732</v>
          </cell>
        </row>
        <row r="168">
          <cell r="I168">
            <v>29.000000000007731</v>
          </cell>
          <cell r="J168">
            <v>29.000000000007731</v>
          </cell>
        </row>
        <row r="169">
          <cell r="I169">
            <v>39.999999999993463</v>
          </cell>
          <cell r="J169">
            <v>39.999999999993463</v>
          </cell>
        </row>
        <row r="170">
          <cell r="I170">
            <v>24.000000000003752</v>
          </cell>
          <cell r="J170">
            <v>24.000000000003752</v>
          </cell>
        </row>
        <row r="171">
          <cell r="I171">
            <v>31.000000000001648</v>
          </cell>
          <cell r="J171">
            <v>31.000000000001648</v>
          </cell>
        </row>
        <row r="172">
          <cell r="I172">
            <v>23.999999999994159</v>
          </cell>
          <cell r="J172">
            <v>23.999999999994159</v>
          </cell>
        </row>
        <row r="173">
          <cell r="I173">
            <v>31.000000000001648</v>
          </cell>
          <cell r="J173">
            <v>31.000000000001648</v>
          </cell>
        </row>
        <row r="174">
          <cell r="I174">
            <v>27.000000000004221</v>
          </cell>
          <cell r="J174">
            <v>27.000000000004221</v>
          </cell>
        </row>
        <row r="175">
          <cell r="I175">
            <v>26.999999999994628</v>
          </cell>
          <cell r="J175">
            <v>26.999999999994628</v>
          </cell>
        </row>
        <row r="176">
          <cell r="I176">
            <v>24.000000000003752</v>
          </cell>
          <cell r="J176">
            <v>24.000000000003752</v>
          </cell>
        </row>
        <row r="177">
          <cell r="I177">
            <v>26.999999999994628</v>
          </cell>
          <cell r="J177">
            <v>26.999999999994628</v>
          </cell>
        </row>
        <row r="178">
          <cell r="I178">
            <v>19.999999999996732</v>
          </cell>
          <cell r="J178">
            <v>19.999999999996732</v>
          </cell>
        </row>
        <row r="179">
          <cell r="I179">
            <v>22.000000000009834</v>
          </cell>
          <cell r="J179">
            <v>22.000000000009834</v>
          </cell>
        </row>
        <row r="180">
          <cell r="I180">
            <v>28.999999999998138</v>
          </cell>
          <cell r="J180">
            <v>28.999999999998138</v>
          </cell>
        </row>
        <row r="181">
          <cell r="I181">
            <v>26.999999999994628</v>
          </cell>
          <cell r="J181">
            <v>12.115457652866676</v>
          </cell>
        </row>
        <row r="188">
          <cell r="I188">
            <v>26.999999999999424</v>
          </cell>
          <cell r="J188">
            <v>14.629629629631918</v>
          </cell>
        </row>
        <row r="189">
          <cell r="I189">
            <v>30.00000000000469</v>
          </cell>
          <cell r="J189">
            <v>30.00000000000469</v>
          </cell>
        </row>
        <row r="190">
          <cell r="I190">
            <v>13.999999999995794</v>
          </cell>
          <cell r="J190">
            <v>13.999999999995794</v>
          </cell>
        </row>
        <row r="191">
          <cell r="I191">
            <v>20.999999999998487</v>
          </cell>
          <cell r="J191">
            <v>20.999999999998487</v>
          </cell>
        </row>
        <row r="192">
          <cell r="I192">
            <v>94.999999999998863</v>
          </cell>
          <cell r="J192">
            <v>94.999999999998863</v>
          </cell>
        </row>
        <row r="193">
          <cell r="I193">
            <v>25.000000000000711</v>
          </cell>
          <cell r="J193">
            <v>25.000000000000711</v>
          </cell>
        </row>
        <row r="194">
          <cell r="I194">
            <v>26.000000000007262</v>
          </cell>
          <cell r="J194">
            <v>26.000000000007262</v>
          </cell>
        </row>
        <row r="195">
          <cell r="I195">
            <v>21.999999999995445</v>
          </cell>
          <cell r="J195">
            <v>21.999999999995445</v>
          </cell>
        </row>
        <row r="196">
          <cell r="I196">
            <v>193.99999999999994</v>
          </cell>
          <cell r="J196">
            <v>7.8699186991853622</v>
          </cell>
        </row>
        <row r="199">
          <cell r="I199">
            <v>23.000000000006793</v>
          </cell>
          <cell r="J199">
            <v>16.580246913576602</v>
          </cell>
        </row>
        <row r="200">
          <cell r="I200">
            <v>33.999999999992525</v>
          </cell>
          <cell r="J200">
            <v>33.999999999992525</v>
          </cell>
        </row>
        <row r="201">
          <cell r="I201">
            <v>16.000000000008896</v>
          </cell>
          <cell r="J201">
            <v>16.000000000008896</v>
          </cell>
        </row>
        <row r="202">
          <cell r="I202">
            <v>25.000000000000711</v>
          </cell>
          <cell r="J202">
            <v>25.000000000000711</v>
          </cell>
        </row>
        <row r="203">
          <cell r="I203">
            <v>22.000000000000242</v>
          </cell>
          <cell r="J203">
            <v>22.000000000000242</v>
          </cell>
        </row>
        <row r="204">
          <cell r="I204">
            <v>36.999999999992994</v>
          </cell>
          <cell r="J204">
            <v>36.999999999992994</v>
          </cell>
        </row>
        <row r="205">
          <cell r="I205">
            <v>21.000000000012875</v>
          </cell>
          <cell r="J205">
            <v>21.000000000012875</v>
          </cell>
        </row>
        <row r="206">
          <cell r="I206">
            <v>20.99999999999369</v>
          </cell>
          <cell r="J206">
            <v>20.99999999999369</v>
          </cell>
        </row>
        <row r="207">
          <cell r="I207">
            <v>13.999999999995794</v>
          </cell>
          <cell r="J207">
            <v>13.999999999995794</v>
          </cell>
        </row>
        <row r="208">
          <cell r="I208">
            <v>25.000000000000711</v>
          </cell>
          <cell r="J208">
            <v>25.000000000000711</v>
          </cell>
        </row>
        <row r="209">
          <cell r="I209">
            <v>20.000000000006324</v>
          </cell>
          <cell r="J209">
            <v>20.000000000006324</v>
          </cell>
        </row>
        <row r="210">
          <cell r="I210">
            <v>15.000000000002345</v>
          </cell>
          <cell r="J210">
            <v>15.000000000002345</v>
          </cell>
        </row>
        <row r="211">
          <cell r="I211">
            <v>17.999999999993221</v>
          </cell>
          <cell r="J211">
            <v>17.999999999993221</v>
          </cell>
        </row>
        <row r="212">
          <cell r="I212">
            <v>17.999999999993221</v>
          </cell>
          <cell r="J212">
            <v>17.999999999993221</v>
          </cell>
        </row>
        <row r="213">
          <cell r="I213">
            <v>2.0000000000131024</v>
          </cell>
          <cell r="J213">
            <v>2.0000000000131024</v>
          </cell>
        </row>
        <row r="214">
          <cell r="I214">
            <v>18.999999999999773</v>
          </cell>
          <cell r="J214">
            <v>18.999999999999773</v>
          </cell>
        </row>
        <row r="215">
          <cell r="I215">
            <v>12.000000000001876</v>
          </cell>
          <cell r="J215">
            <v>12.000000000001876</v>
          </cell>
        </row>
        <row r="216">
          <cell r="I216">
            <v>18.999999999999773</v>
          </cell>
          <cell r="J216">
            <v>18.999999999999773</v>
          </cell>
        </row>
        <row r="217">
          <cell r="I217">
            <v>31.999999999989015</v>
          </cell>
          <cell r="J217">
            <v>7.937713634637201</v>
          </cell>
        </row>
        <row r="220">
          <cell r="I220">
            <v>17.999999999993221</v>
          </cell>
          <cell r="J220">
            <v>47.20441595443706</v>
          </cell>
        </row>
        <row r="221">
          <cell r="I221">
            <v>22.000000000009834</v>
          </cell>
          <cell r="J221">
            <v>22.000000000009834</v>
          </cell>
        </row>
        <row r="222">
          <cell r="I222">
            <v>20.99999999999369</v>
          </cell>
          <cell r="J222">
            <v>20.99999999999369</v>
          </cell>
        </row>
        <row r="223">
          <cell r="I223">
            <v>8.000000000004448</v>
          </cell>
          <cell r="J223">
            <v>8.000000000004448</v>
          </cell>
        </row>
        <row r="224">
          <cell r="I224">
            <v>22.9999999999972</v>
          </cell>
          <cell r="J224">
            <v>22.9999999999972</v>
          </cell>
        </row>
        <row r="225">
          <cell r="I225">
            <v>28.999999999998138</v>
          </cell>
          <cell r="J225">
            <v>28.999999999998138</v>
          </cell>
        </row>
        <row r="226">
          <cell r="I226">
            <v>14.999999999992752</v>
          </cell>
          <cell r="J226">
            <v>14.999999999992752</v>
          </cell>
        </row>
        <row r="227">
          <cell r="I227">
            <v>23.000000000006793</v>
          </cell>
          <cell r="J227">
            <v>23.000000000006793</v>
          </cell>
        </row>
        <row r="228">
          <cell r="I228">
            <v>22.9999999999972</v>
          </cell>
          <cell r="J228">
            <v>22.9999999999972</v>
          </cell>
        </row>
        <row r="229">
          <cell r="I229">
            <v>22.000000000009834</v>
          </cell>
          <cell r="J229">
            <v>22.000000000009834</v>
          </cell>
        </row>
        <row r="230">
          <cell r="I230">
            <v>41.999999999996973</v>
          </cell>
          <cell r="J230">
            <v>41.999999999996973</v>
          </cell>
        </row>
        <row r="231">
          <cell r="I231">
            <v>16.999999999996263</v>
          </cell>
          <cell r="J231">
            <v>16.999999999996263</v>
          </cell>
        </row>
        <row r="232">
          <cell r="I232">
            <v>15.000000000002345</v>
          </cell>
          <cell r="J232">
            <v>15.000000000002345</v>
          </cell>
        </row>
        <row r="233">
          <cell r="I233">
            <v>26.999999999994628</v>
          </cell>
          <cell r="J233">
            <v>26.999999999994628</v>
          </cell>
        </row>
        <row r="234">
          <cell r="I234">
            <v>9.0000000000109992</v>
          </cell>
          <cell r="J234">
            <v>11.279908849219176</v>
          </cell>
        </row>
        <row r="243">
          <cell r="I243">
            <v>21.999999999995445</v>
          </cell>
          <cell r="J243">
            <v>17.067901234569792</v>
          </cell>
        </row>
        <row r="244">
          <cell r="I244">
            <v>35.000000000003872</v>
          </cell>
          <cell r="J244">
            <v>35.000000000003872</v>
          </cell>
        </row>
        <row r="245">
          <cell r="I245">
            <v>10.999999999995325</v>
          </cell>
          <cell r="J245">
            <v>10.999999999995325</v>
          </cell>
        </row>
        <row r="246">
          <cell r="I246">
            <v>20.000000000006324</v>
          </cell>
          <cell r="J246">
            <v>20.000000000006324</v>
          </cell>
        </row>
        <row r="247">
          <cell r="I247">
            <v>20.999999999998487</v>
          </cell>
          <cell r="J247">
            <v>20.999999999998487</v>
          </cell>
        </row>
        <row r="248">
          <cell r="I248">
            <v>11.000000000000121</v>
          </cell>
          <cell r="J248">
            <v>11.000000000000121</v>
          </cell>
        </row>
        <row r="249">
          <cell r="I249">
            <v>18.000000000002814</v>
          </cell>
          <cell r="J249">
            <v>18.000000000002814</v>
          </cell>
        </row>
        <row r="250">
          <cell r="I250">
            <v>22.9999999999972</v>
          </cell>
          <cell r="J250">
            <v>22.9999999999972</v>
          </cell>
        </row>
        <row r="251">
          <cell r="I251">
            <v>41.999999999996973</v>
          </cell>
          <cell r="J251">
            <v>41.999999999996973</v>
          </cell>
        </row>
        <row r="252">
          <cell r="I252">
            <v>19.000000000004569</v>
          </cell>
          <cell r="J252">
            <v>19.000000000004569</v>
          </cell>
        </row>
        <row r="253">
          <cell r="I253">
            <v>55.999999999997563</v>
          </cell>
          <cell r="J253">
            <v>55.999999999997563</v>
          </cell>
        </row>
        <row r="254">
          <cell r="I254">
            <v>14.00000000000059</v>
          </cell>
          <cell r="J254">
            <v>14.00000000000059</v>
          </cell>
        </row>
        <row r="255">
          <cell r="I255">
            <v>20.999999999998487</v>
          </cell>
          <cell r="J255">
            <v>20.999999999998487</v>
          </cell>
        </row>
        <row r="256">
          <cell r="I256">
            <v>50.99999999999838</v>
          </cell>
          <cell r="J256">
            <v>29.120728083207407</v>
          </cell>
        </row>
        <row r="382">
          <cell r="I382">
            <v>22.9999999999972</v>
          </cell>
          <cell r="J382">
            <v>13.166666666668725</v>
          </cell>
        </row>
        <row r="383">
          <cell r="I383">
            <v>27.000000000004221</v>
          </cell>
          <cell r="J383">
            <v>27.000000000004221</v>
          </cell>
        </row>
        <row r="384">
          <cell r="I384">
            <v>15.000000000002345</v>
          </cell>
          <cell r="J384">
            <v>15.000000000002345</v>
          </cell>
        </row>
        <row r="385">
          <cell r="I385">
            <v>14.999999999992752</v>
          </cell>
          <cell r="J385">
            <v>14.999999999992752</v>
          </cell>
        </row>
        <row r="386">
          <cell r="I386">
            <v>14.000000000005386</v>
          </cell>
          <cell r="J386">
            <v>14.000000000005386</v>
          </cell>
        </row>
        <row r="387">
          <cell r="I387">
            <v>395.99999999999477</v>
          </cell>
          <cell r="J387">
            <v>395.99999999999477</v>
          </cell>
        </row>
        <row r="388">
          <cell r="I388">
            <v>25.000000000000711</v>
          </cell>
          <cell r="J388">
            <v>25.000000000000711</v>
          </cell>
        </row>
        <row r="389">
          <cell r="I389">
            <v>19.999999999996732</v>
          </cell>
          <cell r="J389">
            <v>19.999999999996732</v>
          </cell>
        </row>
        <row r="390">
          <cell r="I390">
            <v>15.000000000011937</v>
          </cell>
          <cell r="J390">
            <v>15.000000000011937</v>
          </cell>
        </row>
        <row r="391">
          <cell r="I391">
            <v>16.999999999996263</v>
          </cell>
          <cell r="J391">
            <v>16.999999999996263</v>
          </cell>
        </row>
        <row r="392">
          <cell r="I392">
            <v>21.000000000003283</v>
          </cell>
          <cell r="J392">
            <v>21.000000000003283</v>
          </cell>
        </row>
        <row r="393">
          <cell r="I393">
            <v>10.999999999995325</v>
          </cell>
          <cell r="J393">
            <v>11</v>
          </cell>
        </row>
        <row r="394">
          <cell r="I394">
            <v>0</v>
          </cell>
        </row>
        <row r="395">
          <cell r="I395">
            <v>15.000000000002345</v>
          </cell>
          <cell r="J395">
            <v>15.000000000002345</v>
          </cell>
        </row>
        <row r="396">
          <cell r="I396">
            <v>22.000000000000242</v>
          </cell>
          <cell r="J396">
            <v>22.000000000000242</v>
          </cell>
        </row>
        <row r="397">
          <cell r="I397">
            <v>10.999999999995325</v>
          </cell>
          <cell r="J397">
            <v>9.1910368401064453</v>
          </cell>
        </row>
        <row r="447">
          <cell r="I447">
            <v>24.000000000003752</v>
          </cell>
          <cell r="J447">
            <v>16.092592592590432</v>
          </cell>
        </row>
        <row r="448">
          <cell r="I448">
            <v>32.999999999995566</v>
          </cell>
          <cell r="J448">
            <v>32.999999999995566</v>
          </cell>
        </row>
        <row r="449">
          <cell r="I449">
            <v>17.000000000005855</v>
          </cell>
          <cell r="J449">
            <v>17.000000000005855</v>
          </cell>
        </row>
        <row r="450">
          <cell r="I450">
            <v>19.999999999996732</v>
          </cell>
          <cell r="J450">
            <v>19.999999999996732</v>
          </cell>
        </row>
        <row r="451">
          <cell r="I451">
            <v>22.000000000009834</v>
          </cell>
          <cell r="J451">
            <v>22.000000000009834</v>
          </cell>
        </row>
        <row r="452">
          <cell r="I452">
            <v>14.999999999992752</v>
          </cell>
          <cell r="J452">
            <v>14.999999999992752</v>
          </cell>
        </row>
        <row r="453">
          <cell r="I453">
            <v>18.999999999999773</v>
          </cell>
          <cell r="J453">
            <v>18.999999999999773</v>
          </cell>
        </row>
        <row r="454">
          <cell r="I454">
            <v>23.000000000006793</v>
          </cell>
          <cell r="J454">
            <v>23.000000000006793</v>
          </cell>
        </row>
        <row r="455">
          <cell r="I455">
            <v>16.99999999998667</v>
          </cell>
          <cell r="J455">
            <v>16.99999999998667</v>
          </cell>
        </row>
        <row r="456">
          <cell r="I456">
            <v>23.000000000006793</v>
          </cell>
          <cell r="J456">
            <v>23.000000000006793</v>
          </cell>
        </row>
        <row r="457">
          <cell r="I457">
            <v>25.999999999997669</v>
          </cell>
          <cell r="J457">
            <v>25.999999999997669</v>
          </cell>
        </row>
        <row r="458">
          <cell r="I458">
            <v>21.000000000003283</v>
          </cell>
          <cell r="J458">
            <v>21.000000000003283</v>
          </cell>
        </row>
        <row r="459">
          <cell r="I459">
            <v>17.999999999993221</v>
          </cell>
          <cell r="J459">
            <v>17.999999999993221</v>
          </cell>
        </row>
        <row r="460">
          <cell r="I460">
            <v>24.000000000003752</v>
          </cell>
          <cell r="J460">
            <v>24.000000000003752</v>
          </cell>
        </row>
        <row r="461">
          <cell r="I461">
            <v>15.000000000002345</v>
          </cell>
          <cell r="J461">
            <v>15.000000000002345</v>
          </cell>
        </row>
        <row r="462">
          <cell r="I462">
            <v>18.999999999999773</v>
          </cell>
          <cell r="J462">
            <v>18.999999999999773</v>
          </cell>
        </row>
        <row r="463">
          <cell r="I463">
            <v>22.9999999999972</v>
          </cell>
          <cell r="J463">
            <v>22.9999999999972</v>
          </cell>
        </row>
        <row r="464">
          <cell r="I464">
            <v>12.000000000001876</v>
          </cell>
          <cell r="J464">
            <v>9.6088112419281888</v>
          </cell>
        </row>
        <row r="491">
          <cell r="I491">
            <v>28.999999999998138</v>
          </cell>
          <cell r="J491">
            <v>17.067901234569792</v>
          </cell>
        </row>
        <row r="492">
          <cell r="I492">
            <v>35.000000000003872</v>
          </cell>
          <cell r="J492">
            <v>35.000000000003872</v>
          </cell>
        </row>
        <row r="493">
          <cell r="I493">
            <v>13.999999999995794</v>
          </cell>
          <cell r="J493">
            <v>13.999999999995794</v>
          </cell>
        </row>
        <row r="494">
          <cell r="I494">
            <v>20.000000000001528</v>
          </cell>
          <cell r="J494">
            <v>20.000000000001528</v>
          </cell>
        </row>
        <row r="495">
          <cell r="I495">
            <v>17.000000000001059</v>
          </cell>
          <cell r="J495">
            <v>17.000000000001059</v>
          </cell>
        </row>
        <row r="496">
          <cell r="I496">
            <v>10.999999999995325</v>
          </cell>
          <cell r="J496">
            <v>10.999999999995325</v>
          </cell>
        </row>
        <row r="497">
          <cell r="I497">
            <v>74.000000000005173</v>
          </cell>
          <cell r="J497">
            <v>74.000000000005173</v>
          </cell>
        </row>
        <row r="498">
          <cell r="I498">
            <v>17.999999999998018</v>
          </cell>
          <cell r="J498">
            <v>17.999999999998018</v>
          </cell>
        </row>
        <row r="499">
          <cell r="I499">
            <v>20.000000000001528</v>
          </cell>
          <cell r="J499">
            <v>20.000000000001528</v>
          </cell>
        </row>
        <row r="500">
          <cell r="I500">
            <v>25.000000000000711</v>
          </cell>
          <cell r="J500">
            <v>25.000000000000711</v>
          </cell>
        </row>
        <row r="501">
          <cell r="I501">
            <v>20.999999999998487</v>
          </cell>
          <cell r="J501">
            <v>20.999999999998487</v>
          </cell>
        </row>
        <row r="502">
          <cell r="I502">
            <v>20.999999999998487</v>
          </cell>
          <cell r="J502">
            <v>20.999999999998487</v>
          </cell>
        </row>
        <row r="503">
          <cell r="I503">
            <v>18.000000000002814</v>
          </cell>
          <cell r="J503">
            <v>18.000000000002814</v>
          </cell>
        </row>
        <row r="504">
          <cell r="I504">
            <v>18.999999999999773</v>
          </cell>
          <cell r="J504">
            <v>18.999999999999773</v>
          </cell>
        </row>
        <row r="505">
          <cell r="I505">
            <v>17.999999999998018</v>
          </cell>
          <cell r="J505">
            <v>17.999999999998018</v>
          </cell>
        </row>
        <row r="506">
          <cell r="I506">
            <v>11.000000000000121</v>
          </cell>
          <cell r="J506">
            <v>11.000000000000121</v>
          </cell>
        </row>
        <row r="507">
          <cell r="I507">
            <v>19.999999999996732</v>
          </cell>
          <cell r="J507">
            <v>19.999999999996732</v>
          </cell>
        </row>
        <row r="508">
          <cell r="I508">
            <v>9.0000000000014069</v>
          </cell>
          <cell r="J508">
            <v>8.3554880364589472</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6.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8.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1.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4.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7.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40.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43.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4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50.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52.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53.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54.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55.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56.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57.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8.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9.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60.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61.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62.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3.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4.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5.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6.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7.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68.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69.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0.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1.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72.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73.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74.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75.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76.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77.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78.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79.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80.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96.xml"/><Relationship Id="rId1" Type="http://schemas.openxmlformats.org/officeDocument/2006/relationships/printerSettings" Target="../printerSettings/printerSettings81.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printerSettings" Target="../printerSettings/printerSettings82.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100.xml"/><Relationship Id="rId1" Type="http://schemas.openxmlformats.org/officeDocument/2006/relationships/printerSettings" Target="../printerSettings/printerSettings83.bin"/></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printerSettings" Target="../printerSettings/printerSettings84.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104.xml"/><Relationship Id="rId1" Type="http://schemas.openxmlformats.org/officeDocument/2006/relationships/printerSettings" Target="../printerSettings/printerSettings85.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106.xml"/><Relationship Id="rId1" Type="http://schemas.openxmlformats.org/officeDocument/2006/relationships/printerSettings" Target="../printerSettings/printerSettings86.bin"/></Relationships>
</file>

<file path=xl/worksheets/_rels/sheet95.xml.rels><?xml version="1.0" encoding="UTF-8" standalone="yes"?>
<Relationships xmlns="http://schemas.openxmlformats.org/package/2006/relationships"><Relationship Id="rId2" Type="http://schemas.openxmlformats.org/officeDocument/2006/relationships/drawing" Target="../drawings/drawing108.xml"/><Relationship Id="rId1" Type="http://schemas.openxmlformats.org/officeDocument/2006/relationships/printerSettings" Target="../printerSettings/printerSettings87.bin"/></Relationships>
</file>

<file path=xl/worksheets/_rels/sheet96.xml.rels><?xml version="1.0" encoding="UTF-8" standalone="yes"?>
<Relationships xmlns="http://schemas.openxmlformats.org/package/2006/relationships"><Relationship Id="rId2" Type="http://schemas.openxmlformats.org/officeDocument/2006/relationships/drawing" Target="../drawings/drawing110.xml"/><Relationship Id="rId1" Type="http://schemas.openxmlformats.org/officeDocument/2006/relationships/printerSettings" Target="../printerSettings/printerSettings88.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69"/>
  <sheetViews>
    <sheetView zoomScale="85" zoomScaleNormal="85" workbookViewId="0">
      <pane xSplit="1" topLeftCell="C1" activePane="topRight" state="frozen"/>
      <selection pane="topRight" activeCell="Y19" sqref="Y19"/>
    </sheetView>
  </sheetViews>
  <sheetFormatPr defaultRowHeight="15" x14ac:dyDescent="0.25"/>
  <cols>
    <col min="1" max="1" width="19.85546875" style="410" bestFit="1" customWidth="1"/>
    <col min="2" max="2" width="9.7109375" style="410" bestFit="1" customWidth="1"/>
    <col min="3" max="5" width="9.140625" style="410" customWidth="1"/>
    <col min="6" max="10" width="9.140625" style="410"/>
    <col min="11" max="11" width="12.140625" style="410" customWidth="1"/>
    <col min="12" max="16384" width="9.140625" style="410"/>
  </cols>
  <sheetData>
    <row r="1" spans="1:17" x14ac:dyDescent="0.25">
      <c r="A1" s="279" t="s">
        <v>50</v>
      </c>
      <c r="B1" s="280">
        <v>1</v>
      </c>
      <c r="C1" s="280">
        <v>2</v>
      </c>
      <c r="D1" s="280">
        <v>3</v>
      </c>
      <c r="E1" s="280">
        <v>8</v>
      </c>
      <c r="F1" s="280">
        <v>9</v>
      </c>
      <c r="G1" s="280">
        <v>10</v>
      </c>
      <c r="H1" s="280">
        <v>11</v>
      </c>
      <c r="I1" s="280">
        <v>12</v>
      </c>
      <c r="J1" s="280">
        <v>13</v>
      </c>
      <c r="K1" s="280">
        <v>14</v>
      </c>
      <c r="L1" s="280">
        <v>15</v>
      </c>
      <c r="M1" s="280">
        <v>25</v>
      </c>
      <c r="N1" s="280">
        <v>27</v>
      </c>
      <c r="O1" s="280">
        <v>29</v>
      </c>
      <c r="P1" s="280">
        <v>50</v>
      </c>
      <c r="Q1" s="282">
        <v>58</v>
      </c>
    </row>
    <row r="2" spans="1:17" ht="15.75" thickBot="1" x14ac:dyDescent="0.3">
      <c r="A2" s="285" t="s">
        <v>51</v>
      </c>
      <c r="B2" s="286">
        <v>58</v>
      </c>
      <c r="C2" s="286">
        <v>59</v>
      </c>
      <c r="D2" s="286">
        <v>60</v>
      </c>
      <c r="E2" s="286">
        <v>65</v>
      </c>
      <c r="F2" s="286">
        <v>66</v>
      </c>
      <c r="G2" s="286">
        <v>67</v>
      </c>
      <c r="H2" s="286">
        <v>68</v>
      </c>
      <c r="I2" s="286">
        <v>69</v>
      </c>
      <c r="J2" s="286">
        <v>70</v>
      </c>
      <c r="K2" s="286">
        <v>71</v>
      </c>
      <c r="L2" s="286">
        <v>72</v>
      </c>
      <c r="M2" s="286">
        <v>82</v>
      </c>
      <c r="N2" s="286">
        <v>84</v>
      </c>
      <c r="O2" s="286">
        <v>86</v>
      </c>
      <c r="P2" s="286">
        <v>107</v>
      </c>
      <c r="Q2" s="288">
        <v>115</v>
      </c>
    </row>
    <row r="3" spans="1:17" ht="15.75" thickBot="1" x14ac:dyDescent="0.3">
      <c r="A3" s="290" t="s">
        <v>112</v>
      </c>
      <c r="B3" s="291">
        <v>234750</v>
      </c>
      <c r="C3" s="291">
        <v>302320</v>
      </c>
      <c r="D3" s="291">
        <v>234744</v>
      </c>
      <c r="E3" s="291">
        <v>302319</v>
      </c>
      <c r="F3" s="291">
        <v>302320</v>
      </c>
      <c r="G3" s="291">
        <v>302312</v>
      </c>
      <c r="H3" s="291">
        <v>302315</v>
      </c>
      <c r="I3" s="291">
        <v>302313</v>
      </c>
      <c r="J3" s="291">
        <v>234750</v>
      </c>
      <c r="K3" s="291" t="s">
        <v>563</v>
      </c>
      <c r="L3" s="291">
        <v>234750</v>
      </c>
      <c r="M3" s="427">
        <v>234744</v>
      </c>
      <c r="N3" s="428">
        <v>302316</v>
      </c>
      <c r="O3" s="427">
        <v>302316</v>
      </c>
      <c r="P3" s="427">
        <v>302312</v>
      </c>
      <c r="Q3" s="429">
        <v>306718</v>
      </c>
    </row>
    <row r="4" spans="1:17" s="382" customFormat="1" x14ac:dyDescent="0.25">
      <c r="A4" s="306" t="s">
        <v>52</v>
      </c>
      <c r="B4" s="432">
        <v>42604</v>
      </c>
      <c r="C4" s="296">
        <v>42612</v>
      </c>
      <c r="D4" s="296">
        <v>42605</v>
      </c>
      <c r="E4" s="296">
        <v>42620</v>
      </c>
      <c r="F4" s="296">
        <v>42620</v>
      </c>
      <c r="G4" s="296">
        <v>42622</v>
      </c>
      <c r="H4" s="296">
        <v>42624</v>
      </c>
      <c r="I4" s="296">
        <v>42625</v>
      </c>
      <c r="J4" s="296">
        <v>42627</v>
      </c>
      <c r="K4" s="296">
        <v>42615</v>
      </c>
      <c r="L4" s="296">
        <v>42632</v>
      </c>
      <c r="M4" s="433">
        <v>42648</v>
      </c>
      <c r="N4" s="433">
        <v>42649</v>
      </c>
      <c r="O4" s="433">
        <v>42653</v>
      </c>
      <c r="P4" s="433">
        <v>42678</v>
      </c>
      <c r="Q4" s="434">
        <v>42685</v>
      </c>
    </row>
    <row r="5" spans="1:17" s="43" customFormat="1" ht="15.75" thickBot="1" x14ac:dyDescent="0.3">
      <c r="A5" s="301" t="s">
        <v>53</v>
      </c>
      <c r="B5" s="302">
        <v>0.25138888888888888</v>
      </c>
      <c r="C5" s="302">
        <v>0.23680555555555557</v>
      </c>
      <c r="D5" s="302">
        <v>0.34583333333333338</v>
      </c>
      <c r="E5" s="302">
        <v>0.4145833333333333</v>
      </c>
      <c r="F5" s="302">
        <v>0.4916666666666667</v>
      </c>
      <c r="G5" s="302">
        <v>0.22013888888888888</v>
      </c>
      <c r="H5" s="302">
        <v>0.37847222222222227</v>
      </c>
      <c r="I5" s="302">
        <v>0.40347222222222223</v>
      </c>
      <c r="J5" s="302">
        <v>0.39305555555555555</v>
      </c>
      <c r="K5" s="302">
        <v>0.23194444444444443</v>
      </c>
      <c r="L5" s="302">
        <v>0.36249999999999999</v>
      </c>
      <c r="M5" s="435">
        <v>0.27569444444444446</v>
      </c>
      <c r="N5" s="435">
        <v>0.30277777777777776</v>
      </c>
      <c r="O5" s="435">
        <v>0.46666666666666662</v>
      </c>
      <c r="P5" s="435">
        <v>0.3888888888888889</v>
      </c>
      <c r="Q5" s="436">
        <v>0.69791666666666663</v>
      </c>
    </row>
    <row r="6" spans="1:17" s="382" customFormat="1" x14ac:dyDescent="0.25">
      <c r="A6" s="306" t="s">
        <v>55</v>
      </c>
      <c r="B6" s="296">
        <v>42612</v>
      </c>
      <c r="C6" s="296">
        <v>42613</v>
      </c>
      <c r="D6" s="296">
        <v>42613</v>
      </c>
      <c r="E6" s="296">
        <v>42621</v>
      </c>
      <c r="F6" s="296">
        <v>42622</v>
      </c>
      <c r="G6" s="296">
        <v>42622</v>
      </c>
      <c r="H6" s="296">
        <v>42626</v>
      </c>
      <c r="I6" s="296">
        <v>42626</v>
      </c>
      <c r="J6" s="296">
        <v>42628</v>
      </c>
      <c r="K6" s="296" t="s">
        <v>564</v>
      </c>
      <c r="L6" s="296">
        <v>42633</v>
      </c>
      <c r="M6" s="433">
        <v>42649</v>
      </c>
      <c r="N6" s="433">
        <v>42649</v>
      </c>
      <c r="O6" s="433">
        <v>42654</v>
      </c>
      <c r="P6" s="433">
        <v>42679</v>
      </c>
      <c r="Q6" s="434">
        <v>42690</v>
      </c>
    </row>
    <row r="7" spans="1:17" s="43" customFormat="1" x14ac:dyDescent="0.25">
      <c r="A7" s="323" t="s">
        <v>54</v>
      </c>
      <c r="B7" s="324">
        <v>0.64930555555555558</v>
      </c>
      <c r="C7" s="324">
        <v>0.37152777777777773</v>
      </c>
      <c r="D7" s="324">
        <v>0.35069444444444442</v>
      </c>
      <c r="E7" s="324">
        <v>0.40277777777777773</v>
      </c>
      <c r="F7" s="324">
        <v>0.89583333333333337</v>
      </c>
      <c r="G7" s="324">
        <v>0.89583333333333337</v>
      </c>
      <c r="H7" s="324">
        <v>0.46527777777777773</v>
      </c>
      <c r="I7" s="324">
        <v>0.46527777777777773</v>
      </c>
      <c r="J7" s="324">
        <v>0.33333333333333331</v>
      </c>
      <c r="K7" s="324" t="s">
        <v>565</v>
      </c>
      <c r="L7" s="324">
        <v>0.3923611111111111</v>
      </c>
      <c r="M7" s="413">
        <v>0.3888888888888889</v>
      </c>
      <c r="N7" s="413">
        <v>0.64583333333333337</v>
      </c>
      <c r="O7" s="413">
        <v>0.33749999999999997</v>
      </c>
      <c r="P7" s="413">
        <v>0.45416666666666666</v>
      </c>
      <c r="Q7" s="418">
        <v>0.82916666666666661</v>
      </c>
    </row>
    <row r="8" spans="1:17" s="382" customFormat="1" x14ac:dyDescent="0.25">
      <c r="A8" s="333" t="s">
        <v>57</v>
      </c>
      <c r="B8" s="334">
        <v>42619</v>
      </c>
      <c r="C8" s="334">
        <v>42617</v>
      </c>
      <c r="D8" s="334">
        <v>42621</v>
      </c>
      <c r="E8" s="334">
        <v>42623</v>
      </c>
      <c r="F8" s="334">
        <v>42627</v>
      </c>
      <c r="G8" s="334">
        <v>42627</v>
      </c>
      <c r="H8" s="334">
        <v>42629</v>
      </c>
      <c r="I8" s="334">
        <v>42641</v>
      </c>
      <c r="J8" s="334">
        <v>42632</v>
      </c>
      <c r="K8" s="334">
        <v>42634</v>
      </c>
      <c r="L8" s="334">
        <v>42638</v>
      </c>
      <c r="M8" s="412">
        <v>42656</v>
      </c>
      <c r="N8" s="412">
        <v>42653</v>
      </c>
      <c r="O8" s="412">
        <v>42660</v>
      </c>
      <c r="P8" s="412">
        <v>42682</v>
      </c>
      <c r="Q8" s="417">
        <v>42695</v>
      </c>
    </row>
    <row r="9" spans="1:17" s="43" customFormat="1" ht="15.75" thickBot="1" x14ac:dyDescent="0.3">
      <c r="A9" s="301" t="s">
        <v>58</v>
      </c>
      <c r="B9" s="302">
        <v>0.46527777777777773</v>
      </c>
      <c r="C9" s="302">
        <v>0.53472222222222221</v>
      </c>
      <c r="D9" s="302">
        <v>0.6333333333333333</v>
      </c>
      <c r="E9" s="302" t="s">
        <v>65</v>
      </c>
      <c r="F9" s="302">
        <v>0.41805555555555557</v>
      </c>
      <c r="G9" s="302">
        <v>0.41388888888888892</v>
      </c>
      <c r="H9" s="302">
        <v>0.42499999999999999</v>
      </c>
      <c r="I9" s="302">
        <v>0.71875</v>
      </c>
      <c r="J9" s="302">
        <v>0.45763888888888887</v>
      </c>
      <c r="K9" s="302">
        <v>0.66666666666666663</v>
      </c>
      <c r="L9" s="302">
        <v>0.73333333333333339</v>
      </c>
      <c r="M9" s="435">
        <v>0.43958333333333338</v>
      </c>
      <c r="N9" s="435">
        <v>0.47222222222222227</v>
      </c>
      <c r="O9" s="435">
        <v>0.44791666666666669</v>
      </c>
      <c r="P9" s="435">
        <v>0.47500000000000003</v>
      </c>
      <c r="Q9" s="436">
        <v>0.4145833333333333</v>
      </c>
    </row>
    <row r="10" spans="1:17" s="382" customFormat="1" x14ac:dyDescent="0.25">
      <c r="A10" s="306" t="s">
        <v>59</v>
      </c>
      <c r="B10" s="296">
        <v>42619</v>
      </c>
      <c r="C10" s="296">
        <v>42617</v>
      </c>
      <c r="D10" s="296">
        <v>42622</v>
      </c>
      <c r="E10" s="296">
        <v>42623</v>
      </c>
      <c r="F10" s="296">
        <v>42628</v>
      </c>
      <c r="G10" s="296">
        <v>42627</v>
      </c>
      <c r="H10" s="296">
        <v>42629</v>
      </c>
      <c r="I10" s="296">
        <v>42641</v>
      </c>
      <c r="J10" s="296">
        <v>42632</v>
      </c>
      <c r="K10" s="296">
        <v>42638</v>
      </c>
      <c r="L10" s="296">
        <v>42638</v>
      </c>
      <c r="M10" s="433">
        <v>42656</v>
      </c>
      <c r="N10" s="433">
        <v>42654</v>
      </c>
      <c r="O10" s="433">
        <v>42660</v>
      </c>
      <c r="P10" s="433">
        <v>42682</v>
      </c>
      <c r="Q10" s="434">
        <v>42695</v>
      </c>
    </row>
    <row r="11" spans="1:17" s="43" customFormat="1" ht="15.75" thickBot="1" x14ac:dyDescent="0.3">
      <c r="A11" s="301" t="s">
        <v>60</v>
      </c>
      <c r="B11" s="302">
        <v>0.72569444444444453</v>
      </c>
      <c r="C11" s="302">
        <v>0.53472222222222221</v>
      </c>
      <c r="D11" s="302">
        <v>0.73125000000000007</v>
      </c>
      <c r="E11" s="302">
        <v>0.63055555555555554</v>
      </c>
      <c r="F11" s="302">
        <v>0.62430555555555556</v>
      </c>
      <c r="G11" s="302">
        <v>0.59027777777777779</v>
      </c>
      <c r="H11" s="302">
        <v>0.5493055555555556</v>
      </c>
      <c r="I11" s="302">
        <v>0.93472222222222223</v>
      </c>
      <c r="J11" s="302">
        <v>0.48125000000000001</v>
      </c>
      <c r="K11" s="302">
        <v>0.4694444444444445</v>
      </c>
      <c r="L11" s="302">
        <v>0.80138888888888893</v>
      </c>
      <c r="M11" s="435">
        <v>0.54305555555555551</v>
      </c>
      <c r="N11" s="435">
        <v>0.44375000000000003</v>
      </c>
      <c r="O11" s="435">
        <v>0.50416666666666665</v>
      </c>
      <c r="P11" s="435">
        <v>0.58194444444444449</v>
      </c>
      <c r="Q11" s="436">
        <v>0.56527777777777777</v>
      </c>
    </row>
    <row r="12" spans="1:17" s="382" customFormat="1" x14ac:dyDescent="0.25">
      <c r="A12" s="306" t="s">
        <v>56</v>
      </c>
      <c r="B12" s="296">
        <v>42611</v>
      </c>
      <c r="C12" s="296">
        <v>42612</v>
      </c>
      <c r="D12" s="296">
        <v>42612</v>
      </c>
      <c r="E12" s="296">
        <v>42620</v>
      </c>
      <c r="F12" s="296">
        <v>42622</v>
      </c>
      <c r="G12" s="296">
        <v>42622</v>
      </c>
      <c r="H12" s="296">
        <v>42625</v>
      </c>
      <c r="I12" s="296">
        <v>42625</v>
      </c>
      <c r="J12" s="296">
        <v>42627</v>
      </c>
      <c r="K12" s="296">
        <v>42629</v>
      </c>
      <c r="L12" s="296">
        <v>42632</v>
      </c>
      <c r="M12" s="433">
        <v>42648</v>
      </c>
      <c r="N12" s="433">
        <v>42649</v>
      </c>
      <c r="O12" s="433">
        <v>42653</v>
      </c>
      <c r="P12" s="433">
        <v>42678</v>
      </c>
      <c r="Q12" s="434">
        <v>42690</v>
      </c>
    </row>
    <row r="13" spans="1:17" s="43" customFormat="1" x14ac:dyDescent="0.25">
      <c r="A13" s="323" t="s">
        <v>61</v>
      </c>
      <c r="B13" s="324">
        <v>0.70972222222222225</v>
      </c>
      <c r="C13" s="324">
        <v>0.50902777777777775</v>
      </c>
      <c r="D13" s="324">
        <v>0.87152777777777779</v>
      </c>
      <c r="E13" s="324">
        <v>0.74583333333333324</v>
      </c>
      <c r="F13" s="324">
        <v>0.625</v>
      </c>
      <c r="G13" s="324">
        <v>0.59097222222222223</v>
      </c>
      <c r="H13" s="324">
        <v>0.6694444444444444</v>
      </c>
      <c r="I13" s="324">
        <v>0.66666666666666663</v>
      </c>
      <c r="J13" s="324">
        <v>0.73263888888888884</v>
      </c>
      <c r="K13" s="324">
        <v>0.78819444444444453</v>
      </c>
      <c r="L13" s="324">
        <v>0.84027777777777779</v>
      </c>
      <c r="M13" s="413">
        <v>0.73541666666666661</v>
      </c>
      <c r="N13" s="413">
        <v>0.5229166666666667</v>
      </c>
      <c r="O13" s="413">
        <v>0.83888888888888891</v>
      </c>
      <c r="P13" s="413">
        <v>0.74930555555555556</v>
      </c>
      <c r="Q13" s="418">
        <v>0.60486111111111118</v>
      </c>
    </row>
    <row r="14" spans="1:17" s="3" customFormat="1" ht="15.75" thickBot="1" x14ac:dyDescent="0.3">
      <c r="A14" s="443" t="s">
        <v>155</v>
      </c>
      <c r="B14" s="444">
        <v>19</v>
      </c>
      <c r="C14" s="444">
        <v>25</v>
      </c>
      <c r="D14" s="444">
        <v>21</v>
      </c>
      <c r="E14" s="444">
        <v>28</v>
      </c>
      <c r="F14" s="444">
        <v>6</v>
      </c>
      <c r="G14" s="444">
        <v>17</v>
      </c>
      <c r="H14" s="444">
        <v>16</v>
      </c>
      <c r="I14" s="444">
        <v>21</v>
      </c>
      <c r="J14" s="444">
        <v>16</v>
      </c>
      <c r="K14" s="444">
        <v>18</v>
      </c>
      <c r="L14" s="444">
        <v>23</v>
      </c>
      <c r="M14" s="445">
        <v>15</v>
      </c>
      <c r="N14" s="445">
        <v>23</v>
      </c>
      <c r="O14" s="445">
        <v>26</v>
      </c>
      <c r="P14" s="445">
        <v>18</v>
      </c>
      <c r="Q14" s="446">
        <v>26</v>
      </c>
    </row>
    <row r="15" spans="1:17" s="382" customFormat="1" ht="15.75" thickTop="1" x14ac:dyDescent="0.25">
      <c r="A15" s="313" t="s">
        <v>62</v>
      </c>
      <c r="B15" s="314">
        <v>42614</v>
      </c>
      <c r="C15" s="314">
        <v>42613</v>
      </c>
      <c r="D15" s="314">
        <v>42613</v>
      </c>
      <c r="E15" s="314">
        <v>42621</v>
      </c>
      <c r="F15" s="314">
        <v>42623</v>
      </c>
      <c r="G15" s="314">
        <v>42623</v>
      </c>
      <c r="H15" s="314">
        <v>42627</v>
      </c>
      <c r="I15" s="314">
        <v>42627</v>
      </c>
      <c r="J15" s="314">
        <v>42628</v>
      </c>
      <c r="K15" s="314">
        <v>42632</v>
      </c>
      <c r="L15" s="314">
        <v>42636</v>
      </c>
      <c r="M15" s="430">
        <v>42649</v>
      </c>
      <c r="N15" s="430">
        <v>42650</v>
      </c>
      <c r="O15" s="430">
        <v>42654</v>
      </c>
      <c r="P15" s="430">
        <v>42679</v>
      </c>
      <c r="Q15" s="431">
        <v>42691</v>
      </c>
    </row>
    <row r="16" spans="1:17" s="43" customFormat="1" x14ac:dyDescent="0.25">
      <c r="A16" s="323" t="s">
        <v>63</v>
      </c>
      <c r="B16" s="324">
        <v>0.72499999999999998</v>
      </c>
      <c r="C16" s="324">
        <v>0.47569444444444442</v>
      </c>
      <c r="D16" s="324">
        <v>0.72152777777777777</v>
      </c>
      <c r="E16" s="324">
        <v>0.48888888888888887</v>
      </c>
      <c r="F16" s="324">
        <v>0.71944444444444444</v>
      </c>
      <c r="G16" s="324">
        <v>0.43194444444444446</v>
      </c>
      <c r="H16" s="324">
        <v>0.4694444444444445</v>
      </c>
      <c r="I16" s="324">
        <v>0.66666666666666663</v>
      </c>
      <c r="J16" s="324">
        <v>0.51736111111111105</v>
      </c>
      <c r="K16" s="324">
        <v>0.4777777777777778</v>
      </c>
      <c r="L16" s="324">
        <v>0.47291666666666665</v>
      </c>
      <c r="M16" s="413">
        <v>0.69444444444444453</v>
      </c>
      <c r="N16" s="413">
        <v>0.41666666666666669</v>
      </c>
      <c r="O16" s="413">
        <v>0.55555555555555558</v>
      </c>
      <c r="P16" s="413">
        <v>0.8833333333333333</v>
      </c>
      <c r="Q16" s="418">
        <v>0.69374999999999998</v>
      </c>
    </row>
    <row r="17" spans="1:19" s="3" customFormat="1" ht="15.75" thickBot="1" x14ac:dyDescent="0.3">
      <c r="A17" s="437" t="s">
        <v>156</v>
      </c>
      <c r="B17" s="438">
        <v>20</v>
      </c>
      <c r="C17" s="438">
        <v>22</v>
      </c>
      <c r="D17" s="438">
        <v>28</v>
      </c>
      <c r="E17" s="438">
        <v>17</v>
      </c>
      <c r="F17" s="438">
        <v>6</v>
      </c>
      <c r="G17" s="438">
        <v>10</v>
      </c>
      <c r="H17" s="438">
        <v>8</v>
      </c>
      <c r="I17" s="438">
        <v>30</v>
      </c>
      <c r="J17" s="438">
        <v>25</v>
      </c>
      <c r="K17" s="438">
        <v>32</v>
      </c>
      <c r="L17" s="438">
        <v>21</v>
      </c>
      <c r="M17" s="439">
        <v>3</v>
      </c>
      <c r="N17" s="439">
        <v>6</v>
      </c>
      <c r="O17" s="439">
        <v>6</v>
      </c>
      <c r="P17" s="439">
        <v>7</v>
      </c>
      <c r="Q17" s="440">
        <v>14</v>
      </c>
    </row>
    <row r="18" spans="1:19" ht="15.75" thickBot="1" x14ac:dyDescent="0.3">
      <c r="A18" s="343" t="s">
        <v>64</v>
      </c>
      <c r="B18" s="344"/>
      <c r="C18" s="344"/>
      <c r="D18" s="344"/>
      <c r="E18" s="344"/>
      <c r="F18" s="344"/>
      <c r="G18" s="344"/>
      <c r="H18" s="344"/>
      <c r="I18" s="344"/>
      <c r="J18" s="344"/>
      <c r="K18" s="344"/>
      <c r="L18" s="344"/>
      <c r="M18" s="441"/>
      <c r="N18" s="441"/>
      <c r="O18" s="441"/>
      <c r="P18" s="441"/>
      <c r="Q18" s="442"/>
    </row>
    <row r="19" spans="1:19" x14ac:dyDescent="0.25">
      <c r="A19" s="279" t="s">
        <v>183</v>
      </c>
      <c r="B19" s="280">
        <v>88</v>
      </c>
      <c r="C19" s="280">
        <v>239</v>
      </c>
      <c r="D19" s="280">
        <v>24</v>
      </c>
      <c r="E19" s="280">
        <v>64</v>
      </c>
      <c r="F19" s="280">
        <v>26</v>
      </c>
      <c r="G19" s="280">
        <v>246</v>
      </c>
      <c r="H19" s="280">
        <v>23</v>
      </c>
      <c r="I19" s="280">
        <v>107</v>
      </c>
      <c r="J19" s="280">
        <v>50</v>
      </c>
      <c r="K19" s="347">
        <v>43</v>
      </c>
      <c r="L19" s="347">
        <v>20</v>
      </c>
      <c r="M19" s="423">
        <v>178</v>
      </c>
      <c r="N19" s="423">
        <v>77</v>
      </c>
      <c r="O19" s="423">
        <v>59</v>
      </c>
      <c r="P19" s="423">
        <v>155</v>
      </c>
      <c r="Q19" s="424">
        <v>42</v>
      </c>
      <c r="R19" s="52">
        <f>SUM(B19:Q19)</f>
        <v>1441</v>
      </c>
      <c r="S19" s="283"/>
    </row>
    <row r="20" spans="1:19" x14ac:dyDescent="0.25">
      <c r="A20" s="350" t="s">
        <v>666</v>
      </c>
      <c r="B20" s="351">
        <v>83</v>
      </c>
      <c r="C20" s="351">
        <v>227</v>
      </c>
      <c r="D20" s="351">
        <v>21</v>
      </c>
      <c r="E20" s="351">
        <v>62</v>
      </c>
      <c r="F20" s="351">
        <v>16</v>
      </c>
      <c r="G20" s="351">
        <v>244</v>
      </c>
      <c r="H20" s="351">
        <v>23</v>
      </c>
      <c r="I20" s="351">
        <v>107</v>
      </c>
      <c r="J20" s="351">
        <v>45</v>
      </c>
      <c r="K20" s="353">
        <v>42</v>
      </c>
      <c r="L20" s="353">
        <v>20</v>
      </c>
      <c r="M20" s="411">
        <v>152</v>
      </c>
      <c r="N20" s="411">
        <v>73</v>
      </c>
      <c r="O20" s="411">
        <v>56</v>
      </c>
      <c r="P20" s="411">
        <v>155</v>
      </c>
      <c r="Q20" s="416">
        <v>42</v>
      </c>
      <c r="R20" s="52">
        <f>SUM(B20:Q20)</f>
        <v>1368</v>
      </c>
      <c r="S20" s="283">
        <f>R20/R19</f>
        <v>0.94934073560027754</v>
      </c>
    </row>
    <row r="21" spans="1:19" x14ac:dyDescent="0.25">
      <c r="A21" s="350" t="s">
        <v>184</v>
      </c>
      <c r="B21" s="351">
        <v>5</v>
      </c>
      <c r="C21" s="351">
        <v>12</v>
      </c>
      <c r="D21" s="351">
        <v>3</v>
      </c>
      <c r="E21" s="351">
        <v>2</v>
      </c>
      <c r="F21" s="351">
        <v>10</v>
      </c>
      <c r="G21" s="351">
        <v>2</v>
      </c>
      <c r="H21" s="351">
        <v>0</v>
      </c>
      <c r="I21" s="351">
        <v>0</v>
      </c>
      <c r="J21" s="351">
        <v>5</v>
      </c>
      <c r="K21" s="351">
        <v>1</v>
      </c>
      <c r="L21" s="351">
        <v>0</v>
      </c>
      <c r="M21" s="411">
        <v>26</v>
      </c>
      <c r="N21" s="411">
        <v>4</v>
      </c>
      <c r="O21" s="411">
        <v>3</v>
      </c>
      <c r="P21" s="411">
        <v>0</v>
      </c>
      <c r="Q21" s="416">
        <v>0</v>
      </c>
      <c r="R21" s="52">
        <f>SUM(B21:Q21)</f>
        <v>73</v>
      </c>
      <c r="S21" s="283">
        <f>R21/R19</f>
        <v>5.0659264399722417E-2</v>
      </c>
    </row>
    <row r="22" spans="1:19" s="405" customFormat="1" ht="90" x14ac:dyDescent="0.25">
      <c r="A22" s="419" t="s">
        <v>185</v>
      </c>
      <c r="B22" s="414" t="s">
        <v>501</v>
      </c>
      <c r="C22" s="414" t="s">
        <v>667</v>
      </c>
      <c r="D22" s="414" t="s">
        <v>668</v>
      </c>
      <c r="E22" s="414" t="s">
        <v>669</v>
      </c>
      <c r="F22" s="414" t="s">
        <v>670</v>
      </c>
      <c r="G22" s="414" t="s">
        <v>671</v>
      </c>
      <c r="H22" s="414"/>
      <c r="I22" s="414"/>
      <c r="J22" s="414" t="s">
        <v>503</v>
      </c>
      <c r="K22" s="414">
        <v>13</v>
      </c>
      <c r="L22" s="414"/>
      <c r="M22" s="415" t="s">
        <v>736</v>
      </c>
      <c r="N22" s="415" t="s">
        <v>738</v>
      </c>
      <c r="O22" s="415" t="s">
        <v>740</v>
      </c>
      <c r="P22" s="415"/>
      <c r="Q22" s="420"/>
      <c r="R22" s="52"/>
      <c r="S22" s="365"/>
    </row>
    <row r="23" spans="1:19" x14ac:dyDescent="0.25">
      <c r="A23" s="350" t="s">
        <v>454</v>
      </c>
      <c r="B23" s="351">
        <v>4</v>
      </c>
      <c r="C23" s="351">
        <v>6</v>
      </c>
      <c r="D23" s="351">
        <v>3</v>
      </c>
      <c r="E23" s="351">
        <v>0</v>
      </c>
      <c r="F23" s="351">
        <v>0</v>
      </c>
      <c r="G23" s="351">
        <v>0</v>
      </c>
      <c r="H23" s="351">
        <v>1</v>
      </c>
      <c r="I23" s="351">
        <v>18</v>
      </c>
      <c r="J23" s="351">
        <v>3</v>
      </c>
      <c r="K23" s="351">
        <v>1</v>
      </c>
      <c r="L23" s="351">
        <v>0</v>
      </c>
      <c r="M23" s="411">
        <v>9</v>
      </c>
      <c r="N23" s="411">
        <v>8</v>
      </c>
      <c r="O23" s="411">
        <v>2</v>
      </c>
      <c r="P23" s="411">
        <v>10</v>
      </c>
      <c r="Q23" s="416">
        <v>0</v>
      </c>
      <c r="R23" s="52">
        <f>SUM(B23:Q23)</f>
        <v>65</v>
      </c>
      <c r="S23" s="283">
        <f>R23/R19</f>
        <v>4.510756419153366E-2</v>
      </c>
    </row>
    <row r="24" spans="1:19" s="405" customFormat="1" ht="90.75" thickBot="1" x14ac:dyDescent="0.3">
      <c r="A24" s="368" t="s">
        <v>500</v>
      </c>
      <c r="B24" s="369" t="s">
        <v>502</v>
      </c>
      <c r="C24" s="369" t="s">
        <v>672</v>
      </c>
      <c r="D24" s="369" t="s">
        <v>673</v>
      </c>
      <c r="E24" s="369"/>
      <c r="F24" s="369"/>
      <c r="G24" s="369"/>
      <c r="H24" s="369">
        <v>52</v>
      </c>
      <c r="I24" s="369" t="s">
        <v>674</v>
      </c>
      <c r="J24" s="369" t="s">
        <v>504</v>
      </c>
      <c r="K24" s="369" t="s">
        <v>675</v>
      </c>
      <c r="L24" s="369"/>
      <c r="M24" s="425" t="s">
        <v>737</v>
      </c>
      <c r="N24" s="425" t="s">
        <v>739</v>
      </c>
      <c r="O24" s="425" t="s">
        <v>741</v>
      </c>
      <c r="P24" s="425" t="s">
        <v>742</v>
      </c>
      <c r="Q24" s="426"/>
    </row>
    <row r="25" spans="1:19" ht="15.75" thickBot="1" x14ac:dyDescent="0.3">
      <c r="A25" s="373" t="s">
        <v>65</v>
      </c>
      <c r="B25" s="374"/>
      <c r="C25" s="374"/>
      <c r="D25" s="374"/>
      <c r="E25" s="374"/>
      <c r="F25" s="374"/>
      <c r="G25" s="374"/>
      <c r="H25" s="374"/>
      <c r="I25" s="374"/>
      <c r="J25" s="374"/>
      <c r="K25" s="374"/>
      <c r="L25" s="374"/>
      <c r="M25" s="421"/>
      <c r="N25" s="421"/>
      <c r="O25" s="421"/>
      <c r="P25" s="421"/>
      <c r="Q25" s="422"/>
    </row>
    <row r="26" spans="1:19" x14ac:dyDescent="0.25">
      <c r="A26" s="52"/>
      <c r="B26" s="52"/>
      <c r="C26" s="52"/>
      <c r="D26" s="52"/>
      <c r="E26" s="52"/>
      <c r="F26" s="52"/>
      <c r="G26" s="52"/>
      <c r="H26" s="52"/>
      <c r="I26" s="52"/>
      <c r="J26" s="52"/>
      <c r="K26" s="52"/>
      <c r="L26" s="52"/>
    </row>
    <row r="27" spans="1:19" x14ac:dyDescent="0.25">
      <c r="A27" s="52"/>
      <c r="B27" s="52" t="s">
        <v>470</v>
      </c>
      <c r="C27" s="52"/>
      <c r="D27" s="52"/>
      <c r="E27" s="52" t="s">
        <v>454</v>
      </c>
      <c r="F27" s="52"/>
      <c r="G27" s="52"/>
      <c r="H27" s="52"/>
      <c r="I27" s="52"/>
      <c r="J27" s="52"/>
    </row>
    <row r="28" spans="1:19" x14ac:dyDescent="0.25">
      <c r="A28" s="52"/>
      <c r="B28" s="52" t="s">
        <v>676</v>
      </c>
      <c r="C28" s="52" t="s">
        <v>677</v>
      </c>
      <c r="D28" s="52"/>
      <c r="E28" s="52" t="s">
        <v>676</v>
      </c>
      <c r="F28" s="52" t="s">
        <v>677</v>
      </c>
      <c r="G28" s="52"/>
      <c r="H28" s="52"/>
      <c r="I28" s="52"/>
      <c r="J28" s="52"/>
    </row>
    <row r="29" spans="1:19" x14ac:dyDescent="0.25">
      <c r="A29" s="52"/>
      <c r="B29" s="52"/>
      <c r="C29" s="52"/>
      <c r="D29" s="52"/>
      <c r="E29" s="410">
        <v>1</v>
      </c>
      <c r="F29" s="410">
        <v>2</v>
      </c>
      <c r="G29" s="52"/>
      <c r="H29" s="52"/>
      <c r="I29" s="52"/>
      <c r="J29" s="52"/>
    </row>
    <row r="30" spans="1:19" x14ac:dyDescent="0.25">
      <c r="A30" s="52"/>
      <c r="B30" s="52">
        <v>4</v>
      </c>
      <c r="C30" s="52">
        <v>1</v>
      </c>
      <c r="D30" s="52"/>
      <c r="E30" s="410">
        <v>4</v>
      </c>
      <c r="F30" s="410">
        <v>3</v>
      </c>
      <c r="G30" s="52"/>
      <c r="H30" s="52"/>
      <c r="I30" s="52"/>
      <c r="J30" s="52"/>
    </row>
    <row r="31" spans="1:19" x14ac:dyDescent="0.25">
      <c r="A31" s="52"/>
      <c r="B31" s="52"/>
      <c r="C31" s="52"/>
      <c r="D31" s="52"/>
      <c r="E31" s="410">
        <v>10</v>
      </c>
      <c r="F31" s="410">
        <v>6</v>
      </c>
      <c r="G31" s="52"/>
      <c r="H31" s="52"/>
      <c r="I31" s="52"/>
      <c r="J31" s="52"/>
    </row>
    <row r="32" spans="1:19" x14ac:dyDescent="0.25">
      <c r="A32" s="52"/>
      <c r="B32" s="52">
        <v>13</v>
      </c>
      <c r="C32" s="52">
        <v>7</v>
      </c>
      <c r="D32" s="52"/>
      <c r="E32" s="410">
        <v>13</v>
      </c>
      <c r="F32" s="410">
        <v>1</v>
      </c>
      <c r="G32" s="52"/>
      <c r="H32" s="52"/>
      <c r="I32" s="52"/>
      <c r="J32" s="52"/>
      <c r="K32" s="52"/>
      <c r="L32" s="52"/>
    </row>
    <row r="33" spans="1:12" x14ac:dyDescent="0.25">
      <c r="A33" s="52"/>
      <c r="B33" s="52">
        <v>15</v>
      </c>
      <c r="C33" s="52">
        <v>2</v>
      </c>
      <c r="D33" s="52"/>
      <c r="G33" s="52"/>
      <c r="H33" s="52"/>
      <c r="I33" s="52"/>
      <c r="J33" s="52"/>
      <c r="K33" s="52"/>
      <c r="L33" s="52"/>
    </row>
    <row r="34" spans="1:12" x14ac:dyDescent="0.25">
      <c r="A34" s="52"/>
      <c r="B34" s="52">
        <v>17</v>
      </c>
      <c r="C34" s="52">
        <v>2</v>
      </c>
      <c r="D34" s="52"/>
      <c r="E34" s="410">
        <v>17</v>
      </c>
      <c r="F34" s="410">
        <v>6</v>
      </c>
      <c r="G34" s="52"/>
      <c r="H34" s="52"/>
      <c r="I34" s="52"/>
      <c r="J34" s="52"/>
      <c r="K34" s="52"/>
      <c r="L34" s="52"/>
    </row>
    <row r="35" spans="1:12" x14ac:dyDescent="0.25">
      <c r="A35" s="52"/>
      <c r="B35" s="52">
        <v>21</v>
      </c>
      <c r="C35" s="52">
        <v>1</v>
      </c>
      <c r="D35" s="52"/>
      <c r="E35" s="410">
        <v>21</v>
      </c>
      <c r="F35" s="410">
        <v>8</v>
      </c>
      <c r="G35" s="52"/>
      <c r="H35" s="52"/>
      <c r="I35" s="52"/>
      <c r="J35" s="52"/>
      <c r="K35" s="52"/>
      <c r="L35" s="52"/>
    </row>
    <row r="36" spans="1:12" x14ac:dyDescent="0.25">
      <c r="A36" s="52"/>
      <c r="B36" s="52"/>
      <c r="C36" s="52"/>
      <c r="D36" s="52"/>
      <c r="E36" s="410">
        <v>25</v>
      </c>
      <c r="F36" s="410">
        <v>1</v>
      </c>
      <c r="G36" s="52"/>
      <c r="H36" s="52"/>
      <c r="I36" s="52"/>
      <c r="J36" s="52"/>
      <c r="K36" s="52"/>
      <c r="L36" s="52"/>
    </row>
    <row r="37" spans="1:12" x14ac:dyDescent="0.25">
      <c r="A37" s="52"/>
      <c r="B37" s="52"/>
      <c r="C37" s="52"/>
      <c r="D37" s="52"/>
      <c r="E37" s="410">
        <v>27</v>
      </c>
      <c r="F37" s="410">
        <v>6</v>
      </c>
      <c r="G37" s="52"/>
      <c r="H37" s="52"/>
      <c r="I37" s="52"/>
      <c r="J37" s="52"/>
      <c r="K37" s="52"/>
      <c r="L37" s="52"/>
    </row>
    <row r="38" spans="1:12" x14ac:dyDescent="0.25">
      <c r="A38" s="52"/>
      <c r="B38" s="52"/>
      <c r="C38" s="52"/>
      <c r="D38" s="52"/>
      <c r="E38" s="410">
        <v>30</v>
      </c>
      <c r="F38" s="410">
        <v>2</v>
      </c>
      <c r="G38" s="52"/>
      <c r="H38" s="52"/>
      <c r="I38" s="52"/>
      <c r="J38" s="52"/>
      <c r="K38" s="52"/>
      <c r="L38" s="52"/>
    </row>
    <row r="39" spans="1:12" x14ac:dyDescent="0.25">
      <c r="A39" s="52"/>
      <c r="B39" s="52">
        <v>35</v>
      </c>
      <c r="C39" s="52">
        <v>4</v>
      </c>
      <c r="D39" s="52"/>
      <c r="E39" s="410">
        <v>35</v>
      </c>
      <c r="F39" s="410">
        <v>1</v>
      </c>
      <c r="G39" s="52"/>
      <c r="H39" s="52"/>
      <c r="I39" s="52"/>
      <c r="J39" s="52"/>
      <c r="K39" s="52"/>
      <c r="L39" s="52"/>
    </row>
    <row r="40" spans="1:12" x14ac:dyDescent="0.25">
      <c r="A40" s="52"/>
      <c r="B40" s="52">
        <v>37</v>
      </c>
      <c r="C40" s="52">
        <v>1</v>
      </c>
      <c r="D40" s="52"/>
      <c r="G40" s="52"/>
      <c r="H40" s="52"/>
      <c r="I40" s="52"/>
      <c r="J40" s="52"/>
      <c r="K40" s="52"/>
      <c r="L40" s="52"/>
    </row>
    <row r="41" spans="1:12" x14ac:dyDescent="0.25">
      <c r="A41" s="52"/>
      <c r="B41" s="52">
        <v>44</v>
      </c>
      <c r="C41" s="52">
        <v>7</v>
      </c>
      <c r="D41" s="52"/>
      <c r="E41" s="410">
        <v>44</v>
      </c>
      <c r="F41" s="410">
        <v>2</v>
      </c>
      <c r="G41" s="52"/>
      <c r="H41" s="52"/>
      <c r="I41" s="52"/>
      <c r="J41" s="52"/>
      <c r="K41" s="52"/>
      <c r="L41" s="52"/>
    </row>
    <row r="42" spans="1:12" x14ac:dyDescent="0.25">
      <c r="A42" s="52"/>
      <c r="B42" s="52">
        <v>45</v>
      </c>
      <c r="C42" s="52">
        <v>1</v>
      </c>
      <c r="D42" s="52"/>
      <c r="G42" s="52"/>
      <c r="H42" s="52"/>
      <c r="I42" s="52"/>
      <c r="J42" s="52"/>
      <c r="K42" s="52"/>
      <c r="L42" s="52"/>
    </row>
    <row r="43" spans="1:12" x14ac:dyDescent="0.25">
      <c r="A43" s="52"/>
      <c r="B43" s="52">
        <v>49</v>
      </c>
      <c r="C43" s="52">
        <v>1</v>
      </c>
      <c r="D43" s="52"/>
      <c r="E43" s="410">
        <v>49</v>
      </c>
      <c r="F43" s="410">
        <v>3</v>
      </c>
      <c r="G43" s="52"/>
      <c r="H43" s="52"/>
      <c r="I43" s="52"/>
      <c r="J43" s="52"/>
      <c r="K43" s="52"/>
      <c r="L43" s="52"/>
    </row>
    <row r="44" spans="1:12" x14ac:dyDescent="0.25">
      <c r="A44" s="52"/>
      <c r="B44" s="52">
        <v>50</v>
      </c>
      <c r="C44" s="52">
        <v>2</v>
      </c>
      <c r="D44" s="52"/>
      <c r="E44" s="410">
        <v>50</v>
      </c>
      <c r="F44" s="410">
        <v>3</v>
      </c>
      <c r="G44" s="52"/>
      <c r="H44" s="52"/>
      <c r="I44" s="52"/>
      <c r="J44" s="52"/>
      <c r="K44" s="52"/>
      <c r="L44" s="52"/>
    </row>
    <row r="45" spans="1:12" x14ac:dyDescent="0.25">
      <c r="A45" s="52"/>
      <c r="B45" s="52"/>
      <c r="C45" s="52"/>
      <c r="D45" s="52"/>
      <c r="E45" s="410">
        <v>52</v>
      </c>
      <c r="F45" s="410">
        <v>8</v>
      </c>
      <c r="G45" s="52"/>
      <c r="H45" s="52"/>
      <c r="I45" s="52"/>
      <c r="J45" s="52"/>
      <c r="K45" s="52"/>
      <c r="L45" s="52"/>
    </row>
    <row r="46" spans="1:12" x14ac:dyDescent="0.25">
      <c r="A46" s="52"/>
      <c r="B46" s="52">
        <v>56</v>
      </c>
      <c r="C46" s="52">
        <v>2</v>
      </c>
      <c r="D46" s="52"/>
      <c r="E46" s="410">
        <v>56</v>
      </c>
      <c r="F46" s="410">
        <v>6</v>
      </c>
      <c r="G46" s="52"/>
      <c r="H46" s="52"/>
      <c r="I46" s="52"/>
      <c r="J46" s="52"/>
      <c r="K46" s="52"/>
      <c r="L46" s="52"/>
    </row>
    <row r="47" spans="1:12" x14ac:dyDescent="0.25">
      <c r="A47" s="52"/>
      <c r="B47" s="52">
        <v>59</v>
      </c>
      <c r="C47" s="52">
        <v>9</v>
      </c>
      <c r="D47" s="52"/>
      <c r="E47" s="410">
        <v>59</v>
      </c>
      <c r="F47" s="410">
        <v>5</v>
      </c>
      <c r="G47" s="52"/>
      <c r="H47" s="52"/>
      <c r="I47" s="52"/>
      <c r="J47" s="52"/>
      <c r="K47" s="52"/>
      <c r="L47" s="52"/>
    </row>
    <row r="48" spans="1:12" x14ac:dyDescent="0.25">
      <c r="A48" s="52"/>
      <c r="B48" s="52"/>
      <c r="C48" s="52">
        <f>SUM(C30:C47)</f>
        <v>40</v>
      </c>
      <c r="D48" s="52"/>
      <c r="E48" s="52"/>
      <c r="F48" s="52">
        <f>SUM(F29:F47)</f>
        <v>63</v>
      </c>
      <c r="G48" s="52"/>
      <c r="H48" s="52"/>
      <c r="I48" s="52"/>
      <c r="J48" s="52"/>
      <c r="K48" s="52"/>
      <c r="L48" s="52"/>
    </row>
    <row r="49" spans="1:12" x14ac:dyDescent="0.25">
      <c r="A49" s="52"/>
      <c r="B49" s="52"/>
      <c r="C49" s="52"/>
      <c r="D49" s="52"/>
      <c r="E49" s="52"/>
      <c r="F49" s="52"/>
      <c r="G49" s="52"/>
      <c r="H49" s="52"/>
      <c r="I49" s="52"/>
      <c r="J49" s="52"/>
      <c r="K49" s="52"/>
      <c r="L49" s="52"/>
    </row>
    <row r="50" spans="1:12" x14ac:dyDescent="0.25">
      <c r="A50" s="52"/>
      <c r="B50" s="52"/>
      <c r="C50" s="52"/>
      <c r="D50" s="52"/>
      <c r="E50" s="52"/>
      <c r="F50" s="52"/>
      <c r="G50" s="52"/>
      <c r="H50" s="52"/>
      <c r="I50" s="52"/>
      <c r="J50" s="52"/>
      <c r="K50" s="52"/>
      <c r="L50" s="52"/>
    </row>
    <row r="51" spans="1:12" x14ac:dyDescent="0.25">
      <c r="A51" s="52"/>
      <c r="B51" s="52"/>
      <c r="C51" s="52"/>
      <c r="D51" s="52"/>
      <c r="E51" s="52"/>
      <c r="F51" s="52"/>
      <c r="G51" s="52"/>
      <c r="H51" s="52"/>
      <c r="I51" s="52"/>
      <c r="J51" s="52"/>
      <c r="K51" s="52"/>
      <c r="L51" s="52"/>
    </row>
    <row r="52" spans="1:12" x14ac:dyDescent="0.25">
      <c r="A52" s="52"/>
      <c r="B52" s="52"/>
      <c r="C52" s="52"/>
      <c r="D52" s="52"/>
      <c r="E52" s="52"/>
      <c r="F52" s="52"/>
      <c r="G52" s="52"/>
      <c r="H52" s="52"/>
      <c r="I52" s="52"/>
      <c r="J52" s="52"/>
      <c r="K52" s="52"/>
      <c r="L52" s="52"/>
    </row>
    <row r="53" spans="1:12" x14ac:dyDescent="0.25">
      <c r="A53" s="52"/>
      <c r="B53" s="52"/>
      <c r="C53" s="52"/>
      <c r="D53" s="52"/>
      <c r="E53" s="52"/>
      <c r="F53" s="52"/>
      <c r="G53" s="52"/>
      <c r="H53" s="52"/>
      <c r="I53" s="52"/>
      <c r="J53" s="52"/>
      <c r="K53" s="52"/>
      <c r="L53" s="52"/>
    </row>
    <row r="54" spans="1:12" x14ac:dyDescent="0.25">
      <c r="A54" s="52"/>
      <c r="B54" s="52"/>
      <c r="C54" s="52"/>
      <c r="D54" s="52"/>
      <c r="E54" s="52"/>
      <c r="F54" s="52"/>
      <c r="G54" s="52"/>
      <c r="H54" s="52"/>
      <c r="I54" s="52"/>
      <c r="J54" s="52"/>
      <c r="K54" s="52"/>
      <c r="L54" s="52"/>
    </row>
    <row r="55" spans="1:12" x14ac:dyDescent="0.25">
      <c r="A55" s="52"/>
      <c r="B55" s="52"/>
      <c r="C55" s="52"/>
      <c r="D55" s="52"/>
      <c r="E55" s="52"/>
      <c r="F55" s="52"/>
      <c r="G55" s="52"/>
      <c r="H55" s="52"/>
      <c r="I55" s="52"/>
      <c r="J55" s="52"/>
      <c r="K55" s="52"/>
      <c r="L55" s="52"/>
    </row>
    <row r="56" spans="1:12" x14ac:dyDescent="0.25">
      <c r="A56" s="52"/>
      <c r="B56" s="52"/>
      <c r="C56" s="52"/>
      <c r="D56" s="52"/>
      <c r="E56" s="52"/>
      <c r="F56" s="52"/>
      <c r="G56" s="52"/>
      <c r="H56" s="52"/>
      <c r="I56" s="52"/>
      <c r="J56" s="52"/>
      <c r="K56" s="52"/>
      <c r="L56" s="52"/>
    </row>
    <row r="57" spans="1:12" x14ac:dyDescent="0.25">
      <c r="A57" s="52"/>
      <c r="B57" s="52"/>
      <c r="C57" s="52"/>
      <c r="D57" s="52"/>
      <c r="E57" s="52"/>
      <c r="F57" s="52"/>
      <c r="G57" s="52"/>
      <c r="H57" s="52"/>
      <c r="I57" s="52"/>
      <c r="J57" s="52"/>
      <c r="K57" s="52"/>
      <c r="L57" s="52"/>
    </row>
    <row r="58" spans="1:12" x14ac:dyDescent="0.25">
      <c r="A58" s="52"/>
      <c r="B58" s="52"/>
      <c r="C58" s="52"/>
      <c r="D58" s="52"/>
      <c r="E58" s="52"/>
      <c r="F58" s="52"/>
      <c r="G58" s="52"/>
      <c r="H58" s="52"/>
      <c r="I58" s="52"/>
      <c r="J58" s="52"/>
      <c r="K58" s="52"/>
      <c r="L58" s="52"/>
    </row>
    <row r="59" spans="1:12" x14ac:dyDescent="0.25">
      <c r="A59" s="52"/>
      <c r="B59" s="52"/>
      <c r="C59" s="52"/>
      <c r="D59" s="52"/>
      <c r="E59" s="52"/>
      <c r="F59" s="52"/>
      <c r="G59" s="52"/>
      <c r="H59" s="52"/>
      <c r="I59" s="52"/>
      <c r="J59" s="52"/>
      <c r="K59" s="52"/>
      <c r="L59" s="52"/>
    </row>
    <row r="60" spans="1:12" x14ac:dyDescent="0.25">
      <c r="A60" s="52"/>
      <c r="B60" s="52"/>
      <c r="C60" s="52"/>
      <c r="D60" s="52"/>
      <c r="E60" s="52"/>
      <c r="F60" s="52"/>
      <c r="G60" s="52"/>
      <c r="H60" s="52"/>
      <c r="I60" s="52"/>
      <c r="J60" s="52"/>
      <c r="K60" s="52"/>
      <c r="L60" s="52"/>
    </row>
    <row r="61" spans="1:12" x14ac:dyDescent="0.25">
      <c r="A61" s="52"/>
      <c r="B61" s="52"/>
      <c r="C61" s="52"/>
      <c r="D61" s="52"/>
      <c r="E61" s="52"/>
      <c r="F61" s="52"/>
      <c r="G61" s="52"/>
      <c r="H61" s="52"/>
      <c r="I61" s="52"/>
      <c r="J61" s="52"/>
      <c r="K61" s="52"/>
      <c r="L61" s="52"/>
    </row>
    <row r="62" spans="1:12" x14ac:dyDescent="0.25">
      <c r="A62" s="52"/>
      <c r="B62" s="52"/>
      <c r="C62" s="52"/>
      <c r="D62" s="52"/>
      <c r="E62" s="52"/>
      <c r="F62" s="52"/>
      <c r="G62" s="52"/>
      <c r="H62" s="52"/>
      <c r="I62" s="52"/>
      <c r="J62" s="52"/>
      <c r="K62" s="52"/>
      <c r="L62" s="52"/>
    </row>
    <row r="63" spans="1:12" x14ac:dyDescent="0.25">
      <c r="A63" s="52"/>
      <c r="B63" s="52"/>
      <c r="C63" s="52"/>
      <c r="D63" s="52"/>
      <c r="E63" s="52"/>
      <c r="F63" s="52"/>
      <c r="G63" s="52"/>
      <c r="H63" s="52"/>
      <c r="I63" s="52"/>
      <c r="J63" s="52"/>
      <c r="K63" s="52"/>
      <c r="L63" s="52"/>
    </row>
    <row r="64" spans="1:12" x14ac:dyDescent="0.25">
      <c r="A64" s="52"/>
      <c r="B64" s="52"/>
      <c r="C64" s="52"/>
      <c r="D64" s="52"/>
      <c r="E64" s="52"/>
      <c r="F64" s="52"/>
      <c r="G64" s="52"/>
      <c r="H64" s="52"/>
      <c r="I64" s="52"/>
      <c r="J64" s="52"/>
      <c r="K64" s="52"/>
      <c r="L64" s="52"/>
    </row>
    <row r="65" spans="1:12" x14ac:dyDescent="0.25">
      <c r="A65" s="52"/>
      <c r="B65" s="52"/>
      <c r="C65" s="52"/>
      <c r="D65" s="52"/>
      <c r="E65" s="52"/>
      <c r="F65" s="52"/>
      <c r="G65" s="52"/>
      <c r="H65" s="52"/>
      <c r="I65" s="52"/>
      <c r="J65" s="52"/>
      <c r="K65" s="52"/>
      <c r="L65" s="52"/>
    </row>
    <row r="66" spans="1:12" x14ac:dyDescent="0.25">
      <c r="A66" s="52"/>
      <c r="B66" s="52"/>
      <c r="C66" s="52"/>
      <c r="D66" s="52"/>
      <c r="E66" s="52"/>
      <c r="F66" s="52"/>
      <c r="G66" s="52"/>
      <c r="H66" s="52"/>
      <c r="I66" s="52"/>
      <c r="J66" s="52"/>
      <c r="K66" s="52"/>
      <c r="L66" s="52"/>
    </row>
    <row r="67" spans="1:12" x14ac:dyDescent="0.25">
      <c r="A67" s="52"/>
      <c r="B67" s="52"/>
      <c r="C67" s="52"/>
      <c r="D67" s="52"/>
      <c r="E67" s="52"/>
      <c r="F67" s="52"/>
      <c r="G67" s="52"/>
      <c r="H67" s="52"/>
      <c r="I67" s="52"/>
      <c r="J67" s="52"/>
      <c r="K67" s="52"/>
      <c r="L67" s="52"/>
    </row>
    <row r="68" spans="1:12" x14ac:dyDescent="0.25">
      <c r="A68" s="52"/>
      <c r="B68" s="52"/>
      <c r="C68" s="52"/>
      <c r="D68" s="52"/>
      <c r="E68" s="52"/>
      <c r="F68" s="52"/>
      <c r="G68" s="52"/>
      <c r="H68" s="52"/>
      <c r="I68" s="52"/>
      <c r="J68" s="52"/>
      <c r="K68" s="52"/>
      <c r="L68" s="52"/>
    </row>
    <row r="69" spans="1:12" x14ac:dyDescent="0.25">
      <c r="A69" s="52"/>
      <c r="B69" s="52"/>
      <c r="C69" s="52"/>
      <c r="D69" s="52"/>
      <c r="E69" s="52"/>
      <c r="F69" s="52"/>
      <c r="G69" s="52"/>
      <c r="H69" s="52"/>
      <c r="I69" s="52"/>
      <c r="J69" s="52"/>
      <c r="K69" s="52"/>
      <c r="L69" s="52"/>
    </row>
  </sheetData>
  <pageMargins left="0.7" right="0.7" top="0.75" bottom="0.75" header="0.3" footer="0.3"/>
  <pageSetup scale="64" orientation="landscape" verticalDpi="300" r:id="rId1"/>
  <colBreaks count="1" manualBreakCount="1">
    <brk id="19" max="24"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69"/>
  <sheetViews>
    <sheetView zoomScale="85" zoomScaleNormal="85" workbookViewId="0">
      <pane xSplit="1" topLeftCell="AD1" activePane="topRight" state="frozen"/>
      <selection pane="topRight" activeCell="P24" sqref="P24"/>
    </sheetView>
  </sheetViews>
  <sheetFormatPr defaultRowHeight="15" x14ac:dyDescent="0.25"/>
  <cols>
    <col min="1" max="1" width="19.85546875" bestFit="1" customWidth="1"/>
    <col min="2" max="2" width="9.7109375" bestFit="1" customWidth="1"/>
    <col min="3" max="6" width="9.140625" customWidth="1"/>
    <col min="7" max="8" width="9.140625" style="173" customWidth="1"/>
    <col min="9" max="9" width="9.140625" customWidth="1"/>
    <col min="15" max="15" width="12.140625" customWidth="1"/>
  </cols>
  <sheetData>
    <row r="1" spans="1:77" x14ac:dyDescent="0.25">
      <c r="A1" s="278" t="s">
        <v>50</v>
      </c>
      <c r="B1" s="279">
        <v>1</v>
      </c>
      <c r="C1" s="280">
        <v>2</v>
      </c>
      <c r="D1" s="280">
        <v>3</v>
      </c>
      <c r="E1" s="281">
        <v>4</v>
      </c>
      <c r="F1" s="281">
        <v>5</v>
      </c>
      <c r="G1" s="281">
        <v>6</v>
      </c>
      <c r="H1" s="281">
        <v>7</v>
      </c>
      <c r="I1" s="280">
        <v>8</v>
      </c>
      <c r="J1" s="280">
        <v>9</v>
      </c>
      <c r="K1" s="280">
        <v>10</v>
      </c>
      <c r="L1" s="280">
        <v>11</v>
      </c>
      <c r="M1" s="280">
        <v>12</v>
      </c>
      <c r="N1" s="280">
        <v>13</v>
      </c>
      <c r="O1" s="280">
        <v>14</v>
      </c>
      <c r="P1" s="282">
        <v>15</v>
      </c>
      <c r="Q1" s="280">
        <v>16</v>
      </c>
      <c r="R1" s="282">
        <v>17</v>
      </c>
      <c r="S1" s="280">
        <v>18</v>
      </c>
      <c r="T1" s="282">
        <v>19</v>
      </c>
      <c r="U1" s="280">
        <v>20</v>
      </c>
      <c r="V1" s="282">
        <v>21</v>
      </c>
      <c r="W1" s="280">
        <v>22</v>
      </c>
      <c r="X1" s="282">
        <v>23</v>
      </c>
      <c r="Y1" s="280">
        <v>24</v>
      </c>
      <c r="Z1" s="282">
        <v>25</v>
      </c>
      <c r="AA1" s="280">
        <v>26</v>
      </c>
      <c r="AB1" s="282">
        <v>27</v>
      </c>
      <c r="AC1" s="280">
        <v>28</v>
      </c>
      <c r="AD1" s="282">
        <v>29</v>
      </c>
      <c r="AE1" s="280">
        <v>30</v>
      </c>
      <c r="AF1" s="282">
        <v>31</v>
      </c>
      <c r="AG1" s="280">
        <v>32</v>
      </c>
      <c r="AH1" s="282">
        <v>33</v>
      </c>
      <c r="AI1" s="280">
        <v>34</v>
      </c>
      <c r="AJ1" s="282">
        <v>35</v>
      </c>
      <c r="AK1" s="280">
        <v>36</v>
      </c>
      <c r="AL1" s="282">
        <v>37</v>
      </c>
      <c r="AM1" s="280">
        <v>38</v>
      </c>
      <c r="AN1" s="282">
        <v>39</v>
      </c>
      <c r="AO1" s="280">
        <v>40</v>
      </c>
      <c r="AP1" s="282">
        <v>41</v>
      </c>
      <c r="AQ1" s="280">
        <v>42</v>
      </c>
      <c r="AR1" s="282">
        <v>43</v>
      </c>
      <c r="AS1" s="280">
        <v>44</v>
      </c>
      <c r="AT1" s="282">
        <v>45</v>
      </c>
      <c r="AU1" s="280">
        <v>46</v>
      </c>
      <c r="AV1" s="282">
        <v>47</v>
      </c>
      <c r="AW1" s="280">
        <v>48</v>
      </c>
      <c r="AX1" s="282">
        <v>49</v>
      </c>
      <c r="AY1" s="280">
        <v>50</v>
      </c>
      <c r="AZ1" s="282">
        <v>51</v>
      </c>
      <c r="BA1" s="280">
        <v>52</v>
      </c>
      <c r="BB1" s="282">
        <v>53</v>
      </c>
      <c r="BC1" s="280">
        <v>54</v>
      </c>
      <c r="BD1" s="282">
        <v>55</v>
      </c>
      <c r="BE1" s="280">
        <v>56</v>
      </c>
      <c r="BF1" s="282">
        <v>57</v>
      </c>
      <c r="BG1" s="280">
        <v>58</v>
      </c>
      <c r="BH1" s="282">
        <v>59</v>
      </c>
      <c r="BI1" s="280">
        <v>60</v>
      </c>
      <c r="BJ1" s="282">
        <v>61</v>
      </c>
      <c r="BK1" s="280">
        <v>62</v>
      </c>
      <c r="BL1" s="282">
        <v>63</v>
      </c>
      <c r="BM1" s="280">
        <v>64</v>
      </c>
      <c r="BN1" s="282">
        <v>65</v>
      </c>
      <c r="BO1" s="280">
        <v>66</v>
      </c>
      <c r="BP1" s="282">
        <v>67</v>
      </c>
      <c r="BQ1" s="280">
        <v>68</v>
      </c>
      <c r="BR1" s="282">
        <v>69</v>
      </c>
      <c r="BS1" s="280">
        <v>70</v>
      </c>
      <c r="BT1" s="282">
        <v>71</v>
      </c>
      <c r="BU1" s="280">
        <v>72</v>
      </c>
      <c r="BV1" s="282">
        <v>73</v>
      </c>
      <c r="BW1" s="280">
        <v>74</v>
      </c>
      <c r="BX1" s="282">
        <v>75</v>
      </c>
      <c r="BY1" s="280">
        <v>76</v>
      </c>
    </row>
    <row r="2" spans="1:77" ht="15.75" thickBot="1" x14ac:dyDescent="0.3">
      <c r="A2" s="284" t="s">
        <v>51</v>
      </c>
      <c r="B2" s="285">
        <v>58</v>
      </c>
      <c r="C2" s="286">
        <v>59</v>
      </c>
      <c r="D2" s="286">
        <v>60</v>
      </c>
      <c r="E2" s="287">
        <v>61</v>
      </c>
      <c r="F2" s="287">
        <v>62</v>
      </c>
      <c r="G2" s="287">
        <v>63</v>
      </c>
      <c r="H2" s="287">
        <v>64</v>
      </c>
      <c r="I2" s="286">
        <v>65</v>
      </c>
      <c r="J2" s="286">
        <v>66</v>
      </c>
      <c r="K2" s="286">
        <v>67</v>
      </c>
      <c r="L2" s="286">
        <v>68</v>
      </c>
      <c r="M2" s="286">
        <v>69</v>
      </c>
      <c r="N2" s="286">
        <v>70</v>
      </c>
      <c r="O2" s="286">
        <v>71</v>
      </c>
      <c r="P2" s="288">
        <v>72</v>
      </c>
      <c r="Q2" s="286">
        <v>73</v>
      </c>
      <c r="R2" s="288">
        <v>74</v>
      </c>
      <c r="S2" s="286">
        <v>75</v>
      </c>
      <c r="T2" s="288">
        <v>76</v>
      </c>
      <c r="U2" s="286">
        <v>77</v>
      </c>
      <c r="V2" s="288">
        <v>78</v>
      </c>
      <c r="W2" s="286">
        <v>79</v>
      </c>
      <c r="X2" s="288">
        <v>80</v>
      </c>
      <c r="Y2" s="286">
        <v>81</v>
      </c>
      <c r="Z2" s="288">
        <v>82</v>
      </c>
      <c r="AA2" s="286">
        <v>83</v>
      </c>
      <c r="AB2" s="288">
        <v>84</v>
      </c>
      <c r="AC2" s="286">
        <v>85</v>
      </c>
      <c r="AD2" s="288">
        <v>86</v>
      </c>
      <c r="AE2" s="286">
        <v>87</v>
      </c>
      <c r="AF2" s="288">
        <v>88</v>
      </c>
      <c r="AG2" s="286">
        <v>89</v>
      </c>
      <c r="AH2" s="288">
        <v>90</v>
      </c>
      <c r="AI2" s="286">
        <v>91</v>
      </c>
      <c r="AJ2" s="288">
        <v>92</v>
      </c>
      <c r="AK2" s="286">
        <v>93</v>
      </c>
      <c r="AL2" s="288">
        <v>94</v>
      </c>
      <c r="AM2" s="286">
        <v>95</v>
      </c>
      <c r="AN2" s="288">
        <v>96</v>
      </c>
      <c r="AO2" s="286">
        <v>97</v>
      </c>
      <c r="AP2" s="288">
        <v>98</v>
      </c>
      <c r="AQ2" s="286">
        <v>99</v>
      </c>
      <c r="AR2" s="288">
        <v>100</v>
      </c>
      <c r="AS2" s="286">
        <v>101</v>
      </c>
      <c r="AT2" s="288">
        <v>102</v>
      </c>
      <c r="AU2" s="286">
        <v>103</v>
      </c>
      <c r="AV2" s="288">
        <v>104</v>
      </c>
      <c r="AW2" s="286">
        <v>105</v>
      </c>
      <c r="AX2" s="288">
        <v>106</v>
      </c>
      <c r="AY2" s="286">
        <v>107</v>
      </c>
      <c r="AZ2" s="288">
        <v>108</v>
      </c>
      <c r="BA2" s="286">
        <v>109</v>
      </c>
      <c r="BB2" s="288">
        <v>110</v>
      </c>
      <c r="BC2" s="286">
        <v>111</v>
      </c>
      <c r="BD2" s="288">
        <v>112</v>
      </c>
      <c r="BE2" s="286">
        <v>113</v>
      </c>
      <c r="BF2" s="288">
        <v>114</v>
      </c>
      <c r="BG2" s="286">
        <v>115</v>
      </c>
      <c r="BH2" s="288">
        <v>116</v>
      </c>
      <c r="BI2" s="286">
        <v>117</v>
      </c>
      <c r="BJ2" s="288">
        <v>118</v>
      </c>
      <c r="BK2" s="286">
        <v>119</v>
      </c>
      <c r="BL2" s="288">
        <v>120</v>
      </c>
      <c r="BM2" s="286">
        <v>121</v>
      </c>
      <c r="BN2" s="288">
        <v>122</v>
      </c>
      <c r="BO2" s="286">
        <v>123</v>
      </c>
      <c r="BP2" s="288">
        <v>124</v>
      </c>
      <c r="BQ2" s="286">
        <v>125</v>
      </c>
      <c r="BR2" s="288">
        <v>126</v>
      </c>
      <c r="BS2" s="286">
        <v>127</v>
      </c>
      <c r="BT2" s="288">
        <v>128</v>
      </c>
      <c r="BU2" s="286">
        <v>129</v>
      </c>
      <c r="BV2" s="288">
        <v>130</v>
      </c>
      <c r="BW2" s="286">
        <v>131</v>
      </c>
      <c r="BX2" s="288">
        <v>132</v>
      </c>
      <c r="BY2" s="286">
        <v>133</v>
      </c>
    </row>
    <row r="3" spans="1:77" ht="15.75" thickBot="1" x14ac:dyDescent="0.3">
      <c r="A3" s="289" t="s">
        <v>112</v>
      </c>
      <c r="B3" s="290">
        <v>234750</v>
      </c>
      <c r="C3" s="291">
        <v>302320</v>
      </c>
      <c r="D3" s="291">
        <v>234744</v>
      </c>
      <c r="E3" s="292"/>
      <c r="F3" s="292"/>
      <c r="G3" s="292"/>
      <c r="H3" s="292"/>
      <c r="I3" s="291">
        <v>302319</v>
      </c>
      <c r="J3" s="291">
        <v>302320</v>
      </c>
      <c r="K3" s="291">
        <v>302312</v>
      </c>
      <c r="L3" s="291">
        <v>302315</v>
      </c>
      <c r="M3" s="291">
        <v>302313</v>
      </c>
      <c r="N3" s="291">
        <v>234750</v>
      </c>
      <c r="O3" s="291" t="s">
        <v>563</v>
      </c>
      <c r="P3" s="293">
        <v>234750</v>
      </c>
      <c r="Q3" s="52"/>
      <c r="R3" s="283"/>
      <c r="S3" s="52"/>
      <c r="T3" s="52"/>
      <c r="Z3">
        <v>234744</v>
      </c>
      <c r="AB3" s="208">
        <v>302316</v>
      </c>
      <c r="AD3">
        <v>302316</v>
      </c>
      <c r="AX3" s="52"/>
      <c r="AY3">
        <v>302312</v>
      </c>
      <c r="BG3">
        <v>306718</v>
      </c>
      <c r="BI3">
        <v>302313</v>
      </c>
      <c r="BJ3">
        <v>306718</v>
      </c>
    </row>
    <row r="4" spans="1:77" s="42" customFormat="1" x14ac:dyDescent="0.25">
      <c r="A4" s="294" t="s">
        <v>52</v>
      </c>
      <c r="B4" s="295">
        <v>42604</v>
      </c>
      <c r="C4" s="296">
        <v>42612</v>
      </c>
      <c r="D4" s="296">
        <v>42605</v>
      </c>
      <c r="E4" s="297"/>
      <c r="F4" s="297"/>
      <c r="G4" s="297"/>
      <c r="H4" s="297"/>
      <c r="I4" s="296">
        <v>42620</v>
      </c>
      <c r="J4" s="296">
        <v>42620</v>
      </c>
      <c r="K4" s="296">
        <v>42622</v>
      </c>
      <c r="L4" s="296">
        <v>42624</v>
      </c>
      <c r="M4" s="296">
        <v>42625</v>
      </c>
      <c r="N4" s="296">
        <v>42627</v>
      </c>
      <c r="O4" s="296">
        <v>42615</v>
      </c>
      <c r="P4" s="298">
        <v>42632</v>
      </c>
      <c r="Q4" s="299"/>
      <c r="R4" s="283"/>
      <c r="S4" s="299"/>
      <c r="T4" s="299"/>
      <c r="Z4" s="42">
        <v>42648</v>
      </c>
      <c r="AB4" s="42">
        <v>42649</v>
      </c>
      <c r="AD4" s="42">
        <v>42653</v>
      </c>
      <c r="AX4" s="299"/>
      <c r="AY4" s="42">
        <v>42678</v>
      </c>
      <c r="BG4" s="42">
        <v>42685</v>
      </c>
      <c r="BI4" s="42">
        <v>42702</v>
      </c>
      <c r="BJ4" s="42">
        <v>43067</v>
      </c>
    </row>
    <row r="5" spans="1:77" s="43" customFormat="1" ht="15.75" thickBot="1" x14ac:dyDescent="0.3">
      <c r="A5" s="300" t="s">
        <v>53</v>
      </c>
      <c r="B5" s="301">
        <v>0.25138888888888888</v>
      </c>
      <c r="C5" s="302">
        <v>0.23680555555555557</v>
      </c>
      <c r="D5" s="302">
        <v>0.34583333333333338</v>
      </c>
      <c r="E5" s="303"/>
      <c r="F5" s="303"/>
      <c r="G5" s="303"/>
      <c r="H5" s="303"/>
      <c r="I5" s="302">
        <v>0.4145833333333333</v>
      </c>
      <c r="J5" s="302">
        <v>0.4916666666666667</v>
      </c>
      <c r="K5" s="302">
        <v>0.22013888888888888</v>
      </c>
      <c r="L5" s="302">
        <v>0.37847222222222227</v>
      </c>
      <c r="M5" s="302">
        <v>0.40347222222222223</v>
      </c>
      <c r="N5" s="302">
        <v>0.39305555555555555</v>
      </c>
      <c r="O5" s="302">
        <v>0.23194444444444443</v>
      </c>
      <c r="P5" s="304">
        <v>0.36249999999999999</v>
      </c>
      <c r="Q5" s="305"/>
      <c r="R5" s="283"/>
      <c r="S5" s="305"/>
      <c r="T5" s="305"/>
      <c r="Z5" s="43">
        <v>0.27569444444444446</v>
      </c>
      <c r="AB5" s="43">
        <v>0.30277777777777776</v>
      </c>
      <c r="AD5" s="43">
        <v>0.46666666666666662</v>
      </c>
      <c r="AX5" s="305"/>
      <c r="AY5" s="43">
        <v>0.3888888888888889</v>
      </c>
      <c r="BG5" s="43">
        <v>0.69791666666666663</v>
      </c>
      <c r="BI5" s="43">
        <v>0.38541666666666669</v>
      </c>
      <c r="BJ5" s="43">
        <v>0.38541666666666669</v>
      </c>
    </row>
    <row r="6" spans="1:77" s="42" customFormat="1" x14ac:dyDescent="0.25">
      <c r="A6" s="294" t="s">
        <v>55</v>
      </c>
      <c r="B6" s="306">
        <v>42612</v>
      </c>
      <c r="C6" s="296">
        <v>42613</v>
      </c>
      <c r="D6" s="296">
        <v>42613</v>
      </c>
      <c r="E6" s="297"/>
      <c r="F6" s="297"/>
      <c r="G6" s="297"/>
      <c r="H6" s="297"/>
      <c r="I6" s="296">
        <v>42621</v>
      </c>
      <c r="J6" s="296">
        <v>42622</v>
      </c>
      <c r="K6" s="296">
        <v>42622</v>
      </c>
      <c r="L6" s="296">
        <v>42626</v>
      </c>
      <c r="M6" s="296">
        <v>42626</v>
      </c>
      <c r="N6" s="296">
        <v>42628</v>
      </c>
      <c r="O6" s="296" t="s">
        <v>564</v>
      </c>
      <c r="P6" s="298">
        <v>42633</v>
      </c>
      <c r="Q6" s="299"/>
      <c r="R6" s="283"/>
      <c r="S6" s="299"/>
      <c r="T6" s="299"/>
      <c r="Z6" s="42">
        <v>42649</v>
      </c>
      <c r="AB6" s="42">
        <v>42649</v>
      </c>
      <c r="AD6" s="42">
        <v>42654</v>
      </c>
      <c r="AX6" s="299"/>
      <c r="AY6" s="42">
        <v>42679</v>
      </c>
      <c r="BG6" s="42">
        <v>42690</v>
      </c>
      <c r="BI6" s="42">
        <v>42703</v>
      </c>
      <c r="BJ6" s="42">
        <v>43068</v>
      </c>
    </row>
    <row r="7" spans="1:77" s="43" customFormat="1" ht="15.75" thickBot="1" x14ac:dyDescent="0.3">
      <c r="A7" s="307" t="s">
        <v>54</v>
      </c>
      <c r="B7" s="308">
        <v>0.64930555555555558</v>
      </c>
      <c r="C7" s="309">
        <v>0.37152777777777773</v>
      </c>
      <c r="D7" s="309">
        <v>0.35069444444444442</v>
      </c>
      <c r="E7" s="310"/>
      <c r="F7" s="310"/>
      <c r="G7" s="310"/>
      <c r="H7" s="310"/>
      <c r="I7" s="309">
        <v>0.40277777777777773</v>
      </c>
      <c r="J7" s="309">
        <v>0.89583333333333337</v>
      </c>
      <c r="K7" s="309">
        <v>0.89583333333333337</v>
      </c>
      <c r="L7" s="309">
        <v>0.46527777777777773</v>
      </c>
      <c r="M7" s="309">
        <v>0.46527777777777773</v>
      </c>
      <c r="N7" s="309">
        <v>0.33333333333333331</v>
      </c>
      <c r="O7" s="309" t="s">
        <v>565</v>
      </c>
      <c r="P7" s="311">
        <v>0.3923611111111111</v>
      </c>
      <c r="Q7" s="305"/>
      <c r="R7" s="283"/>
      <c r="S7" s="305"/>
      <c r="T7" s="305"/>
      <c r="Z7" s="43">
        <v>0.3888888888888889</v>
      </c>
      <c r="AB7" s="43">
        <v>0.64583333333333337</v>
      </c>
      <c r="AD7" s="43">
        <v>0.33749999999999997</v>
      </c>
      <c r="AX7" s="305"/>
      <c r="AY7" s="43">
        <v>0.45416666666666666</v>
      </c>
      <c r="BG7" s="43">
        <v>0.82916666666666661</v>
      </c>
      <c r="BI7" s="43">
        <v>0.3125</v>
      </c>
      <c r="BJ7" s="43">
        <v>0.3125</v>
      </c>
    </row>
    <row r="8" spans="1:77" s="42" customFormat="1" ht="15.75" thickTop="1" x14ac:dyDescent="0.25">
      <c r="A8" s="312" t="s">
        <v>57</v>
      </c>
      <c r="B8" s="313">
        <v>42619</v>
      </c>
      <c r="C8" s="314">
        <v>42617</v>
      </c>
      <c r="D8" s="314">
        <v>42621</v>
      </c>
      <c r="E8" s="315"/>
      <c r="F8" s="315"/>
      <c r="G8" s="315"/>
      <c r="H8" s="315"/>
      <c r="I8" s="314">
        <v>42623</v>
      </c>
      <c r="J8" s="314">
        <v>42627</v>
      </c>
      <c r="K8" s="314">
        <v>42627</v>
      </c>
      <c r="L8" s="314">
        <v>42629</v>
      </c>
      <c r="M8" s="314">
        <v>42641</v>
      </c>
      <c r="N8" s="314">
        <v>42632</v>
      </c>
      <c r="O8" s="314">
        <v>42634</v>
      </c>
      <c r="P8" s="316">
        <v>42638</v>
      </c>
      <c r="Q8" s="299"/>
      <c r="R8" s="283"/>
      <c r="S8" s="299"/>
      <c r="T8" s="299"/>
      <c r="Z8" s="42">
        <v>42656</v>
      </c>
      <c r="AB8" s="42">
        <v>42653</v>
      </c>
      <c r="AD8" s="42">
        <v>42660</v>
      </c>
      <c r="AX8" s="299"/>
      <c r="AY8" s="42">
        <v>42682</v>
      </c>
      <c r="BG8" s="42">
        <v>42695</v>
      </c>
      <c r="BI8" s="42">
        <v>42706</v>
      </c>
      <c r="BJ8" s="42">
        <v>42710</v>
      </c>
    </row>
    <row r="9" spans="1:77" s="43" customFormat="1" ht="15.75" thickBot="1" x14ac:dyDescent="0.3">
      <c r="A9" s="300" t="s">
        <v>58</v>
      </c>
      <c r="B9" s="301">
        <v>0.46527777777777773</v>
      </c>
      <c r="C9" s="302">
        <v>0.53472222222222221</v>
      </c>
      <c r="D9" s="302">
        <v>0.6333333333333333</v>
      </c>
      <c r="E9" s="303"/>
      <c r="F9" s="303"/>
      <c r="G9" s="303"/>
      <c r="H9" s="303"/>
      <c r="I9" s="302" t="s">
        <v>65</v>
      </c>
      <c r="J9" s="302">
        <v>0.41805555555555557</v>
      </c>
      <c r="K9" s="302">
        <v>0.41388888888888892</v>
      </c>
      <c r="L9" s="302">
        <v>0.42499999999999999</v>
      </c>
      <c r="M9" s="302">
        <v>0.71875</v>
      </c>
      <c r="N9" s="302">
        <v>0.45763888888888887</v>
      </c>
      <c r="O9" s="302">
        <v>0.66666666666666663</v>
      </c>
      <c r="P9" s="304">
        <v>0.73333333333333339</v>
      </c>
      <c r="Q9" s="305"/>
      <c r="R9" s="283"/>
      <c r="S9" s="305"/>
      <c r="T9" s="305"/>
      <c r="Z9" s="43">
        <v>0.43958333333333338</v>
      </c>
      <c r="AB9" s="43">
        <v>0.47222222222222227</v>
      </c>
      <c r="AD9" s="43">
        <v>0.44791666666666669</v>
      </c>
      <c r="AX9" s="305"/>
      <c r="AY9" s="43">
        <v>0.47500000000000003</v>
      </c>
      <c r="BG9" s="43">
        <v>0.4145833333333333</v>
      </c>
      <c r="BI9" s="43">
        <v>0.50416666666666665</v>
      </c>
      <c r="BJ9" s="43">
        <v>0.69444444444444453</v>
      </c>
    </row>
    <row r="10" spans="1:77" s="42" customFormat="1" x14ac:dyDescent="0.25">
      <c r="A10" s="312" t="s">
        <v>59</v>
      </c>
      <c r="B10" s="313">
        <v>42619</v>
      </c>
      <c r="C10" s="314">
        <v>42617</v>
      </c>
      <c r="D10" s="314">
        <v>42622</v>
      </c>
      <c r="E10" s="315"/>
      <c r="F10" s="315"/>
      <c r="G10" s="315"/>
      <c r="H10" s="315"/>
      <c r="I10" s="314">
        <v>42623</v>
      </c>
      <c r="J10" s="314">
        <v>42628</v>
      </c>
      <c r="K10" s="314">
        <v>42627</v>
      </c>
      <c r="L10" s="314">
        <v>42629</v>
      </c>
      <c r="M10" s="314">
        <v>42641</v>
      </c>
      <c r="N10" s="314">
        <v>42632</v>
      </c>
      <c r="O10" s="314">
        <v>42638</v>
      </c>
      <c r="P10" s="316">
        <v>42638</v>
      </c>
      <c r="Q10" s="299"/>
      <c r="R10" s="283"/>
      <c r="S10" s="299"/>
      <c r="T10" s="299"/>
      <c r="Z10" s="42">
        <v>42656</v>
      </c>
      <c r="AB10" s="42">
        <v>42654</v>
      </c>
      <c r="AD10" s="42">
        <v>42660</v>
      </c>
      <c r="AX10" s="299"/>
      <c r="AY10" s="42">
        <v>42682</v>
      </c>
      <c r="BG10" s="42">
        <v>42695</v>
      </c>
      <c r="BI10" s="42">
        <v>42706</v>
      </c>
      <c r="BJ10" s="42">
        <v>42710</v>
      </c>
    </row>
    <row r="11" spans="1:77" s="43" customFormat="1" ht="15.75" thickBot="1" x14ac:dyDescent="0.3">
      <c r="A11" s="317" t="s">
        <v>60</v>
      </c>
      <c r="B11" s="318">
        <v>0.72569444444444453</v>
      </c>
      <c r="C11" s="319">
        <v>0.53472222222222221</v>
      </c>
      <c r="D11" s="319">
        <v>0.73125000000000007</v>
      </c>
      <c r="E11" s="320"/>
      <c r="F11" s="320"/>
      <c r="G11" s="320"/>
      <c r="H11" s="320"/>
      <c r="I11" s="319">
        <v>0.63055555555555554</v>
      </c>
      <c r="J11" s="319">
        <v>0.62430555555555556</v>
      </c>
      <c r="K11" s="319">
        <v>0.59027777777777779</v>
      </c>
      <c r="L11" s="319">
        <v>0.5493055555555556</v>
      </c>
      <c r="M11" s="319">
        <v>0.93472222222222223</v>
      </c>
      <c r="N11" s="319">
        <v>0.48125000000000001</v>
      </c>
      <c r="O11" s="319">
        <v>0.4694444444444445</v>
      </c>
      <c r="P11" s="321">
        <v>0.80138888888888893</v>
      </c>
      <c r="Q11" s="305"/>
      <c r="R11" s="283"/>
      <c r="S11" s="305"/>
      <c r="T11" s="305"/>
      <c r="Z11" s="43">
        <v>0.54305555555555551</v>
      </c>
      <c r="AB11" s="43">
        <v>0.44375000000000003</v>
      </c>
      <c r="AD11" s="43">
        <v>0.50416666666666665</v>
      </c>
      <c r="AX11" s="305"/>
      <c r="AY11" s="43">
        <v>0.58194444444444449</v>
      </c>
      <c r="BG11" s="43">
        <v>0.56527777777777777</v>
      </c>
      <c r="BI11" s="43">
        <v>0.58680555555555558</v>
      </c>
      <c r="BJ11" s="43">
        <v>0.71250000000000002</v>
      </c>
    </row>
    <row r="12" spans="1:77" s="42" customFormat="1" x14ac:dyDescent="0.25">
      <c r="A12" s="294" t="s">
        <v>56</v>
      </c>
      <c r="B12" s="306">
        <v>42611</v>
      </c>
      <c r="C12" s="296">
        <v>42612</v>
      </c>
      <c r="D12" s="296">
        <v>42612</v>
      </c>
      <c r="E12" s="297"/>
      <c r="F12" s="297"/>
      <c r="G12" s="297"/>
      <c r="H12" s="297"/>
      <c r="I12" s="296">
        <v>42620</v>
      </c>
      <c r="J12" s="296">
        <v>42622</v>
      </c>
      <c r="K12" s="296">
        <v>42622</v>
      </c>
      <c r="L12" s="296">
        <v>42625</v>
      </c>
      <c r="M12" s="296">
        <v>42625</v>
      </c>
      <c r="N12" s="296">
        <v>42627</v>
      </c>
      <c r="O12" s="296">
        <v>42629</v>
      </c>
      <c r="P12" s="298">
        <v>42632</v>
      </c>
      <c r="Q12" s="299"/>
      <c r="R12" s="283"/>
      <c r="S12" s="299"/>
      <c r="T12" s="299"/>
      <c r="Z12" s="42">
        <v>42648</v>
      </c>
      <c r="AB12" s="42">
        <v>42649</v>
      </c>
      <c r="AD12" s="42">
        <v>42653</v>
      </c>
      <c r="AX12" s="299"/>
      <c r="AY12" s="42">
        <v>42678</v>
      </c>
      <c r="BG12" s="42">
        <v>42690</v>
      </c>
      <c r="BI12" s="42">
        <v>42702</v>
      </c>
      <c r="BJ12" s="42">
        <v>42702</v>
      </c>
    </row>
    <row r="13" spans="1:77" s="43" customFormat="1" x14ac:dyDescent="0.25">
      <c r="A13" s="322" t="s">
        <v>61</v>
      </c>
      <c r="B13" s="323">
        <v>0.70972222222222225</v>
      </c>
      <c r="C13" s="324">
        <v>0.50902777777777775</v>
      </c>
      <c r="D13" s="324">
        <v>0.87152777777777779</v>
      </c>
      <c r="E13" s="325"/>
      <c r="F13" s="325"/>
      <c r="G13" s="325"/>
      <c r="H13" s="325"/>
      <c r="I13" s="324">
        <v>0.74583333333333324</v>
      </c>
      <c r="J13" s="324">
        <v>0.625</v>
      </c>
      <c r="K13" s="324">
        <v>0.59097222222222223</v>
      </c>
      <c r="L13" s="324">
        <v>0.6694444444444444</v>
      </c>
      <c r="M13" s="324">
        <v>0.66666666666666663</v>
      </c>
      <c r="N13" s="324">
        <v>0.73263888888888884</v>
      </c>
      <c r="O13" s="324">
        <v>0.78819444444444453</v>
      </c>
      <c r="P13" s="326">
        <v>0.84027777777777779</v>
      </c>
      <c r="Q13" s="305"/>
      <c r="R13" s="283"/>
      <c r="S13" s="305"/>
      <c r="T13" s="305"/>
      <c r="Z13" s="43">
        <v>0.73541666666666661</v>
      </c>
      <c r="AB13" s="43">
        <v>0.5229166666666667</v>
      </c>
      <c r="AD13" s="43">
        <v>0.83888888888888891</v>
      </c>
      <c r="AX13" s="305"/>
      <c r="AY13" s="43">
        <v>0.74930555555555556</v>
      </c>
      <c r="BG13" s="43">
        <v>0.60486111111111118</v>
      </c>
      <c r="BI13" s="43">
        <v>0.74791666666666667</v>
      </c>
      <c r="BJ13" s="43">
        <v>0.78194444444444444</v>
      </c>
    </row>
    <row r="14" spans="1:77" s="3" customFormat="1" x14ac:dyDescent="0.25">
      <c r="A14" s="327" t="s">
        <v>155</v>
      </c>
      <c r="B14" s="328">
        <v>19</v>
      </c>
      <c r="C14" s="329">
        <v>25</v>
      </c>
      <c r="D14" s="329">
        <v>21</v>
      </c>
      <c r="E14" s="330"/>
      <c r="F14" s="330"/>
      <c r="G14" s="330"/>
      <c r="H14" s="330"/>
      <c r="I14" s="329">
        <v>28</v>
      </c>
      <c r="J14" s="329">
        <v>6</v>
      </c>
      <c r="K14" s="329">
        <v>17</v>
      </c>
      <c r="L14" s="329">
        <v>16</v>
      </c>
      <c r="M14" s="329">
        <v>21</v>
      </c>
      <c r="N14" s="329">
        <v>16</v>
      </c>
      <c r="O14" s="329">
        <v>18</v>
      </c>
      <c r="P14" s="331">
        <v>23</v>
      </c>
      <c r="Q14" s="2"/>
      <c r="R14" s="283"/>
      <c r="S14" s="2"/>
      <c r="T14" s="2"/>
      <c r="Z14" s="3">
        <v>15</v>
      </c>
      <c r="AB14" s="3">
        <v>23</v>
      </c>
      <c r="AD14" s="3">
        <v>26</v>
      </c>
      <c r="AX14" s="2"/>
      <c r="AY14" s="3">
        <v>18</v>
      </c>
      <c r="BG14" s="3">
        <v>26</v>
      </c>
      <c r="BI14" s="3">
        <v>27</v>
      </c>
      <c r="BJ14" s="3">
        <v>18</v>
      </c>
    </row>
    <row r="15" spans="1:77" s="42" customFormat="1" x14ac:dyDescent="0.25">
      <c r="A15" s="332" t="s">
        <v>62</v>
      </c>
      <c r="B15" s="333">
        <v>42614</v>
      </c>
      <c r="C15" s="334">
        <v>42613</v>
      </c>
      <c r="D15" s="334">
        <v>42613</v>
      </c>
      <c r="E15" s="335"/>
      <c r="F15" s="335"/>
      <c r="G15" s="335"/>
      <c r="H15" s="335"/>
      <c r="I15" s="334">
        <v>42621</v>
      </c>
      <c r="J15" s="334">
        <v>42623</v>
      </c>
      <c r="K15" s="334">
        <v>42623</v>
      </c>
      <c r="L15" s="334">
        <v>42627</v>
      </c>
      <c r="M15" s="334">
        <v>42627</v>
      </c>
      <c r="N15" s="334">
        <v>42628</v>
      </c>
      <c r="O15" s="334">
        <v>42632</v>
      </c>
      <c r="P15" s="336">
        <v>42636</v>
      </c>
      <c r="Q15" s="299"/>
      <c r="R15" s="283"/>
      <c r="S15" s="299"/>
      <c r="T15" s="299"/>
      <c r="Z15" s="42">
        <v>42649</v>
      </c>
      <c r="AB15" s="42">
        <v>42650</v>
      </c>
      <c r="AD15" s="42">
        <v>42654</v>
      </c>
      <c r="AX15" s="299"/>
      <c r="AY15" s="42">
        <v>42679</v>
      </c>
      <c r="BG15" s="42">
        <v>42691</v>
      </c>
      <c r="BI15" s="42">
        <v>42703</v>
      </c>
      <c r="BJ15" s="42">
        <v>42704</v>
      </c>
    </row>
    <row r="16" spans="1:77" s="43" customFormat="1" ht="15.75" thickBot="1" x14ac:dyDescent="0.3">
      <c r="A16" s="307" t="s">
        <v>63</v>
      </c>
      <c r="B16" s="308">
        <v>0.72499999999999998</v>
      </c>
      <c r="C16" s="309">
        <v>0.47569444444444442</v>
      </c>
      <c r="D16" s="309">
        <v>0.72152777777777777</v>
      </c>
      <c r="E16" s="310"/>
      <c r="F16" s="310"/>
      <c r="G16" s="310"/>
      <c r="H16" s="310"/>
      <c r="I16" s="309">
        <v>0.48888888888888887</v>
      </c>
      <c r="J16" s="309">
        <v>0.71944444444444444</v>
      </c>
      <c r="K16" s="309">
        <v>0.43194444444444446</v>
      </c>
      <c r="L16" s="309">
        <v>0.4694444444444445</v>
      </c>
      <c r="M16" s="309">
        <v>0.66666666666666663</v>
      </c>
      <c r="N16" s="309">
        <v>0.51736111111111105</v>
      </c>
      <c r="O16" s="309">
        <v>0.4777777777777778</v>
      </c>
      <c r="P16" s="311">
        <v>0.47291666666666665</v>
      </c>
      <c r="Q16" s="305"/>
      <c r="R16" s="283"/>
      <c r="S16" s="305"/>
      <c r="T16" s="305"/>
      <c r="Z16" s="43">
        <v>0.69444444444444453</v>
      </c>
      <c r="AB16" s="43">
        <v>0.41666666666666669</v>
      </c>
      <c r="AD16" s="43">
        <v>0.55555555555555558</v>
      </c>
      <c r="AX16" s="305"/>
      <c r="AY16" s="43">
        <v>0.8833333333333333</v>
      </c>
      <c r="BG16" s="43">
        <v>0.69374999999999998</v>
      </c>
      <c r="BI16" s="43">
        <v>0.46666666666666662</v>
      </c>
      <c r="BJ16" s="43">
        <v>0.72152777777777777</v>
      </c>
    </row>
    <row r="17" spans="1:62" s="3" customFormat="1" ht="16.5" thickTop="1" thickBot="1" x14ac:dyDescent="0.3">
      <c r="A17" s="337" t="s">
        <v>156</v>
      </c>
      <c r="B17" s="338">
        <v>20</v>
      </c>
      <c r="C17" s="339">
        <v>22</v>
      </c>
      <c r="D17" s="339">
        <v>28</v>
      </c>
      <c r="E17" s="340"/>
      <c r="F17" s="340"/>
      <c r="G17" s="340"/>
      <c r="H17" s="340"/>
      <c r="I17" s="339">
        <v>17</v>
      </c>
      <c r="J17" s="339">
        <v>6</v>
      </c>
      <c r="K17" s="339">
        <v>10</v>
      </c>
      <c r="L17" s="339">
        <v>8</v>
      </c>
      <c r="M17" s="339">
        <v>30</v>
      </c>
      <c r="N17" s="339">
        <v>25</v>
      </c>
      <c r="O17" s="339">
        <v>32</v>
      </c>
      <c r="P17" s="341">
        <v>21</v>
      </c>
      <c r="Q17" s="2"/>
      <c r="R17" s="283"/>
      <c r="S17" s="2"/>
      <c r="T17" s="2"/>
      <c r="Z17" s="3">
        <v>3</v>
      </c>
      <c r="AB17" s="3">
        <v>6</v>
      </c>
      <c r="AD17" s="3">
        <v>6</v>
      </c>
      <c r="AX17" s="2"/>
      <c r="AY17" s="3">
        <v>7</v>
      </c>
      <c r="BG17" s="3">
        <v>14</v>
      </c>
      <c r="BI17" s="3">
        <v>22</v>
      </c>
      <c r="BJ17" s="3">
        <v>5</v>
      </c>
    </row>
    <row r="18" spans="1:62" ht="15.75" thickBot="1" x14ac:dyDescent="0.3">
      <c r="A18" s="342" t="s">
        <v>64</v>
      </c>
      <c r="B18" s="343"/>
      <c r="C18" s="344"/>
      <c r="D18" s="344"/>
      <c r="E18" s="345"/>
      <c r="F18" s="345"/>
      <c r="G18" s="345"/>
      <c r="H18" s="345"/>
      <c r="I18" s="344"/>
      <c r="J18" s="344"/>
      <c r="K18" s="344"/>
      <c r="L18" s="344"/>
      <c r="M18" s="344"/>
      <c r="N18" s="344"/>
      <c r="O18" s="344"/>
      <c r="P18" s="346"/>
      <c r="Q18" s="52"/>
      <c r="R18" s="283"/>
      <c r="S18" s="52"/>
      <c r="T18" s="52"/>
    </row>
    <row r="19" spans="1:62" x14ac:dyDescent="0.25">
      <c r="A19" s="278" t="s">
        <v>183</v>
      </c>
      <c r="B19" s="279">
        <v>88</v>
      </c>
      <c r="C19" s="280">
        <v>239</v>
      </c>
      <c r="D19" s="280">
        <v>24</v>
      </c>
      <c r="E19" s="281"/>
      <c r="F19" s="281"/>
      <c r="G19" s="281"/>
      <c r="H19" s="281"/>
      <c r="I19" s="280">
        <v>64</v>
      </c>
      <c r="J19" s="280">
        <v>26</v>
      </c>
      <c r="K19" s="280">
        <v>246</v>
      </c>
      <c r="L19" s="280">
        <v>23</v>
      </c>
      <c r="M19" s="280">
        <v>107</v>
      </c>
      <c r="N19" s="280">
        <v>50</v>
      </c>
      <c r="O19" s="347">
        <v>43</v>
      </c>
      <c r="P19" s="348">
        <v>20</v>
      </c>
      <c r="Q19">
        <f>SUM(B19:P19)</f>
        <v>930</v>
      </c>
      <c r="S19" s="52"/>
      <c r="T19" s="52"/>
      <c r="Z19">
        <v>178</v>
      </c>
      <c r="AB19">
        <v>77</v>
      </c>
      <c r="AD19">
        <v>59</v>
      </c>
      <c r="AY19">
        <v>155</v>
      </c>
      <c r="BG19">
        <v>42</v>
      </c>
    </row>
    <row r="20" spans="1:62" x14ac:dyDescent="0.25">
      <c r="A20" s="349" t="s">
        <v>666</v>
      </c>
      <c r="B20" s="350">
        <v>83</v>
      </c>
      <c r="C20" s="351">
        <v>227</v>
      </c>
      <c r="D20" s="351">
        <v>21</v>
      </c>
      <c r="E20" s="352"/>
      <c r="F20" s="352"/>
      <c r="G20" s="352"/>
      <c r="H20" s="352"/>
      <c r="I20" s="351">
        <v>62</v>
      </c>
      <c r="J20" s="351">
        <v>16</v>
      </c>
      <c r="K20" s="351">
        <v>244</v>
      </c>
      <c r="L20" s="351">
        <v>23</v>
      </c>
      <c r="M20" s="351">
        <v>107</v>
      </c>
      <c r="N20" s="351">
        <v>45</v>
      </c>
      <c r="O20" s="353">
        <v>42</v>
      </c>
      <c r="P20" s="354">
        <v>20</v>
      </c>
      <c r="S20" s="52"/>
      <c r="T20" s="52"/>
      <c r="Z20">
        <v>152</v>
      </c>
      <c r="AB20">
        <v>73</v>
      </c>
      <c r="AD20">
        <v>56</v>
      </c>
      <c r="AY20">
        <v>155</v>
      </c>
      <c r="BG20">
        <v>42</v>
      </c>
    </row>
    <row r="21" spans="1:62" ht="15.75" thickBot="1" x14ac:dyDescent="0.3">
      <c r="A21" s="355" t="s">
        <v>184</v>
      </c>
      <c r="B21" s="356">
        <v>5</v>
      </c>
      <c r="C21" s="357">
        <v>12</v>
      </c>
      <c r="D21" s="357">
        <v>3</v>
      </c>
      <c r="E21" s="358"/>
      <c r="F21" s="358"/>
      <c r="G21" s="358"/>
      <c r="H21" s="358"/>
      <c r="I21" s="357">
        <v>2</v>
      </c>
      <c r="J21" s="357">
        <v>10</v>
      </c>
      <c r="K21" s="357">
        <v>2</v>
      </c>
      <c r="L21" s="357">
        <v>0</v>
      </c>
      <c r="M21" s="357">
        <v>0</v>
      </c>
      <c r="N21" s="357">
        <v>5</v>
      </c>
      <c r="O21" s="357">
        <v>1</v>
      </c>
      <c r="P21" s="359">
        <v>0</v>
      </c>
      <c r="S21" s="52"/>
      <c r="T21" s="52"/>
      <c r="Z21">
        <v>26</v>
      </c>
      <c r="AB21">
        <v>4</v>
      </c>
      <c r="AD21">
        <v>3</v>
      </c>
      <c r="AY21">
        <v>0</v>
      </c>
      <c r="BG21">
        <v>0</v>
      </c>
    </row>
    <row r="22" spans="1:62" s="405" customFormat="1" ht="90.75" thickTop="1" x14ac:dyDescent="0.25">
      <c r="A22" s="360" t="s">
        <v>185</v>
      </c>
      <c r="B22" s="361" t="s">
        <v>501</v>
      </c>
      <c r="C22" s="362" t="s">
        <v>667</v>
      </c>
      <c r="D22" s="362" t="s">
        <v>668</v>
      </c>
      <c r="E22" s="363"/>
      <c r="F22" s="363"/>
      <c r="G22" s="363"/>
      <c r="H22" s="363"/>
      <c r="I22" s="362" t="s">
        <v>669</v>
      </c>
      <c r="J22" s="362" t="s">
        <v>670</v>
      </c>
      <c r="K22" s="362" t="s">
        <v>671</v>
      </c>
      <c r="L22" s="362"/>
      <c r="M22" s="362"/>
      <c r="N22" s="362" t="s">
        <v>503</v>
      </c>
      <c r="O22" s="362">
        <v>13</v>
      </c>
      <c r="P22" s="364"/>
      <c r="S22" s="406"/>
      <c r="T22" s="406"/>
      <c r="Z22" s="405" t="s">
        <v>736</v>
      </c>
      <c r="AB22" s="405" t="s">
        <v>738</v>
      </c>
      <c r="AD22" s="405" t="s">
        <v>740</v>
      </c>
    </row>
    <row r="23" spans="1:62" s="166" customFormat="1" x14ac:dyDescent="0.25">
      <c r="A23" s="349" t="s">
        <v>454</v>
      </c>
      <c r="B23" s="350">
        <v>4</v>
      </c>
      <c r="C23" s="351">
        <v>6</v>
      </c>
      <c r="D23" s="351">
        <v>3</v>
      </c>
      <c r="E23" s="352"/>
      <c r="F23" s="352"/>
      <c r="G23" s="352"/>
      <c r="H23" s="352"/>
      <c r="I23" s="351">
        <v>0</v>
      </c>
      <c r="J23" s="351">
        <v>0</v>
      </c>
      <c r="K23" s="351">
        <v>0</v>
      </c>
      <c r="L23" s="351">
        <v>1</v>
      </c>
      <c r="M23" s="351">
        <v>18</v>
      </c>
      <c r="N23" s="351">
        <v>3</v>
      </c>
      <c r="O23" s="351">
        <v>1</v>
      </c>
      <c r="P23" s="366">
        <v>0</v>
      </c>
      <c r="S23" s="52"/>
      <c r="T23" s="52"/>
      <c r="Z23" s="166">
        <v>9</v>
      </c>
      <c r="AB23" s="166">
        <v>8</v>
      </c>
      <c r="AD23" s="166">
        <v>2</v>
      </c>
      <c r="AY23" s="166">
        <v>10</v>
      </c>
      <c r="BG23" s="166">
        <v>0</v>
      </c>
    </row>
    <row r="24" spans="1:62" s="405" customFormat="1" ht="90.75" thickBot="1" x14ac:dyDescent="0.3">
      <c r="A24" s="367" t="s">
        <v>500</v>
      </c>
      <c r="B24" s="368" t="s">
        <v>502</v>
      </c>
      <c r="C24" s="369" t="s">
        <v>672</v>
      </c>
      <c r="D24" s="369" t="s">
        <v>673</v>
      </c>
      <c r="E24" s="370"/>
      <c r="F24" s="370"/>
      <c r="G24" s="370"/>
      <c r="H24" s="370"/>
      <c r="I24" s="369"/>
      <c r="J24" s="369"/>
      <c r="K24" s="369"/>
      <c r="L24" s="369">
        <v>52</v>
      </c>
      <c r="M24" s="369" t="s">
        <v>674</v>
      </c>
      <c r="N24" s="369" t="s">
        <v>504</v>
      </c>
      <c r="O24" s="369" t="s">
        <v>675</v>
      </c>
      <c r="P24" s="371"/>
      <c r="Q24" s="406"/>
      <c r="R24" s="407"/>
      <c r="S24" s="406"/>
      <c r="T24" s="406"/>
      <c r="Z24" s="405" t="s">
        <v>737</v>
      </c>
      <c r="AB24" s="405" t="s">
        <v>739</v>
      </c>
      <c r="AD24" s="405" t="s">
        <v>741</v>
      </c>
      <c r="AY24" s="405" t="s">
        <v>742</v>
      </c>
    </row>
    <row r="25" spans="1:62" ht="15.75" thickBot="1" x14ac:dyDescent="0.3">
      <c r="A25" s="372" t="s">
        <v>65</v>
      </c>
      <c r="B25" s="373"/>
      <c r="C25" s="374"/>
      <c r="D25" s="374"/>
      <c r="E25" s="375"/>
      <c r="F25" s="375"/>
      <c r="G25" s="375"/>
      <c r="H25" s="375"/>
      <c r="I25" s="374"/>
      <c r="J25" s="374"/>
      <c r="K25" s="374"/>
      <c r="L25" s="374"/>
      <c r="M25" s="374"/>
      <c r="N25" s="374"/>
      <c r="O25" s="374"/>
      <c r="P25" s="376"/>
      <c r="Q25" s="52"/>
      <c r="R25" s="283"/>
      <c r="S25" s="52"/>
      <c r="T25" s="52"/>
    </row>
    <row r="26" spans="1:62" x14ac:dyDescent="0.25">
      <c r="A26" s="52"/>
      <c r="B26" s="52"/>
      <c r="C26" s="52"/>
      <c r="D26" s="52"/>
      <c r="E26" s="52"/>
      <c r="F26" s="52"/>
      <c r="G26" s="52"/>
      <c r="H26" s="52"/>
      <c r="I26" s="52"/>
      <c r="J26" s="52"/>
      <c r="K26" s="52"/>
      <c r="L26" s="52"/>
      <c r="M26" s="52"/>
      <c r="N26" s="52"/>
      <c r="O26" s="52"/>
      <c r="P26" s="52"/>
      <c r="Q26" s="52"/>
      <c r="R26" s="283"/>
      <c r="S26" s="52"/>
      <c r="T26" s="52"/>
    </row>
    <row r="27" spans="1:62" x14ac:dyDescent="0.25">
      <c r="A27" s="52"/>
      <c r="B27" s="52" t="s">
        <v>470</v>
      </c>
      <c r="C27" s="52"/>
      <c r="D27" s="52"/>
      <c r="E27" s="52" t="s">
        <v>454</v>
      </c>
      <c r="F27" s="52"/>
      <c r="G27" s="52"/>
      <c r="H27" s="52"/>
      <c r="I27" s="52"/>
      <c r="J27" s="52"/>
      <c r="K27" s="52"/>
      <c r="L27" s="52"/>
      <c r="M27" s="52"/>
      <c r="N27" s="52"/>
      <c r="O27" s="52"/>
      <c r="P27" s="52"/>
      <c r="Q27" s="52">
        <f>SUM(B19:P19)</f>
        <v>930</v>
      </c>
      <c r="R27" s="283"/>
      <c r="S27" s="52"/>
      <c r="T27" s="52"/>
    </row>
    <row r="28" spans="1:62" x14ac:dyDescent="0.25">
      <c r="A28" s="52"/>
      <c r="B28" s="52" t="s">
        <v>676</v>
      </c>
      <c r="C28" s="52" t="s">
        <v>677</v>
      </c>
      <c r="D28" s="52"/>
      <c r="E28" s="52" t="s">
        <v>676</v>
      </c>
      <c r="F28" s="52" t="s">
        <v>677</v>
      </c>
      <c r="G28" s="52"/>
      <c r="H28" s="52"/>
      <c r="I28" s="52"/>
      <c r="J28" s="52"/>
      <c r="K28" s="52"/>
      <c r="L28" s="52"/>
      <c r="M28" s="52"/>
      <c r="N28" s="52"/>
      <c r="O28" s="52"/>
      <c r="P28" s="52"/>
      <c r="Q28" s="52">
        <f>SUM(B20:P20)</f>
        <v>890</v>
      </c>
      <c r="R28" s="283">
        <f>Q28/Q27</f>
        <v>0.956989247311828</v>
      </c>
      <c r="S28" s="52"/>
      <c r="T28" s="52"/>
    </row>
    <row r="29" spans="1:62" x14ac:dyDescent="0.25">
      <c r="A29" s="52"/>
      <c r="B29" s="52"/>
      <c r="C29" s="52"/>
      <c r="D29" s="52"/>
      <c r="E29" s="277">
        <v>1</v>
      </c>
      <c r="F29" s="277">
        <v>2</v>
      </c>
      <c r="G29" s="52"/>
      <c r="H29" s="52"/>
      <c r="I29" s="52"/>
      <c r="J29" s="52"/>
      <c r="K29" s="52"/>
      <c r="L29" s="52"/>
      <c r="M29" s="52"/>
      <c r="N29" s="52"/>
      <c r="O29" s="52"/>
      <c r="P29" s="52"/>
      <c r="Q29" s="52">
        <f>SUM(B21:P21)</f>
        <v>40</v>
      </c>
      <c r="R29" s="283">
        <f>Q29/Q27</f>
        <v>4.3010752688172046E-2</v>
      </c>
      <c r="S29" s="52"/>
      <c r="T29" s="52"/>
    </row>
    <row r="30" spans="1:62" x14ac:dyDescent="0.25">
      <c r="A30" s="52"/>
      <c r="B30" s="52">
        <v>4</v>
      </c>
      <c r="C30" s="52">
        <v>1</v>
      </c>
      <c r="D30" s="52"/>
      <c r="E30" s="277">
        <v>4</v>
      </c>
      <c r="F30" s="277">
        <v>3</v>
      </c>
      <c r="G30" s="52"/>
      <c r="H30" s="52"/>
      <c r="I30" s="52"/>
      <c r="J30" s="52"/>
      <c r="K30" s="52"/>
      <c r="L30" s="52"/>
      <c r="M30" s="52"/>
      <c r="N30" s="52"/>
      <c r="O30" s="52"/>
      <c r="P30" s="52"/>
      <c r="Q30" s="52"/>
      <c r="R30" s="365"/>
      <c r="S30" s="52"/>
      <c r="T30" s="52"/>
    </row>
    <row r="31" spans="1:62" x14ac:dyDescent="0.25">
      <c r="A31" s="52"/>
      <c r="B31" s="52"/>
      <c r="C31" s="52"/>
      <c r="D31" s="52"/>
      <c r="E31" s="277">
        <v>10</v>
      </c>
      <c r="F31" s="277">
        <v>6</v>
      </c>
      <c r="G31" s="52"/>
      <c r="H31" s="52"/>
      <c r="I31" s="52"/>
      <c r="J31" s="52"/>
      <c r="K31" s="52"/>
      <c r="L31" s="52"/>
      <c r="M31" s="52"/>
      <c r="N31" s="52"/>
      <c r="O31" s="52"/>
      <c r="P31" s="52"/>
      <c r="Q31" s="52">
        <f>SUM(B23:P23)</f>
        <v>36</v>
      </c>
      <c r="R31" s="283">
        <f>Q31/Q27</f>
        <v>3.870967741935484E-2</v>
      </c>
      <c r="S31" s="52"/>
      <c r="T31" s="52"/>
    </row>
    <row r="32" spans="1:62" x14ac:dyDescent="0.25">
      <c r="A32" s="52"/>
      <c r="B32" s="52">
        <v>13</v>
      </c>
      <c r="C32" s="52">
        <v>7</v>
      </c>
      <c r="D32" s="52"/>
      <c r="E32" s="277">
        <v>13</v>
      </c>
      <c r="F32" s="277">
        <v>1</v>
      </c>
      <c r="G32" s="52"/>
      <c r="H32" s="52"/>
      <c r="I32" s="52"/>
      <c r="J32" s="52"/>
      <c r="K32" s="52"/>
      <c r="L32" s="52"/>
      <c r="M32" s="52"/>
      <c r="N32" s="52"/>
      <c r="O32" s="52"/>
      <c r="P32" s="52"/>
      <c r="Q32" s="52"/>
      <c r="R32" s="283"/>
      <c r="S32" s="52"/>
      <c r="T32" s="52"/>
    </row>
    <row r="33" spans="1:20" x14ac:dyDescent="0.25">
      <c r="A33" s="52"/>
      <c r="B33" s="52">
        <v>15</v>
      </c>
      <c r="C33" s="52">
        <v>2</v>
      </c>
      <c r="D33" s="52"/>
      <c r="E33" s="277"/>
      <c r="F33" s="277"/>
      <c r="G33" s="52"/>
      <c r="H33" s="52"/>
      <c r="I33" s="52"/>
      <c r="J33" s="52"/>
      <c r="K33" s="52"/>
      <c r="L33" s="52"/>
      <c r="M33" s="52"/>
      <c r="N33" s="52"/>
      <c r="O33" s="52"/>
      <c r="P33" s="52"/>
      <c r="Q33" s="52"/>
      <c r="R33" s="283"/>
      <c r="S33" s="52"/>
      <c r="T33" s="52"/>
    </row>
    <row r="34" spans="1:20" x14ac:dyDescent="0.25">
      <c r="A34" s="52"/>
      <c r="B34" s="52">
        <v>17</v>
      </c>
      <c r="C34" s="52">
        <v>2</v>
      </c>
      <c r="D34" s="52"/>
      <c r="E34" s="277">
        <v>17</v>
      </c>
      <c r="F34" s="277">
        <v>6</v>
      </c>
      <c r="G34" s="52"/>
      <c r="H34" s="52"/>
      <c r="I34" s="52"/>
      <c r="J34" s="52"/>
      <c r="K34" s="52"/>
      <c r="L34" s="52"/>
      <c r="M34" s="52"/>
      <c r="N34" s="52"/>
      <c r="O34" s="52"/>
      <c r="P34" s="52"/>
      <c r="Q34" s="52"/>
      <c r="R34" s="283"/>
      <c r="S34" s="52"/>
      <c r="T34" s="52"/>
    </row>
    <row r="35" spans="1:20" x14ac:dyDescent="0.25">
      <c r="A35" s="52"/>
      <c r="B35" s="52">
        <v>21</v>
      </c>
      <c r="C35" s="52">
        <v>1</v>
      </c>
      <c r="D35" s="52"/>
      <c r="E35" s="277">
        <v>21</v>
      </c>
      <c r="F35" s="277">
        <v>8</v>
      </c>
      <c r="G35" s="52"/>
      <c r="H35" s="52"/>
      <c r="I35" s="52"/>
      <c r="J35" s="52"/>
      <c r="K35" s="52"/>
      <c r="L35" s="52"/>
      <c r="M35" s="52"/>
      <c r="N35" s="52"/>
      <c r="O35" s="52"/>
      <c r="P35" s="52"/>
      <c r="Q35" s="52"/>
      <c r="R35" s="283"/>
      <c r="S35" s="52"/>
      <c r="T35" s="52"/>
    </row>
    <row r="36" spans="1:20" x14ac:dyDescent="0.25">
      <c r="A36" s="52"/>
      <c r="B36" s="52"/>
      <c r="C36" s="52"/>
      <c r="D36" s="52"/>
      <c r="E36" s="277">
        <v>25</v>
      </c>
      <c r="F36" s="277">
        <v>1</v>
      </c>
      <c r="G36" s="52"/>
      <c r="H36" s="52"/>
      <c r="I36" s="52"/>
      <c r="J36" s="52"/>
      <c r="K36" s="52"/>
      <c r="L36" s="52"/>
      <c r="M36" s="52"/>
      <c r="N36" s="52"/>
      <c r="O36" s="52"/>
      <c r="P36" s="52"/>
      <c r="Q36" s="52"/>
      <c r="R36" s="283"/>
      <c r="S36" s="52"/>
      <c r="T36" s="52"/>
    </row>
    <row r="37" spans="1:20" x14ac:dyDescent="0.25">
      <c r="A37" s="52"/>
      <c r="B37" s="52"/>
      <c r="C37" s="52"/>
      <c r="D37" s="52"/>
      <c r="E37" s="277">
        <v>27</v>
      </c>
      <c r="F37" s="277">
        <v>6</v>
      </c>
      <c r="G37" s="52"/>
      <c r="H37" s="52"/>
      <c r="I37" s="52"/>
      <c r="J37" s="52"/>
      <c r="K37" s="52"/>
      <c r="L37" s="52"/>
      <c r="M37" s="52"/>
      <c r="N37" s="52"/>
      <c r="O37" s="52"/>
      <c r="P37" s="52"/>
      <c r="Q37" s="52"/>
      <c r="R37" s="283"/>
      <c r="S37" s="52"/>
      <c r="T37" s="52"/>
    </row>
    <row r="38" spans="1:20" x14ac:dyDescent="0.25">
      <c r="A38" s="52"/>
      <c r="B38" s="52"/>
      <c r="C38" s="52"/>
      <c r="D38" s="52"/>
      <c r="E38" s="277">
        <v>30</v>
      </c>
      <c r="F38" s="277">
        <v>2</v>
      </c>
      <c r="G38" s="52"/>
      <c r="H38" s="52"/>
      <c r="I38" s="52"/>
      <c r="J38" s="52"/>
      <c r="K38" s="52"/>
      <c r="L38" s="52"/>
      <c r="M38" s="52"/>
      <c r="N38" s="52"/>
      <c r="O38" s="52"/>
      <c r="P38" s="52"/>
      <c r="Q38" s="52"/>
      <c r="R38" s="283"/>
      <c r="S38" s="52"/>
      <c r="T38" s="52"/>
    </row>
    <row r="39" spans="1:20" x14ac:dyDescent="0.25">
      <c r="A39" s="52"/>
      <c r="B39" s="52">
        <v>35</v>
      </c>
      <c r="C39" s="52">
        <v>4</v>
      </c>
      <c r="D39" s="52"/>
      <c r="E39" s="277">
        <v>35</v>
      </c>
      <c r="F39" s="277">
        <v>1</v>
      </c>
      <c r="G39" s="52"/>
      <c r="H39" s="52"/>
      <c r="I39" s="52"/>
      <c r="J39" s="52"/>
      <c r="K39" s="52"/>
      <c r="L39" s="52"/>
      <c r="M39" s="52"/>
      <c r="N39" s="52"/>
      <c r="O39" s="52"/>
      <c r="P39" s="52"/>
      <c r="Q39" s="52"/>
      <c r="R39" s="283"/>
      <c r="S39" s="52"/>
      <c r="T39" s="52"/>
    </row>
    <row r="40" spans="1:20" x14ac:dyDescent="0.25">
      <c r="A40" s="52"/>
      <c r="B40" s="52">
        <v>37</v>
      </c>
      <c r="C40" s="52">
        <v>1</v>
      </c>
      <c r="D40" s="52"/>
      <c r="E40" s="277"/>
      <c r="F40" s="277"/>
      <c r="G40" s="52"/>
      <c r="H40" s="52"/>
      <c r="I40" s="52"/>
      <c r="J40" s="52"/>
      <c r="K40" s="52"/>
      <c r="L40" s="52"/>
      <c r="M40" s="52"/>
      <c r="N40" s="52"/>
      <c r="O40" s="52"/>
      <c r="P40" s="52"/>
      <c r="Q40" s="52"/>
      <c r="R40" s="283"/>
      <c r="S40" s="52"/>
      <c r="T40" s="52"/>
    </row>
    <row r="41" spans="1:20" x14ac:dyDescent="0.25">
      <c r="A41" s="52"/>
      <c r="B41" s="52">
        <v>44</v>
      </c>
      <c r="C41" s="52">
        <v>7</v>
      </c>
      <c r="D41" s="52"/>
      <c r="E41" s="277">
        <v>44</v>
      </c>
      <c r="F41" s="277">
        <v>2</v>
      </c>
      <c r="G41" s="52"/>
      <c r="H41" s="52"/>
      <c r="I41" s="52"/>
      <c r="J41" s="52"/>
      <c r="K41" s="52"/>
      <c r="L41" s="52"/>
      <c r="M41" s="52"/>
      <c r="N41" s="52"/>
      <c r="O41" s="52"/>
      <c r="P41" s="52"/>
      <c r="Q41" s="52"/>
      <c r="R41" s="283"/>
      <c r="S41" s="52"/>
      <c r="T41" s="52"/>
    </row>
    <row r="42" spans="1:20" x14ac:dyDescent="0.25">
      <c r="A42" s="52"/>
      <c r="B42" s="52">
        <v>45</v>
      </c>
      <c r="C42" s="52">
        <v>1</v>
      </c>
      <c r="D42" s="52"/>
      <c r="E42" s="277"/>
      <c r="F42" s="277"/>
      <c r="G42" s="52"/>
      <c r="H42" s="52"/>
      <c r="I42" s="52"/>
      <c r="J42" s="52"/>
      <c r="K42" s="52"/>
      <c r="L42" s="52"/>
      <c r="M42" s="52"/>
      <c r="N42" s="52"/>
      <c r="O42" s="52"/>
      <c r="P42" s="52"/>
      <c r="Q42" s="52"/>
      <c r="R42" s="283"/>
      <c r="S42" s="52"/>
      <c r="T42" s="52"/>
    </row>
    <row r="43" spans="1:20" x14ac:dyDescent="0.25">
      <c r="A43" s="52"/>
      <c r="B43" s="52">
        <v>49</v>
      </c>
      <c r="C43" s="52">
        <v>1</v>
      </c>
      <c r="D43" s="52"/>
      <c r="E43" s="277">
        <v>49</v>
      </c>
      <c r="F43" s="277">
        <v>3</v>
      </c>
      <c r="G43" s="52"/>
      <c r="H43" s="52"/>
      <c r="I43" s="52"/>
      <c r="J43" s="52"/>
      <c r="K43" s="52"/>
      <c r="L43" s="52"/>
      <c r="M43" s="52"/>
      <c r="N43" s="52"/>
      <c r="O43" s="52"/>
      <c r="P43" s="52"/>
      <c r="Q43" s="52"/>
      <c r="R43" s="283"/>
      <c r="S43" s="52"/>
      <c r="T43" s="52"/>
    </row>
    <row r="44" spans="1:20" x14ac:dyDescent="0.25">
      <c r="A44" s="52"/>
      <c r="B44" s="52">
        <v>50</v>
      </c>
      <c r="C44" s="52">
        <v>2</v>
      </c>
      <c r="D44" s="52"/>
      <c r="E44" s="277">
        <v>50</v>
      </c>
      <c r="F44" s="277">
        <v>3</v>
      </c>
      <c r="G44" s="52"/>
      <c r="H44" s="52"/>
      <c r="I44" s="52"/>
      <c r="J44" s="52"/>
      <c r="K44" s="52"/>
      <c r="L44" s="52"/>
      <c r="M44" s="52"/>
      <c r="N44" s="52"/>
      <c r="O44" s="52"/>
      <c r="P44" s="52"/>
      <c r="Q44" s="52"/>
      <c r="R44" s="283"/>
      <c r="S44" s="52"/>
      <c r="T44" s="52"/>
    </row>
    <row r="45" spans="1:20" x14ac:dyDescent="0.25">
      <c r="A45" s="52"/>
      <c r="B45" s="52"/>
      <c r="C45" s="52"/>
      <c r="D45" s="52"/>
      <c r="E45" s="277">
        <v>52</v>
      </c>
      <c r="F45" s="277">
        <v>8</v>
      </c>
      <c r="G45" s="52"/>
      <c r="H45" s="52"/>
      <c r="I45" s="52"/>
      <c r="J45" s="52"/>
      <c r="K45" s="52"/>
      <c r="L45" s="52"/>
      <c r="M45" s="52"/>
      <c r="N45" s="52"/>
      <c r="O45" s="52"/>
      <c r="P45" s="52"/>
      <c r="Q45" s="52"/>
      <c r="R45" s="283"/>
      <c r="S45" s="52"/>
      <c r="T45" s="52"/>
    </row>
    <row r="46" spans="1:20" x14ac:dyDescent="0.25">
      <c r="A46" s="52"/>
      <c r="B46" s="52">
        <v>56</v>
      </c>
      <c r="C46" s="52">
        <v>2</v>
      </c>
      <c r="D46" s="52"/>
      <c r="E46" s="277">
        <v>56</v>
      </c>
      <c r="F46" s="277">
        <v>6</v>
      </c>
      <c r="G46" s="52"/>
      <c r="H46" s="52"/>
      <c r="I46" s="52"/>
      <c r="J46" s="52"/>
      <c r="K46" s="52"/>
      <c r="L46" s="52"/>
      <c r="M46" s="52"/>
      <c r="N46" s="52"/>
      <c r="O46" s="52"/>
      <c r="P46" s="52"/>
      <c r="Q46" s="52"/>
      <c r="R46" s="283"/>
      <c r="S46" s="52"/>
      <c r="T46" s="52"/>
    </row>
    <row r="47" spans="1:20" x14ac:dyDescent="0.25">
      <c r="A47" s="52"/>
      <c r="B47" s="52">
        <v>59</v>
      </c>
      <c r="C47" s="52">
        <v>9</v>
      </c>
      <c r="D47" s="52"/>
      <c r="E47" s="277">
        <v>59</v>
      </c>
      <c r="F47" s="277">
        <v>5</v>
      </c>
      <c r="G47" s="52"/>
      <c r="H47" s="52"/>
      <c r="I47" s="52"/>
      <c r="J47" s="52"/>
      <c r="K47" s="52"/>
      <c r="L47" s="52"/>
      <c r="M47" s="52"/>
      <c r="N47" s="52"/>
      <c r="O47" s="52"/>
      <c r="P47" s="52"/>
      <c r="Q47" s="52"/>
      <c r="R47" s="283"/>
      <c r="S47" s="52"/>
      <c r="T47" s="52"/>
    </row>
    <row r="48" spans="1:20" x14ac:dyDescent="0.25">
      <c r="A48" s="52"/>
      <c r="B48" s="52"/>
      <c r="C48" s="52">
        <f>SUM(C30:C47)</f>
        <v>40</v>
      </c>
      <c r="D48" s="52"/>
      <c r="E48" s="52"/>
      <c r="F48" s="52">
        <f>SUM(F29:F47)</f>
        <v>63</v>
      </c>
      <c r="G48" s="52"/>
      <c r="H48" s="52"/>
      <c r="I48" s="52"/>
      <c r="J48" s="52"/>
      <c r="K48" s="52"/>
      <c r="L48" s="52"/>
      <c r="M48" s="52"/>
      <c r="N48" s="52"/>
      <c r="O48" s="52"/>
      <c r="P48" s="52"/>
      <c r="Q48" s="52"/>
      <c r="R48" s="283"/>
      <c r="S48" s="52"/>
      <c r="T48" s="52"/>
    </row>
    <row r="49" spans="1:20" x14ac:dyDescent="0.25">
      <c r="A49" s="52"/>
      <c r="B49" s="52"/>
      <c r="C49" s="52"/>
      <c r="D49" s="52"/>
      <c r="E49" s="52"/>
      <c r="F49" s="52"/>
      <c r="G49" s="52"/>
      <c r="H49" s="52"/>
      <c r="I49" s="52"/>
      <c r="J49" s="52"/>
      <c r="K49" s="52"/>
      <c r="L49" s="52"/>
      <c r="M49" s="52"/>
      <c r="N49" s="52"/>
      <c r="O49" s="52"/>
      <c r="P49" s="52"/>
      <c r="Q49" s="52"/>
      <c r="R49" s="283"/>
      <c r="S49" s="52"/>
      <c r="T49" s="52"/>
    </row>
    <row r="50" spans="1:20" x14ac:dyDescent="0.25">
      <c r="A50" s="52"/>
      <c r="B50" s="52"/>
      <c r="C50" s="52"/>
      <c r="D50" s="52"/>
      <c r="E50" s="52"/>
      <c r="F50" s="52"/>
      <c r="G50" s="52"/>
      <c r="H50" s="52"/>
      <c r="I50" s="52"/>
      <c r="J50" s="52"/>
      <c r="K50" s="52"/>
      <c r="L50" s="52"/>
      <c r="M50" s="52"/>
      <c r="N50" s="52"/>
      <c r="O50" s="52"/>
      <c r="P50" s="52"/>
      <c r="Q50" s="52"/>
      <c r="R50" s="283"/>
      <c r="S50" s="52"/>
      <c r="T50" s="52"/>
    </row>
    <row r="51" spans="1:20" x14ac:dyDescent="0.25">
      <c r="A51" s="52"/>
      <c r="B51" s="52"/>
      <c r="C51" s="52"/>
      <c r="D51" s="52"/>
      <c r="E51" s="52"/>
      <c r="F51" s="52"/>
      <c r="G51" s="52"/>
      <c r="H51" s="52"/>
      <c r="I51" s="52"/>
      <c r="J51" s="52"/>
      <c r="K51" s="52"/>
      <c r="L51" s="52"/>
      <c r="M51" s="52"/>
      <c r="N51" s="52"/>
      <c r="O51" s="52"/>
      <c r="P51" s="52"/>
      <c r="Q51" s="52"/>
      <c r="R51" s="283"/>
      <c r="S51" s="52"/>
      <c r="T51" s="52"/>
    </row>
    <row r="52" spans="1:20" x14ac:dyDescent="0.25">
      <c r="A52" s="52"/>
      <c r="B52" s="52"/>
      <c r="C52" s="52"/>
      <c r="D52" s="52"/>
      <c r="E52" s="52"/>
      <c r="F52" s="52"/>
      <c r="G52" s="52"/>
      <c r="H52" s="52"/>
      <c r="I52" s="52"/>
      <c r="J52" s="52"/>
      <c r="K52" s="52"/>
      <c r="L52" s="52"/>
      <c r="M52" s="52"/>
      <c r="N52" s="52"/>
      <c r="O52" s="52"/>
      <c r="P52" s="52"/>
      <c r="Q52" s="52"/>
      <c r="R52" s="283"/>
      <c r="S52" s="52"/>
      <c r="T52" s="52"/>
    </row>
    <row r="53" spans="1:20" x14ac:dyDescent="0.25">
      <c r="A53" s="52"/>
      <c r="B53" s="52"/>
      <c r="C53" s="52"/>
      <c r="D53" s="52"/>
      <c r="E53" s="52"/>
      <c r="F53" s="52"/>
      <c r="G53" s="52"/>
      <c r="H53" s="52"/>
      <c r="I53" s="52"/>
      <c r="J53" s="52"/>
      <c r="K53" s="52"/>
      <c r="L53" s="52"/>
      <c r="M53" s="52"/>
      <c r="N53" s="52"/>
      <c r="O53" s="52"/>
      <c r="P53" s="52"/>
      <c r="Q53" s="52"/>
      <c r="R53" s="283"/>
      <c r="S53" s="52"/>
      <c r="T53" s="52"/>
    </row>
    <row r="54" spans="1:20" x14ac:dyDescent="0.25">
      <c r="A54" s="52"/>
      <c r="B54" s="52"/>
      <c r="C54" s="52"/>
      <c r="D54" s="52"/>
      <c r="E54" s="52"/>
      <c r="F54" s="52"/>
      <c r="G54" s="52"/>
      <c r="H54" s="52"/>
      <c r="I54" s="52"/>
      <c r="J54" s="52"/>
      <c r="K54" s="52"/>
      <c r="L54" s="52"/>
      <c r="M54" s="52"/>
      <c r="N54" s="52"/>
      <c r="O54" s="52"/>
      <c r="P54" s="52"/>
      <c r="Q54" s="52"/>
      <c r="R54" s="283"/>
      <c r="S54" s="52"/>
      <c r="T54" s="52"/>
    </row>
    <row r="55" spans="1:20" x14ac:dyDescent="0.25">
      <c r="A55" s="52"/>
      <c r="B55" s="52"/>
      <c r="C55" s="52"/>
      <c r="D55" s="52"/>
      <c r="E55" s="52"/>
      <c r="F55" s="52"/>
      <c r="G55" s="52"/>
      <c r="H55" s="52"/>
      <c r="I55" s="52"/>
      <c r="J55" s="52"/>
      <c r="K55" s="52"/>
      <c r="L55" s="52"/>
      <c r="M55" s="52"/>
      <c r="N55" s="52"/>
      <c r="O55" s="52"/>
      <c r="P55" s="52"/>
      <c r="Q55" s="52"/>
      <c r="R55" s="283"/>
      <c r="S55" s="52"/>
      <c r="T55" s="52"/>
    </row>
    <row r="56" spans="1:20" x14ac:dyDescent="0.25">
      <c r="A56" s="52"/>
      <c r="B56" s="52"/>
      <c r="C56" s="52"/>
      <c r="D56" s="52"/>
      <c r="E56" s="52"/>
      <c r="F56" s="52"/>
      <c r="G56" s="52"/>
      <c r="H56" s="52"/>
      <c r="I56" s="52"/>
      <c r="J56" s="52"/>
      <c r="K56" s="52"/>
      <c r="L56" s="52"/>
      <c r="M56" s="52"/>
      <c r="N56" s="52"/>
      <c r="O56" s="52"/>
      <c r="P56" s="52"/>
      <c r="Q56" s="52"/>
      <c r="R56" s="283"/>
      <c r="S56" s="52"/>
      <c r="T56" s="52"/>
    </row>
    <row r="57" spans="1:20" x14ac:dyDescent="0.25">
      <c r="A57" s="52"/>
      <c r="B57" s="52"/>
      <c r="C57" s="52"/>
      <c r="D57" s="52"/>
      <c r="E57" s="52"/>
      <c r="F57" s="52"/>
      <c r="G57" s="52"/>
      <c r="H57" s="52"/>
      <c r="I57" s="52"/>
      <c r="J57" s="52"/>
      <c r="K57" s="52"/>
      <c r="L57" s="52"/>
      <c r="M57" s="52"/>
      <c r="N57" s="52"/>
      <c r="O57" s="52"/>
      <c r="P57" s="52"/>
      <c r="Q57" s="52"/>
      <c r="R57" s="283"/>
      <c r="S57" s="52"/>
      <c r="T57" s="52"/>
    </row>
    <row r="58" spans="1:20" x14ac:dyDescent="0.25">
      <c r="A58" s="52"/>
      <c r="B58" s="52"/>
      <c r="C58" s="52"/>
      <c r="D58" s="52"/>
      <c r="E58" s="52"/>
      <c r="F58" s="52"/>
      <c r="G58" s="52"/>
      <c r="H58" s="52"/>
      <c r="I58" s="52"/>
      <c r="J58" s="52"/>
      <c r="K58" s="52"/>
      <c r="L58" s="52"/>
      <c r="M58" s="52"/>
      <c r="N58" s="52"/>
      <c r="O58" s="52"/>
      <c r="P58" s="52"/>
      <c r="Q58" s="52"/>
      <c r="R58" s="283"/>
      <c r="S58" s="52"/>
      <c r="T58" s="52"/>
    </row>
    <row r="59" spans="1:20" x14ac:dyDescent="0.25">
      <c r="A59" s="52"/>
      <c r="B59" s="52"/>
      <c r="C59" s="52"/>
      <c r="D59" s="52"/>
      <c r="E59" s="52"/>
      <c r="F59" s="52"/>
      <c r="G59" s="52"/>
      <c r="H59" s="52"/>
      <c r="I59" s="52"/>
      <c r="J59" s="52"/>
      <c r="K59" s="52"/>
      <c r="L59" s="52"/>
      <c r="M59" s="52"/>
      <c r="N59" s="52"/>
      <c r="O59" s="52"/>
      <c r="P59" s="52"/>
      <c r="Q59" s="52"/>
      <c r="R59" s="283"/>
      <c r="S59" s="52"/>
      <c r="T59" s="52"/>
    </row>
    <row r="60" spans="1:20" x14ac:dyDescent="0.25">
      <c r="A60" s="52"/>
      <c r="B60" s="52"/>
      <c r="C60" s="52"/>
      <c r="D60" s="52"/>
      <c r="E60" s="52"/>
      <c r="F60" s="52"/>
      <c r="G60" s="52"/>
      <c r="H60" s="52"/>
      <c r="I60" s="52"/>
      <c r="J60" s="52"/>
      <c r="K60" s="52"/>
      <c r="L60" s="52"/>
      <c r="M60" s="52"/>
      <c r="N60" s="52"/>
      <c r="O60" s="52"/>
      <c r="P60" s="52"/>
      <c r="Q60" s="52"/>
      <c r="R60" s="283"/>
      <c r="S60" s="52"/>
      <c r="T60" s="52"/>
    </row>
    <row r="61" spans="1:20" x14ac:dyDescent="0.25">
      <c r="A61" s="52"/>
      <c r="B61" s="52"/>
      <c r="C61" s="52"/>
      <c r="D61" s="52"/>
      <c r="E61" s="52"/>
      <c r="F61" s="52"/>
      <c r="G61" s="52"/>
      <c r="H61" s="52"/>
      <c r="I61" s="52"/>
      <c r="J61" s="52"/>
      <c r="K61" s="52"/>
      <c r="L61" s="52"/>
      <c r="M61" s="52"/>
      <c r="N61" s="52"/>
      <c r="O61" s="52"/>
      <c r="P61" s="52"/>
      <c r="Q61" s="52"/>
      <c r="R61" s="283"/>
      <c r="S61" s="52"/>
      <c r="T61" s="52"/>
    </row>
    <row r="62" spans="1:20" x14ac:dyDescent="0.25">
      <c r="A62" s="52"/>
      <c r="B62" s="52"/>
      <c r="C62" s="52"/>
      <c r="D62" s="52"/>
      <c r="E62" s="52"/>
      <c r="F62" s="52"/>
      <c r="G62" s="52"/>
      <c r="H62" s="52"/>
      <c r="I62" s="52"/>
      <c r="J62" s="52"/>
      <c r="K62" s="52"/>
      <c r="L62" s="52"/>
      <c r="M62" s="52"/>
      <c r="N62" s="52"/>
      <c r="O62" s="52"/>
      <c r="P62" s="52"/>
      <c r="Q62" s="52"/>
      <c r="R62" s="283"/>
      <c r="S62" s="52"/>
      <c r="T62" s="52"/>
    </row>
    <row r="63" spans="1:20" x14ac:dyDescent="0.25">
      <c r="A63" s="52"/>
      <c r="B63" s="52"/>
      <c r="C63" s="52"/>
      <c r="D63" s="52"/>
      <c r="E63" s="52"/>
      <c r="F63" s="52"/>
      <c r="G63" s="52"/>
      <c r="H63" s="52"/>
      <c r="I63" s="52"/>
      <c r="J63" s="52"/>
      <c r="K63" s="52"/>
      <c r="L63" s="52"/>
      <c r="M63" s="52"/>
      <c r="N63" s="52"/>
      <c r="O63" s="52"/>
      <c r="P63" s="52"/>
      <c r="Q63" s="52"/>
      <c r="R63" s="283"/>
      <c r="S63" s="52"/>
      <c r="T63" s="52"/>
    </row>
    <row r="64" spans="1:20" x14ac:dyDescent="0.25">
      <c r="A64" s="52"/>
      <c r="B64" s="52"/>
      <c r="C64" s="52"/>
      <c r="D64" s="52"/>
      <c r="E64" s="52"/>
      <c r="F64" s="52"/>
      <c r="G64" s="52"/>
      <c r="H64" s="52"/>
      <c r="I64" s="52"/>
      <c r="J64" s="52"/>
      <c r="K64" s="52"/>
      <c r="L64" s="52"/>
      <c r="M64" s="52"/>
      <c r="N64" s="52"/>
      <c r="O64" s="52"/>
      <c r="P64" s="52"/>
      <c r="Q64" s="52"/>
      <c r="R64" s="283"/>
      <c r="S64" s="52"/>
      <c r="T64" s="52"/>
    </row>
    <row r="65" spans="1:20" x14ac:dyDescent="0.25">
      <c r="A65" s="52"/>
      <c r="B65" s="52"/>
      <c r="C65" s="52"/>
      <c r="D65" s="52"/>
      <c r="E65" s="52"/>
      <c r="F65" s="52"/>
      <c r="G65" s="52"/>
      <c r="H65" s="52"/>
      <c r="I65" s="52"/>
      <c r="J65" s="52"/>
      <c r="K65" s="52"/>
      <c r="L65" s="52"/>
      <c r="M65" s="52"/>
      <c r="N65" s="52"/>
      <c r="O65" s="52"/>
      <c r="P65" s="52"/>
      <c r="Q65" s="52"/>
      <c r="R65" s="283"/>
      <c r="S65" s="52"/>
      <c r="T65" s="52"/>
    </row>
    <row r="66" spans="1:20" x14ac:dyDescent="0.25">
      <c r="A66" s="52"/>
      <c r="B66" s="52"/>
      <c r="C66" s="52"/>
      <c r="D66" s="52"/>
      <c r="E66" s="52"/>
      <c r="F66" s="52"/>
      <c r="G66" s="52"/>
      <c r="H66" s="52"/>
      <c r="I66" s="52"/>
      <c r="J66" s="52"/>
      <c r="K66" s="52"/>
      <c r="L66" s="52"/>
      <c r="M66" s="52"/>
      <c r="N66" s="52"/>
      <c r="O66" s="52"/>
      <c r="P66" s="52"/>
      <c r="Q66" s="52"/>
      <c r="R66" s="283"/>
      <c r="S66" s="52"/>
      <c r="T66" s="52"/>
    </row>
    <row r="67" spans="1:20" x14ac:dyDescent="0.25">
      <c r="A67" s="52"/>
      <c r="B67" s="52"/>
      <c r="C67" s="52"/>
      <c r="D67" s="52"/>
      <c r="E67" s="52"/>
      <c r="F67" s="52"/>
      <c r="G67" s="52"/>
      <c r="H67" s="52"/>
      <c r="I67" s="52"/>
      <c r="J67" s="52"/>
      <c r="K67" s="52"/>
      <c r="L67" s="52"/>
      <c r="M67" s="52"/>
      <c r="N67" s="52"/>
      <c r="O67" s="52"/>
      <c r="P67" s="52"/>
      <c r="Q67" s="52"/>
      <c r="R67" s="283"/>
      <c r="S67" s="52"/>
      <c r="T67" s="52"/>
    </row>
    <row r="68" spans="1:20" x14ac:dyDescent="0.25">
      <c r="A68" s="52"/>
      <c r="B68" s="52"/>
      <c r="C68" s="52"/>
      <c r="D68" s="52"/>
      <c r="E68" s="52"/>
      <c r="F68" s="52"/>
      <c r="G68" s="52"/>
      <c r="H68" s="52"/>
      <c r="I68" s="52"/>
      <c r="J68" s="52"/>
      <c r="K68" s="52"/>
      <c r="L68" s="52"/>
      <c r="M68" s="52"/>
      <c r="N68" s="52"/>
      <c r="O68" s="52"/>
      <c r="P68" s="52"/>
      <c r="Q68" s="52"/>
      <c r="R68" s="283"/>
      <c r="S68" s="52"/>
      <c r="T68" s="52"/>
    </row>
    <row r="69" spans="1:20" x14ac:dyDescent="0.25">
      <c r="A69" s="52"/>
      <c r="B69" s="52"/>
      <c r="C69" s="52"/>
      <c r="D69" s="52"/>
      <c r="E69" s="52"/>
      <c r="F69" s="52"/>
      <c r="G69" s="52"/>
      <c r="H69" s="52"/>
      <c r="I69" s="52"/>
      <c r="J69" s="52"/>
      <c r="K69" s="52"/>
      <c r="L69" s="52"/>
      <c r="M69" s="52"/>
      <c r="N69" s="52"/>
      <c r="O69" s="52"/>
      <c r="P69" s="52"/>
      <c r="Q69" s="52"/>
      <c r="R69" s="283"/>
      <c r="S69" s="52"/>
      <c r="T69" s="52"/>
    </row>
  </sheetData>
  <pageMargins left="0.7" right="0.7" top="0.75" bottom="0.75" header="0.3" footer="0.3"/>
  <pageSetup scale="42" orientation="landscape"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7"/>
  <sheetViews>
    <sheetView topLeftCell="A4" zoomScale="85" zoomScaleNormal="85" workbookViewId="0">
      <selection activeCell="I22" sqref="I22"/>
    </sheetView>
  </sheetViews>
  <sheetFormatPr defaultRowHeight="15" x14ac:dyDescent="0.25"/>
  <cols>
    <col min="1" max="1" width="17.85546875" bestFit="1" customWidth="1"/>
  </cols>
  <sheetData>
    <row r="1" spans="1:2" x14ac:dyDescent="0.25">
      <c r="A1" t="s">
        <v>66</v>
      </c>
      <c r="B1" t="s">
        <v>44</v>
      </c>
    </row>
    <row r="2" spans="1:2" x14ac:dyDescent="0.25">
      <c r="A2" t="s">
        <v>67</v>
      </c>
      <c r="B2">
        <v>22</v>
      </c>
    </row>
    <row r="3" spans="1:2" x14ac:dyDescent="0.25">
      <c r="A3" t="s">
        <v>68</v>
      </c>
      <c r="B3">
        <v>34.5</v>
      </c>
    </row>
    <row r="4" spans="1:2" x14ac:dyDescent="0.25">
      <c r="A4" t="s">
        <v>69</v>
      </c>
      <c r="B4">
        <v>22</v>
      </c>
    </row>
    <row r="5" spans="1:2" x14ac:dyDescent="0.25">
      <c r="A5" t="s">
        <v>70</v>
      </c>
      <c r="B5">
        <v>31.17</v>
      </c>
    </row>
    <row r="6" spans="1:2" x14ac:dyDescent="0.25">
      <c r="A6" t="s">
        <v>71</v>
      </c>
      <c r="B6">
        <v>26.5</v>
      </c>
    </row>
    <row r="7" spans="1:2" x14ac:dyDescent="0.25">
      <c r="A7" t="s">
        <v>75</v>
      </c>
      <c r="B7">
        <v>31.17</v>
      </c>
    </row>
    <row r="8" spans="1:2" x14ac:dyDescent="0.25">
      <c r="A8" t="s">
        <v>76</v>
      </c>
      <c r="B8">
        <v>26.92</v>
      </c>
    </row>
    <row r="9" spans="1:2" x14ac:dyDescent="0.25">
      <c r="A9" t="s">
        <v>72</v>
      </c>
      <c r="B9">
        <v>34.5</v>
      </c>
    </row>
    <row r="10" spans="1:2" x14ac:dyDescent="0.25">
      <c r="A10" t="s">
        <v>73</v>
      </c>
      <c r="B10">
        <v>26.6</v>
      </c>
    </row>
    <row r="11" spans="1:2" x14ac:dyDescent="0.25">
      <c r="A11" t="s">
        <v>74</v>
      </c>
      <c r="B11">
        <v>28.58</v>
      </c>
    </row>
    <row r="12" spans="1:2" x14ac:dyDescent="0.25">
      <c r="A12" t="s">
        <v>77</v>
      </c>
      <c r="B12">
        <v>28.58</v>
      </c>
    </row>
    <row r="13" spans="1:2" x14ac:dyDescent="0.25">
      <c r="A13" t="s">
        <v>78</v>
      </c>
      <c r="B13">
        <v>28.42</v>
      </c>
    </row>
    <row r="14" spans="1:2" x14ac:dyDescent="0.25">
      <c r="A14" t="s">
        <v>79</v>
      </c>
      <c r="B14">
        <v>26.33</v>
      </c>
    </row>
    <row r="15" spans="1:2" x14ac:dyDescent="0.25">
      <c r="A15" t="s">
        <v>80</v>
      </c>
      <c r="B15">
        <v>30.75</v>
      </c>
    </row>
    <row r="16" spans="1:2" x14ac:dyDescent="0.25">
      <c r="A16" t="s">
        <v>81</v>
      </c>
      <c r="B16">
        <v>26.92</v>
      </c>
    </row>
    <row r="17" spans="1:2" x14ac:dyDescent="0.25">
      <c r="A17" t="s">
        <v>82</v>
      </c>
      <c r="B17">
        <v>26.33</v>
      </c>
    </row>
    <row r="18" spans="1:2" x14ac:dyDescent="0.25">
      <c r="A18" t="s">
        <v>83</v>
      </c>
      <c r="B18">
        <v>28.42</v>
      </c>
    </row>
    <row r="19" spans="1:2" x14ac:dyDescent="0.25">
      <c r="A19" t="s">
        <v>84</v>
      </c>
      <c r="B19">
        <v>26.67</v>
      </c>
    </row>
    <row r="20" spans="1:2" x14ac:dyDescent="0.25">
      <c r="A20" t="s">
        <v>214</v>
      </c>
      <c r="B20">
        <v>26.67</v>
      </c>
    </row>
    <row r="21" spans="1:2" x14ac:dyDescent="0.25">
      <c r="A21" t="s">
        <v>85</v>
      </c>
      <c r="B21">
        <v>13.17</v>
      </c>
    </row>
    <row r="22" spans="1:2" x14ac:dyDescent="0.25">
      <c r="A22" t="s">
        <v>86</v>
      </c>
      <c r="B22">
        <v>34.04</v>
      </c>
    </row>
    <row r="23" spans="1:2" x14ac:dyDescent="0.25">
      <c r="A23" t="s">
        <v>87</v>
      </c>
      <c r="B23">
        <v>30.75</v>
      </c>
    </row>
    <row r="24" spans="1:2" x14ac:dyDescent="0.25">
      <c r="A24" t="s">
        <v>88</v>
      </c>
      <c r="B24">
        <v>40.5</v>
      </c>
    </row>
    <row r="25" spans="1:2" x14ac:dyDescent="0.25">
      <c r="A25" t="s">
        <v>89</v>
      </c>
      <c r="B25">
        <v>40.5</v>
      </c>
    </row>
    <row r="26" spans="1:2" x14ac:dyDescent="0.25">
      <c r="A26" t="s">
        <v>90</v>
      </c>
      <c r="B26">
        <v>23.79</v>
      </c>
    </row>
    <row r="27" spans="1:2" x14ac:dyDescent="0.25">
      <c r="A27" t="s">
        <v>91</v>
      </c>
      <c r="B27">
        <v>29.58</v>
      </c>
    </row>
    <row r="28" spans="1:2" x14ac:dyDescent="0.25">
      <c r="A28" t="s">
        <v>92</v>
      </c>
      <c r="B28">
        <v>13.17</v>
      </c>
    </row>
    <row r="29" spans="1:2" x14ac:dyDescent="0.25">
      <c r="A29" t="s">
        <v>93</v>
      </c>
      <c r="B29">
        <v>23.79</v>
      </c>
    </row>
    <row r="30" spans="1:2" x14ac:dyDescent="0.25">
      <c r="A30" t="s">
        <v>94</v>
      </c>
      <c r="B30">
        <v>35.17</v>
      </c>
    </row>
    <row r="31" spans="1:2" x14ac:dyDescent="0.25">
      <c r="A31" t="s">
        <v>95</v>
      </c>
      <c r="B31">
        <v>53.37</v>
      </c>
    </row>
    <row r="32" spans="1:2" x14ac:dyDescent="0.25">
      <c r="A32" t="s">
        <v>96</v>
      </c>
      <c r="B32">
        <v>24.5</v>
      </c>
    </row>
    <row r="33" spans="1:2" x14ac:dyDescent="0.25">
      <c r="A33" t="s">
        <v>97</v>
      </c>
      <c r="B33">
        <v>15.67</v>
      </c>
    </row>
    <row r="34" spans="1:2" x14ac:dyDescent="0.25">
      <c r="A34" t="s">
        <v>98</v>
      </c>
      <c r="B34">
        <v>24.5</v>
      </c>
    </row>
    <row r="35" spans="1:2" x14ac:dyDescent="0.25">
      <c r="A35" t="s">
        <v>99</v>
      </c>
      <c r="B35">
        <v>36</v>
      </c>
    </row>
    <row r="36" spans="1:2" x14ac:dyDescent="0.25">
      <c r="A36" t="s">
        <v>100</v>
      </c>
      <c r="B36">
        <v>36</v>
      </c>
    </row>
    <row r="37" spans="1:2" x14ac:dyDescent="0.25">
      <c r="A37" t="s">
        <v>101</v>
      </c>
      <c r="B37">
        <v>27.25</v>
      </c>
    </row>
    <row r="38" spans="1:2" x14ac:dyDescent="0.25">
      <c r="A38" t="s">
        <v>102</v>
      </c>
      <c r="B38">
        <v>34.04</v>
      </c>
    </row>
    <row r="39" spans="1:2" x14ac:dyDescent="0.25">
      <c r="A39" t="s">
        <v>103</v>
      </c>
      <c r="B39">
        <v>35.17</v>
      </c>
    </row>
    <row r="40" spans="1:2" x14ac:dyDescent="0.25">
      <c r="A40" t="s">
        <v>104</v>
      </c>
      <c r="B40">
        <v>27.25</v>
      </c>
    </row>
    <row r="41" spans="1:2" x14ac:dyDescent="0.25">
      <c r="A41" t="s">
        <v>105</v>
      </c>
      <c r="B41">
        <v>29.58</v>
      </c>
    </row>
    <row r="42" spans="1:2" x14ac:dyDescent="0.25">
      <c r="A42" t="s">
        <v>106</v>
      </c>
      <c r="B42">
        <v>53.37</v>
      </c>
    </row>
    <row r="43" spans="1:2" x14ac:dyDescent="0.25">
      <c r="A43" t="s">
        <v>107</v>
      </c>
      <c r="B43">
        <v>28.08</v>
      </c>
    </row>
    <row r="44" spans="1:2" x14ac:dyDescent="0.25">
      <c r="A44" t="s">
        <v>108</v>
      </c>
      <c r="B44">
        <v>28.08</v>
      </c>
    </row>
    <row r="45" spans="1:2" x14ac:dyDescent="0.25">
      <c r="A45" t="s">
        <v>109</v>
      </c>
      <c r="B45">
        <v>26</v>
      </c>
    </row>
    <row r="46" spans="1:2" x14ac:dyDescent="0.25">
      <c r="A46" t="s">
        <v>110</v>
      </c>
      <c r="B46">
        <v>15.67</v>
      </c>
    </row>
    <row r="47" spans="1:2" x14ac:dyDescent="0.25">
      <c r="A47" t="s">
        <v>111</v>
      </c>
      <c r="B47">
        <v>26</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1"/>
  <sheetViews>
    <sheetView zoomScale="85" zoomScaleNormal="85" workbookViewId="0">
      <pane ySplit="2" topLeftCell="A3" activePane="bottomLeft" state="frozen"/>
      <selection pane="bottomLeft" activeCell="D12" sqref="D12"/>
    </sheetView>
  </sheetViews>
  <sheetFormatPr defaultRowHeight="15" x14ac:dyDescent="0.25"/>
  <cols>
    <col min="1" max="1" width="10.42578125" bestFit="1" customWidth="1"/>
    <col min="2" max="2" width="22.42578125" customWidth="1"/>
    <col min="3" max="3" width="24.42578125" bestFit="1" customWidth="1"/>
    <col min="4" max="4" width="22.42578125" customWidth="1"/>
    <col min="5" max="5" width="23.140625" customWidth="1"/>
    <col min="6" max="10" width="22.42578125" customWidth="1"/>
  </cols>
  <sheetData>
    <row r="1" spans="1:12" x14ac:dyDescent="0.25">
      <c r="B1" s="583" t="s">
        <v>186</v>
      </c>
      <c r="C1" s="583"/>
      <c r="D1" s="583"/>
      <c r="E1" s="583"/>
      <c r="F1" s="583"/>
      <c r="G1" s="140" t="s">
        <v>471</v>
      </c>
      <c r="H1" s="136"/>
      <c r="I1" s="136" t="s">
        <v>472</v>
      </c>
      <c r="J1" s="136"/>
      <c r="K1" s="136"/>
      <c r="L1" s="136"/>
    </row>
    <row r="2" spans="1:12" x14ac:dyDescent="0.25">
      <c r="A2" t="s">
        <v>212</v>
      </c>
      <c r="B2" t="s">
        <v>187</v>
      </c>
      <c r="C2" t="s">
        <v>197</v>
      </c>
      <c r="D2" t="s">
        <v>203</v>
      </c>
      <c r="E2" t="s">
        <v>204</v>
      </c>
      <c r="F2" t="s">
        <v>205</v>
      </c>
      <c r="G2" s="137" t="s">
        <v>469</v>
      </c>
      <c r="H2" s="137" t="s">
        <v>470</v>
      </c>
      <c r="I2" s="137" t="s">
        <v>469</v>
      </c>
      <c r="J2" s="137" t="s">
        <v>470</v>
      </c>
      <c r="K2" s="87"/>
      <c r="L2" s="87"/>
    </row>
    <row r="3" spans="1:12" x14ac:dyDescent="0.25">
      <c r="A3">
        <v>1</v>
      </c>
      <c r="B3" t="s">
        <v>213</v>
      </c>
      <c r="C3" t="s">
        <v>213</v>
      </c>
      <c r="D3" t="s">
        <v>213</v>
      </c>
      <c r="G3" s="137">
        <v>1</v>
      </c>
      <c r="H3" s="137">
        <v>0</v>
      </c>
      <c r="I3" s="87"/>
      <c r="J3" s="87"/>
      <c r="K3" s="87"/>
      <c r="L3" s="87"/>
    </row>
    <row r="4" spans="1:12" x14ac:dyDescent="0.25">
      <c r="A4">
        <v>2</v>
      </c>
      <c r="B4" t="s">
        <v>188</v>
      </c>
      <c r="C4" t="s">
        <v>196</v>
      </c>
      <c r="D4" t="s">
        <v>188</v>
      </c>
      <c r="G4" s="137">
        <v>2</v>
      </c>
      <c r="H4" s="137">
        <v>1</v>
      </c>
      <c r="I4" s="87"/>
      <c r="J4" s="87"/>
      <c r="K4" s="87"/>
      <c r="L4" s="87"/>
    </row>
    <row r="5" spans="1:12" x14ac:dyDescent="0.25">
      <c r="A5">
        <v>3</v>
      </c>
      <c r="B5" t="s">
        <v>189</v>
      </c>
      <c r="C5" t="s">
        <v>271</v>
      </c>
      <c r="D5" t="s">
        <v>189</v>
      </c>
      <c r="G5" s="137">
        <v>3</v>
      </c>
      <c r="H5" s="137">
        <v>2</v>
      </c>
      <c r="I5" s="87"/>
      <c r="J5" s="87"/>
      <c r="K5" s="87"/>
      <c r="L5" s="87"/>
    </row>
    <row r="6" spans="1:12" x14ac:dyDescent="0.25">
      <c r="A6">
        <v>4</v>
      </c>
      <c r="B6" t="s">
        <v>190</v>
      </c>
      <c r="C6" t="s">
        <v>198</v>
      </c>
      <c r="D6" t="s">
        <v>190</v>
      </c>
      <c r="G6" s="137">
        <v>4</v>
      </c>
      <c r="H6" s="137">
        <v>3</v>
      </c>
      <c r="I6" s="87"/>
      <c r="J6" s="87"/>
      <c r="K6" s="87"/>
      <c r="L6" s="87"/>
    </row>
    <row r="7" spans="1:12" x14ac:dyDescent="0.25">
      <c r="A7">
        <v>5</v>
      </c>
      <c r="B7" t="s">
        <v>191</v>
      </c>
      <c r="C7" t="s">
        <v>199</v>
      </c>
      <c r="D7" t="s">
        <v>206</v>
      </c>
      <c r="G7" s="137">
        <v>2</v>
      </c>
      <c r="H7" s="137">
        <v>0</v>
      </c>
      <c r="I7" s="87"/>
      <c r="J7" s="87"/>
      <c r="K7" s="87"/>
      <c r="L7" s="87"/>
    </row>
    <row r="8" spans="1:12" x14ac:dyDescent="0.25">
      <c r="A8">
        <v>6</v>
      </c>
      <c r="B8" t="s">
        <v>192</v>
      </c>
      <c r="C8" t="s">
        <v>200</v>
      </c>
      <c r="D8" t="s">
        <v>207</v>
      </c>
      <c r="G8" s="137">
        <v>3</v>
      </c>
      <c r="H8" s="137">
        <v>0</v>
      </c>
      <c r="I8" s="87"/>
      <c r="J8" s="87"/>
      <c r="K8" s="87"/>
      <c r="L8" s="87"/>
    </row>
    <row r="9" spans="1:12" x14ac:dyDescent="0.25">
      <c r="A9">
        <v>7</v>
      </c>
      <c r="B9" t="s">
        <v>193</v>
      </c>
      <c r="C9" t="s">
        <v>201</v>
      </c>
      <c r="D9" t="s">
        <v>208</v>
      </c>
      <c r="G9" s="137">
        <v>3</v>
      </c>
      <c r="H9" s="137">
        <v>0</v>
      </c>
      <c r="I9" s="87"/>
      <c r="J9" s="87"/>
      <c r="K9" s="87"/>
      <c r="L9" s="87"/>
    </row>
    <row r="10" spans="1:12" x14ac:dyDescent="0.25">
      <c r="A10">
        <v>8</v>
      </c>
      <c r="B10" t="s">
        <v>194</v>
      </c>
      <c r="C10" t="s">
        <v>209</v>
      </c>
      <c r="D10" t="s">
        <v>210</v>
      </c>
      <c r="G10" s="137">
        <v>3</v>
      </c>
      <c r="H10" s="137">
        <v>0</v>
      </c>
      <c r="I10" s="87"/>
      <c r="J10" s="87"/>
      <c r="K10" s="87"/>
      <c r="L10" s="87"/>
    </row>
    <row r="11" spans="1:12" s="52" customFormat="1" x14ac:dyDescent="0.25">
      <c r="A11" s="52">
        <v>9</v>
      </c>
      <c r="B11" s="52" t="s">
        <v>458</v>
      </c>
      <c r="C11" s="52" t="s">
        <v>459</v>
      </c>
      <c r="D11" s="52" t="s">
        <v>460</v>
      </c>
      <c r="G11" s="52">
        <v>3</v>
      </c>
      <c r="H11" s="52">
        <v>0</v>
      </c>
    </row>
    <row r="12" spans="1:12" x14ac:dyDescent="0.25">
      <c r="A12">
        <v>10</v>
      </c>
      <c r="B12" t="s">
        <v>195</v>
      </c>
      <c r="C12" t="s">
        <v>202</v>
      </c>
      <c r="D12" t="s">
        <v>211</v>
      </c>
      <c r="G12" s="137">
        <v>4</v>
      </c>
      <c r="H12" s="137">
        <v>0</v>
      </c>
      <c r="I12" s="87"/>
      <c r="J12" s="87"/>
      <c r="K12" s="87"/>
      <c r="L12" s="87"/>
    </row>
    <row r="13" spans="1:12" s="137" customFormat="1" x14ac:dyDescent="0.25">
      <c r="A13" s="139">
        <v>11</v>
      </c>
      <c r="B13" s="139" t="s">
        <v>466</v>
      </c>
      <c r="C13" s="139" t="s">
        <v>467</v>
      </c>
      <c r="D13" s="139" t="s">
        <v>468</v>
      </c>
      <c r="E13" s="139"/>
      <c r="F13" s="139"/>
      <c r="G13" s="139">
        <v>4</v>
      </c>
      <c r="H13" s="139">
        <v>0</v>
      </c>
      <c r="I13" s="139"/>
      <c r="J13" s="139"/>
    </row>
    <row r="16" spans="1:12" x14ac:dyDescent="0.25">
      <c r="A16" t="s">
        <v>390</v>
      </c>
      <c r="B16" s="585" t="s">
        <v>387</v>
      </c>
      <c r="C16" s="585"/>
      <c r="D16" s="585"/>
      <c r="E16" s="585"/>
    </row>
    <row r="17" spans="1:12" s="85" customFormat="1" ht="37.5" customHeight="1" x14ac:dyDescent="0.25">
      <c r="A17" s="85" t="s">
        <v>17</v>
      </c>
      <c r="B17" s="584" t="s">
        <v>388</v>
      </c>
      <c r="C17" s="584"/>
      <c r="D17" s="584"/>
      <c r="E17" s="584"/>
    </row>
    <row r="18" spans="1:12" s="85" customFormat="1" ht="37.5" customHeight="1" x14ac:dyDescent="0.25">
      <c r="A18" s="85" t="s">
        <v>18</v>
      </c>
      <c r="B18" s="584" t="s">
        <v>389</v>
      </c>
      <c r="C18" s="584"/>
      <c r="D18" s="584"/>
      <c r="E18" s="584"/>
    </row>
    <row r="19" spans="1:12" s="85" customFormat="1" ht="56.25" customHeight="1" x14ac:dyDescent="0.25">
      <c r="A19" s="85" t="s">
        <v>454</v>
      </c>
      <c r="B19" s="584" t="s">
        <v>455</v>
      </c>
      <c r="C19" s="584"/>
      <c r="D19" s="584"/>
      <c r="E19" s="584"/>
    </row>
    <row r="21" spans="1:12" x14ac:dyDescent="0.25">
      <c r="A21" s="85" t="s">
        <v>454</v>
      </c>
      <c r="B21" s="586" t="s">
        <v>387</v>
      </c>
      <c r="C21" s="586"/>
      <c r="D21" s="586"/>
      <c r="E21" s="586"/>
      <c r="F21" s="587" t="s">
        <v>406</v>
      </c>
      <c r="G21" s="587"/>
      <c r="H21" s="587"/>
      <c r="I21" s="587" t="s">
        <v>410</v>
      </c>
      <c r="J21" s="587"/>
      <c r="K21" s="587"/>
      <c r="L21" s="587"/>
    </row>
    <row r="22" spans="1:12" ht="30" customHeight="1" x14ac:dyDescent="0.25">
      <c r="A22" s="85" t="s">
        <v>391</v>
      </c>
      <c r="B22" s="584" t="s">
        <v>398</v>
      </c>
      <c r="C22" s="584"/>
      <c r="D22" s="584"/>
      <c r="E22" s="584"/>
      <c r="F22" s="584" t="s">
        <v>407</v>
      </c>
      <c r="G22" s="584"/>
      <c r="H22" s="584"/>
      <c r="I22" s="584" t="s">
        <v>411</v>
      </c>
      <c r="J22" s="584"/>
      <c r="K22" s="584"/>
      <c r="L22" s="584"/>
    </row>
    <row r="23" spans="1:12" ht="28.5" customHeight="1" x14ac:dyDescent="0.25">
      <c r="A23" s="85" t="s">
        <v>392</v>
      </c>
      <c r="B23" s="584" t="s">
        <v>399</v>
      </c>
      <c r="C23" s="584"/>
      <c r="D23" s="584"/>
      <c r="E23" s="584"/>
      <c r="F23" s="584" t="s">
        <v>408</v>
      </c>
      <c r="G23" s="584"/>
      <c r="H23" s="584"/>
      <c r="I23" s="584" t="s">
        <v>411</v>
      </c>
      <c r="J23" s="584"/>
      <c r="K23" s="584"/>
      <c r="L23" s="584"/>
    </row>
    <row r="24" spans="1:12" ht="30" customHeight="1" x14ac:dyDescent="0.25">
      <c r="A24" s="85" t="s">
        <v>393</v>
      </c>
      <c r="B24" s="584" t="s">
        <v>400</v>
      </c>
      <c r="C24" s="584"/>
      <c r="D24" s="584"/>
      <c r="E24" s="584"/>
      <c r="F24" s="584" t="s">
        <v>409</v>
      </c>
      <c r="G24" s="584"/>
      <c r="H24" s="584"/>
      <c r="I24" s="584" t="s">
        <v>411</v>
      </c>
      <c r="J24" s="584"/>
      <c r="K24" s="584"/>
      <c r="L24" s="584"/>
    </row>
    <row r="25" spans="1:12" ht="66" customHeight="1" x14ac:dyDescent="0.25">
      <c r="A25" s="85" t="s">
        <v>394</v>
      </c>
      <c r="B25" s="584" t="s">
        <v>401</v>
      </c>
      <c r="C25" s="584"/>
      <c r="D25" s="584"/>
      <c r="E25" s="584"/>
      <c r="F25" s="584" t="s">
        <v>475</v>
      </c>
      <c r="G25" s="584"/>
      <c r="H25" s="584"/>
      <c r="I25" s="584" t="s">
        <v>412</v>
      </c>
      <c r="J25" s="584"/>
      <c r="K25" s="584"/>
      <c r="L25" s="584"/>
    </row>
    <row r="26" spans="1:12" ht="60.75" customHeight="1" x14ac:dyDescent="0.25">
      <c r="A26" s="85" t="s">
        <v>395</v>
      </c>
      <c r="B26" s="584" t="s">
        <v>403</v>
      </c>
      <c r="C26" s="584"/>
      <c r="D26" s="584"/>
      <c r="E26" s="584"/>
      <c r="F26" s="584" t="s">
        <v>476</v>
      </c>
      <c r="G26" s="584"/>
      <c r="H26" s="584"/>
      <c r="I26" s="584" t="s">
        <v>413</v>
      </c>
      <c r="J26" s="584"/>
      <c r="K26" s="584"/>
      <c r="L26" s="584"/>
    </row>
    <row r="27" spans="1:12" ht="75" customHeight="1" x14ac:dyDescent="0.25">
      <c r="A27" s="85" t="s">
        <v>396</v>
      </c>
      <c r="B27" s="584" t="s">
        <v>402</v>
      </c>
      <c r="C27" s="584"/>
      <c r="D27" s="584"/>
      <c r="E27" s="584"/>
      <c r="F27" s="584" t="s">
        <v>477</v>
      </c>
      <c r="G27" s="584"/>
      <c r="H27" s="584"/>
      <c r="I27" s="584" t="s">
        <v>414</v>
      </c>
      <c r="J27" s="584"/>
      <c r="K27" s="584"/>
      <c r="L27" s="584"/>
    </row>
    <row r="28" spans="1:12" ht="77.25" customHeight="1" x14ac:dyDescent="0.25">
      <c r="A28" s="85" t="s">
        <v>397</v>
      </c>
      <c r="B28" s="584" t="s">
        <v>404</v>
      </c>
      <c r="C28" s="584"/>
      <c r="D28" s="584"/>
      <c r="E28" s="584"/>
      <c r="F28" s="584" t="s">
        <v>478</v>
      </c>
      <c r="G28" s="584"/>
      <c r="H28" s="584"/>
      <c r="I28" s="584" t="s">
        <v>412</v>
      </c>
      <c r="J28" s="584"/>
      <c r="K28" s="584"/>
      <c r="L28" s="584"/>
    </row>
    <row r="29" spans="1:12" s="87" customFormat="1" ht="76.5" customHeight="1" x14ac:dyDescent="0.25">
      <c r="A29" s="85" t="s">
        <v>473</v>
      </c>
      <c r="B29" s="584" t="s">
        <v>474</v>
      </c>
      <c r="C29" s="584"/>
      <c r="D29" s="584"/>
      <c r="E29" s="584"/>
      <c r="F29" s="584" t="s">
        <v>479</v>
      </c>
      <c r="G29" s="584"/>
      <c r="H29" s="584"/>
      <c r="I29" s="584" t="s">
        <v>412</v>
      </c>
      <c r="J29" s="584"/>
      <c r="K29" s="584"/>
      <c r="L29" s="584"/>
    </row>
    <row r="30" spans="1:12" ht="91.5" customHeight="1" x14ac:dyDescent="0.25">
      <c r="A30" s="85" t="s">
        <v>457</v>
      </c>
      <c r="B30" s="584" t="s">
        <v>405</v>
      </c>
      <c r="C30" s="584"/>
      <c r="D30" s="584"/>
      <c r="E30" s="584"/>
      <c r="F30" s="584" t="s">
        <v>480</v>
      </c>
      <c r="G30" s="584"/>
      <c r="H30" s="584"/>
      <c r="I30" s="584" t="s">
        <v>415</v>
      </c>
      <c r="J30" s="584"/>
      <c r="K30" s="584"/>
      <c r="L30" s="584"/>
    </row>
    <row r="31" spans="1:12" x14ac:dyDescent="0.25">
      <c r="A31" s="85" t="s">
        <v>481</v>
      </c>
    </row>
  </sheetData>
  <mergeCells count="35">
    <mergeCell ref="I24:L24"/>
    <mergeCell ref="I23:L23"/>
    <mergeCell ref="I21:L21"/>
    <mergeCell ref="I22:L22"/>
    <mergeCell ref="I30:L30"/>
    <mergeCell ref="I28:L28"/>
    <mergeCell ref="I27:L27"/>
    <mergeCell ref="I26:L26"/>
    <mergeCell ref="I25:L25"/>
    <mergeCell ref="I29:L29"/>
    <mergeCell ref="F21:H21"/>
    <mergeCell ref="F30:H30"/>
    <mergeCell ref="F28:H28"/>
    <mergeCell ref="F27:H27"/>
    <mergeCell ref="F26:H26"/>
    <mergeCell ref="F25:H25"/>
    <mergeCell ref="F24:H24"/>
    <mergeCell ref="F23:H23"/>
    <mergeCell ref="F22:H22"/>
    <mergeCell ref="F29:H29"/>
    <mergeCell ref="B21:E21"/>
    <mergeCell ref="B30:E30"/>
    <mergeCell ref="B28:E28"/>
    <mergeCell ref="B27:E27"/>
    <mergeCell ref="B26:E26"/>
    <mergeCell ref="B25:E25"/>
    <mergeCell ref="B24:E24"/>
    <mergeCell ref="B23:E23"/>
    <mergeCell ref="B22:E22"/>
    <mergeCell ref="B29:E29"/>
    <mergeCell ref="B1:F1"/>
    <mergeCell ref="B17:E17"/>
    <mergeCell ref="B18:E18"/>
    <mergeCell ref="B19:E19"/>
    <mergeCell ref="B16:E16"/>
  </mergeCells>
  <pageMargins left="0.7" right="0.7" top="0.75" bottom="0.75" header="0.3" footer="0.3"/>
  <pageSetup scale="73" orientation="landscape" verticalDpi="300" r:id="rId1"/>
  <colBreaks count="1" manualBreakCount="1">
    <brk id="6" max="10"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84"/>
  <sheetViews>
    <sheetView zoomScale="85" zoomScaleNormal="85" workbookViewId="0">
      <pane ySplit="2" topLeftCell="A117" activePane="bottomLeft" state="frozen"/>
      <selection pane="bottomLeft" activeCell="AA168" sqref="AA168"/>
    </sheetView>
  </sheetViews>
  <sheetFormatPr defaultRowHeight="15" x14ac:dyDescent="0.25"/>
  <cols>
    <col min="1" max="1" width="9.140625" style="9"/>
    <col min="2" max="2" width="8.7109375" style="44" bestFit="1" customWidth="1"/>
    <col min="3" max="3" width="9.28515625" bestFit="1" customWidth="1"/>
    <col min="4" max="4" width="32.7109375" bestFit="1" customWidth="1"/>
    <col min="5" max="5" width="8.5703125" bestFit="1" customWidth="1"/>
    <col min="6" max="6" width="9.85546875" bestFit="1" customWidth="1"/>
    <col min="7" max="7" width="9.85546875" customWidth="1"/>
    <col min="8" max="8" width="4" bestFit="1" customWidth="1"/>
    <col min="9" max="9" width="6.140625" bestFit="1" customWidth="1"/>
    <col min="10" max="10" width="8.42578125" bestFit="1" customWidth="1"/>
    <col min="11" max="11" width="4.28515625" bestFit="1" customWidth="1"/>
    <col min="12" max="12" width="7.140625" style="4" bestFit="1" customWidth="1"/>
    <col min="14" max="14" width="8.42578125" bestFit="1" customWidth="1"/>
    <col min="15" max="15" width="6.5703125" style="3" bestFit="1" customWidth="1"/>
    <col min="16" max="16" width="8.5703125" style="4" bestFit="1" customWidth="1"/>
    <col min="17" max="18" width="10" customWidth="1"/>
    <col min="19" max="19" width="7.5703125" style="89" bestFit="1" customWidth="1"/>
    <col min="20" max="20" width="6.5703125" style="89" bestFit="1" customWidth="1"/>
    <col min="21" max="21" width="6.42578125" style="89" bestFit="1" customWidth="1"/>
    <col min="22" max="22" width="6" style="128" bestFit="1" customWidth="1"/>
    <col min="23" max="23" width="4.5703125" customWidth="1"/>
    <col min="24" max="24" width="11.85546875" bestFit="1" customWidth="1"/>
    <col min="25" max="25" width="13.7109375" bestFit="1" customWidth="1"/>
    <col min="26" max="26" width="11.85546875" bestFit="1" customWidth="1"/>
    <col min="27" max="27" width="11.42578125" bestFit="1" customWidth="1"/>
    <col min="28" max="28" width="14.140625" bestFit="1" customWidth="1"/>
    <col min="35" max="35" width="22.28515625" style="489" bestFit="1" customWidth="1"/>
    <col min="36" max="36" width="9.140625" style="489"/>
  </cols>
  <sheetData>
    <row r="1" spans="1:28" x14ac:dyDescent="0.25">
      <c r="A1" s="588" t="s">
        <v>136</v>
      </c>
      <c r="B1" s="588"/>
      <c r="C1" s="588"/>
      <c r="D1" s="588"/>
      <c r="E1" s="588"/>
      <c r="F1" s="588"/>
      <c r="G1" s="588"/>
      <c r="H1" s="588"/>
      <c r="I1" s="583" t="s">
        <v>125</v>
      </c>
      <c r="J1" s="583"/>
      <c r="K1" s="583"/>
      <c r="N1" s="583" t="s">
        <v>123</v>
      </c>
      <c r="O1" s="583"/>
      <c r="P1" s="583"/>
      <c r="Q1" s="583" t="s">
        <v>128</v>
      </c>
      <c r="R1" s="583"/>
      <c r="S1" s="88"/>
      <c r="T1" s="88"/>
      <c r="U1" s="88"/>
      <c r="X1" s="583" t="s">
        <v>130</v>
      </c>
      <c r="Y1" s="583"/>
      <c r="Z1" s="583"/>
      <c r="AA1" s="48" t="s">
        <v>135</v>
      </c>
      <c r="AB1" s="45" t="s">
        <v>133</v>
      </c>
    </row>
    <row r="2" spans="1:28" x14ac:dyDescent="0.25">
      <c r="A2" s="9" t="s">
        <v>15</v>
      </c>
      <c r="B2" s="44" t="s">
        <v>112</v>
      </c>
      <c r="C2" t="s">
        <v>113</v>
      </c>
      <c r="D2" t="s">
        <v>114</v>
      </c>
      <c r="E2" t="s">
        <v>115</v>
      </c>
      <c r="F2" t="s">
        <v>116</v>
      </c>
      <c r="G2" t="s">
        <v>117</v>
      </c>
      <c r="H2" t="s">
        <v>137</v>
      </c>
      <c r="I2" t="s">
        <v>118</v>
      </c>
      <c r="J2" t="s">
        <v>119</v>
      </c>
      <c r="K2" t="s">
        <v>120</v>
      </c>
      <c r="L2" s="4" t="s">
        <v>121</v>
      </c>
      <c r="M2" t="s">
        <v>122</v>
      </c>
      <c r="N2" t="s">
        <v>119</v>
      </c>
      <c r="O2" s="3" t="s">
        <v>126</v>
      </c>
      <c r="P2" s="4" t="s">
        <v>127</v>
      </c>
      <c r="Q2" t="s">
        <v>129</v>
      </c>
      <c r="R2" t="s">
        <v>120</v>
      </c>
      <c r="S2" s="51" t="s">
        <v>179</v>
      </c>
      <c r="T2" s="89" t="s">
        <v>178</v>
      </c>
      <c r="U2" s="44" t="s">
        <v>416</v>
      </c>
      <c r="V2" s="116" t="s">
        <v>461</v>
      </c>
      <c r="X2" t="s">
        <v>124</v>
      </c>
      <c r="Y2" t="s">
        <v>131</v>
      </c>
      <c r="Z2" t="s">
        <v>132</v>
      </c>
      <c r="AA2" s="47" t="s">
        <v>18</v>
      </c>
      <c r="AB2" s="46" t="s">
        <v>134</v>
      </c>
    </row>
    <row r="3" spans="1:28" x14ac:dyDescent="0.25">
      <c r="A3" s="9">
        <v>42611</v>
      </c>
      <c r="B3" s="44">
        <v>234750</v>
      </c>
      <c r="C3">
        <v>22056</v>
      </c>
      <c r="D3" t="s">
        <v>19</v>
      </c>
      <c r="E3" s="1">
        <v>0.54253472222222221</v>
      </c>
      <c r="F3" s="1">
        <v>0.55398148148148152</v>
      </c>
    </row>
    <row r="4" spans="1:28" x14ac:dyDescent="0.25">
      <c r="B4" s="44">
        <v>234750</v>
      </c>
      <c r="C4">
        <v>20047</v>
      </c>
      <c r="D4" t="s">
        <v>20</v>
      </c>
      <c r="E4" s="1">
        <v>0.55398148148148152</v>
      </c>
      <c r="F4" s="1">
        <v>0.55417824074074074</v>
      </c>
    </row>
    <row r="5" spans="1:28" x14ac:dyDescent="0.25">
      <c r="B5" s="44">
        <v>234750</v>
      </c>
      <c r="C5">
        <v>20049</v>
      </c>
      <c r="D5" t="s">
        <v>13</v>
      </c>
      <c r="E5" s="1">
        <v>0.55417824074074074</v>
      </c>
      <c r="F5" s="1">
        <v>0.56312499999999999</v>
      </c>
    </row>
    <row r="6" spans="1:28" x14ac:dyDescent="0.25">
      <c r="B6" s="44">
        <v>234750</v>
      </c>
      <c r="C6">
        <v>20045</v>
      </c>
      <c r="D6" t="s">
        <v>14</v>
      </c>
      <c r="E6" s="1">
        <v>0.56312499999999999</v>
      </c>
      <c r="F6" s="1">
        <v>0.56546296296296295</v>
      </c>
    </row>
    <row r="7" spans="1:28" x14ac:dyDescent="0.25">
      <c r="B7" s="44">
        <v>234750</v>
      </c>
      <c r="C7">
        <v>20061</v>
      </c>
      <c r="D7" t="s">
        <v>20</v>
      </c>
      <c r="E7" s="1">
        <v>0.56546296296296295</v>
      </c>
      <c r="F7" s="1">
        <v>0.5662152777777778</v>
      </c>
    </row>
    <row r="8" spans="1:28" x14ac:dyDescent="0.25">
      <c r="B8" s="44">
        <v>234750</v>
      </c>
      <c r="C8">
        <v>13069</v>
      </c>
      <c r="D8" t="s">
        <v>21</v>
      </c>
      <c r="E8" s="1">
        <v>0.5662152777777778</v>
      </c>
      <c r="F8" s="1">
        <v>0.56648148148148147</v>
      </c>
    </row>
    <row r="9" spans="1:28" x14ac:dyDescent="0.25">
      <c r="B9" s="44">
        <v>234750</v>
      </c>
      <c r="C9">
        <v>13046</v>
      </c>
      <c r="D9" t="s">
        <v>22</v>
      </c>
      <c r="E9" s="1">
        <v>0.56648148148148147</v>
      </c>
      <c r="F9" s="1">
        <v>0.56672453703703707</v>
      </c>
    </row>
    <row r="10" spans="1:28" x14ac:dyDescent="0.25">
      <c r="B10" s="44">
        <v>234750</v>
      </c>
      <c r="C10">
        <v>13052</v>
      </c>
      <c r="D10" t="s">
        <v>23</v>
      </c>
      <c r="E10" s="1">
        <v>0.56672453703703707</v>
      </c>
      <c r="F10" s="1">
        <v>0.56689814814814821</v>
      </c>
    </row>
    <row r="11" spans="1:28" x14ac:dyDescent="0.25">
      <c r="E11" s="1"/>
      <c r="F11" s="1"/>
    </row>
    <row r="12" spans="1:28" x14ac:dyDescent="0.25">
      <c r="E12" s="1"/>
      <c r="F12" s="1"/>
    </row>
    <row r="13" spans="1:28" x14ac:dyDescent="0.25">
      <c r="A13" s="9">
        <v>42612</v>
      </c>
      <c r="B13" s="44">
        <v>234750</v>
      </c>
      <c r="C13">
        <v>13060</v>
      </c>
      <c r="D13" t="s">
        <v>24</v>
      </c>
      <c r="E13" s="1">
        <v>0.645625</v>
      </c>
      <c r="F13" s="1">
        <v>0.64574074074074073</v>
      </c>
    </row>
    <row r="14" spans="1:28" x14ac:dyDescent="0.25">
      <c r="B14" s="44">
        <v>234750</v>
      </c>
      <c r="C14">
        <v>13071</v>
      </c>
      <c r="D14" t="s">
        <v>25</v>
      </c>
      <c r="E14" s="1">
        <v>0.64574074074074073</v>
      </c>
      <c r="F14" s="1">
        <v>0.64582175925925933</v>
      </c>
    </row>
    <row r="15" spans="1:28" x14ac:dyDescent="0.25">
      <c r="B15" s="44">
        <v>234750</v>
      </c>
      <c r="C15">
        <v>13069</v>
      </c>
      <c r="D15" t="s">
        <v>21</v>
      </c>
      <c r="E15" s="1">
        <v>0.64582175925925933</v>
      </c>
      <c r="F15" s="1">
        <v>0.64582175925925933</v>
      </c>
    </row>
    <row r="16" spans="1:28" x14ac:dyDescent="0.25">
      <c r="B16" s="44">
        <v>234750</v>
      </c>
      <c r="C16">
        <v>15093</v>
      </c>
      <c r="D16" t="s">
        <v>26</v>
      </c>
      <c r="E16" s="1">
        <v>0.64645833333333336</v>
      </c>
      <c r="F16" s="1">
        <v>0.64650462962962962</v>
      </c>
    </row>
    <row r="17" spans="1:11" x14ac:dyDescent="0.25">
      <c r="B17" s="44">
        <v>234750</v>
      </c>
      <c r="C17">
        <v>15092</v>
      </c>
      <c r="D17" t="s">
        <v>27</v>
      </c>
      <c r="E17" s="1">
        <v>0.64650462962962962</v>
      </c>
      <c r="F17" s="1">
        <v>0.64650462962962962</v>
      </c>
    </row>
    <row r="18" spans="1:11" x14ac:dyDescent="0.25">
      <c r="B18" s="44">
        <v>234750</v>
      </c>
      <c r="C18">
        <v>15093</v>
      </c>
      <c r="D18" t="s">
        <v>26</v>
      </c>
      <c r="E18" s="1">
        <v>0.64704861111111112</v>
      </c>
      <c r="F18" s="1">
        <v>0.6470717592592593</v>
      </c>
    </row>
    <row r="19" spans="1:11" x14ac:dyDescent="0.25">
      <c r="B19" s="44">
        <v>234750</v>
      </c>
      <c r="C19">
        <v>15092</v>
      </c>
      <c r="D19" t="s">
        <v>27</v>
      </c>
      <c r="E19" s="1">
        <v>0.6470717592592593</v>
      </c>
      <c r="F19" s="1">
        <v>0.64718750000000003</v>
      </c>
    </row>
    <row r="20" spans="1:11" x14ac:dyDescent="0.25">
      <c r="B20" s="44">
        <v>234750</v>
      </c>
      <c r="C20">
        <v>15091</v>
      </c>
      <c r="D20" t="s">
        <v>28</v>
      </c>
      <c r="E20" s="1">
        <v>0.64718750000000003</v>
      </c>
      <c r="F20" s="1">
        <v>0.64723379629629629</v>
      </c>
    </row>
    <row r="21" spans="1:11" x14ac:dyDescent="0.25">
      <c r="B21" s="44">
        <v>234750</v>
      </c>
      <c r="C21">
        <v>15087</v>
      </c>
      <c r="D21" t="s">
        <v>29</v>
      </c>
      <c r="E21" s="1">
        <v>0.64723379629629629</v>
      </c>
      <c r="F21" s="1">
        <v>0.64731481481481479</v>
      </c>
    </row>
    <row r="22" spans="1:11" x14ac:dyDescent="0.25">
      <c r="B22" s="44">
        <v>234750</v>
      </c>
      <c r="C22">
        <v>15072</v>
      </c>
      <c r="D22" t="s">
        <v>30</v>
      </c>
      <c r="E22" s="1">
        <v>0.64731481481481479</v>
      </c>
      <c r="F22" s="1">
        <v>0.64731481481481479</v>
      </c>
    </row>
    <row r="23" spans="1:11" x14ac:dyDescent="0.25">
      <c r="B23" s="44">
        <v>234750</v>
      </c>
      <c r="C23">
        <v>15065</v>
      </c>
      <c r="D23" t="s">
        <v>31</v>
      </c>
      <c r="E23" s="1">
        <v>0.64741898148148147</v>
      </c>
      <c r="F23" s="1">
        <v>0.64741898148148147</v>
      </c>
    </row>
    <row r="24" spans="1:11" x14ac:dyDescent="0.25">
      <c r="B24" s="44">
        <v>234750</v>
      </c>
      <c r="C24">
        <v>15007</v>
      </c>
      <c r="D24" t="s">
        <v>32</v>
      </c>
      <c r="E24" s="1">
        <v>0.6481365740740741</v>
      </c>
      <c r="F24" s="1">
        <v>0.6481365740740741</v>
      </c>
    </row>
    <row r="25" spans="1:11" x14ac:dyDescent="0.25">
      <c r="B25" s="44">
        <v>234750</v>
      </c>
      <c r="C25">
        <v>15000</v>
      </c>
      <c r="D25" t="s">
        <v>33</v>
      </c>
      <c r="E25" s="1">
        <v>0.64900462962962957</v>
      </c>
      <c r="F25" s="1">
        <v>0.64900462962962957</v>
      </c>
    </row>
    <row r="26" spans="1:11" x14ac:dyDescent="0.25">
      <c r="E26" s="1"/>
      <c r="F26" s="1"/>
    </row>
    <row r="27" spans="1:11" x14ac:dyDescent="0.25">
      <c r="F27" s="4"/>
      <c r="K27" s="3"/>
    </row>
    <row r="28" spans="1:11" x14ac:dyDescent="0.25">
      <c r="A28" s="9">
        <v>42613</v>
      </c>
      <c r="B28" s="44">
        <v>234750</v>
      </c>
      <c r="C28">
        <v>15007</v>
      </c>
      <c r="D28" t="s">
        <v>32</v>
      </c>
      <c r="E28" s="1">
        <v>0.75629629629629624</v>
      </c>
      <c r="F28" s="1">
        <v>0.75629629629629624</v>
      </c>
    </row>
    <row r="29" spans="1:11" x14ac:dyDescent="0.25">
      <c r="B29" s="44">
        <v>234750</v>
      </c>
      <c r="C29">
        <v>15000</v>
      </c>
      <c r="D29" t="s">
        <v>33</v>
      </c>
      <c r="E29" s="1">
        <v>0.76050925925925927</v>
      </c>
      <c r="F29" s="1">
        <v>0.76050925925925927</v>
      </c>
    </row>
    <row r="30" spans="1:11" x14ac:dyDescent="0.25">
      <c r="E30" s="1"/>
      <c r="F30" s="1"/>
    </row>
    <row r="31" spans="1:11" x14ac:dyDescent="0.25">
      <c r="F31" s="4"/>
      <c r="K31" s="3"/>
    </row>
    <row r="32" spans="1:11" x14ac:dyDescent="0.25">
      <c r="A32" s="9">
        <v>42614</v>
      </c>
      <c r="B32" s="44">
        <v>234750</v>
      </c>
      <c r="C32" s="10">
        <v>15007</v>
      </c>
      <c r="D32" s="11" t="s">
        <v>32</v>
      </c>
      <c r="E32" s="12">
        <v>0.3897916666666667</v>
      </c>
      <c r="F32" s="13">
        <v>0.3897916666666667</v>
      </c>
    </row>
    <row r="33" spans="1:11" x14ac:dyDescent="0.25">
      <c r="B33" s="44">
        <v>234750</v>
      </c>
      <c r="C33" s="14">
        <v>15005</v>
      </c>
      <c r="D33" s="15" t="s">
        <v>34</v>
      </c>
      <c r="E33" s="16">
        <v>0.39136574074074071</v>
      </c>
      <c r="F33" s="17">
        <v>0.39136574074074071</v>
      </c>
    </row>
    <row r="34" spans="1:11" x14ac:dyDescent="0.25">
      <c r="B34" s="44">
        <v>234750</v>
      </c>
      <c r="C34" s="14">
        <v>15052</v>
      </c>
      <c r="D34" s="15" t="s">
        <v>35</v>
      </c>
      <c r="E34" s="16">
        <v>0.39462962962962966</v>
      </c>
      <c r="F34" s="17">
        <v>0.39474537037037033</v>
      </c>
    </row>
    <row r="35" spans="1:11" x14ac:dyDescent="0.25">
      <c r="B35" s="44">
        <v>234750</v>
      </c>
      <c r="C35" s="14">
        <v>15007</v>
      </c>
      <c r="D35" s="15" t="s">
        <v>32</v>
      </c>
      <c r="E35" s="16">
        <v>0.39474537037037033</v>
      </c>
      <c r="F35" s="17">
        <v>0.39486111111111111</v>
      </c>
    </row>
    <row r="36" spans="1:11" x14ac:dyDescent="0.25">
      <c r="B36" s="44">
        <v>234750</v>
      </c>
      <c r="C36" s="14">
        <v>15000</v>
      </c>
      <c r="D36" s="15" t="s">
        <v>33</v>
      </c>
      <c r="E36" s="16">
        <v>0.39486111111111111</v>
      </c>
      <c r="F36" s="17">
        <v>0.39486111111111111</v>
      </c>
    </row>
    <row r="37" spans="1:11" x14ac:dyDescent="0.25">
      <c r="B37" s="44">
        <v>234750</v>
      </c>
      <c r="C37" s="18">
        <v>20020</v>
      </c>
      <c r="D37" s="19" t="s">
        <v>4</v>
      </c>
      <c r="E37" s="20">
        <v>0.72359953703703705</v>
      </c>
      <c r="F37" s="21">
        <v>0.72359953703703705</v>
      </c>
    </row>
    <row r="38" spans="1:11" x14ac:dyDescent="0.25">
      <c r="E38" s="1"/>
      <c r="F38" s="1"/>
    </row>
    <row r="39" spans="1:11" x14ac:dyDescent="0.25">
      <c r="F39" s="4"/>
      <c r="K39" s="3"/>
    </row>
    <row r="40" spans="1:11" x14ac:dyDescent="0.25">
      <c r="A40" s="9">
        <v>42615</v>
      </c>
      <c r="B40" s="44">
        <v>234750</v>
      </c>
      <c r="C40" s="10">
        <v>20021</v>
      </c>
      <c r="D40" s="11" t="s">
        <v>0</v>
      </c>
      <c r="E40" s="12">
        <v>0.38291666666666663</v>
      </c>
      <c r="F40" s="13">
        <v>0.3830439814814815</v>
      </c>
      <c r="I40" s="2">
        <f>(F40-E40)*86400</f>
        <v>11.000000000004917</v>
      </c>
      <c r="J40" s="2">
        <f>(E41-E40)*86400</f>
        <v>11.000000000004917</v>
      </c>
    </row>
    <row r="41" spans="1:11" x14ac:dyDescent="0.25">
      <c r="B41" s="44">
        <v>234750</v>
      </c>
      <c r="C41" s="18">
        <v>20020</v>
      </c>
      <c r="D41" s="19" t="s">
        <v>4</v>
      </c>
      <c r="E41" s="20">
        <v>0.3830439814814815</v>
      </c>
      <c r="F41" s="21">
        <v>0.3830439814814815</v>
      </c>
    </row>
    <row r="42" spans="1:11" x14ac:dyDescent="0.25">
      <c r="E42" s="1"/>
      <c r="F42" s="1"/>
    </row>
    <row r="43" spans="1:11" x14ac:dyDescent="0.25">
      <c r="F43" s="4"/>
      <c r="K43" s="3"/>
    </row>
    <row r="44" spans="1:11" x14ac:dyDescent="0.25">
      <c r="A44" s="9">
        <v>42616</v>
      </c>
      <c r="B44" s="44">
        <v>234750</v>
      </c>
      <c r="C44" s="10">
        <v>20020</v>
      </c>
      <c r="D44" s="11" t="s">
        <v>4</v>
      </c>
      <c r="E44" s="12">
        <v>0.54701388888888891</v>
      </c>
      <c r="F44" s="13">
        <v>0.5470370370370371</v>
      </c>
    </row>
    <row r="45" spans="1:11" x14ac:dyDescent="0.25">
      <c r="B45" s="44">
        <v>234750</v>
      </c>
      <c r="C45" s="14">
        <v>20021</v>
      </c>
      <c r="D45" s="15" t="s">
        <v>0</v>
      </c>
      <c r="E45" s="16">
        <v>0.54701388888888891</v>
      </c>
      <c r="F45" s="17">
        <v>0.54701388888888891</v>
      </c>
      <c r="I45" s="2">
        <f>(F45-E45)*86400</f>
        <v>0</v>
      </c>
      <c r="J45" s="2">
        <f>(E46-E45)*86400</f>
        <v>2.0000000000035101</v>
      </c>
    </row>
    <row r="46" spans="1:11" x14ac:dyDescent="0.25">
      <c r="B46" s="44">
        <v>234750</v>
      </c>
      <c r="C46" s="14">
        <v>20021</v>
      </c>
      <c r="D46" s="15" t="s">
        <v>0</v>
      </c>
      <c r="E46" s="16">
        <v>0.5470370370370371</v>
      </c>
      <c r="F46" s="17">
        <v>0.54706018518518518</v>
      </c>
      <c r="I46" s="2">
        <f>(F46-E46)*86400</f>
        <v>1.9999999999939178</v>
      </c>
      <c r="J46" s="2">
        <f>(E47-E46)*86400</f>
        <v>1.9999999999939178</v>
      </c>
    </row>
    <row r="47" spans="1:11" x14ac:dyDescent="0.25">
      <c r="B47" s="44">
        <v>234750</v>
      </c>
      <c r="C47" s="22">
        <v>20020</v>
      </c>
      <c r="D47" s="23" t="s">
        <v>4</v>
      </c>
      <c r="E47" s="24">
        <v>0.54706018518518518</v>
      </c>
      <c r="F47" s="25">
        <v>0.54708333333333337</v>
      </c>
    </row>
    <row r="48" spans="1:11" x14ac:dyDescent="0.25">
      <c r="B48" s="44">
        <v>234750</v>
      </c>
      <c r="C48" s="14">
        <v>20021</v>
      </c>
      <c r="D48" s="15" t="s">
        <v>0</v>
      </c>
      <c r="E48" s="16">
        <v>0.54708333333333337</v>
      </c>
      <c r="F48" s="17">
        <v>0.54747685185185191</v>
      </c>
      <c r="I48" s="2">
        <f>(F48-E48)*86400</f>
        <v>34.000000000002117</v>
      </c>
      <c r="J48" s="2">
        <f>(E49-E48)*86400</f>
        <v>34.000000000002117</v>
      </c>
    </row>
    <row r="49" spans="1:37" x14ac:dyDescent="0.25">
      <c r="B49" s="44">
        <v>234750</v>
      </c>
      <c r="C49" s="14">
        <v>20010</v>
      </c>
      <c r="D49" s="15" t="s">
        <v>1</v>
      </c>
      <c r="E49" s="16">
        <v>0.54747685185185191</v>
      </c>
      <c r="F49" s="17">
        <v>0.54747685185185191</v>
      </c>
      <c r="I49" s="2">
        <f>(F49-E49)*86400</f>
        <v>0</v>
      </c>
      <c r="J49" s="2">
        <f>(E50-E49)*86400</f>
        <v>175.99999999999233</v>
      </c>
    </row>
    <row r="50" spans="1:37" x14ac:dyDescent="0.25">
      <c r="B50" s="44">
        <v>234750</v>
      </c>
      <c r="C50" s="14">
        <v>20021</v>
      </c>
      <c r="D50" s="15" t="s">
        <v>0</v>
      </c>
      <c r="E50" s="16">
        <v>0.54951388888888886</v>
      </c>
      <c r="F50" s="17">
        <v>0.54951388888888886</v>
      </c>
      <c r="I50" s="2">
        <f>(F50-E50)*86400</f>
        <v>0</v>
      </c>
      <c r="J50" s="2">
        <f>(E51-E50)*86400</f>
        <v>141.99999999999983</v>
      </c>
    </row>
    <row r="51" spans="1:37" x14ac:dyDescent="0.25">
      <c r="B51" s="44">
        <v>234750</v>
      </c>
      <c r="C51" s="22">
        <v>20020</v>
      </c>
      <c r="D51" s="23" t="s">
        <v>4</v>
      </c>
      <c r="E51" s="24">
        <v>0.55115740740740737</v>
      </c>
      <c r="F51" s="25">
        <v>0.55115740740740737</v>
      </c>
    </row>
    <row r="52" spans="1:37" x14ac:dyDescent="0.25">
      <c r="B52" s="44">
        <v>234750</v>
      </c>
      <c r="C52" s="208">
        <v>20021</v>
      </c>
      <c r="D52" s="117" t="s">
        <v>0</v>
      </c>
      <c r="E52" s="181">
        <v>0.55120370370370375</v>
      </c>
      <c r="F52" s="209">
        <v>0.55122685185185183</v>
      </c>
      <c r="I52" s="2">
        <f>(F52-E52)*86400</f>
        <v>1.9999999999939178</v>
      </c>
      <c r="J52" s="2">
        <f>(E53-E52)*86400</f>
        <v>1.9999999999939178</v>
      </c>
    </row>
    <row r="53" spans="1:37" x14ac:dyDescent="0.25">
      <c r="B53" s="44">
        <v>234750</v>
      </c>
      <c r="C53" s="212">
        <v>20020</v>
      </c>
      <c r="D53" s="213" t="s">
        <v>4</v>
      </c>
      <c r="E53" s="214">
        <v>0.55122685185185183</v>
      </c>
      <c r="F53" s="215">
        <v>0.55122685185185183</v>
      </c>
    </row>
    <row r="56" spans="1:37" x14ac:dyDescent="0.25">
      <c r="A56" s="9">
        <v>42617</v>
      </c>
      <c r="B56" s="44">
        <v>234750</v>
      </c>
      <c r="C56" s="26">
        <v>20021</v>
      </c>
      <c r="D56" s="27" t="s">
        <v>0</v>
      </c>
      <c r="E56" s="28">
        <v>0.48</v>
      </c>
      <c r="F56" s="29">
        <v>0.48032407407407413</v>
      </c>
      <c r="I56" s="2">
        <f t="shared" ref="I56:I63" si="0">(F56-E56)*86400</f>
        <v>28.000000000005976</v>
      </c>
      <c r="J56" s="2">
        <f>L56*J57/L57</f>
        <v>49.031761308948781</v>
      </c>
      <c r="K56" s="2">
        <v>49.031761308948781</v>
      </c>
      <c r="L56" s="4">
        <v>15.92</v>
      </c>
      <c r="M56" s="89">
        <f t="shared" ref="M56:M61" si="1">L56/K56*0.0113636*60</f>
        <v>0.22137713250000962</v>
      </c>
      <c r="N56" s="3">
        <f>J56</f>
        <v>49.031761308948781</v>
      </c>
      <c r="O56" s="3">
        <v>49.031761308948781</v>
      </c>
      <c r="P56" s="4">
        <f>O56/60</f>
        <v>0.81719602181581297</v>
      </c>
      <c r="Q56">
        <f>L56</f>
        <v>15.92</v>
      </c>
      <c r="R56">
        <v>15.92</v>
      </c>
      <c r="S56" s="89">
        <v>1</v>
      </c>
      <c r="X56">
        <v>0.81719602181581297</v>
      </c>
      <c r="Y56">
        <v>15.92</v>
      </c>
      <c r="Z56">
        <v>0.22137713250000962</v>
      </c>
    </row>
    <row r="57" spans="1:37" x14ac:dyDescent="0.25">
      <c r="B57" s="44">
        <v>234750</v>
      </c>
      <c r="C57" s="30">
        <v>20010</v>
      </c>
      <c r="D57" s="31" t="s">
        <v>1</v>
      </c>
      <c r="E57" s="32">
        <v>0.48032407407407413</v>
      </c>
      <c r="F57" s="33">
        <v>0.48032407407407413</v>
      </c>
      <c r="I57" s="2">
        <f t="shared" si="0"/>
        <v>0</v>
      </c>
      <c r="J57" s="2">
        <f>(E58-E57)*86400</f>
        <v>95.999999999995822</v>
      </c>
      <c r="K57" s="2">
        <v>95.999999999995822</v>
      </c>
      <c r="L57" s="4">
        <v>31.17</v>
      </c>
      <c r="M57">
        <f t="shared" si="1"/>
        <v>0.22137713250000965</v>
      </c>
      <c r="N57" s="3">
        <f t="shared" ref="N57:N62" si="2">N56+K57</f>
        <v>145.0317613089446</v>
      </c>
      <c r="O57" s="3">
        <v>145.0317613089446</v>
      </c>
      <c r="P57" s="4">
        <f t="shared" ref="P57:P62" si="3">O57/60</f>
        <v>2.4171960218157431</v>
      </c>
      <c r="Q57">
        <f t="shared" ref="Q57:Q62" si="4">Q56+L57</f>
        <v>47.09</v>
      </c>
      <c r="R57">
        <v>47.09</v>
      </c>
      <c r="S57" s="89">
        <v>2</v>
      </c>
      <c r="X57">
        <v>2.4171960218157431</v>
      </c>
      <c r="Y57">
        <v>47.09</v>
      </c>
      <c r="Z57">
        <v>0.22137713250000965</v>
      </c>
    </row>
    <row r="58" spans="1:37" x14ac:dyDescent="0.25">
      <c r="B58" s="44">
        <v>234750</v>
      </c>
      <c r="C58" s="30">
        <v>20004</v>
      </c>
      <c r="D58" s="31" t="s">
        <v>2</v>
      </c>
      <c r="E58" s="32">
        <v>0.48143518518518519</v>
      </c>
      <c r="F58" s="33">
        <v>0.48143518518518519</v>
      </c>
      <c r="I58" s="2">
        <f t="shared" si="0"/>
        <v>0</v>
      </c>
      <c r="J58" s="2">
        <f>(E59-E58)*86400</f>
        <v>47.000000000000952</v>
      </c>
      <c r="K58" s="2">
        <v>47.000000000000952</v>
      </c>
      <c r="L58" s="4">
        <v>22</v>
      </c>
      <c r="M58">
        <f t="shared" si="1"/>
        <v>0.31914791489361055</v>
      </c>
      <c r="N58" s="3">
        <f t="shared" si="2"/>
        <v>192.03176130894553</v>
      </c>
      <c r="O58" s="3">
        <v>192.03176130894553</v>
      </c>
      <c r="P58" s="4">
        <f t="shared" si="3"/>
        <v>3.2005293551490923</v>
      </c>
      <c r="Q58">
        <f t="shared" si="4"/>
        <v>69.09</v>
      </c>
      <c r="R58">
        <v>69.09</v>
      </c>
      <c r="S58" s="137">
        <v>3</v>
      </c>
      <c r="X58">
        <v>3.2005293551490923</v>
      </c>
      <c r="Y58">
        <v>69.09</v>
      </c>
      <c r="Z58">
        <v>0.31914791489361055</v>
      </c>
    </row>
    <row r="59" spans="1:37" x14ac:dyDescent="0.25">
      <c r="B59" s="44">
        <v>234750</v>
      </c>
      <c r="C59" s="30">
        <v>20001</v>
      </c>
      <c r="D59" s="31" t="s">
        <v>3</v>
      </c>
      <c r="E59" s="32">
        <v>0.48197916666666668</v>
      </c>
      <c r="F59" s="33">
        <v>0.48197916666666668</v>
      </c>
      <c r="I59" s="2">
        <f t="shared" si="0"/>
        <v>0</v>
      </c>
      <c r="J59" s="2">
        <f>(E60-E59)*86400</f>
        <v>141.00000000000284</v>
      </c>
      <c r="K59" s="2">
        <v>141.00000000000284</v>
      </c>
      <c r="L59" s="4">
        <v>22</v>
      </c>
      <c r="M59">
        <f t="shared" si="1"/>
        <v>0.1063826382978702</v>
      </c>
      <c r="N59" s="3">
        <f t="shared" si="2"/>
        <v>333.03176130894838</v>
      </c>
      <c r="O59" s="3">
        <v>333.03176130894838</v>
      </c>
      <c r="P59" s="4">
        <f t="shared" si="3"/>
        <v>5.5505293551491395</v>
      </c>
      <c r="Q59">
        <f t="shared" si="4"/>
        <v>91.09</v>
      </c>
      <c r="R59">
        <v>91.09</v>
      </c>
      <c r="S59" s="137">
        <v>4</v>
      </c>
      <c r="X59">
        <v>5.5505293551491395</v>
      </c>
      <c r="Y59">
        <v>91.09</v>
      </c>
      <c r="Z59">
        <v>0.1063826382978702</v>
      </c>
    </row>
    <row r="60" spans="1:37" x14ac:dyDescent="0.25">
      <c r="B60" s="44">
        <v>234750</v>
      </c>
      <c r="C60" s="30">
        <v>20004</v>
      </c>
      <c r="D60" s="31" t="s">
        <v>2</v>
      </c>
      <c r="E60" s="32">
        <v>0.48361111111111116</v>
      </c>
      <c r="F60" s="33">
        <v>0.48387731481481483</v>
      </c>
      <c r="I60" s="2">
        <f t="shared" si="0"/>
        <v>22.9999999999972</v>
      </c>
      <c r="J60" s="2">
        <f>(E61-E60)*86400</f>
        <v>22.9999999999972</v>
      </c>
      <c r="K60" s="2">
        <v>22.9999999999972</v>
      </c>
      <c r="L60" s="4">
        <v>31.17</v>
      </c>
      <c r="M60">
        <f t="shared" si="1"/>
        <v>0.9240089008696778</v>
      </c>
      <c r="N60" s="3">
        <f t="shared" si="2"/>
        <v>356.03176130894559</v>
      </c>
      <c r="O60" s="3">
        <v>356.03176130894559</v>
      </c>
      <c r="P60" s="4">
        <f t="shared" si="3"/>
        <v>5.9338626884824262</v>
      </c>
      <c r="Q60">
        <f t="shared" si="4"/>
        <v>122.26</v>
      </c>
      <c r="R60">
        <v>122.26</v>
      </c>
      <c r="S60" s="137">
        <v>5</v>
      </c>
      <c r="X60">
        <v>5.9338626884824262</v>
      </c>
      <c r="Y60">
        <v>122.26</v>
      </c>
      <c r="Z60">
        <v>0.9240089008696778</v>
      </c>
    </row>
    <row r="61" spans="1:37" x14ac:dyDescent="0.25">
      <c r="B61" s="44">
        <v>234750</v>
      </c>
      <c r="C61" s="30">
        <v>20010</v>
      </c>
      <c r="D61" s="31" t="s">
        <v>1</v>
      </c>
      <c r="E61" s="32">
        <v>0.48387731481481483</v>
      </c>
      <c r="F61" s="33">
        <v>0.48387731481481483</v>
      </c>
      <c r="I61" s="2">
        <f t="shared" si="0"/>
        <v>0</v>
      </c>
      <c r="J61" s="2">
        <f>(E62-E61)*86400</f>
        <v>66.000000000000725</v>
      </c>
      <c r="K61" s="2">
        <v>66.000000000000725</v>
      </c>
      <c r="L61" s="4">
        <v>26.92</v>
      </c>
      <c r="M61">
        <f t="shared" si="1"/>
        <v>0.27809828363636058</v>
      </c>
      <c r="N61" s="3">
        <f t="shared" si="2"/>
        <v>422.03176130894633</v>
      </c>
      <c r="O61" s="3">
        <v>422.03176130894633</v>
      </c>
      <c r="P61" s="4">
        <f t="shared" si="3"/>
        <v>7.0338626884824391</v>
      </c>
      <c r="Q61">
        <f t="shared" si="4"/>
        <v>149.18</v>
      </c>
      <c r="R61">
        <v>149.18</v>
      </c>
      <c r="S61" s="137">
        <v>6</v>
      </c>
      <c r="X61">
        <v>7.0338626884824391</v>
      </c>
      <c r="Y61">
        <v>149.18</v>
      </c>
      <c r="Z61">
        <v>0.27809828363636058</v>
      </c>
    </row>
    <row r="62" spans="1:37" x14ac:dyDescent="0.25">
      <c r="B62" s="44">
        <v>234750</v>
      </c>
      <c r="C62" s="30">
        <v>20021</v>
      </c>
      <c r="D62" s="31" t="s">
        <v>0</v>
      </c>
      <c r="E62" s="32">
        <v>0.48464120370370373</v>
      </c>
      <c r="F62" s="33">
        <v>0.48464120370370373</v>
      </c>
      <c r="I62" s="2">
        <f t="shared" si="0"/>
        <v>0</v>
      </c>
      <c r="J62" s="2">
        <f>L62*J61/L61</f>
        <v>26.968796433878452</v>
      </c>
      <c r="K62" s="2">
        <v>26.968796433878452</v>
      </c>
      <c r="L62" s="4">
        <v>11</v>
      </c>
      <c r="M62">
        <f>L62/K62*0.0113636*60</f>
        <v>0.27809828363636058</v>
      </c>
      <c r="N62" s="3">
        <f t="shared" si="2"/>
        <v>449.00055774282475</v>
      </c>
      <c r="O62" s="3">
        <v>449.00055774282475</v>
      </c>
      <c r="P62" s="4">
        <f t="shared" si="3"/>
        <v>7.4833426290470788</v>
      </c>
      <c r="Q62">
        <f t="shared" si="4"/>
        <v>160.18</v>
      </c>
      <c r="R62">
        <v>160.18</v>
      </c>
      <c r="S62" s="137"/>
      <c r="X62">
        <v>7.4833426290470788</v>
      </c>
      <c r="Y62">
        <v>160.18</v>
      </c>
      <c r="Z62">
        <v>0.27809828363636058</v>
      </c>
      <c r="AC62" s="483">
        <v>234750</v>
      </c>
      <c r="AD62" s="483">
        <v>20020</v>
      </c>
      <c r="AE62" s="485">
        <v>42617</v>
      </c>
      <c r="AF62" s="483">
        <v>1</v>
      </c>
      <c r="AG62" s="483">
        <v>160.18</v>
      </c>
      <c r="AH62" s="381">
        <v>0.48</v>
      </c>
      <c r="AI62" s="489" t="s">
        <v>795</v>
      </c>
      <c r="AJ62" s="489">
        <v>0.399451</v>
      </c>
      <c r="AK62" s="381">
        <v>0.48464120370370373</v>
      </c>
    </row>
    <row r="63" spans="1:37" x14ac:dyDescent="0.25">
      <c r="B63" s="44">
        <v>234750</v>
      </c>
      <c r="C63" s="34">
        <v>20020</v>
      </c>
      <c r="D63" s="35" t="s">
        <v>4</v>
      </c>
      <c r="E63" s="36">
        <v>0.48510416666666667</v>
      </c>
      <c r="F63" s="37">
        <v>0.48510416666666667</v>
      </c>
      <c r="I63" s="2">
        <f t="shared" si="0"/>
        <v>0</v>
      </c>
      <c r="J63" s="2"/>
      <c r="K63" s="2"/>
      <c r="M63">
        <f>AVERAGE(M57:M61)</f>
        <v>0.36980297403950574</v>
      </c>
      <c r="N63" s="483">
        <f>R62/O62*0.0113636*60</f>
        <v>0.24323641696354947</v>
      </c>
    </row>
    <row r="64" spans="1:37" x14ac:dyDescent="0.25">
      <c r="I64" s="2"/>
      <c r="J64" s="2"/>
      <c r="K64" s="2"/>
    </row>
    <row r="65" spans="1:26" x14ac:dyDescent="0.25">
      <c r="A65" s="9">
        <v>42617</v>
      </c>
      <c r="B65" s="44">
        <v>234750</v>
      </c>
      <c r="C65" s="26">
        <v>20021</v>
      </c>
      <c r="D65" s="27" t="s">
        <v>0</v>
      </c>
      <c r="E65" s="28">
        <v>0.6441203703703704</v>
      </c>
      <c r="F65" s="29">
        <v>0.64413194444444444</v>
      </c>
      <c r="I65" s="2">
        <f t="shared" ref="I65:I87" si="5">(F65-E65)*86400</f>
        <v>0.99999999999695888</v>
      </c>
      <c r="J65" s="2"/>
      <c r="K65" s="2"/>
    </row>
    <row r="66" spans="1:26" x14ac:dyDescent="0.25">
      <c r="B66" s="44">
        <v>234750</v>
      </c>
      <c r="C66" s="30">
        <v>20020</v>
      </c>
      <c r="D66" s="31" t="s">
        <v>4</v>
      </c>
      <c r="E66" s="32">
        <v>0.64413194444444444</v>
      </c>
      <c r="F66" s="33">
        <v>0.64451388888888894</v>
      </c>
      <c r="I66" s="2">
        <f t="shared" si="5"/>
        <v>33.000000000005159</v>
      </c>
      <c r="J66" s="2"/>
      <c r="K66" s="2"/>
    </row>
    <row r="67" spans="1:26" x14ac:dyDescent="0.25">
      <c r="B67" s="44">
        <v>234750</v>
      </c>
      <c r="C67" s="30">
        <v>20021</v>
      </c>
      <c r="D67" s="31" t="s">
        <v>0</v>
      </c>
      <c r="E67" s="32">
        <v>0.64451388888888894</v>
      </c>
      <c r="F67" s="33">
        <v>0.64451388888888894</v>
      </c>
      <c r="I67" s="2">
        <f t="shared" si="5"/>
        <v>0</v>
      </c>
      <c r="J67" s="2">
        <f>L67*J68/L68</f>
        <v>21.935609756097801</v>
      </c>
      <c r="K67" s="2">
        <v>21.935609756097801</v>
      </c>
      <c r="L67" s="4">
        <v>15.33</v>
      </c>
      <c r="M67" s="89">
        <f>L67/K67*0.0113636*60</f>
        <v>0.47649640909090385</v>
      </c>
      <c r="N67" s="3">
        <f>J67</f>
        <v>21.935609756097801</v>
      </c>
      <c r="O67" s="3">
        <v>21.935609756097801</v>
      </c>
      <c r="P67" s="4">
        <f>O67/60</f>
        <v>0.36559349593496332</v>
      </c>
      <c r="Q67">
        <f>L67</f>
        <v>15.33</v>
      </c>
      <c r="R67">
        <v>15.33</v>
      </c>
      <c r="S67" s="89">
        <v>1</v>
      </c>
      <c r="X67">
        <v>0.36559349593496332</v>
      </c>
      <c r="Y67">
        <v>15.33</v>
      </c>
      <c r="Z67">
        <v>0.47649640909090385</v>
      </c>
    </row>
    <row r="68" spans="1:26" x14ac:dyDescent="0.25">
      <c r="B68" s="44">
        <v>234750</v>
      </c>
      <c r="C68" s="30">
        <v>20017</v>
      </c>
      <c r="D68" s="31" t="s">
        <v>5</v>
      </c>
      <c r="E68" s="32">
        <v>0.64479166666666665</v>
      </c>
      <c r="F68" s="33">
        <v>0.64479166666666665</v>
      </c>
      <c r="I68" s="2">
        <f t="shared" si="5"/>
        <v>0</v>
      </c>
      <c r="J68" s="2">
        <f t="shared" ref="J68:J85" si="6">(E69-E68)*86400</f>
        <v>44.000000000000483</v>
      </c>
      <c r="K68" s="2">
        <v>44.000000000000483</v>
      </c>
      <c r="L68" s="5">
        <v>30.75</v>
      </c>
      <c r="M68">
        <f>L68/K68*0.0113636*60</f>
        <v>0.47649640909090385</v>
      </c>
      <c r="N68" s="3">
        <f>N67+K68</f>
        <v>65.935609756098287</v>
      </c>
      <c r="O68" s="3">
        <v>65.935609756098287</v>
      </c>
      <c r="P68" s="4">
        <f t="shared" ref="P68:P86" si="7">O68/60</f>
        <v>1.0989268292683048</v>
      </c>
      <c r="Q68">
        <f t="shared" ref="Q68:Q86" si="8">Q67+L68</f>
        <v>46.08</v>
      </c>
      <c r="R68">
        <v>46.08</v>
      </c>
      <c r="S68" s="89">
        <v>2</v>
      </c>
      <c r="X68">
        <v>1.0989268292683048</v>
      </c>
      <c r="Y68">
        <v>46.08</v>
      </c>
      <c r="Z68">
        <v>0.47649640909090385</v>
      </c>
    </row>
    <row r="69" spans="1:26" x14ac:dyDescent="0.25">
      <c r="B69" s="44">
        <v>234750</v>
      </c>
      <c r="C69" s="30">
        <v>20030</v>
      </c>
      <c r="D69" s="31" t="s">
        <v>6</v>
      </c>
      <c r="E69" s="32">
        <v>0.64530092592592592</v>
      </c>
      <c r="F69" s="33">
        <v>0.64530092592592592</v>
      </c>
      <c r="I69" s="2">
        <f t="shared" si="5"/>
        <v>0</v>
      </c>
      <c r="J69" s="2">
        <f>(E70-E69)*86400</f>
        <v>66.000000000000725</v>
      </c>
      <c r="K69" s="2">
        <f>J69+J70</f>
        <v>85.000000000000497</v>
      </c>
      <c r="L69" s="4">
        <v>40.5</v>
      </c>
      <c r="M69">
        <f t="shared" ref="M69:M86" si="9">L69/K69*0.0113636*60</f>
        <v>0.32486527058823333</v>
      </c>
      <c r="N69" s="3">
        <f t="shared" ref="N69:N86" si="10">N68+K69</f>
        <v>150.93560975609878</v>
      </c>
      <c r="O69" s="3">
        <v>150.93560975609878</v>
      </c>
      <c r="P69" s="4">
        <f t="shared" si="7"/>
        <v>2.5155934959349797</v>
      </c>
      <c r="Q69" s="102">
        <f t="shared" si="8"/>
        <v>86.58</v>
      </c>
      <c r="R69">
        <v>86.58</v>
      </c>
      <c r="S69" s="137">
        <v>3</v>
      </c>
      <c r="X69">
        <v>2.5155934959349797</v>
      </c>
      <c r="Y69">
        <v>86.58</v>
      </c>
      <c r="Z69">
        <v>0.32486527058823333</v>
      </c>
    </row>
    <row r="70" spans="1:26" x14ac:dyDescent="0.25">
      <c r="B70" s="44">
        <v>234750</v>
      </c>
      <c r="C70" s="30">
        <v>20052</v>
      </c>
      <c r="D70" s="31" t="s">
        <v>7</v>
      </c>
      <c r="E70" s="32">
        <v>0.64606481481481481</v>
      </c>
      <c r="F70" s="33">
        <v>0.64628472222222222</v>
      </c>
      <c r="I70" s="121">
        <f t="shared" si="5"/>
        <v>18.999999999999773</v>
      </c>
      <c r="J70" s="83">
        <f t="shared" si="6"/>
        <v>18.999999999999773</v>
      </c>
      <c r="K70" s="83"/>
      <c r="L70" s="123"/>
      <c r="M70" s="81"/>
      <c r="N70" s="83">
        <f t="shared" si="10"/>
        <v>150.93560975609878</v>
      </c>
      <c r="O70" s="83"/>
      <c r="P70" s="123"/>
      <c r="Q70" s="81">
        <f t="shared" si="8"/>
        <v>86.58</v>
      </c>
      <c r="R70" s="125"/>
      <c r="U70" s="89">
        <v>6</v>
      </c>
      <c r="V70" s="128">
        <v>52</v>
      </c>
      <c r="X70">
        <v>2.9155934959350422</v>
      </c>
      <c r="Y70">
        <v>116.16</v>
      </c>
      <c r="Z70">
        <v>0.84033821999986857</v>
      </c>
    </row>
    <row r="71" spans="1:26" x14ac:dyDescent="0.25">
      <c r="B71" s="44">
        <v>234750</v>
      </c>
      <c r="C71" s="30">
        <v>20035</v>
      </c>
      <c r="D71" s="31" t="s">
        <v>8</v>
      </c>
      <c r="E71" s="32">
        <v>0.64628472222222222</v>
      </c>
      <c r="F71" s="33">
        <v>0.64656250000000004</v>
      </c>
      <c r="I71" s="2">
        <f t="shared" si="5"/>
        <v>24.000000000003752</v>
      </c>
      <c r="J71" s="2">
        <f t="shared" si="6"/>
        <v>24.000000000003752</v>
      </c>
      <c r="K71" s="2">
        <v>24.000000000003752</v>
      </c>
      <c r="L71" s="4">
        <v>29.58</v>
      </c>
      <c r="M71">
        <f t="shared" si="9"/>
        <v>0.84033821999986857</v>
      </c>
      <c r="N71" s="3">
        <f t="shared" si="10"/>
        <v>174.93560975610254</v>
      </c>
      <c r="O71" s="3">
        <v>174.93560975610254</v>
      </c>
      <c r="P71" s="4">
        <f t="shared" si="7"/>
        <v>2.9155934959350422</v>
      </c>
      <c r="Q71" s="102">
        <f t="shared" si="8"/>
        <v>116.16</v>
      </c>
      <c r="R71">
        <v>116.16</v>
      </c>
      <c r="S71" s="137">
        <v>4</v>
      </c>
      <c r="X71">
        <v>3.9989268292682785</v>
      </c>
      <c r="Y71">
        <v>144.24</v>
      </c>
      <c r="Z71">
        <v>0.29454451200002635</v>
      </c>
    </row>
    <row r="72" spans="1:26" x14ac:dyDescent="0.25">
      <c r="B72" s="44">
        <v>234750</v>
      </c>
      <c r="C72" s="30">
        <v>20052</v>
      </c>
      <c r="D72" s="31" t="s">
        <v>7</v>
      </c>
      <c r="E72" s="32">
        <v>0.64656250000000004</v>
      </c>
      <c r="F72" s="33">
        <v>0.64656250000000004</v>
      </c>
      <c r="I72" s="2">
        <f t="shared" si="5"/>
        <v>0</v>
      </c>
      <c r="J72" s="2">
        <f t="shared" si="6"/>
        <v>64.999999999994174</v>
      </c>
      <c r="K72" s="2">
        <v>64.999999999994174</v>
      </c>
      <c r="L72" s="4">
        <v>28.08</v>
      </c>
      <c r="M72">
        <f t="shared" si="9"/>
        <v>0.29454451200002635</v>
      </c>
      <c r="N72" s="3">
        <f t="shared" si="10"/>
        <v>239.93560975609671</v>
      </c>
      <c r="O72" s="3">
        <v>239.93560975609671</v>
      </c>
      <c r="P72" s="4">
        <f t="shared" si="7"/>
        <v>3.9989268292682785</v>
      </c>
      <c r="Q72" s="102">
        <f t="shared" si="8"/>
        <v>144.24</v>
      </c>
      <c r="R72">
        <v>144.24</v>
      </c>
      <c r="S72" s="137">
        <v>5</v>
      </c>
      <c r="X72">
        <v>5.1822601626016906</v>
      </c>
      <c r="Y72">
        <v>170.24</v>
      </c>
      <c r="Z72">
        <v>0.24967909859153278</v>
      </c>
    </row>
    <row r="73" spans="1:26" x14ac:dyDescent="0.25">
      <c r="B73" s="44">
        <v>234750</v>
      </c>
      <c r="C73" s="30">
        <v>20056</v>
      </c>
      <c r="D73" s="31" t="s">
        <v>9</v>
      </c>
      <c r="E73" s="32">
        <v>0.64731481481481479</v>
      </c>
      <c r="F73" s="33">
        <v>0.64753472222222219</v>
      </c>
      <c r="I73" s="118">
        <f t="shared" si="5"/>
        <v>18.999999999999773</v>
      </c>
      <c r="J73" s="118">
        <f t="shared" si="6"/>
        <v>18.999999999999773</v>
      </c>
      <c r="K73" s="118">
        <f>J73+J74+J75</f>
        <v>71.000000000004704</v>
      </c>
      <c r="L73" s="119">
        <v>26</v>
      </c>
      <c r="M73" s="89">
        <f t="shared" si="9"/>
        <v>0.24967909859153278</v>
      </c>
      <c r="N73" s="3">
        <f t="shared" si="10"/>
        <v>310.93560975610143</v>
      </c>
      <c r="O73" s="118">
        <v>310.93560975610143</v>
      </c>
      <c r="P73" s="4">
        <f t="shared" si="7"/>
        <v>5.1822601626016906</v>
      </c>
      <c r="Q73" s="102">
        <f t="shared" si="8"/>
        <v>170.24</v>
      </c>
      <c r="R73" s="117">
        <v>170.24</v>
      </c>
      <c r="S73" s="137">
        <v>6</v>
      </c>
      <c r="X73">
        <v>6.3989268292683343</v>
      </c>
      <c r="Y73">
        <v>196.24</v>
      </c>
      <c r="Z73">
        <v>0.24283857534247033</v>
      </c>
    </row>
    <row r="74" spans="1:26" x14ac:dyDescent="0.25">
      <c r="B74" s="44">
        <v>234750</v>
      </c>
      <c r="C74" s="30">
        <v>20059</v>
      </c>
      <c r="D74" s="31" t="s">
        <v>10</v>
      </c>
      <c r="E74" s="32">
        <v>0.64753472222222219</v>
      </c>
      <c r="F74" s="33">
        <v>0.64759259259259261</v>
      </c>
      <c r="I74" s="107">
        <f t="shared" si="5"/>
        <v>5.000000000003979</v>
      </c>
      <c r="J74" s="65">
        <f t="shared" si="6"/>
        <v>5.000000000003979</v>
      </c>
      <c r="K74" s="65"/>
      <c r="L74" s="110"/>
      <c r="M74" s="63"/>
      <c r="N74" s="65">
        <f t="shared" si="10"/>
        <v>310.93560975610143</v>
      </c>
      <c r="O74" s="65"/>
      <c r="P74" s="110"/>
      <c r="Q74" s="63">
        <f t="shared" si="8"/>
        <v>170.24</v>
      </c>
      <c r="R74" s="126"/>
      <c r="U74" s="89">
        <v>11</v>
      </c>
      <c r="V74" s="128" t="s">
        <v>465</v>
      </c>
      <c r="X74">
        <v>7.2322601626016914</v>
      </c>
      <c r="Y74">
        <v>224.32</v>
      </c>
      <c r="Z74">
        <v>0.38290786559998907</v>
      </c>
    </row>
    <row r="75" spans="1:26" x14ac:dyDescent="0.25">
      <c r="B75" s="44">
        <v>234750</v>
      </c>
      <c r="C75" s="30">
        <v>20056</v>
      </c>
      <c r="D75" s="31" t="s">
        <v>9</v>
      </c>
      <c r="E75" s="32">
        <v>0.64759259259259261</v>
      </c>
      <c r="F75" s="33">
        <v>0.64759259259259261</v>
      </c>
      <c r="I75" s="108">
        <f t="shared" si="5"/>
        <v>0</v>
      </c>
      <c r="J75" s="70">
        <f t="shared" si="6"/>
        <v>47.000000000000952</v>
      </c>
      <c r="K75" s="70"/>
      <c r="L75" s="113"/>
      <c r="M75" s="68"/>
      <c r="N75" s="70">
        <f t="shared" si="10"/>
        <v>310.93560975610143</v>
      </c>
      <c r="O75" s="70"/>
      <c r="P75" s="113"/>
      <c r="Q75" s="68">
        <f t="shared" si="8"/>
        <v>170.24</v>
      </c>
      <c r="R75" s="127"/>
      <c r="X75">
        <v>9.4322601626017164</v>
      </c>
      <c r="Y75">
        <v>253.89999999999998</v>
      </c>
      <c r="Z75">
        <v>0.15278876727272558</v>
      </c>
    </row>
    <row r="76" spans="1:26" x14ac:dyDescent="0.25">
      <c r="B76" s="44">
        <v>234750</v>
      </c>
      <c r="C76" s="30">
        <v>20059</v>
      </c>
      <c r="D76" s="31" t="s">
        <v>10</v>
      </c>
      <c r="E76" s="32">
        <v>0.6481365740740741</v>
      </c>
      <c r="F76" s="33">
        <v>0.6481365740740741</v>
      </c>
      <c r="I76" s="2">
        <f t="shared" si="5"/>
        <v>0</v>
      </c>
      <c r="J76" s="2">
        <f t="shared" si="6"/>
        <v>26.999999999994628</v>
      </c>
      <c r="K76" s="2">
        <f>SUM(J76:J78)</f>
        <v>72.999999999998622</v>
      </c>
      <c r="L76" s="4">
        <v>26</v>
      </c>
      <c r="M76">
        <f t="shared" si="9"/>
        <v>0.24283857534247033</v>
      </c>
      <c r="N76" s="3">
        <f t="shared" si="10"/>
        <v>383.93560975610006</v>
      </c>
      <c r="O76" s="3">
        <v>383.93560975610006</v>
      </c>
      <c r="P76" s="4">
        <f t="shared" si="7"/>
        <v>6.3989268292683343</v>
      </c>
      <c r="Q76" s="102">
        <f t="shared" si="8"/>
        <v>196.24</v>
      </c>
      <c r="R76">
        <v>196.24</v>
      </c>
      <c r="S76" s="137">
        <v>7</v>
      </c>
      <c r="X76">
        <v>10.165593495935049</v>
      </c>
      <c r="Y76">
        <v>294.39999999999998</v>
      </c>
      <c r="Z76">
        <v>0.62758063636363626</v>
      </c>
    </row>
    <row r="77" spans="1:26" x14ac:dyDescent="0.25">
      <c r="B77" s="44">
        <v>234750</v>
      </c>
      <c r="C77" s="30">
        <v>20056</v>
      </c>
      <c r="D77" s="31" t="s">
        <v>9</v>
      </c>
      <c r="E77" s="32">
        <v>0.64844907407407404</v>
      </c>
      <c r="F77" s="33">
        <v>0.64848379629629627</v>
      </c>
      <c r="I77" s="118">
        <f t="shared" si="5"/>
        <v>3.000000000000469</v>
      </c>
      <c r="J77" s="118">
        <f t="shared" si="6"/>
        <v>3.000000000000469</v>
      </c>
      <c r="K77" s="118">
        <f>SUM(J77:J79)</f>
        <v>50.000000000001421</v>
      </c>
      <c r="L77" s="4">
        <v>28.08</v>
      </c>
      <c r="M77" s="89">
        <f t="shared" si="9"/>
        <v>0.38290786559998907</v>
      </c>
      <c r="N77" s="3">
        <f t="shared" si="10"/>
        <v>433.93560975610148</v>
      </c>
      <c r="O77" s="118">
        <v>433.93560975610148</v>
      </c>
      <c r="P77" s="4">
        <f t="shared" si="7"/>
        <v>7.2322601626016914</v>
      </c>
      <c r="Q77" s="102">
        <f t="shared" si="8"/>
        <v>224.32</v>
      </c>
      <c r="R77" s="117">
        <v>224.32</v>
      </c>
      <c r="S77" s="137">
        <v>8</v>
      </c>
      <c r="X77">
        <v>10.232260162601715</v>
      </c>
      <c r="Y77">
        <v>325.14999999999998</v>
      </c>
      <c r="Z77">
        <v>5.2414604999999996</v>
      </c>
    </row>
    <row r="78" spans="1:26" x14ac:dyDescent="0.25">
      <c r="B78" s="44">
        <v>234750</v>
      </c>
      <c r="C78" s="30">
        <v>20059</v>
      </c>
      <c r="D78" s="31" t="s">
        <v>10</v>
      </c>
      <c r="E78" s="32">
        <v>0.64848379629629627</v>
      </c>
      <c r="F78" s="33">
        <v>0.64898148148148149</v>
      </c>
      <c r="I78" s="107">
        <f t="shared" si="5"/>
        <v>43.000000000003524</v>
      </c>
      <c r="J78" s="65">
        <f t="shared" si="6"/>
        <v>43.000000000003524</v>
      </c>
      <c r="K78" s="65"/>
      <c r="L78" s="110"/>
      <c r="M78" s="63"/>
      <c r="N78" s="65">
        <f t="shared" si="10"/>
        <v>433.93560975610148</v>
      </c>
      <c r="O78" s="65"/>
      <c r="P78" s="110"/>
      <c r="Q78" s="63">
        <f t="shared" si="8"/>
        <v>224.32</v>
      </c>
      <c r="R78" s="126"/>
      <c r="X78">
        <v>10.815593495935016</v>
      </c>
      <c r="Y78">
        <v>351.47999999999996</v>
      </c>
      <c r="Z78">
        <v>0.51292043657142861</v>
      </c>
    </row>
    <row r="79" spans="1:26" x14ac:dyDescent="0.25">
      <c r="B79" s="44">
        <v>234750</v>
      </c>
      <c r="C79" s="30">
        <v>20056</v>
      </c>
      <c r="D79" s="31" t="s">
        <v>9</v>
      </c>
      <c r="E79" s="32">
        <v>0.64898148148148149</v>
      </c>
      <c r="F79" s="33">
        <v>0.64902777777777776</v>
      </c>
      <c r="I79" s="108">
        <f t="shared" si="5"/>
        <v>3.9999999999974278</v>
      </c>
      <c r="J79" s="70">
        <f t="shared" si="6"/>
        <v>3.9999999999974278</v>
      </c>
      <c r="K79" s="70"/>
      <c r="L79" s="113"/>
      <c r="M79" s="68"/>
      <c r="N79" s="70">
        <f t="shared" si="10"/>
        <v>433.93560975610148</v>
      </c>
      <c r="O79" s="70"/>
      <c r="P79" s="113"/>
      <c r="Q79" s="68">
        <f t="shared" si="8"/>
        <v>224.32</v>
      </c>
      <c r="R79" s="127"/>
      <c r="X79">
        <v>11.132260162601678</v>
      </c>
      <c r="Y79">
        <v>378.4</v>
      </c>
      <c r="Z79">
        <v>0.96602561684211685</v>
      </c>
    </row>
    <row r="80" spans="1:26" x14ac:dyDescent="0.25">
      <c r="B80" s="44">
        <v>234750</v>
      </c>
      <c r="C80" s="30">
        <v>20052</v>
      </c>
      <c r="D80" s="31" t="s">
        <v>7</v>
      </c>
      <c r="E80" s="32">
        <v>0.64902777777777776</v>
      </c>
      <c r="F80" s="33">
        <v>0.64902777777777776</v>
      </c>
      <c r="I80" s="2">
        <f t="shared" si="5"/>
        <v>0</v>
      </c>
      <c r="J80" s="2">
        <f t="shared" si="6"/>
        <v>132.00000000000145</v>
      </c>
      <c r="K80" s="2">
        <v>132.00000000000145</v>
      </c>
      <c r="L80" s="4">
        <v>29.58</v>
      </c>
      <c r="M80">
        <f t="shared" si="9"/>
        <v>0.15278876727272558</v>
      </c>
      <c r="N80" s="3">
        <f t="shared" si="10"/>
        <v>565.93560975610296</v>
      </c>
      <c r="O80" s="3">
        <v>565.93560975610296</v>
      </c>
      <c r="P80" s="4">
        <f t="shared" si="7"/>
        <v>9.4322601626017164</v>
      </c>
      <c r="Q80" s="102">
        <f t="shared" si="8"/>
        <v>253.89999999999998</v>
      </c>
      <c r="R80">
        <v>253.89999999999998</v>
      </c>
      <c r="S80" s="137">
        <v>9</v>
      </c>
      <c r="X80">
        <v>11.865593495935011</v>
      </c>
      <c r="Y80">
        <v>405.32</v>
      </c>
      <c r="Z80">
        <v>0.41714742545454542</v>
      </c>
    </row>
    <row r="81" spans="1:37" x14ac:dyDescent="0.25">
      <c r="B81" s="44">
        <v>234750</v>
      </c>
      <c r="C81" s="30">
        <v>20035</v>
      </c>
      <c r="D81" s="31" t="s">
        <v>8</v>
      </c>
      <c r="E81" s="32">
        <v>0.65055555555555555</v>
      </c>
      <c r="F81" s="33">
        <v>0.65055555555555555</v>
      </c>
      <c r="I81" s="2">
        <f t="shared" si="5"/>
        <v>0</v>
      </c>
      <c r="J81" s="2">
        <f t="shared" si="6"/>
        <v>44.000000000000483</v>
      </c>
      <c r="K81" s="2">
        <v>44</v>
      </c>
      <c r="L81" s="4">
        <v>40.5</v>
      </c>
      <c r="M81">
        <f t="shared" si="9"/>
        <v>0.62758063636363626</v>
      </c>
      <c r="N81" s="3">
        <f t="shared" si="10"/>
        <v>609.93560975610296</v>
      </c>
      <c r="O81" s="3">
        <v>609.93560975610296</v>
      </c>
      <c r="P81" s="4">
        <f t="shared" si="7"/>
        <v>10.165593495935049</v>
      </c>
      <c r="Q81" s="102">
        <f t="shared" si="8"/>
        <v>294.39999999999998</v>
      </c>
      <c r="R81">
        <v>294.39999999999998</v>
      </c>
      <c r="S81" s="137">
        <v>10</v>
      </c>
      <c r="X81">
        <v>12.165246789644772</v>
      </c>
      <c r="Y81">
        <v>416.32</v>
      </c>
      <c r="Z81">
        <v>0.41714742545454081</v>
      </c>
      <c r="AC81" s="483">
        <v>234750</v>
      </c>
      <c r="AD81" s="483">
        <v>20020</v>
      </c>
      <c r="AE81" s="485">
        <v>42617</v>
      </c>
      <c r="AF81" s="483">
        <v>2</v>
      </c>
      <c r="AG81" s="486">
        <v>468.32</v>
      </c>
      <c r="AH81" s="381">
        <v>0.64451388888888894</v>
      </c>
      <c r="AI81" s="489" t="s">
        <v>796</v>
      </c>
      <c r="AJ81" s="489">
        <v>0.70530099999999996</v>
      </c>
      <c r="AK81" s="381">
        <v>0.65219907407407407</v>
      </c>
    </row>
    <row r="82" spans="1:37" x14ac:dyDescent="0.25">
      <c r="B82" s="44">
        <v>234750</v>
      </c>
      <c r="C82" s="30">
        <v>20030</v>
      </c>
      <c r="D82" s="31" t="s">
        <v>6</v>
      </c>
      <c r="E82" s="32">
        <v>0.65106481481481482</v>
      </c>
      <c r="F82" s="33">
        <v>0.65111111111111108</v>
      </c>
      <c r="I82" s="129">
        <f t="shared" si="5"/>
        <v>3.9999999999974278</v>
      </c>
      <c r="J82" s="130">
        <f t="shared" si="6"/>
        <v>3.9999999999974278</v>
      </c>
      <c r="K82" s="131">
        <v>4</v>
      </c>
      <c r="L82" s="132">
        <v>30.75</v>
      </c>
      <c r="M82" s="155">
        <f t="shared" si="9"/>
        <v>5.2414604999999996</v>
      </c>
      <c r="N82" s="130">
        <f t="shared" si="10"/>
        <v>613.93560975610296</v>
      </c>
      <c r="O82" s="130">
        <v>613.93560975610296</v>
      </c>
      <c r="P82" s="4">
        <f t="shared" si="7"/>
        <v>10.232260162601715</v>
      </c>
      <c r="Q82" s="133">
        <f t="shared" si="8"/>
        <v>325.14999999999998</v>
      </c>
      <c r="R82" s="135">
        <v>325.14999999999998</v>
      </c>
      <c r="S82" s="137">
        <v>11</v>
      </c>
      <c r="U82" s="128"/>
    </row>
    <row r="83" spans="1:37" x14ac:dyDescent="0.25">
      <c r="B83" s="44">
        <v>234750</v>
      </c>
      <c r="C83" s="30">
        <v>20017</v>
      </c>
      <c r="D83" s="31" t="s">
        <v>5</v>
      </c>
      <c r="E83" s="32">
        <v>0.65111111111111108</v>
      </c>
      <c r="F83" s="33">
        <v>0.6514699074074074</v>
      </c>
      <c r="I83" s="2">
        <f t="shared" si="5"/>
        <v>31.000000000001648</v>
      </c>
      <c r="J83" s="2">
        <f t="shared" si="6"/>
        <v>31.000000000001648</v>
      </c>
      <c r="K83" s="2">
        <v>35</v>
      </c>
      <c r="L83" s="4">
        <v>26.33</v>
      </c>
      <c r="M83">
        <f t="shared" si="9"/>
        <v>0.51292043657142861</v>
      </c>
      <c r="N83" s="3">
        <f t="shared" si="10"/>
        <v>648.93560975610296</v>
      </c>
      <c r="O83" s="3">
        <v>648.93560975610092</v>
      </c>
      <c r="P83" s="4">
        <f t="shared" si="7"/>
        <v>10.815593495935016</v>
      </c>
      <c r="Q83" s="102">
        <f t="shared" si="8"/>
        <v>351.47999999999996</v>
      </c>
      <c r="R83">
        <v>351.47999999999996</v>
      </c>
      <c r="S83" s="137">
        <v>12</v>
      </c>
    </row>
    <row r="84" spans="1:37" x14ac:dyDescent="0.25">
      <c r="B84" s="44">
        <v>234750</v>
      </c>
      <c r="C84" s="30">
        <v>20021</v>
      </c>
      <c r="D84" s="31" t="s">
        <v>0</v>
      </c>
      <c r="E84" s="32">
        <v>0.6514699074074074</v>
      </c>
      <c r="F84" s="33">
        <v>0.6514699074074074</v>
      </c>
      <c r="I84" s="2">
        <f t="shared" si="5"/>
        <v>0</v>
      </c>
      <c r="J84" s="2">
        <f t="shared" si="6"/>
        <v>18.999999999999773</v>
      </c>
      <c r="K84" s="2">
        <v>18.999999999999773</v>
      </c>
      <c r="L84" s="4">
        <v>26.92</v>
      </c>
      <c r="M84">
        <f t="shared" si="9"/>
        <v>0.96602561684211685</v>
      </c>
      <c r="N84" s="3">
        <f t="shared" si="10"/>
        <v>667.93560975610274</v>
      </c>
      <c r="O84" s="3">
        <v>667.93560975610069</v>
      </c>
      <c r="P84" s="4">
        <f t="shared" si="7"/>
        <v>11.132260162601678</v>
      </c>
      <c r="Q84" s="102">
        <f t="shared" si="8"/>
        <v>378.4</v>
      </c>
      <c r="R84">
        <v>378.4</v>
      </c>
      <c r="S84" s="137">
        <v>13</v>
      </c>
    </row>
    <row r="85" spans="1:37" x14ac:dyDescent="0.25">
      <c r="B85" s="44">
        <v>234750</v>
      </c>
      <c r="C85" s="30">
        <v>20010</v>
      </c>
      <c r="D85" s="31" t="s">
        <v>1</v>
      </c>
      <c r="E85" s="32">
        <v>0.65168981481481481</v>
      </c>
      <c r="F85" s="33">
        <v>0.65168981481481481</v>
      </c>
      <c r="I85" s="2">
        <f t="shared" si="5"/>
        <v>0</v>
      </c>
      <c r="J85" s="2">
        <f t="shared" si="6"/>
        <v>44.000000000000483</v>
      </c>
      <c r="K85">
        <v>44</v>
      </c>
      <c r="L85">
        <v>26.92</v>
      </c>
      <c r="M85">
        <f t="shared" si="9"/>
        <v>0.41714742545454542</v>
      </c>
      <c r="N85" s="3">
        <f t="shared" si="10"/>
        <v>711.93560975610274</v>
      </c>
      <c r="O85" s="3">
        <v>711.93560975610069</v>
      </c>
      <c r="P85" s="4">
        <f t="shared" si="7"/>
        <v>11.865593495935011</v>
      </c>
      <c r="Q85" s="102">
        <f t="shared" si="8"/>
        <v>405.32</v>
      </c>
      <c r="R85">
        <v>405.32</v>
      </c>
      <c r="S85" s="117">
        <v>14</v>
      </c>
    </row>
    <row r="86" spans="1:37" x14ac:dyDescent="0.25">
      <c r="B86" s="44">
        <v>234750</v>
      </c>
      <c r="C86" s="30">
        <v>20021</v>
      </c>
      <c r="D86" s="31" t="s">
        <v>0</v>
      </c>
      <c r="E86" s="32">
        <v>0.65219907407407407</v>
      </c>
      <c r="F86" s="33">
        <v>0.65224537037037034</v>
      </c>
      <c r="I86" s="2">
        <f t="shared" si="5"/>
        <v>3.9999999999974278</v>
      </c>
      <c r="J86" s="2">
        <f>L86*J85/L85</f>
        <v>17.979197622585637</v>
      </c>
      <c r="K86" s="2">
        <v>17.979197622585637</v>
      </c>
      <c r="L86" s="4">
        <v>11</v>
      </c>
      <c r="M86" s="89">
        <f t="shared" si="9"/>
        <v>0.41714742545454081</v>
      </c>
      <c r="N86" s="3">
        <f t="shared" si="10"/>
        <v>729.91480737868835</v>
      </c>
      <c r="O86" s="3">
        <v>729.91480737868631</v>
      </c>
      <c r="P86" s="4">
        <f t="shared" si="7"/>
        <v>12.165246789644772</v>
      </c>
      <c r="Q86" s="102">
        <f t="shared" si="8"/>
        <v>416.32</v>
      </c>
      <c r="R86">
        <v>416.32</v>
      </c>
      <c r="S86" s="137"/>
    </row>
    <row r="87" spans="1:37" x14ac:dyDescent="0.25">
      <c r="B87" s="44">
        <v>234750</v>
      </c>
      <c r="C87" s="34">
        <v>20020</v>
      </c>
      <c r="D87" s="35" t="s">
        <v>4</v>
      </c>
      <c r="E87" s="36">
        <v>0.65224537037037034</v>
      </c>
      <c r="F87" s="37">
        <v>0.65224537037037034</v>
      </c>
      <c r="I87" s="2">
        <f t="shared" si="5"/>
        <v>0</v>
      </c>
      <c r="J87" s="2"/>
      <c r="K87" s="2"/>
      <c r="M87">
        <f>AVERAGE(M68:M85)</f>
        <v>0.82535333336288297</v>
      </c>
      <c r="N87" s="483">
        <f>R86/O86*0.0113636*60</f>
        <v>0.38888598265240321</v>
      </c>
      <c r="S87" s="137"/>
    </row>
    <row r="88" spans="1:37" x14ac:dyDescent="0.25">
      <c r="I88" s="2"/>
      <c r="J88" s="2"/>
      <c r="K88" s="2"/>
      <c r="M88">
        <f>AVERAGE(M57:M62,M68:M85)</f>
        <v>0.67666876250270358</v>
      </c>
      <c r="S88" s="137"/>
    </row>
    <row r="89" spans="1:37" x14ac:dyDescent="0.25">
      <c r="I89" s="2"/>
      <c r="J89" s="2"/>
      <c r="K89" s="2"/>
      <c r="S89" s="137"/>
    </row>
    <row r="90" spans="1:37" x14ac:dyDescent="0.25">
      <c r="A90" s="9">
        <v>42618</v>
      </c>
      <c r="B90" s="44">
        <v>234750</v>
      </c>
      <c r="C90" s="26">
        <v>20021</v>
      </c>
      <c r="D90" s="27" t="s">
        <v>0</v>
      </c>
      <c r="E90" s="28">
        <v>0.55892361111111111</v>
      </c>
      <c r="F90" s="29">
        <v>0.55899305555555556</v>
      </c>
      <c r="I90" s="2">
        <f t="shared" ref="I90:I110" si="11">(F90-E90)*86400</f>
        <v>6.0000000000009379</v>
      </c>
      <c r="J90" s="2"/>
      <c r="K90" s="2"/>
      <c r="S90" s="137"/>
    </row>
    <row r="91" spans="1:37" x14ac:dyDescent="0.25">
      <c r="B91" s="44">
        <v>234750</v>
      </c>
      <c r="C91" s="30">
        <v>20020</v>
      </c>
      <c r="D91" s="31" t="s">
        <v>4</v>
      </c>
      <c r="E91" s="32">
        <v>0.55899305555555556</v>
      </c>
      <c r="F91" s="33">
        <v>0.55905092592592587</v>
      </c>
      <c r="I91" s="2">
        <f t="shared" si="11"/>
        <v>4.9999999999943867</v>
      </c>
      <c r="J91" s="2"/>
      <c r="K91" s="2"/>
      <c r="S91" s="137"/>
    </row>
    <row r="92" spans="1:37" x14ac:dyDescent="0.25">
      <c r="B92" s="44">
        <v>234750</v>
      </c>
      <c r="C92" s="30">
        <v>20021</v>
      </c>
      <c r="D92" s="31" t="s">
        <v>0</v>
      </c>
      <c r="E92" s="32">
        <v>0.55905092592592587</v>
      </c>
      <c r="F92" s="33">
        <v>0.55931712962962965</v>
      </c>
      <c r="I92" s="2">
        <f t="shared" si="11"/>
        <v>23.000000000006793</v>
      </c>
      <c r="J92" s="2">
        <f>L92*J93/L93</f>
        <v>22.434146341462139</v>
      </c>
      <c r="K92" s="2">
        <v>22.434146341462139</v>
      </c>
      <c r="L92" s="4">
        <v>15.33</v>
      </c>
      <c r="M92" s="137">
        <f>L92/K92*0.0113636*60</f>
        <v>0.46590760000002651</v>
      </c>
      <c r="N92" s="3">
        <f>J92</f>
        <v>22.434146341462139</v>
      </c>
      <c r="O92" s="3">
        <v>22.434146341462139</v>
      </c>
      <c r="P92" s="4">
        <f>O92/60</f>
        <v>0.37390243902436898</v>
      </c>
      <c r="Q92">
        <f>L92</f>
        <v>15.33</v>
      </c>
      <c r="R92">
        <v>15.33</v>
      </c>
      <c r="S92" s="137">
        <v>1</v>
      </c>
      <c r="X92">
        <v>0.37390243902436898</v>
      </c>
      <c r="Y92">
        <v>15.33</v>
      </c>
      <c r="Z92">
        <v>0.46590760000002651</v>
      </c>
    </row>
    <row r="93" spans="1:37" x14ac:dyDescent="0.25">
      <c r="B93" s="44">
        <v>234750</v>
      </c>
      <c r="C93" s="30">
        <v>20017</v>
      </c>
      <c r="D93" s="31" t="s">
        <v>5</v>
      </c>
      <c r="E93" s="32">
        <v>0.55931712962962965</v>
      </c>
      <c r="F93" s="33">
        <v>0.55931712962962965</v>
      </c>
      <c r="I93" s="2">
        <f t="shared" si="11"/>
        <v>0</v>
      </c>
      <c r="J93" s="2">
        <f t="shared" ref="J93:J108" si="12">(E94-E93)*86400</f>
        <v>44.999999999997442</v>
      </c>
      <c r="K93" s="2">
        <v>44.999999999997442</v>
      </c>
      <c r="L93" s="4">
        <v>30.75</v>
      </c>
      <c r="M93">
        <f>L93/K93*0.0113636*60</f>
        <v>0.46590760000002651</v>
      </c>
      <c r="N93" s="3">
        <f>N92+K93</f>
        <v>67.434146341459581</v>
      </c>
      <c r="O93" s="3">
        <v>67.434146341459581</v>
      </c>
      <c r="P93" s="4">
        <f t="shared" ref="P93:P109" si="13">O93/60</f>
        <v>1.1239024390243264</v>
      </c>
      <c r="Q93">
        <f>Q92+L93</f>
        <v>46.08</v>
      </c>
      <c r="R93">
        <v>46.08</v>
      </c>
      <c r="S93" s="89">
        <v>2</v>
      </c>
      <c r="X93">
        <v>1.1239024390243264</v>
      </c>
      <c r="Y93">
        <v>46.08</v>
      </c>
      <c r="Z93">
        <v>0.46590760000002651</v>
      </c>
    </row>
    <row r="94" spans="1:37" x14ac:dyDescent="0.25">
      <c r="B94" s="44">
        <v>234750</v>
      </c>
      <c r="C94" s="30">
        <v>20030</v>
      </c>
      <c r="D94" s="31" t="s">
        <v>6</v>
      </c>
      <c r="E94" s="32">
        <v>0.55983796296296295</v>
      </c>
      <c r="F94" s="33">
        <v>0.55983796296296295</v>
      </c>
      <c r="I94" s="2">
        <f t="shared" si="11"/>
        <v>0</v>
      </c>
      <c r="J94" s="2">
        <f t="shared" si="12"/>
        <v>59.999999999999787</v>
      </c>
      <c r="K94" s="2">
        <v>60</v>
      </c>
      <c r="L94" s="4">
        <v>40.5</v>
      </c>
      <c r="M94">
        <f t="shared" ref="M94:M109" si="14">L94/K94*0.0113636*60</f>
        <v>0.46022580000000002</v>
      </c>
      <c r="N94" s="3">
        <f t="shared" ref="N94:N109" si="15">N93+K94</f>
        <v>127.43414634145958</v>
      </c>
      <c r="O94" s="3">
        <v>127.43414634145958</v>
      </c>
      <c r="P94" s="4">
        <f t="shared" si="13"/>
        <v>2.1239024390243264</v>
      </c>
      <c r="Q94" s="4">
        <f>Q93+L94</f>
        <v>86.58</v>
      </c>
      <c r="R94">
        <v>86.58</v>
      </c>
      <c r="S94" s="137">
        <v>3</v>
      </c>
      <c r="X94">
        <v>2.1239024390243264</v>
      </c>
      <c r="Y94">
        <v>86.58</v>
      </c>
      <c r="Z94">
        <v>0.46022580000000002</v>
      </c>
    </row>
    <row r="95" spans="1:37" x14ac:dyDescent="0.25">
      <c r="B95" s="44">
        <v>234750</v>
      </c>
      <c r="C95" s="30">
        <v>20035</v>
      </c>
      <c r="D95" s="31" t="s">
        <v>8</v>
      </c>
      <c r="E95" s="32">
        <v>0.5605324074074074</v>
      </c>
      <c r="F95" s="33">
        <v>0.56055555555555558</v>
      </c>
      <c r="I95" s="2">
        <f t="shared" si="11"/>
        <v>2.0000000000035101</v>
      </c>
      <c r="J95" s="2">
        <f t="shared" si="12"/>
        <v>2.0000000000035101</v>
      </c>
      <c r="K95" s="2">
        <v>45</v>
      </c>
      <c r="L95" s="4">
        <v>29.58</v>
      </c>
      <c r="M95" s="137">
        <f t="shared" si="14"/>
        <v>0.44818038399999999</v>
      </c>
      <c r="N95" s="3">
        <f t="shared" si="15"/>
        <v>172.43414634145958</v>
      </c>
      <c r="O95" s="3">
        <v>172.43414634145958</v>
      </c>
      <c r="P95" s="4">
        <f t="shared" si="13"/>
        <v>2.8739024390243264</v>
      </c>
      <c r="Q95" s="4">
        <f t="shared" ref="Q95:Q109" si="16">Q94+L95</f>
        <v>116.16</v>
      </c>
      <c r="R95">
        <v>116.16</v>
      </c>
      <c r="S95" s="137">
        <v>4</v>
      </c>
      <c r="X95">
        <v>2.8739024390243264</v>
      </c>
      <c r="Y95">
        <v>116.16</v>
      </c>
      <c r="Z95">
        <v>0.44818038399999999</v>
      </c>
    </row>
    <row r="96" spans="1:37" x14ac:dyDescent="0.25">
      <c r="B96" s="44">
        <v>234750</v>
      </c>
      <c r="C96" s="30">
        <v>20052</v>
      </c>
      <c r="D96" s="31" t="s">
        <v>7</v>
      </c>
      <c r="E96" s="32">
        <v>0.56055555555555558</v>
      </c>
      <c r="F96" s="33">
        <v>0.56059027777777781</v>
      </c>
      <c r="I96" s="107">
        <f t="shared" si="11"/>
        <v>3.000000000000469</v>
      </c>
      <c r="J96" s="65">
        <f t="shared" si="12"/>
        <v>3.000000000000469</v>
      </c>
      <c r="K96" s="65"/>
      <c r="L96" s="110"/>
      <c r="M96" s="63"/>
      <c r="N96" s="65">
        <f t="shared" si="15"/>
        <v>172.43414634145958</v>
      </c>
      <c r="O96" s="65"/>
      <c r="P96" s="110"/>
      <c r="Q96" s="110">
        <f t="shared" si="16"/>
        <v>116.16</v>
      </c>
      <c r="R96" s="126"/>
      <c r="U96" s="89">
        <v>7</v>
      </c>
      <c r="V96" s="128" t="s">
        <v>482</v>
      </c>
      <c r="X96">
        <v>3.4239024390242525</v>
      </c>
      <c r="Y96">
        <v>144.24</v>
      </c>
      <c r="Z96">
        <v>0.5801634327273506</v>
      </c>
    </row>
    <row r="97" spans="1:37" x14ac:dyDescent="0.25">
      <c r="B97" s="44">
        <v>234750</v>
      </c>
      <c r="C97" s="30">
        <v>20035</v>
      </c>
      <c r="D97" s="31" t="s">
        <v>8</v>
      </c>
      <c r="E97" s="32">
        <v>0.56059027777777781</v>
      </c>
      <c r="F97" s="33">
        <v>0.56059027777777781</v>
      </c>
      <c r="I97" s="108">
        <f t="shared" si="11"/>
        <v>0</v>
      </c>
      <c r="J97" s="70">
        <f t="shared" si="12"/>
        <v>40.000000000003055</v>
      </c>
      <c r="K97" s="70"/>
      <c r="L97" s="113"/>
      <c r="M97" s="68"/>
      <c r="N97" s="70">
        <f t="shared" si="15"/>
        <v>172.43414634145958</v>
      </c>
      <c r="O97" s="70"/>
      <c r="P97" s="113"/>
      <c r="Q97" s="113">
        <f t="shared" si="16"/>
        <v>116.16</v>
      </c>
      <c r="R97" s="127"/>
      <c r="X97">
        <v>3.8905691056909384</v>
      </c>
      <c r="Y97">
        <v>170.24</v>
      </c>
      <c r="Z97">
        <v>0.63311485714283045</v>
      </c>
    </row>
    <row r="98" spans="1:37" x14ac:dyDescent="0.25">
      <c r="B98" s="44">
        <v>234750</v>
      </c>
      <c r="C98" s="30">
        <v>20052</v>
      </c>
      <c r="D98" s="31" t="s">
        <v>7</v>
      </c>
      <c r="E98" s="32">
        <v>0.56105324074074081</v>
      </c>
      <c r="F98" s="33">
        <v>0.56105324074074081</v>
      </c>
      <c r="I98" s="2">
        <f t="shared" si="11"/>
        <v>0</v>
      </c>
      <c r="J98" s="2">
        <f t="shared" si="12"/>
        <v>32.999999999995566</v>
      </c>
      <c r="K98" s="2">
        <v>32.999999999995566</v>
      </c>
      <c r="L98" s="4">
        <v>28.08</v>
      </c>
      <c r="M98" s="137">
        <f t="shared" si="14"/>
        <v>0.5801634327273506</v>
      </c>
      <c r="N98" s="3">
        <f t="shared" si="15"/>
        <v>205.43414634145515</v>
      </c>
      <c r="O98" s="3">
        <v>205.43414634145515</v>
      </c>
      <c r="P98" s="4">
        <f t="shared" si="13"/>
        <v>3.4239024390242525</v>
      </c>
      <c r="Q98" s="4">
        <f t="shared" si="16"/>
        <v>144.24</v>
      </c>
      <c r="R98">
        <v>144.24</v>
      </c>
      <c r="S98" s="137">
        <v>5</v>
      </c>
      <c r="X98">
        <v>5.6405691056908918</v>
      </c>
      <c r="Y98">
        <v>196.24</v>
      </c>
      <c r="Z98">
        <v>0.16883062857143302</v>
      </c>
    </row>
    <row r="99" spans="1:37" x14ac:dyDescent="0.25">
      <c r="B99" s="44">
        <v>234750</v>
      </c>
      <c r="C99" s="30">
        <v>20056</v>
      </c>
      <c r="D99" s="31" t="s">
        <v>9</v>
      </c>
      <c r="E99" s="32">
        <v>0.5614351851851852</v>
      </c>
      <c r="F99" s="33">
        <v>0.56175925925925929</v>
      </c>
      <c r="I99" s="2">
        <f t="shared" si="11"/>
        <v>28.00000000000118</v>
      </c>
      <c r="J99" s="2">
        <f t="shared" si="12"/>
        <v>28.00000000000118</v>
      </c>
      <c r="K99" s="2">
        <v>28.00000000000118</v>
      </c>
      <c r="L99" s="4">
        <v>26</v>
      </c>
      <c r="M99" s="137">
        <f t="shared" si="14"/>
        <v>0.63311485714283045</v>
      </c>
      <c r="N99" s="3">
        <f t="shared" si="15"/>
        <v>233.43414634145631</v>
      </c>
      <c r="O99" s="3">
        <v>233.43414634145631</v>
      </c>
      <c r="P99" s="4">
        <f t="shared" si="13"/>
        <v>3.8905691056909384</v>
      </c>
      <c r="Q99" s="4">
        <f t="shared" si="16"/>
        <v>170.24</v>
      </c>
      <c r="R99">
        <v>170.24</v>
      </c>
      <c r="S99" s="137">
        <v>6</v>
      </c>
      <c r="X99">
        <v>6.1405691056909708</v>
      </c>
      <c r="Y99">
        <v>224.32</v>
      </c>
      <c r="Z99">
        <v>0.63817977599990017</v>
      </c>
    </row>
    <row r="100" spans="1:37" x14ac:dyDescent="0.25">
      <c r="B100" s="44">
        <v>234750</v>
      </c>
      <c r="C100" s="30">
        <v>20059</v>
      </c>
      <c r="D100" s="31" t="s">
        <v>10</v>
      </c>
      <c r="E100" s="32">
        <v>0.56175925925925929</v>
      </c>
      <c r="F100" s="33">
        <v>0.56175925925925929</v>
      </c>
      <c r="I100" s="2">
        <f t="shared" si="11"/>
        <v>0</v>
      </c>
      <c r="J100" s="2">
        <f t="shared" si="12"/>
        <v>104.99999999999723</v>
      </c>
      <c r="K100" s="2">
        <v>104.99999999999723</v>
      </c>
      <c r="L100" s="4">
        <v>26</v>
      </c>
      <c r="M100">
        <f t="shared" si="14"/>
        <v>0.16883062857143302</v>
      </c>
      <c r="N100" s="3">
        <f t="shared" si="15"/>
        <v>338.43414634145353</v>
      </c>
      <c r="O100" s="3">
        <v>338.43414634145353</v>
      </c>
      <c r="P100" s="4">
        <f t="shared" si="13"/>
        <v>5.6405691056908918</v>
      </c>
      <c r="Q100" s="4">
        <f t="shared" si="16"/>
        <v>196.24</v>
      </c>
      <c r="R100">
        <v>196.24</v>
      </c>
      <c r="S100" s="137">
        <v>7</v>
      </c>
      <c r="X100">
        <v>7.1905691056909742</v>
      </c>
      <c r="Y100">
        <v>253.89999999999998</v>
      </c>
      <c r="Z100">
        <v>0.3201288457142844</v>
      </c>
    </row>
    <row r="101" spans="1:37" x14ac:dyDescent="0.25">
      <c r="B101" s="44">
        <v>234750</v>
      </c>
      <c r="C101" s="30">
        <v>20056</v>
      </c>
      <c r="D101" s="31" t="s">
        <v>9</v>
      </c>
      <c r="E101" s="32">
        <v>0.56297453703703704</v>
      </c>
      <c r="F101" s="33">
        <v>0.56332175925925931</v>
      </c>
      <c r="I101" s="2">
        <f t="shared" si="11"/>
        <v>30.00000000000469</v>
      </c>
      <c r="J101" s="2">
        <f t="shared" si="12"/>
        <v>30.00000000000469</v>
      </c>
      <c r="K101" s="2">
        <v>30.00000000000469</v>
      </c>
      <c r="L101" s="4">
        <v>28.08</v>
      </c>
      <c r="M101">
        <f t="shared" si="14"/>
        <v>0.63817977599990017</v>
      </c>
      <c r="N101" s="3">
        <f t="shared" si="15"/>
        <v>368.43414634145824</v>
      </c>
      <c r="O101" s="3">
        <v>368.43414634145824</v>
      </c>
      <c r="P101" s="4">
        <f t="shared" si="13"/>
        <v>6.1405691056909708</v>
      </c>
      <c r="Q101" s="4">
        <f t="shared" si="16"/>
        <v>224.32</v>
      </c>
      <c r="R101">
        <v>224.32</v>
      </c>
      <c r="S101" s="137">
        <v>8</v>
      </c>
      <c r="X101">
        <v>7.7905691056909747</v>
      </c>
      <c r="Y101">
        <v>294.39999999999998</v>
      </c>
      <c r="Z101">
        <v>0.76704300000000003</v>
      </c>
    </row>
    <row r="102" spans="1:37" x14ac:dyDescent="0.25">
      <c r="B102" s="44">
        <v>234750</v>
      </c>
      <c r="C102" s="30">
        <v>20052</v>
      </c>
      <c r="D102" s="31" t="s">
        <v>7</v>
      </c>
      <c r="E102" s="32">
        <v>0.56332175925925931</v>
      </c>
      <c r="F102" s="33">
        <v>0.56332175925925931</v>
      </c>
      <c r="I102" s="2">
        <f t="shared" si="11"/>
        <v>0</v>
      </c>
      <c r="J102" s="2">
        <f t="shared" si="12"/>
        <v>63.000000000000256</v>
      </c>
      <c r="K102" s="2">
        <v>63.000000000000256</v>
      </c>
      <c r="L102" s="4">
        <v>29.58</v>
      </c>
      <c r="M102">
        <f t="shared" si="14"/>
        <v>0.3201288457142844</v>
      </c>
      <c r="N102" s="3">
        <f t="shared" si="15"/>
        <v>431.43414634145847</v>
      </c>
      <c r="O102" s="3">
        <v>431.43414634145847</v>
      </c>
      <c r="P102" s="4">
        <f t="shared" si="13"/>
        <v>7.1905691056909742</v>
      </c>
      <c r="Q102" s="4">
        <f t="shared" si="16"/>
        <v>253.89999999999998</v>
      </c>
      <c r="R102">
        <v>253.89999999999998</v>
      </c>
      <c r="S102" s="137">
        <v>9</v>
      </c>
      <c r="X102">
        <v>8.5072357723575394</v>
      </c>
      <c r="Y102">
        <v>325.14999999999998</v>
      </c>
      <c r="Z102">
        <v>0.48757772093030138</v>
      </c>
    </row>
    <row r="103" spans="1:37" x14ac:dyDescent="0.25">
      <c r="B103" s="44">
        <v>234750</v>
      </c>
      <c r="C103" s="30">
        <v>20035</v>
      </c>
      <c r="D103" s="31" t="s">
        <v>8</v>
      </c>
      <c r="E103" s="32">
        <v>0.56405092592592598</v>
      </c>
      <c r="F103" s="33">
        <v>0.56405092592592598</v>
      </c>
      <c r="I103" s="2">
        <f t="shared" si="11"/>
        <v>0</v>
      </c>
      <c r="J103" s="2">
        <f t="shared" si="12"/>
        <v>29.999999999995097</v>
      </c>
      <c r="K103" s="2">
        <v>36</v>
      </c>
      <c r="L103" s="4">
        <v>40.5</v>
      </c>
      <c r="M103">
        <f t="shared" si="14"/>
        <v>0.76704300000000003</v>
      </c>
      <c r="N103" s="3">
        <f t="shared" si="15"/>
        <v>467.43414634145847</v>
      </c>
      <c r="O103" s="3">
        <v>467.43414634145847</v>
      </c>
      <c r="P103" s="4">
        <f t="shared" si="13"/>
        <v>7.7905691056909747</v>
      </c>
      <c r="Q103" s="4">
        <f t="shared" si="16"/>
        <v>294.39999999999998</v>
      </c>
      <c r="R103">
        <v>294.39999999999998</v>
      </c>
      <c r="S103" s="137">
        <v>10</v>
      </c>
      <c r="X103">
        <v>8.8572357723575941</v>
      </c>
      <c r="Y103">
        <v>351.47999999999996</v>
      </c>
      <c r="Z103">
        <v>0.85486739428558056</v>
      </c>
    </row>
    <row r="104" spans="1:37" x14ac:dyDescent="0.25">
      <c r="B104" s="44">
        <v>234750</v>
      </c>
      <c r="C104" s="30">
        <v>20029</v>
      </c>
      <c r="D104" s="31" t="s">
        <v>11</v>
      </c>
      <c r="E104" s="32">
        <v>0.56439814814814815</v>
      </c>
      <c r="F104" s="33">
        <v>0.5644675925925926</v>
      </c>
      <c r="I104" s="120">
        <f t="shared" si="11"/>
        <v>6.0000000000009379</v>
      </c>
      <c r="J104" s="120">
        <f t="shared" si="12"/>
        <v>6.0000000000009379</v>
      </c>
      <c r="K104" s="120"/>
      <c r="L104" s="141"/>
      <c r="M104" s="142"/>
      <c r="N104" s="3">
        <f t="shared" si="15"/>
        <v>467.43414634145847</v>
      </c>
      <c r="Q104" s="4">
        <f t="shared" si="16"/>
        <v>294.39999999999998</v>
      </c>
      <c r="X104">
        <v>9.0239024390242335</v>
      </c>
      <c r="Y104">
        <v>378.4</v>
      </c>
      <c r="Z104">
        <v>1.8354486720003</v>
      </c>
    </row>
    <row r="105" spans="1:37" x14ac:dyDescent="0.25">
      <c r="B105" s="44">
        <v>234750</v>
      </c>
      <c r="C105" s="30">
        <v>20030</v>
      </c>
      <c r="D105" s="31" t="s">
        <v>6</v>
      </c>
      <c r="E105" s="32">
        <v>0.5644675925925926</v>
      </c>
      <c r="F105" s="33">
        <v>0.5644675925925926</v>
      </c>
      <c r="I105" s="2">
        <f t="shared" si="11"/>
        <v>0</v>
      </c>
      <c r="J105" s="2">
        <f t="shared" si="12"/>
        <v>42.999999999993932</v>
      </c>
      <c r="K105" s="2">
        <v>42.999999999993932</v>
      </c>
      <c r="L105" s="4">
        <v>30.75</v>
      </c>
      <c r="M105">
        <f t="shared" si="14"/>
        <v>0.48757772093030138</v>
      </c>
      <c r="N105" s="3">
        <f t="shared" si="15"/>
        <v>510.43414634145239</v>
      </c>
      <c r="O105" s="3">
        <v>510.43414634145239</v>
      </c>
      <c r="P105" s="4">
        <f t="shared" si="13"/>
        <v>8.5072357723575394</v>
      </c>
      <c r="Q105" s="4">
        <f t="shared" si="16"/>
        <v>325.14999999999998</v>
      </c>
      <c r="R105">
        <v>325.14999999999998</v>
      </c>
      <c r="S105" s="137">
        <v>11</v>
      </c>
      <c r="X105">
        <v>9.4905691056909198</v>
      </c>
      <c r="Y105">
        <v>405.32</v>
      </c>
      <c r="Z105">
        <v>0.65551738285711536</v>
      </c>
    </row>
    <row r="106" spans="1:37" x14ac:dyDescent="0.25">
      <c r="B106" s="44">
        <v>234750</v>
      </c>
      <c r="C106" s="30">
        <v>20017</v>
      </c>
      <c r="D106" s="31" t="s">
        <v>5</v>
      </c>
      <c r="E106" s="32">
        <v>0.56496527777777772</v>
      </c>
      <c r="F106" s="33">
        <v>0.56520833333333331</v>
      </c>
      <c r="I106" s="2">
        <f t="shared" si="11"/>
        <v>21.000000000003283</v>
      </c>
      <c r="J106" s="2">
        <f t="shared" si="12"/>
        <v>21.000000000003283</v>
      </c>
      <c r="K106" s="2">
        <v>21.000000000003283</v>
      </c>
      <c r="L106" s="4">
        <v>26.33</v>
      </c>
      <c r="M106">
        <f t="shared" si="14"/>
        <v>0.85486739428558056</v>
      </c>
      <c r="N106" s="3">
        <f t="shared" si="15"/>
        <v>531.43414634145563</v>
      </c>
      <c r="O106" s="3">
        <v>531.43414634145563</v>
      </c>
      <c r="P106" s="4">
        <f t="shared" si="13"/>
        <v>8.8572357723575941</v>
      </c>
      <c r="Q106" s="4">
        <f t="shared" si="16"/>
        <v>351.47999999999996</v>
      </c>
      <c r="R106">
        <v>351.47999999999996</v>
      </c>
      <c r="S106" s="137">
        <v>12</v>
      </c>
      <c r="X106">
        <v>9.68125756532441</v>
      </c>
      <c r="Y106">
        <v>416.32</v>
      </c>
      <c r="Z106">
        <v>0.65551738285711536</v>
      </c>
      <c r="AC106" s="483">
        <v>234750</v>
      </c>
      <c r="AD106" s="483">
        <v>20020</v>
      </c>
      <c r="AE106" s="485">
        <v>42618</v>
      </c>
      <c r="AF106" s="483">
        <v>1</v>
      </c>
      <c r="AG106" s="483">
        <v>416.32</v>
      </c>
      <c r="AH106" s="381">
        <v>0.55905092592592587</v>
      </c>
      <c r="AI106" s="489" t="s">
        <v>797</v>
      </c>
      <c r="AJ106" s="489">
        <v>0.73038599999999998</v>
      </c>
      <c r="AK106" s="381">
        <v>0.56564814814814812</v>
      </c>
    </row>
    <row r="107" spans="1:37" x14ac:dyDescent="0.25">
      <c r="B107" s="44">
        <v>234750</v>
      </c>
      <c r="C107" s="30">
        <v>20021</v>
      </c>
      <c r="D107" s="31" t="s">
        <v>0</v>
      </c>
      <c r="E107" s="32">
        <v>0.56520833333333331</v>
      </c>
      <c r="F107" s="33">
        <v>0.56532407407407403</v>
      </c>
      <c r="I107" s="2">
        <f t="shared" si="11"/>
        <v>9.9999999999983658</v>
      </c>
      <c r="J107" s="2">
        <f t="shared" si="12"/>
        <v>9.9999999999983658</v>
      </c>
      <c r="K107" s="2">
        <v>9.9999999999983658</v>
      </c>
      <c r="L107" s="4">
        <v>26.92</v>
      </c>
      <c r="M107">
        <f t="shared" si="14"/>
        <v>1.8354486720003</v>
      </c>
      <c r="N107" s="3">
        <f t="shared" si="15"/>
        <v>541.43414634145404</v>
      </c>
      <c r="O107" s="3">
        <v>541.43414634145404</v>
      </c>
      <c r="P107" s="4">
        <f t="shared" si="13"/>
        <v>9.0239024390242335</v>
      </c>
      <c r="Q107" s="4">
        <f t="shared" si="16"/>
        <v>378.4</v>
      </c>
      <c r="R107">
        <v>378.4</v>
      </c>
      <c r="S107" s="137">
        <v>13</v>
      </c>
    </row>
    <row r="108" spans="1:37" x14ac:dyDescent="0.25">
      <c r="B108" s="44">
        <v>234750</v>
      </c>
      <c r="C108" s="30">
        <v>20010</v>
      </c>
      <c r="D108" s="31" t="s">
        <v>1</v>
      </c>
      <c r="E108" s="32">
        <v>0.56532407407407403</v>
      </c>
      <c r="F108" s="33">
        <v>0.56532407407407403</v>
      </c>
      <c r="I108" s="2">
        <f t="shared" si="11"/>
        <v>0</v>
      </c>
      <c r="J108" s="2">
        <f t="shared" si="12"/>
        <v>28.00000000000118</v>
      </c>
      <c r="K108" s="2">
        <v>28.00000000000118</v>
      </c>
      <c r="L108" s="4">
        <v>26.92</v>
      </c>
      <c r="M108">
        <f t="shared" si="14"/>
        <v>0.65551738285711536</v>
      </c>
      <c r="N108" s="3">
        <f t="shared" si="15"/>
        <v>569.43414634145518</v>
      </c>
      <c r="O108" s="3">
        <v>569.43414634145518</v>
      </c>
      <c r="P108" s="4">
        <f t="shared" si="13"/>
        <v>9.4905691056909198</v>
      </c>
      <c r="Q108" s="4">
        <f t="shared" si="16"/>
        <v>405.32</v>
      </c>
      <c r="R108">
        <v>405.32</v>
      </c>
      <c r="S108" s="137">
        <v>14</v>
      </c>
    </row>
    <row r="109" spans="1:37" x14ac:dyDescent="0.25">
      <c r="B109" s="44">
        <v>234750</v>
      </c>
      <c r="C109" s="30">
        <v>20021</v>
      </c>
      <c r="D109" s="31" t="s">
        <v>0</v>
      </c>
      <c r="E109" s="32">
        <v>0.56564814814814812</v>
      </c>
      <c r="F109" s="33">
        <v>0.56577546296296299</v>
      </c>
      <c r="I109" s="2">
        <f t="shared" si="11"/>
        <v>11.000000000004917</v>
      </c>
      <c r="J109" s="2">
        <f>L109*J108/L108</f>
        <v>11.441307578009395</v>
      </c>
      <c r="K109" s="2">
        <v>11.441307578009395</v>
      </c>
      <c r="L109" s="4">
        <v>11</v>
      </c>
      <c r="M109" s="137">
        <f t="shared" si="14"/>
        <v>0.65551738285711536</v>
      </c>
      <c r="N109" s="3">
        <f t="shared" si="15"/>
        <v>580.87545391946458</v>
      </c>
      <c r="O109" s="3">
        <v>580.87545391946458</v>
      </c>
      <c r="P109" s="4">
        <f t="shared" si="13"/>
        <v>9.68125756532441</v>
      </c>
      <c r="Q109" s="4">
        <f t="shared" si="16"/>
        <v>416.32</v>
      </c>
      <c r="R109">
        <v>416.32</v>
      </c>
      <c r="S109" s="137"/>
    </row>
    <row r="110" spans="1:37" x14ac:dyDescent="0.25">
      <c r="B110" s="44">
        <v>234750</v>
      </c>
      <c r="C110" s="34">
        <v>20020</v>
      </c>
      <c r="D110" s="35" t="s">
        <v>4</v>
      </c>
      <c r="E110" s="36">
        <v>0.56577546296296299</v>
      </c>
      <c r="F110" s="37">
        <v>0.56577546296296299</v>
      </c>
      <c r="I110" s="2">
        <f t="shared" si="11"/>
        <v>0</v>
      </c>
      <c r="J110" s="2"/>
      <c r="K110" s="2"/>
      <c r="M110">
        <f>AVERAGE(M93:M108)</f>
        <v>0.63962965340224009</v>
      </c>
      <c r="N110" s="483">
        <f>R109/O109*0.0113636*60</f>
        <v>0.48866522970577242</v>
      </c>
      <c r="S110" s="137"/>
    </row>
    <row r="111" spans="1:37" x14ac:dyDescent="0.25">
      <c r="I111" s="2"/>
      <c r="J111" s="2"/>
      <c r="K111" s="2"/>
      <c r="S111" s="137"/>
    </row>
    <row r="112" spans="1:37" x14ac:dyDescent="0.25">
      <c r="A112" s="9">
        <v>42618</v>
      </c>
      <c r="B112" s="44">
        <v>234750</v>
      </c>
      <c r="C112" s="26">
        <v>20021</v>
      </c>
      <c r="D112" s="27" t="s">
        <v>0</v>
      </c>
      <c r="E112" s="28">
        <v>0.73805555555555558</v>
      </c>
      <c r="F112" s="29">
        <v>0.73835648148148147</v>
      </c>
      <c r="I112" s="2">
        <f t="shared" ref="I112:I120" si="17">(F112-E112)*86400</f>
        <v>25.999999999997669</v>
      </c>
      <c r="J112" s="2">
        <f>L112*J113/L113</f>
        <v>14.956097560977948</v>
      </c>
      <c r="K112" s="2">
        <v>14.956097560977948</v>
      </c>
      <c r="L112" s="4">
        <v>15.33</v>
      </c>
      <c r="M112" s="137">
        <f>L112/K112*0.0113636*60</f>
        <v>0.69886139999989072</v>
      </c>
      <c r="N112" s="3">
        <f>J112</f>
        <v>14.956097560977948</v>
      </c>
      <c r="O112" s="3">
        <v>14.956097560977948</v>
      </c>
      <c r="P112" s="4">
        <f>O112/60</f>
        <v>0.2492682926829658</v>
      </c>
      <c r="Q112">
        <f>L112</f>
        <v>15.33</v>
      </c>
      <c r="R112">
        <v>15.33</v>
      </c>
      <c r="S112" s="137">
        <v>1</v>
      </c>
      <c r="X112">
        <v>0.2492682926829658</v>
      </c>
      <c r="Y112">
        <v>15.33</v>
      </c>
      <c r="Z112">
        <v>0.69886139999989072</v>
      </c>
    </row>
    <row r="113" spans="2:26" x14ac:dyDescent="0.25">
      <c r="B113" s="44">
        <v>234750</v>
      </c>
      <c r="C113" s="30">
        <v>20017</v>
      </c>
      <c r="D113" s="31" t="s">
        <v>5</v>
      </c>
      <c r="E113" s="32">
        <v>0.73835648148148147</v>
      </c>
      <c r="F113" s="33">
        <v>0.73835648148148147</v>
      </c>
      <c r="I113" s="2">
        <f t="shared" si="17"/>
        <v>0</v>
      </c>
      <c r="J113" s="2">
        <f t="shared" ref="J113:J119" si="18">(E114-E113)*86400</f>
        <v>30.00000000000469</v>
      </c>
      <c r="K113" s="2">
        <v>30.00000000000469</v>
      </c>
      <c r="L113" s="4">
        <v>30.75</v>
      </c>
      <c r="M113">
        <f>L113/K113*0.0113636*60</f>
        <v>0.69886139999989072</v>
      </c>
      <c r="N113" s="3">
        <f>N112+K113</f>
        <v>44.956097560982641</v>
      </c>
      <c r="O113" s="3">
        <v>44.956097560982641</v>
      </c>
      <c r="P113" s="4">
        <f t="shared" ref="P113:P129" si="19">O113/60</f>
        <v>0.74926829268304407</v>
      </c>
      <c r="Q113">
        <f>Q112+L113</f>
        <v>46.08</v>
      </c>
      <c r="R113">
        <v>46.08</v>
      </c>
      <c r="S113" s="89">
        <v>2</v>
      </c>
      <c r="X113">
        <v>0.74926829268304407</v>
      </c>
      <c r="Y113">
        <v>46.08</v>
      </c>
      <c r="Z113">
        <v>0.69886139999989072</v>
      </c>
    </row>
    <row r="114" spans="2:26" x14ac:dyDescent="0.25">
      <c r="B114" s="44">
        <v>234750</v>
      </c>
      <c r="C114" s="30">
        <v>20030</v>
      </c>
      <c r="D114" s="31" t="s">
        <v>6</v>
      </c>
      <c r="E114" s="32">
        <v>0.73870370370370375</v>
      </c>
      <c r="F114" s="33">
        <v>0.73921296296296291</v>
      </c>
      <c r="I114" s="2">
        <f t="shared" si="17"/>
        <v>43.999999999990891</v>
      </c>
      <c r="J114" s="2">
        <f t="shared" si="18"/>
        <v>43.999999999990891</v>
      </c>
      <c r="K114" s="2">
        <v>43.999999999990891</v>
      </c>
      <c r="L114" s="4">
        <v>70.08</v>
      </c>
      <c r="M114" s="137">
        <f t="shared" ref="M114:M129" si="20">L114/K114*0.0113636*60</f>
        <v>1.085946938182043</v>
      </c>
      <c r="N114" s="3">
        <f t="shared" ref="N114:N129" si="21">N113+K114</f>
        <v>88.956097560973532</v>
      </c>
      <c r="O114" s="3">
        <v>88.956097560973532</v>
      </c>
      <c r="P114" s="4">
        <f t="shared" si="19"/>
        <v>1.4826016260162256</v>
      </c>
      <c r="Q114" s="137">
        <f t="shared" ref="Q114:Q129" si="22">Q113+L114</f>
        <v>116.16</v>
      </c>
      <c r="R114">
        <v>116.16</v>
      </c>
      <c r="S114" s="137">
        <v>3</v>
      </c>
      <c r="X114">
        <v>1.4826016260162256</v>
      </c>
      <c r="Y114">
        <v>116.16</v>
      </c>
      <c r="Z114">
        <v>1.085946938182043</v>
      </c>
    </row>
    <row r="115" spans="2:26" x14ac:dyDescent="0.25">
      <c r="B115" s="44">
        <v>234750</v>
      </c>
      <c r="C115" s="30">
        <v>20052</v>
      </c>
      <c r="D115" s="31" t="s">
        <v>7</v>
      </c>
      <c r="E115" s="32">
        <v>0.73921296296296291</v>
      </c>
      <c r="F115" s="33">
        <v>0.73921296296296291</v>
      </c>
      <c r="I115" s="2">
        <f t="shared" si="17"/>
        <v>0</v>
      </c>
      <c r="J115" s="2">
        <f t="shared" si="18"/>
        <v>32.0000000000082</v>
      </c>
      <c r="K115">
        <v>32.0000000000082</v>
      </c>
      <c r="L115" s="4">
        <v>29.58</v>
      </c>
      <c r="M115" s="137">
        <f t="shared" si="20"/>
        <v>0.63025366499983848</v>
      </c>
      <c r="N115" s="3">
        <f t="shared" si="21"/>
        <v>120.95609756098173</v>
      </c>
      <c r="O115" s="3">
        <v>120.95609756098173</v>
      </c>
      <c r="P115" s="4">
        <f t="shared" si="19"/>
        <v>2.0159349593496954</v>
      </c>
      <c r="Q115" s="137">
        <f t="shared" si="22"/>
        <v>145.74</v>
      </c>
      <c r="R115">
        <v>145.74</v>
      </c>
      <c r="S115" s="137">
        <v>4</v>
      </c>
      <c r="X115">
        <v>2.0159349593496954</v>
      </c>
      <c r="Y115">
        <v>145.74</v>
      </c>
      <c r="Z115">
        <v>0.63025366499983848</v>
      </c>
    </row>
    <row r="116" spans="2:26" x14ac:dyDescent="0.25">
      <c r="B116" s="44">
        <v>234750</v>
      </c>
      <c r="C116" s="30">
        <v>20035</v>
      </c>
      <c r="D116" s="31" t="s">
        <v>8</v>
      </c>
      <c r="E116" s="32">
        <v>0.73958333333333337</v>
      </c>
      <c r="F116" s="33">
        <v>0.73990740740740746</v>
      </c>
      <c r="I116" s="2">
        <f t="shared" si="17"/>
        <v>28.00000000000118</v>
      </c>
      <c r="J116" s="2">
        <f t="shared" si="18"/>
        <v>28.00000000000118</v>
      </c>
      <c r="K116" s="2">
        <v>28.00000000000118</v>
      </c>
      <c r="L116" s="4">
        <v>23.79</v>
      </c>
      <c r="M116" s="137">
        <f t="shared" si="20"/>
        <v>0.57930009428568985</v>
      </c>
      <c r="N116" s="3">
        <f t="shared" si="21"/>
        <v>148.95609756098293</v>
      </c>
      <c r="O116" s="3">
        <v>148.95609756098293</v>
      </c>
      <c r="P116" s="4">
        <f t="shared" si="19"/>
        <v>2.4826016260163821</v>
      </c>
      <c r="Q116" s="137">
        <f t="shared" si="22"/>
        <v>169.53</v>
      </c>
      <c r="R116">
        <v>169.53</v>
      </c>
      <c r="S116" s="137">
        <v>5</v>
      </c>
      <c r="X116">
        <v>2.4826016260163821</v>
      </c>
      <c r="Y116">
        <v>169.53</v>
      </c>
      <c r="Z116">
        <v>0.57930009428568985</v>
      </c>
    </row>
    <row r="117" spans="2:26" x14ac:dyDescent="0.25">
      <c r="B117" s="44">
        <v>234750</v>
      </c>
      <c r="C117" s="30">
        <v>20037</v>
      </c>
      <c r="D117" s="31" t="s">
        <v>8</v>
      </c>
      <c r="E117" s="32">
        <v>0.73990740740740746</v>
      </c>
      <c r="F117" s="33">
        <v>0.73990740740740746</v>
      </c>
      <c r="I117" s="2">
        <f t="shared" si="17"/>
        <v>0</v>
      </c>
      <c r="J117" s="2">
        <f t="shared" si="18"/>
        <v>35.999999999996035</v>
      </c>
      <c r="K117" s="2">
        <v>35.999999999996035</v>
      </c>
      <c r="L117" s="4">
        <v>35.17</v>
      </c>
      <c r="M117" s="137">
        <f t="shared" si="20"/>
        <v>0.66609635333340667</v>
      </c>
      <c r="N117" s="3">
        <f t="shared" si="21"/>
        <v>184.95609756097895</v>
      </c>
      <c r="O117" s="3">
        <v>184.95609756097895</v>
      </c>
      <c r="P117" s="4">
        <f t="shared" si="19"/>
        <v>3.0826016260163156</v>
      </c>
      <c r="Q117" s="137">
        <f t="shared" si="22"/>
        <v>204.7</v>
      </c>
      <c r="R117">
        <v>204.7</v>
      </c>
      <c r="S117" s="137">
        <v>6</v>
      </c>
      <c r="X117">
        <v>3.0826016260163156</v>
      </c>
      <c r="Y117">
        <v>204.7</v>
      </c>
      <c r="Z117">
        <v>0.66609635333340667</v>
      </c>
    </row>
    <row r="118" spans="2:26" x14ac:dyDescent="0.25">
      <c r="B118" s="44">
        <v>234750</v>
      </c>
      <c r="C118" s="30">
        <v>20050</v>
      </c>
      <c r="D118" s="31" t="s">
        <v>12</v>
      </c>
      <c r="E118" s="32">
        <v>0.74032407407407408</v>
      </c>
      <c r="F118" s="33">
        <v>0.74063657407407402</v>
      </c>
      <c r="I118" s="2">
        <f t="shared" si="17"/>
        <v>26.999999999994628</v>
      </c>
      <c r="J118" s="2">
        <f t="shared" si="18"/>
        <v>26.999999999994628</v>
      </c>
      <c r="K118" s="2">
        <v>26.999999999994628</v>
      </c>
      <c r="L118" s="4">
        <v>27.25</v>
      </c>
      <c r="M118" s="137">
        <f t="shared" si="20"/>
        <v>0.68812911111124797</v>
      </c>
      <c r="N118" s="3">
        <f t="shared" si="21"/>
        <v>211.95609756097357</v>
      </c>
      <c r="O118" s="3">
        <v>211.95609756097357</v>
      </c>
      <c r="P118" s="4">
        <f t="shared" si="19"/>
        <v>3.5326016260162261</v>
      </c>
      <c r="Q118" s="137">
        <f t="shared" si="22"/>
        <v>231.95</v>
      </c>
      <c r="R118">
        <v>231.95</v>
      </c>
      <c r="S118" s="137">
        <v>7</v>
      </c>
      <c r="X118">
        <v>3.5326016260162261</v>
      </c>
      <c r="Y118">
        <v>231.95</v>
      </c>
      <c r="Z118">
        <v>0.68812911111124797</v>
      </c>
    </row>
    <row r="119" spans="2:26" x14ac:dyDescent="0.25">
      <c r="B119" s="44">
        <v>234750</v>
      </c>
      <c r="C119" s="30">
        <v>20049</v>
      </c>
      <c r="D119" s="31" t="s">
        <v>13</v>
      </c>
      <c r="E119" s="32">
        <v>0.74063657407407402</v>
      </c>
      <c r="F119" s="33">
        <v>0.74063657407407402</v>
      </c>
      <c r="I119" s="2">
        <f t="shared" si="17"/>
        <v>0</v>
      </c>
      <c r="J119" s="2">
        <f t="shared" si="18"/>
        <v>71.000000000014296</v>
      </c>
      <c r="K119" s="2">
        <v>71.000000000014296</v>
      </c>
      <c r="L119" s="4">
        <v>36</v>
      </c>
      <c r="M119" s="137">
        <f t="shared" si="20"/>
        <v>0.3457095211266909</v>
      </c>
      <c r="N119" s="3">
        <f t="shared" si="21"/>
        <v>282.95609756098787</v>
      </c>
      <c r="O119" s="3">
        <v>282.95609756098787</v>
      </c>
      <c r="P119" s="4">
        <f t="shared" si="19"/>
        <v>4.7159349593497977</v>
      </c>
      <c r="Q119" s="137">
        <f t="shared" si="22"/>
        <v>267.95</v>
      </c>
      <c r="R119">
        <v>267.95</v>
      </c>
      <c r="S119" s="137">
        <v>8</v>
      </c>
      <c r="X119">
        <v>4.7159349593497977</v>
      </c>
      <c r="Y119">
        <v>267.95</v>
      </c>
      <c r="Z119">
        <v>0.3457095211266909</v>
      </c>
    </row>
    <row r="120" spans="2:26" x14ac:dyDescent="0.25">
      <c r="B120" s="44">
        <v>234750</v>
      </c>
      <c r="C120" s="30">
        <v>20045</v>
      </c>
      <c r="D120" s="31" t="s">
        <v>14</v>
      </c>
      <c r="E120" s="32">
        <v>0.74145833333333344</v>
      </c>
      <c r="F120" s="33">
        <v>0.74170138888888892</v>
      </c>
      <c r="I120" s="143">
        <f t="shared" si="17"/>
        <v>20.99999999999369</v>
      </c>
      <c r="J120" s="144">
        <f>(E121-E120)*86400</f>
        <v>20.99999999999369</v>
      </c>
      <c r="K120" s="144">
        <v>20.99999999999369</v>
      </c>
      <c r="L120" s="145">
        <v>40.17</v>
      </c>
      <c r="M120" s="92">
        <f t="shared" si="20"/>
        <v>1.3042166057146776</v>
      </c>
      <c r="N120" s="144">
        <f t="shared" si="21"/>
        <v>303.95609756098156</v>
      </c>
      <c r="O120" s="144">
        <v>303.95609756098156</v>
      </c>
      <c r="P120" s="145">
        <f t="shared" si="19"/>
        <v>5.0659349593496925</v>
      </c>
      <c r="Q120" s="92">
        <f t="shared" si="22"/>
        <v>308.12</v>
      </c>
      <c r="R120" s="93">
        <v>308.12</v>
      </c>
      <c r="S120" s="137">
        <v>9</v>
      </c>
      <c r="T120" s="89">
        <v>1</v>
      </c>
      <c r="U120" s="89">
        <v>2</v>
      </c>
      <c r="V120" s="128">
        <v>44</v>
      </c>
      <c r="X120">
        <v>5.0659349593496925</v>
      </c>
      <c r="Y120">
        <v>308.12</v>
      </c>
      <c r="Z120">
        <v>1.3042166057146776</v>
      </c>
    </row>
    <row r="121" spans="2:26" x14ac:dyDescent="0.25">
      <c r="B121" s="44">
        <v>234750</v>
      </c>
      <c r="C121" s="30">
        <v>20059</v>
      </c>
      <c r="D121" s="31" t="s">
        <v>10</v>
      </c>
      <c r="E121" s="32">
        <v>0.74170138888888892</v>
      </c>
      <c r="F121" s="33">
        <v>0.74204861111111109</v>
      </c>
      <c r="I121" s="2">
        <f t="shared" ref="I121:I129" si="23">(F121-E121)*86400</f>
        <v>29.999999999995097</v>
      </c>
      <c r="J121" s="2">
        <f t="shared" ref="J121:J128" si="24">(E122-E121)*86400</f>
        <v>29.999999999995097</v>
      </c>
      <c r="K121" s="2">
        <v>30</v>
      </c>
      <c r="L121" s="4">
        <v>26</v>
      </c>
      <c r="M121" s="137">
        <f t="shared" si="20"/>
        <v>0.59090719999999997</v>
      </c>
      <c r="N121" s="3">
        <f t="shared" si="21"/>
        <v>333.95609756098156</v>
      </c>
      <c r="O121" s="3">
        <v>333.95609756098156</v>
      </c>
      <c r="P121" s="4">
        <f t="shared" si="19"/>
        <v>5.5659349593496925</v>
      </c>
      <c r="Q121" s="137">
        <f t="shared" si="22"/>
        <v>334.12</v>
      </c>
      <c r="R121">
        <v>334.12</v>
      </c>
      <c r="S121" s="137">
        <v>10</v>
      </c>
      <c r="X121">
        <v>5.5659349593496925</v>
      </c>
      <c r="Y121">
        <v>334.12</v>
      </c>
      <c r="Z121">
        <v>0.59090719999999997</v>
      </c>
    </row>
    <row r="122" spans="2:26" x14ac:dyDescent="0.25">
      <c r="B122" s="44">
        <v>234750</v>
      </c>
      <c r="C122" s="30">
        <v>20056</v>
      </c>
      <c r="D122" s="31" t="s">
        <v>9</v>
      </c>
      <c r="E122" s="32">
        <v>0.74204861111111109</v>
      </c>
      <c r="F122" s="33">
        <v>0.74204861111111109</v>
      </c>
      <c r="I122" s="129">
        <f t="shared" si="23"/>
        <v>0</v>
      </c>
      <c r="J122" s="130">
        <f t="shared" si="24"/>
        <v>3.9999999999974278</v>
      </c>
      <c r="K122" s="130">
        <v>4</v>
      </c>
      <c r="L122" s="134">
        <v>28.08</v>
      </c>
      <c r="M122" s="133">
        <f t="shared" si="20"/>
        <v>4.7863483200000001</v>
      </c>
      <c r="N122" s="130">
        <f t="shared" si="21"/>
        <v>337.95609756098156</v>
      </c>
      <c r="O122" s="130">
        <v>337.95609756098156</v>
      </c>
      <c r="P122" s="4">
        <f t="shared" si="19"/>
        <v>5.6326016260163589</v>
      </c>
      <c r="Q122" s="133">
        <f t="shared" si="22"/>
        <v>362.2</v>
      </c>
      <c r="R122" s="135">
        <v>362.2</v>
      </c>
      <c r="S122" s="137">
        <v>11</v>
      </c>
      <c r="U122" s="128"/>
      <c r="X122">
        <v>5.6326016260163589</v>
      </c>
      <c r="Y122">
        <v>362.2</v>
      </c>
      <c r="Z122">
        <v>4.7863483200000001</v>
      </c>
    </row>
    <row r="123" spans="2:26" x14ac:dyDescent="0.25">
      <c r="B123" s="44">
        <v>234750</v>
      </c>
      <c r="C123" s="30">
        <v>20052</v>
      </c>
      <c r="D123" s="31" t="s">
        <v>7</v>
      </c>
      <c r="E123" s="32">
        <v>0.74209490740740736</v>
      </c>
      <c r="F123" s="33">
        <v>0.74209490740740736</v>
      </c>
      <c r="I123" s="2">
        <f t="shared" si="23"/>
        <v>0</v>
      </c>
      <c r="J123" s="2">
        <f t="shared" si="24"/>
        <v>75.999999999999091</v>
      </c>
      <c r="K123" s="6">
        <v>75.999999999999091</v>
      </c>
      <c r="L123" s="4">
        <v>29.58</v>
      </c>
      <c r="M123" s="137">
        <f t="shared" si="20"/>
        <v>0.2653699642105295</v>
      </c>
      <c r="N123" s="3">
        <f t="shared" si="21"/>
        <v>413.95609756098065</v>
      </c>
      <c r="O123" s="3">
        <v>413.95609756098065</v>
      </c>
      <c r="P123" s="4">
        <f t="shared" si="19"/>
        <v>6.8992682926830105</v>
      </c>
      <c r="Q123" s="137">
        <f t="shared" si="22"/>
        <v>391.78</v>
      </c>
      <c r="R123">
        <v>391.78</v>
      </c>
      <c r="S123" s="137">
        <v>12</v>
      </c>
      <c r="X123">
        <v>6.8992682926830105</v>
      </c>
      <c r="Y123">
        <v>391.78</v>
      </c>
      <c r="Z123">
        <v>0.2653699642105295</v>
      </c>
    </row>
    <row r="124" spans="2:26" x14ac:dyDescent="0.25">
      <c r="B124" s="44">
        <v>234750</v>
      </c>
      <c r="C124" s="30">
        <v>20035</v>
      </c>
      <c r="D124" s="31" t="s">
        <v>8</v>
      </c>
      <c r="E124" s="32">
        <v>0.74297453703703698</v>
      </c>
      <c r="F124" s="33">
        <v>0.74337962962962967</v>
      </c>
      <c r="I124" s="2">
        <f t="shared" si="23"/>
        <v>35.000000000008669</v>
      </c>
      <c r="J124" s="2">
        <f t="shared" si="24"/>
        <v>35.000000000008669</v>
      </c>
      <c r="K124" s="2">
        <v>35.000000000008669</v>
      </c>
      <c r="L124" s="4">
        <v>40.5</v>
      </c>
      <c r="M124" s="137">
        <f t="shared" si="20"/>
        <v>0.78895851428551889</v>
      </c>
      <c r="N124" s="3">
        <f t="shared" si="21"/>
        <v>448.95609756098929</v>
      </c>
      <c r="O124" s="3">
        <v>448.95609756098929</v>
      </c>
      <c r="P124" s="4">
        <f t="shared" si="19"/>
        <v>7.4826016260164883</v>
      </c>
      <c r="Q124" s="137">
        <f t="shared" si="22"/>
        <v>432.28</v>
      </c>
      <c r="R124">
        <v>432.28</v>
      </c>
      <c r="S124" s="137">
        <v>13</v>
      </c>
      <c r="X124">
        <v>7.4826016260164883</v>
      </c>
      <c r="Y124">
        <v>432.28</v>
      </c>
      <c r="Z124">
        <v>0.78895851428551889</v>
      </c>
    </row>
    <row r="125" spans="2:26" x14ac:dyDescent="0.25">
      <c r="B125" s="44">
        <v>234750</v>
      </c>
      <c r="C125" s="30">
        <v>20030</v>
      </c>
      <c r="D125" s="31" t="s">
        <v>6</v>
      </c>
      <c r="E125" s="32">
        <v>0.74337962962962967</v>
      </c>
      <c r="F125" s="33">
        <v>0.74337962962962967</v>
      </c>
      <c r="I125" s="2">
        <f t="shared" si="23"/>
        <v>0</v>
      </c>
      <c r="J125" s="2">
        <f t="shared" si="24"/>
        <v>12.000000000001876</v>
      </c>
      <c r="K125" s="2">
        <v>12.000000000001876</v>
      </c>
      <c r="L125" s="4">
        <v>30.75</v>
      </c>
      <c r="M125" s="137">
        <f t="shared" si="20"/>
        <v>1.7471534999997269</v>
      </c>
      <c r="N125" s="3">
        <f t="shared" si="21"/>
        <v>460.95609756099117</v>
      </c>
      <c r="O125" s="3">
        <v>460.95609756099117</v>
      </c>
      <c r="P125" s="4">
        <f t="shared" si="19"/>
        <v>7.6826016260165195</v>
      </c>
      <c r="Q125" s="137">
        <f t="shared" si="22"/>
        <v>463.03</v>
      </c>
      <c r="R125">
        <v>463.03</v>
      </c>
      <c r="S125" s="137">
        <v>14</v>
      </c>
      <c r="X125">
        <v>7.6826016260165195</v>
      </c>
      <c r="Y125">
        <v>463.03</v>
      </c>
      <c r="Z125">
        <v>1.7471534999997269</v>
      </c>
    </row>
    <row r="126" spans="2:26" x14ac:dyDescent="0.25">
      <c r="B126" s="44">
        <v>234750</v>
      </c>
      <c r="C126" s="30">
        <v>20017</v>
      </c>
      <c r="D126" s="31" t="s">
        <v>5</v>
      </c>
      <c r="E126" s="32">
        <v>0.74351851851851858</v>
      </c>
      <c r="F126" s="33">
        <v>0.74361111111111111</v>
      </c>
      <c r="I126" s="2">
        <f t="shared" si="23"/>
        <v>7.9999999999948557</v>
      </c>
      <c r="J126" s="2">
        <f t="shared" si="24"/>
        <v>7.9999999999948557</v>
      </c>
      <c r="K126" s="2">
        <v>7.9999999999948557</v>
      </c>
      <c r="L126" s="4">
        <v>26.33</v>
      </c>
      <c r="M126" s="137">
        <f t="shared" si="20"/>
        <v>2.2440269100014429</v>
      </c>
      <c r="N126" s="3">
        <f t="shared" si="21"/>
        <v>468.956097560986</v>
      </c>
      <c r="O126" s="3">
        <v>468.956097560986</v>
      </c>
      <c r="P126" s="4">
        <f t="shared" si="19"/>
        <v>7.8159349593497662</v>
      </c>
      <c r="Q126" s="137">
        <f t="shared" si="22"/>
        <v>489.35999999999996</v>
      </c>
      <c r="R126">
        <v>489.35999999999996</v>
      </c>
      <c r="S126" s="137">
        <v>15</v>
      </c>
      <c r="X126">
        <v>7.8159349593497662</v>
      </c>
      <c r="Y126">
        <v>489.35999999999996</v>
      </c>
      <c r="Z126">
        <v>2.2440269100014429</v>
      </c>
    </row>
    <row r="127" spans="2:26" x14ac:dyDescent="0.25">
      <c r="B127" s="44">
        <v>234750</v>
      </c>
      <c r="C127" s="30">
        <v>20021</v>
      </c>
      <c r="D127" s="31" t="s">
        <v>0</v>
      </c>
      <c r="E127" s="32">
        <v>0.74361111111111111</v>
      </c>
      <c r="F127" s="33">
        <v>0.74384259259259267</v>
      </c>
      <c r="I127" s="2">
        <f t="shared" si="23"/>
        <v>20.000000000006324</v>
      </c>
      <c r="J127" s="2">
        <f t="shared" si="24"/>
        <v>20.000000000006324</v>
      </c>
      <c r="K127" s="2">
        <v>20.000000000006324</v>
      </c>
      <c r="L127" s="4">
        <v>26.92</v>
      </c>
      <c r="M127" s="137">
        <f t="shared" si="20"/>
        <v>0.91772433599970982</v>
      </c>
      <c r="N127" s="3">
        <f t="shared" si="21"/>
        <v>488.9560975609923</v>
      </c>
      <c r="O127" s="3">
        <v>488.9560975609923</v>
      </c>
      <c r="P127" s="4">
        <f t="shared" si="19"/>
        <v>8.149268292683205</v>
      </c>
      <c r="Q127" s="137">
        <f t="shared" si="22"/>
        <v>516.28</v>
      </c>
      <c r="R127">
        <v>516.28</v>
      </c>
      <c r="S127" s="137">
        <v>16</v>
      </c>
      <c r="X127">
        <v>8.149268292683205</v>
      </c>
      <c r="Y127">
        <v>516.28</v>
      </c>
      <c r="Z127">
        <v>0.91772433599970982</v>
      </c>
    </row>
    <row r="128" spans="2:26" x14ac:dyDescent="0.25">
      <c r="B128" s="44">
        <v>234750</v>
      </c>
      <c r="C128" s="30">
        <v>20010</v>
      </c>
      <c r="D128" s="31" t="s">
        <v>1</v>
      </c>
      <c r="E128" s="32">
        <v>0.74384259259259267</v>
      </c>
      <c r="F128" s="33">
        <v>0.74384259259259267</v>
      </c>
      <c r="I128" s="2">
        <f t="shared" si="23"/>
        <v>0</v>
      </c>
      <c r="J128" s="2">
        <f t="shared" si="24"/>
        <v>26.999999999985036</v>
      </c>
      <c r="K128" s="2">
        <v>26.999999999985036</v>
      </c>
      <c r="L128" s="4">
        <v>26.92</v>
      </c>
      <c r="M128" s="137">
        <f t="shared" si="20"/>
        <v>0.67979580444482135</v>
      </c>
      <c r="N128" s="3">
        <f t="shared" si="21"/>
        <v>515.95609756097735</v>
      </c>
      <c r="O128" s="3">
        <v>515.95609756097735</v>
      </c>
      <c r="P128" s="4">
        <f t="shared" si="19"/>
        <v>8.5992682926829556</v>
      </c>
      <c r="Q128" s="137">
        <f t="shared" si="22"/>
        <v>543.19999999999993</v>
      </c>
      <c r="R128">
        <v>543.19999999999993</v>
      </c>
      <c r="S128" s="89">
        <v>17</v>
      </c>
      <c r="X128">
        <v>8.5992682926829556</v>
      </c>
      <c r="Y128">
        <v>543.19999999999993</v>
      </c>
      <c r="Z128">
        <v>0.67979580444482135</v>
      </c>
    </row>
    <row r="129" spans="1:37" x14ac:dyDescent="0.25">
      <c r="B129" s="44">
        <v>234750</v>
      </c>
      <c r="C129" s="34">
        <v>20020</v>
      </c>
      <c r="D129" s="35" t="s">
        <v>4</v>
      </c>
      <c r="E129" s="36">
        <v>0.74415509259259249</v>
      </c>
      <c r="F129" s="37">
        <v>0.74415509259259249</v>
      </c>
      <c r="I129" s="2">
        <f t="shared" si="23"/>
        <v>0</v>
      </c>
      <c r="J129" s="2">
        <f>L129*J128/L128</f>
        <v>11.032689450216767</v>
      </c>
      <c r="K129" s="2">
        <v>11.032689450216767</v>
      </c>
      <c r="L129" s="4">
        <v>11</v>
      </c>
      <c r="M129" s="137">
        <f t="shared" si="20"/>
        <v>0.67979580444482135</v>
      </c>
      <c r="N129" s="3">
        <f t="shared" si="21"/>
        <v>526.98878701119418</v>
      </c>
      <c r="O129" s="3">
        <v>526.98878701119418</v>
      </c>
      <c r="P129" s="4">
        <f t="shared" si="19"/>
        <v>8.7831464501865693</v>
      </c>
      <c r="Q129" s="137">
        <f t="shared" si="22"/>
        <v>554.19999999999993</v>
      </c>
      <c r="R129">
        <v>554.19999999999993</v>
      </c>
      <c r="S129" s="137"/>
      <c r="X129">
        <v>8.7831464501865693</v>
      </c>
      <c r="Y129">
        <v>554.19999999999993</v>
      </c>
      <c r="Z129">
        <v>0.67979580444482135</v>
      </c>
      <c r="AC129" s="483">
        <v>234750</v>
      </c>
      <c r="AD129" s="483">
        <v>20020</v>
      </c>
      <c r="AE129" s="485">
        <v>42618</v>
      </c>
      <c r="AF129" s="483">
        <v>2</v>
      </c>
      <c r="AG129" s="486">
        <v>527.28</v>
      </c>
      <c r="AH129" s="381">
        <v>0.73805555555555558</v>
      </c>
      <c r="AI129" s="489" t="s">
        <v>798</v>
      </c>
      <c r="AJ129" s="489">
        <v>1.0545599999999999</v>
      </c>
      <c r="AK129" s="381">
        <v>0.74384259259259267</v>
      </c>
    </row>
    <row r="130" spans="1:37" x14ac:dyDescent="0.25">
      <c r="M130">
        <f>AVERAGE(M113:M128)</f>
        <v>1.1261748898559525</v>
      </c>
      <c r="N130" s="483">
        <f>R129/O129*0.0113636*60</f>
        <v>0.71702175931112078</v>
      </c>
      <c r="S130" s="137"/>
    </row>
    <row r="131" spans="1:37" x14ac:dyDescent="0.25">
      <c r="M131">
        <f>AVERAGE(M93:M108,M113:M128)</f>
        <v>0.90806840454911586</v>
      </c>
    </row>
    <row r="132" spans="1:37" x14ac:dyDescent="0.25">
      <c r="A132" s="9">
        <v>42619</v>
      </c>
      <c r="B132" s="44">
        <v>234750</v>
      </c>
      <c r="C132" s="26">
        <v>20021</v>
      </c>
      <c r="D132" s="27" t="s">
        <v>0</v>
      </c>
      <c r="E132" s="28">
        <v>0.45043981481481482</v>
      </c>
      <c r="F132" s="29">
        <v>0.45043981481481482</v>
      </c>
      <c r="I132" s="2">
        <f>(F132-E132)*86400</f>
        <v>0</v>
      </c>
      <c r="J132" s="2">
        <f>L132*J133/L133</f>
        <v>10.469268292682173</v>
      </c>
      <c r="K132" s="2">
        <v>10.469268292682173</v>
      </c>
      <c r="L132" s="4">
        <v>15.33</v>
      </c>
      <c r="M132" s="166">
        <f>L132/K132*0.0113636*60</f>
        <v>0.99837342857150035</v>
      </c>
      <c r="N132" s="3">
        <v>10.80532281912194</v>
      </c>
      <c r="O132" s="3">
        <v>10.80532281912194</v>
      </c>
      <c r="P132" s="4">
        <f>O132/60</f>
        <v>0.18008871365203233</v>
      </c>
      <c r="Q132" s="4">
        <f>L132</f>
        <v>15.33</v>
      </c>
      <c r="R132">
        <v>15.33</v>
      </c>
      <c r="S132" s="89">
        <v>1</v>
      </c>
      <c r="X132">
        <v>0.18008871365203233</v>
      </c>
      <c r="Y132">
        <v>15.33</v>
      </c>
      <c r="Z132" s="166">
        <v>0.99837342857150058</v>
      </c>
    </row>
    <row r="133" spans="1:37" x14ac:dyDescent="0.25">
      <c r="B133" s="44">
        <v>234750</v>
      </c>
      <c r="C133" s="30">
        <v>20017</v>
      </c>
      <c r="D133" s="31" t="s">
        <v>5</v>
      </c>
      <c r="E133" s="32">
        <v>0.45092592592592595</v>
      </c>
      <c r="F133" s="33">
        <v>0.45116898148148149</v>
      </c>
      <c r="I133" s="2">
        <f>(F133-E133)*86400</f>
        <v>20.999999999998487</v>
      </c>
      <c r="J133" s="2">
        <f t="shared" ref="J133:J140" si="25">(E134-E133)*86400</f>
        <v>20.999999999998487</v>
      </c>
      <c r="K133">
        <v>20.999999999998487</v>
      </c>
      <c r="L133" s="4">
        <v>30.75</v>
      </c>
      <c r="M133">
        <f>L133/K133*0.0113636*60</f>
        <v>0.99837342857150058</v>
      </c>
      <c r="N133" s="3">
        <f>N132+K133</f>
        <v>31.805322819120427</v>
      </c>
      <c r="O133" s="3">
        <v>31.805322819120427</v>
      </c>
      <c r="P133" s="4">
        <f t="shared" ref="P133:P164" si="26">O133/60</f>
        <v>0.53008871365200716</v>
      </c>
      <c r="Q133" s="4">
        <f>Q132+L133</f>
        <v>46.08</v>
      </c>
      <c r="R133">
        <v>46.08</v>
      </c>
      <c r="S133" s="89">
        <v>2</v>
      </c>
      <c r="X133">
        <v>0.53008871365200716</v>
      </c>
      <c r="Y133">
        <v>46.08</v>
      </c>
      <c r="Z133">
        <v>0.99837342857150058</v>
      </c>
    </row>
    <row r="134" spans="1:37" x14ac:dyDescent="0.25">
      <c r="B134" s="44">
        <v>234750</v>
      </c>
      <c r="C134" s="30">
        <v>20030</v>
      </c>
      <c r="D134" s="31" t="s">
        <v>6</v>
      </c>
      <c r="E134" s="32">
        <v>0.45116898148148149</v>
      </c>
      <c r="F134" s="33">
        <v>0.45116898148148149</v>
      </c>
      <c r="I134" s="143">
        <f>(F134-E134)*86400</f>
        <v>0</v>
      </c>
      <c r="J134" s="144">
        <f t="shared" si="25"/>
        <v>41.000000000000014</v>
      </c>
      <c r="K134" s="92">
        <v>41.000000000000014</v>
      </c>
      <c r="L134" s="145">
        <v>70.08</v>
      </c>
      <c r="M134" s="92">
        <f t="shared" ref="M134:M164" si="27">L134/K134*0.0113636*60</f>
        <v>1.165406470243902</v>
      </c>
      <c r="N134" s="144">
        <f t="shared" ref="N134:N164" si="28">N133+K134</f>
        <v>72.805322819120448</v>
      </c>
      <c r="O134" s="144">
        <v>72.805322819120448</v>
      </c>
      <c r="P134" s="145">
        <f t="shared" si="26"/>
        <v>1.2134220469853407</v>
      </c>
      <c r="Q134" s="145">
        <f t="shared" ref="Q134:Q164" si="29">Q133+L134</f>
        <v>116.16</v>
      </c>
      <c r="R134" s="93">
        <v>116.16</v>
      </c>
      <c r="S134" s="137">
        <v>3</v>
      </c>
      <c r="T134" s="89">
        <v>1</v>
      </c>
      <c r="U134" s="89">
        <v>2</v>
      </c>
      <c r="V134" s="128">
        <v>35</v>
      </c>
      <c r="X134">
        <v>1.2134220469853407</v>
      </c>
      <c r="Y134">
        <v>116.16</v>
      </c>
      <c r="Z134">
        <v>1.165406470243902</v>
      </c>
    </row>
    <row r="135" spans="1:37" x14ac:dyDescent="0.25">
      <c r="B135" s="44">
        <v>234750</v>
      </c>
      <c r="C135" s="30">
        <v>20052</v>
      </c>
      <c r="D135" s="31" t="s">
        <v>7</v>
      </c>
      <c r="E135" s="32">
        <v>0.45164351851851853</v>
      </c>
      <c r="F135" s="33">
        <v>0.45185185185185189</v>
      </c>
      <c r="I135" s="2">
        <f t="shared" ref="I135:I140" si="30">(F135-E135)*86400</f>
        <v>18.000000000002814</v>
      </c>
      <c r="J135" s="2">
        <f t="shared" si="25"/>
        <v>18.000000000002814</v>
      </c>
      <c r="K135">
        <v>18.000000000002814</v>
      </c>
      <c r="L135" s="4">
        <v>29.58</v>
      </c>
      <c r="M135" s="137">
        <f t="shared" si="27"/>
        <v>1.1204509599998247</v>
      </c>
      <c r="N135" s="3">
        <f t="shared" si="28"/>
        <v>90.805322819123262</v>
      </c>
      <c r="O135" s="3">
        <v>90.805322819123262</v>
      </c>
      <c r="P135" s="4">
        <f t="shared" si="26"/>
        <v>1.5134220469853876</v>
      </c>
      <c r="Q135" s="4">
        <f t="shared" si="29"/>
        <v>145.74</v>
      </c>
      <c r="R135">
        <v>145.74</v>
      </c>
      <c r="S135" s="137">
        <v>4</v>
      </c>
      <c r="X135">
        <v>1.5134220469853876</v>
      </c>
      <c r="Y135">
        <v>145.74</v>
      </c>
      <c r="Z135">
        <v>1.1204509599998247</v>
      </c>
    </row>
    <row r="136" spans="1:37" x14ac:dyDescent="0.25">
      <c r="B136" s="44">
        <v>234750</v>
      </c>
      <c r="C136" s="30">
        <v>20035</v>
      </c>
      <c r="D136" s="31" t="s">
        <v>8</v>
      </c>
      <c r="E136" s="32">
        <v>0.45185185185185189</v>
      </c>
      <c r="F136" s="33">
        <v>0.45185185185185189</v>
      </c>
      <c r="I136" s="2">
        <f t="shared" si="30"/>
        <v>0</v>
      </c>
      <c r="J136" s="2">
        <f t="shared" si="25"/>
        <v>21.999999999995445</v>
      </c>
      <c r="K136">
        <v>21.999999999995445</v>
      </c>
      <c r="L136" s="4">
        <v>23.79</v>
      </c>
      <c r="M136" s="137">
        <f t="shared" si="27"/>
        <v>0.73729102909106159</v>
      </c>
      <c r="N136" s="3">
        <f t="shared" si="28"/>
        <v>112.80532281911871</v>
      </c>
      <c r="O136" s="3">
        <v>112.80532281911871</v>
      </c>
      <c r="P136" s="4">
        <f t="shared" si="26"/>
        <v>1.8800887136519786</v>
      </c>
      <c r="Q136" s="4">
        <f t="shared" si="29"/>
        <v>169.53</v>
      </c>
      <c r="R136">
        <v>169.53</v>
      </c>
      <c r="S136" s="137">
        <v>5</v>
      </c>
      <c r="X136">
        <v>1.8800887136519786</v>
      </c>
      <c r="Y136">
        <v>169.53</v>
      </c>
      <c r="Z136">
        <v>0.73729102909106159</v>
      </c>
    </row>
    <row r="137" spans="1:37" x14ac:dyDescent="0.25">
      <c r="B137" s="44">
        <v>234750</v>
      </c>
      <c r="C137" s="30">
        <v>20037</v>
      </c>
      <c r="D137" s="31" t="s">
        <v>8</v>
      </c>
      <c r="E137" s="32">
        <v>0.45210648148148147</v>
      </c>
      <c r="F137" s="33">
        <v>0.45240740740740742</v>
      </c>
      <c r="I137" s="2">
        <f t="shared" si="30"/>
        <v>26.000000000002466</v>
      </c>
      <c r="J137" s="2">
        <f t="shared" si="25"/>
        <v>26.000000000002466</v>
      </c>
      <c r="K137">
        <v>26.000000000002466</v>
      </c>
      <c r="L137" s="4">
        <v>35.17</v>
      </c>
      <c r="M137" s="137">
        <f t="shared" si="27"/>
        <v>0.9222872584614511</v>
      </c>
      <c r="N137" s="3">
        <f t="shared" si="28"/>
        <v>138.80532281912119</v>
      </c>
      <c r="O137" s="3">
        <v>138.80532281912119</v>
      </c>
      <c r="P137" s="4">
        <f t="shared" si="26"/>
        <v>2.313422046985353</v>
      </c>
      <c r="Q137" s="4">
        <f t="shared" si="29"/>
        <v>204.7</v>
      </c>
      <c r="R137">
        <v>204.7</v>
      </c>
      <c r="S137" s="137">
        <v>6</v>
      </c>
      <c r="X137">
        <v>2.313422046985353</v>
      </c>
      <c r="Y137">
        <v>204.7</v>
      </c>
      <c r="Z137">
        <v>0.9222872584614511</v>
      </c>
    </row>
    <row r="138" spans="1:37" x14ac:dyDescent="0.25">
      <c r="B138" s="44">
        <v>234750</v>
      </c>
      <c r="C138" s="30">
        <v>20050</v>
      </c>
      <c r="D138" s="31" t="s">
        <v>12</v>
      </c>
      <c r="E138" s="32">
        <v>0.45240740740740742</v>
      </c>
      <c r="F138" s="33">
        <v>0.45240740740740742</v>
      </c>
      <c r="I138" s="2">
        <f t="shared" si="30"/>
        <v>0</v>
      </c>
      <c r="J138" s="2">
        <f t="shared" si="25"/>
        <v>23.999999999998956</v>
      </c>
      <c r="K138">
        <v>23.999999999998956</v>
      </c>
      <c r="L138" s="4">
        <v>27.25</v>
      </c>
      <c r="M138" s="137">
        <f t="shared" si="27"/>
        <v>0.77414525000003365</v>
      </c>
      <c r="N138" s="3">
        <f t="shared" si="28"/>
        <v>162.80532281912014</v>
      </c>
      <c r="O138" s="3">
        <v>162.80532281912014</v>
      </c>
      <c r="P138" s="4">
        <f t="shared" si="26"/>
        <v>2.7134220469853356</v>
      </c>
      <c r="Q138" s="4">
        <f t="shared" si="29"/>
        <v>231.95</v>
      </c>
      <c r="R138">
        <v>231.95</v>
      </c>
      <c r="S138" s="137">
        <v>7</v>
      </c>
      <c r="X138">
        <v>2.7134220469853356</v>
      </c>
      <c r="Y138">
        <v>231.95</v>
      </c>
      <c r="Z138">
        <v>0.77414525000003365</v>
      </c>
    </row>
    <row r="139" spans="1:37" x14ac:dyDescent="0.25">
      <c r="B139" s="44">
        <v>234750</v>
      </c>
      <c r="C139" s="30">
        <v>20049</v>
      </c>
      <c r="D139" s="31" t="s">
        <v>13</v>
      </c>
      <c r="E139" s="32">
        <v>0.45268518518518519</v>
      </c>
      <c r="F139" s="33">
        <v>0.45311342592592596</v>
      </c>
      <c r="I139" s="2">
        <f t="shared" si="30"/>
        <v>37.000000000002586</v>
      </c>
      <c r="J139" s="2">
        <f t="shared" si="25"/>
        <v>37.000000000002586</v>
      </c>
      <c r="K139">
        <v>37.000000000002586</v>
      </c>
      <c r="L139" s="4">
        <v>36</v>
      </c>
      <c r="M139" s="137">
        <f t="shared" si="27"/>
        <v>0.66338854054049412</v>
      </c>
      <c r="N139" s="3">
        <f t="shared" si="28"/>
        <v>199.80532281912272</v>
      </c>
      <c r="O139" s="3">
        <v>199.80532281912272</v>
      </c>
      <c r="P139" s="4">
        <f t="shared" si="26"/>
        <v>3.3300887136520454</v>
      </c>
      <c r="Q139" s="4">
        <f t="shared" si="29"/>
        <v>267.95</v>
      </c>
      <c r="R139">
        <v>267.95</v>
      </c>
      <c r="S139" s="137">
        <v>8</v>
      </c>
      <c r="X139">
        <v>3.3300887136520454</v>
      </c>
      <c r="Y139">
        <v>267.95</v>
      </c>
      <c r="Z139">
        <v>0.66338854054049412</v>
      </c>
    </row>
    <row r="140" spans="1:37" x14ac:dyDescent="0.25">
      <c r="B140" s="44">
        <v>234750</v>
      </c>
      <c r="C140" s="30">
        <v>20045</v>
      </c>
      <c r="D140" s="31" t="s">
        <v>14</v>
      </c>
      <c r="E140" s="32">
        <v>0.45311342592592596</v>
      </c>
      <c r="F140" s="33">
        <v>0.45311342592592596</v>
      </c>
      <c r="I140" s="143">
        <f t="shared" si="30"/>
        <v>0</v>
      </c>
      <c r="J140" s="144">
        <f t="shared" si="25"/>
        <v>25.999999999997669</v>
      </c>
      <c r="K140" s="92">
        <v>25.999999999997669</v>
      </c>
      <c r="L140" s="145">
        <v>40.17</v>
      </c>
      <c r="M140" s="92">
        <f t="shared" si="27"/>
        <v>1.0534057200000944</v>
      </c>
      <c r="N140" s="144">
        <f t="shared" si="28"/>
        <v>225.80532281912039</v>
      </c>
      <c r="O140" s="144">
        <v>225.80532281912039</v>
      </c>
      <c r="P140" s="145">
        <f t="shared" si="26"/>
        <v>3.7634220469853399</v>
      </c>
      <c r="Q140" s="145">
        <f t="shared" si="29"/>
        <v>308.12</v>
      </c>
      <c r="R140" s="93">
        <v>308.12</v>
      </c>
      <c r="S140" s="137">
        <v>9</v>
      </c>
      <c r="T140" s="89">
        <v>1</v>
      </c>
      <c r="U140" s="89">
        <v>2</v>
      </c>
      <c r="V140" s="128">
        <v>44</v>
      </c>
      <c r="X140">
        <v>3.7634220469853399</v>
      </c>
      <c r="Y140">
        <v>308.12</v>
      </c>
      <c r="Z140">
        <v>1.0534057200000944</v>
      </c>
    </row>
    <row r="141" spans="1:37" x14ac:dyDescent="0.25">
      <c r="B141" s="44">
        <v>234750</v>
      </c>
      <c r="C141" s="30">
        <v>20059</v>
      </c>
      <c r="D141" s="31" t="s">
        <v>10</v>
      </c>
      <c r="E141" s="32">
        <v>0.45341435185185186</v>
      </c>
      <c r="F141" s="33">
        <v>0.4540393518518519</v>
      </c>
      <c r="I141" s="143">
        <f t="shared" ref="I141:I156" si="31">(F141-E141)*86400</f>
        <v>54.000000000003645</v>
      </c>
      <c r="J141" s="144">
        <f t="shared" ref="J141:J155" si="32">(E142-E141)*86400</f>
        <v>54.000000000003645</v>
      </c>
      <c r="K141" s="92">
        <v>54.000000000003645</v>
      </c>
      <c r="L141" s="145">
        <v>54.08</v>
      </c>
      <c r="M141" s="92">
        <f t="shared" si="27"/>
        <v>0.68282609777773162</v>
      </c>
      <c r="N141" s="144">
        <f t="shared" si="28"/>
        <v>279.80532281912406</v>
      </c>
      <c r="O141" s="144">
        <v>279.80532281912406</v>
      </c>
      <c r="P141" s="145">
        <f t="shared" si="26"/>
        <v>4.6634220469854011</v>
      </c>
      <c r="Q141" s="145">
        <f t="shared" si="29"/>
        <v>362.2</v>
      </c>
      <c r="R141" s="93">
        <v>362.2</v>
      </c>
      <c r="S141" s="137">
        <v>10</v>
      </c>
      <c r="T141" s="89">
        <v>1</v>
      </c>
      <c r="U141" s="89">
        <v>2</v>
      </c>
      <c r="V141" s="128">
        <v>56</v>
      </c>
      <c r="X141">
        <v>4.6634220469854011</v>
      </c>
      <c r="Y141">
        <v>362.2</v>
      </c>
      <c r="Z141">
        <v>0.68282609777773162</v>
      </c>
    </row>
    <row r="142" spans="1:37" x14ac:dyDescent="0.25">
      <c r="B142" s="44">
        <v>234750</v>
      </c>
      <c r="C142" s="30">
        <v>20052</v>
      </c>
      <c r="D142" s="31" t="s">
        <v>7</v>
      </c>
      <c r="E142" s="32">
        <v>0.4540393518518519</v>
      </c>
      <c r="F142" s="33">
        <v>0.4540393518518519</v>
      </c>
      <c r="I142" s="2">
        <f t="shared" si="31"/>
        <v>0</v>
      </c>
      <c r="J142" s="2">
        <f t="shared" si="32"/>
        <v>78.99999999999477</v>
      </c>
      <c r="K142">
        <v>78.99999999999477</v>
      </c>
      <c r="L142" s="4">
        <v>29.58</v>
      </c>
      <c r="M142" s="137">
        <f t="shared" si="27"/>
        <v>0.25529262379748524</v>
      </c>
      <c r="N142" s="3">
        <f t="shared" si="28"/>
        <v>358.80532281911883</v>
      </c>
      <c r="O142" s="3">
        <v>358.80532281911883</v>
      </c>
      <c r="P142" s="4">
        <f t="shared" si="26"/>
        <v>5.9800887136519805</v>
      </c>
      <c r="Q142" s="4">
        <f t="shared" si="29"/>
        <v>391.78</v>
      </c>
      <c r="R142">
        <v>391.78</v>
      </c>
      <c r="S142" s="137">
        <v>11</v>
      </c>
      <c r="X142">
        <v>5.9800887136519805</v>
      </c>
      <c r="Y142">
        <v>391.78</v>
      </c>
      <c r="Z142">
        <v>0.25529262379748524</v>
      </c>
    </row>
    <row r="143" spans="1:37" x14ac:dyDescent="0.25">
      <c r="B143" s="44">
        <v>234750</v>
      </c>
      <c r="C143" s="30">
        <v>20035</v>
      </c>
      <c r="D143" s="31" t="s">
        <v>8</v>
      </c>
      <c r="E143" s="32">
        <v>0.45495370370370369</v>
      </c>
      <c r="F143" s="33">
        <v>0.45538194444444446</v>
      </c>
      <c r="I143" s="2">
        <f t="shared" si="31"/>
        <v>37.000000000002586</v>
      </c>
      <c r="J143" s="2">
        <f t="shared" si="32"/>
        <v>37.000000000002586</v>
      </c>
      <c r="K143">
        <v>37.000000000002586</v>
      </c>
      <c r="L143" s="4">
        <v>40.5</v>
      </c>
      <c r="M143" s="137">
        <f t="shared" si="27"/>
        <v>0.74631210810805593</v>
      </c>
      <c r="N143" s="3">
        <f t="shared" si="28"/>
        <v>395.80532281912144</v>
      </c>
      <c r="O143" s="3">
        <v>395.80532281912144</v>
      </c>
      <c r="P143" s="4">
        <f t="shared" si="26"/>
        <v>6.5967553803186911</v>
      </c>
      <c r="Q143" s="4">
        <f t="shared" si="29"/>
        <v>432.28</v>
      </c>
      <c r="R143">
        <v>432.28</v>
      </c>
      <c r="S143" s="137">
        <v>12</v>
      </c>
      <c r="X143">
        <v>6.5967553803186911</v>
      </c>
      <c r="Y143">
        <v>432.28</v>
      </c>
      <c r="Z143">
        <v>0.74631210810805593</v>
      </c>
    </row>
    <row r="144" spans="1:37" x14ac:dyDescent="0.25">
      <c r="B144" s="44">
        <v>234750</v>
      </c>
      <c r="C144" s="30">
        <v>20030</v>
      </c>
      <c r="D144" s="31" t="s">
        <v>6</v>
      </c>
      <c r="E144" s="32">
        <v>0.45538194444444446</v>
      </c>
      <c r="F144" s="33">
        <v>0.4554050925925926</v>
      </c>
      <c r="I144" s="129">
        <f t="shared" si="31"/>
        <v>1.9999999999987139</v>
      </c>
      <c r="J144" s="130">
        <f t="shared" si="32"/>
        <v>1.9999999999987139</v>
      </c>
      <c r="K144" s="146">
        <v>1.9999999999987139</v>
      </c>
      <c r="L144" s="132">
        <v>30.75</v>
      </c>
      <c r="M144" s="155">
        <f t="shared" si="27"/>
        <v>10.482921000006741</v>
      </c>
      <c r="N144" s="130">
        <f t="shared" si="28"/>
        <v>397.80532281912014</v>
      </c>
      <c r="O144" s="130">
        <v>397.80532281912014</v>
      </c>
      <c r="P144" s="4">
        <f t="shared" si="26"/>
        <v>6.6300887136520021</v>
      </c>
      <c r="Q144" s="134">
        <f t="shared" si="29"/>
        <v>463.03</v>
      </c>
      <c r="R144" s="135">
        <v>463.03</v>
      </c>
      <c r="S144" s="137">
        <v>13</v>
      </c>
      <c r="U144" s="128"/>
      <c r="X144">
        <v>6.6300887136520021</v>
      </c>
      <c r="Y144">
        <v>463.03</v>
      </c>
      <c r="Z144">
        <v>10.482921000006741</v>
      </c>
    </row>
    <row r="145" spans="2:26" x14ac:dyDescent="0.25">
      <c r="B145" s="44">
        <v>234750</v>
      </c>
      <c r="C145" s="30">
        <v>20017</v>
      </c>
      <c r="D145" s="31" t="s">
        <v>5</v>
      </c>
      <c r="E145" s="32">
        <v>0.4554050925925926</v>
      </c>
      <c r="F145" s="33">
        <v>0.4554050925925926</v>
      </c>
      <c r="I145" s="2">
        <f t="shared" si="31"/>
        <v>0</v>
      </c>
      <c r="J145" s="2">
        <f t="shared" si="32"/>
        <v>17.999999999998018</v>
      </c>
      <c r="K145">
        <v>17.999999999998018</v>
      </c>
      <c r="L145" s="4">
        <v>26.33</v>
      </c>
      <c r="M145" s="137">
        <f t="shared" si="27"/>
        <v>0.99734529333344302</v>
      </c>
      <c r="N145" s="3">
        <f t="shared" si="28"/>
        <v>415.80532281911815</v>
      </c>
      <c r="O145" s="3">
        <v>415.80532281911815</v>
      </c>
      <c r="P145" s="4">
        <f t="shared" si="26"/>
        <v>6.9300887136519691</v>
      </c>
      <c r="Q145" s="4">
        <f t="shared" si="29"/>
        <v>489.35999999999996</v>
      </c>
      <c r="R145">
        <v>489.35999999999996</v>
      </c>
      <c r="S145" s="137">
        <v>14</v>
      </c>
      <c r="X145">
        <v>6.9300887136519691</v>
      </c>
      <c r="Y145">
        <v>489.35999999999996</v>
      </c>
      <c r="Z145">
        <v>0.99734529333344302</v>
      </c>
    </row>
    <row r="146" spans="2:26" x14ac:dyDescent="0.25">
      <c r="B146" s="44">
        <v>234750</v>
      </c>
      <c r="C146" s="30">
        <v>20021</v>
      </c>
      <c r="D146" s="31" t="s">
        <v>0</v>
      </c>
      <c r="E146" s="32">
        <v>0.45561342592592591</v>
      </c>
      <c r="F146" s="33">
        <v>0.45584490740740741</v>
      </c>
      <c r="I146" s="2">
        <f t="shared" si="31"/>
        <v>20.000000000001528</v>
      </c>
      <c r="J146" s="2">
        <f t="shared" si="32"/>
        <v>20.000000000001528</v>
      </c>
      <c r="K146">
        <v>20.000000000001528</v>
      </c>
      <c r="L146" s="4">
        <v>26.92</v>
      </c>
      <c r="M146" s="137">
        <f t="shared" si="27"/>
        <v>0.91772433599992986</v>
      </c>
      <c r="N146" s="3">
        <f t="shared" si="28"/>
        <v>435.80532281911968</v>
      </c>
      <c r="O146" s="3">
        <v>435.80532281911968</v>
      </c>
      <c r="P146" s="4">
        <f t="shared" si="26"/>
        <v>7.2634220469853279</v>
      </c>
      <c r="Q146" s="4">
        <f t="shared" si="29"/>
        <v>516.28</v>
      </c>
      <c r="R146">
        <v>516.28</v>
      </c>
      <c r="S146" s="137">
        <v>15</v>
      </c>
      <c r="X146">
        <v>7.2634220469853279</v>
      </c>
      <c r="Y146">
        <v>516.28</v>
      </c>
      <c r="Z146">
        <v>0.91772433599992986</v>
      </c>
    </row>
    <row r="147" spans="2:26" x14ac:dyDescent="0.25">
      <c r="B147" s="44">
        <v>234750</v>
      </c>
      <c r="C147" s="30">
        <v>20010</v>
      </c>
      <c r="D147" s="31" t="s">
        <v>1</v>
      </c>
      <c r="E147" s="32">
        <v>0.45584490740740741</v>
      </c>
      <c r="F147" s="33">
        <v>0.45584490740740741</v>
      </c>
      <c r="I147" s="2">
        <f t="shared" si="31"/>
        <v>0</v>
      </c>
      <c r="J147" s="2">
        <f t="shared" si="32"/>
        <v>67.000000000002473</v>
      </c>
      <c r="K147">
        <v>67.000000000002473</v>
      </c>
      <c r="L147" s="4">
        <v>31.17</v>
      </c>
      <c r="M147" s="137">
        <f t="shared" si="27"/>
        <v>0.31719708537312263</v>
      </c>
      <c r="N147" s="3">
        <f t="shared" si="28"/>
        <v>502.80532281912213</v>
      </c>
      <c r="O147" s="3">
        <v>502.80532281912213</v>
      </c>
      <c r="P147" s="4">
        <f t="shared" si="26"/>
        <v>8.3800887136520359</v>
      </c>
      <c r="Q147" s="4">
        <f t="shared" si="29"/>
        <v>547.44999999999993</v>
      </c>
      <c r="R147">
        <v>547.44999999999993</v>
      </c>
      <c r="S147" s="137">
        <v>16</v>
      </c>
      <c r="X147">
        <v>8.3800887136520359</v>
      </c>
      <c r="Y147">
        <v>547.44999999999993</v>
      </c>
      <c r="Z147">
        <v>0.31719708537312263</v>
      </c>
    </row>
    <row r="148" spans="2:26" x14ac:dyDescent="0.25">
      <c r="B148" s="44">
        <v>234750</v>
      </c>
      <c r="C148" s="30">
        <v>20004</v>
      </c>
      <c r="D148" s="31" t="s">
        <v>2</v>
      </c>
      <c r="E148" s="32">
        <v>0.4566203703703704</v>
      </c>
      <c r="F148" s="33">
        <v>0.4566203703703704</v>
      </c>
      <c r="I148" s="2">
        <f t="shared" si="31"/>
        <v>0</v>
      </c>
      <c r="J148" s="2">
        <f t="shared" si="32"/>
        <v>34.99999999999428</v>
      </c>
      <c r="K148">
        <v>34.99999999999428</v>
      </c>
      <c r="L148" s="4">
        <v>26.6</v>
      </c>
      <c r="M148" s="137">
        <f t="shared" si="27"/>
        <v>0.51818016000008471</v>
      </c>
      <c r="N148" s="3">
        <f t="shared" si="28"/>
        <v>537.80532281911644</v>
      </c>
      <c r="O148" s="3">
        <v>537.80532281911644</v>
      </c>
      <c r="P148" s="4">
        <f t="shared" si="26"/>
        <v>8.9634220469852739</v>
      </c>
      <c r="Q148" s="4">
        <f t="shared" si="29"/>
        <v>574.04999999999995</v>
      </c>
      <c r="R148">
        <v>574.04999999999995</v>
      </c>
      <c r="S148" s="137">
        <v>17</v>
      </c>
      <c r="X148">
        <v>8.9634220469852739</v>
      </c>
      <c r="Y148">
        <v>574.04999999999995</v>
      </c>
      <c r="Z148">
        <v>0.51818016000008471</v>
      </c>
    </row>
    <row r="149" spans="2:26" x14ac:dyDescent="0.25">
      <c r="B149" s="44">
        <v>234750</v>
      </c>
      <c r="C149" s="30">
        <v>20013</v>
      </c>
      <c r="D149" s="31" t="s">
        <v>36</v>
      </c>
      <c r="E149" s="32">
        <v>0.45702546296296293</v>
      </c>
      <c r="F149" s="33">
        <v>0.45725694444444448</v>
      </c>
      <c r="I149" s="2">
        <f t="shared" si="31"/>
        <v>20.000000000006324</v>
      </c>
      <c r="J149" s="2">
        <f t="shared" si="32"/>
        <v>20.000000000006324</v>
      </c>
      <c r="K149">
        <v>20.000000000006324</v>
      </c>
      <c r="L149" s="4">
        <v>28.58</v>
      </c>
      <c r="M149" s="137">
        <f t="shared" si="27"/>
        <v>0.97431506399969181</v>
      </c>
      <c r="N149" s="3">
        <f t="shared" si="28"/>
        <v>557.80532281912281</v>
      </c>
      <c r="O149" s="3">
        <v>557.80532281912281</v>
      </c>
      <c r="P149" s="4">
        <f t="shared" si="26"/>
        <v>9.2967553803187126</v>
      </c>
      <c r="Q149" s="4">
        <f t="shared" si="29"/>
        <v>602.63</v>
      </c>
      <c r="R149">
        <v>602.63</v>
      </c>
      <c r="S149" s="137">
        <v>18</v>
      </c>
      <c r="X149">
        <v>9.2967553803187126</v>
      </c>
      <c r="Y149">
        <v>602.63</v>
      </c>
      <c r="Z149">
        <v>0.97431506399969181</v>
      </c>
    </row>
    <row r="150" spans="2:26" x14ac:dyDescent="0.25">
      <c r="B150" s="44">
        <v>234750</v>
      </c>
      <c r="C150" s="30">
        <v>20015</v>
      </c>
      <c r="D150" s="31" t="s">
        <v>37</v>
      </c>
      <c r="E150" s="32">
        <v>0.45725694444444448</v>
      </c>
      <c r="F150" s="33">
        <v>0.4573726851851852</v>
      </c>
      <c r="I150" s="2">
        <f t="shared" si="31"/>
        <v>9.9999999999983658</v>
      </c>
      <c r="J150" s="2">
        <f t="shared" si="32"/>
        <v>9.9999999999983658</v>
      </c>
      <c r="K150">
        <v>18</v>
      </c>
      <c r="L150" s="4">
        <v>28.42</v>
      </c>
      <c r="M150" s="137">
        <f t="shared" si="27"/>
        <v>1.0765117066666667</v>
      </c>
      <c r="N150" s="3">
        <f t="shared" si="28"/>
        <v>575.80532281912281</v>
      </c>
      <c r="O150" s="3">
        <v>575.80532281912281</v>
      </c>
      <c r="P150" s="4">
        <f t="shared" si="26"/>
        <v>9.5967553803187133</v>
      </c>
      <c r="Q150" s="4">
        <f t="shared" si="29"/>
        <v>631.04999999999995</v>
      </c>
      <c r="R150">
        <v>631.04999999999995</v>
      </c>
      <c r="S150" s="137">
        <v>19</v>
      </c>
      <c r="X150">
        <v>9.5967553803187133</v>
      </c>
      <c r="Y150">
        <v>631.04999999999995</v>
      </c>
      <c r="Z150">
        <v>1.0765117066666667</v>
      </c>
    </row>
    <row r="151" spans="2:26" x14ac:dyDescent="0.25">
      <c r="B151" s="44">
        <v>234750</v>
      </c>
      <c r="C151" s="30">
        <v>20027</v>
      </c>
      <c r="D151" s="31" t="s">
        <v>38</v>
      </c>
      <c r="E151" s="32">
        <v>0.4573726851851852</v>
      </c>
      <c r="F151" s="33">
        <v>0.45746527777777773</v>
      </c>
      <c r="I151" s="121">
        <f t="shared" si="31"/>
        <v>7.9999999999948557</v>
      </c>
      <c r="J151" s="83">
        <f t="shared" si="32"/>
        <v>7.9999999999948557</v>
      </c>
      <c r="K151" s="147"/>
      <c r="L151" s="148"/>
      <c r="M151" s="81"/>
      <c r="N151" s="83">
        <f t="shared" si="28"/>
        <v>575.80532281912281</v>
      </c>
      <c r="O151" s="83"/>
      <c r="P151" s="123"/>
      <c r="Q151" s="123">
        <f t="shared" si="29"/>
        <v>631.04999999999995</v>
      </c>
      <c r="R151" s="125"/>
      <c r="U151" s="89">
        <v>6</v>
      </c>
      <c r="V151" s="128">
        <v>27</v>
      </c>
      <c r="X151">
        <v>9.8134220469855205</v>
      </c>
      <c r="Y151">
        <v>657.71999999999991</v>
      </c>
      <c r="Z151">
        <v>1.398771747691401</v>
      </c>
    </row>
    <row r="152" spans="2:26" x14ac:dyDescent="0.25">
      <c r="B152" s="44">
        <v>234750</v>
      </c>
      <c r="C152" s="30">
        <v>20025</v>
      </c>
      <c r="D152" s="31" t="s">
        <v>39</v>
      </c>
      <c r="E152" s="32">
        <v>0.45746527777777773</v>
      </c>
      <c r="F152" s="33">
        <v>0.45746527777777773</v>
      </c>
      <c r="I152" s="2">
        <f t="shared" si="31"/>
        <v>0</v>
      </c>
      <c r="J152" s="2">
        <f t="shared" si="32"/>
        <v>13.000000000008427</v>
      </c>
      <c r="K152">
        <v>13.000000000008427</v>
      </c>
      <c r="L152" s="4">
        <v>26.67</v>
      </c>
      <c r="M152" s="137">
        <f t="shared" si="27"/>
        <v>1.398771747691401</v>
      </c>
      <c r="N152" s="3">
        <f t="shared" si="28"/>
        <v>588.80532281913122</v>
      </c>
      <c r="O152" s="3">
        <v>588.80532281913122</v>
      </c>
      <c r="P152" s="4">
        <f t="shared" si="26"/>
        <v>9.8134220469855205</v>
      </c>
      <c r="Q152" s="4">
        <f t="shared" si="29"/>
        <v>657.71999999999991</v>
      </c>
      <c r="R152">
        <v>657.71999999999991</v>
      </c>
      <c r="S152" s="137">
        <v>20</v>
      </c>
      <c r="X152">
        <v>10.330088713652055</v>
      </c>
      <c r="Y152">
        <v>691.75999999999988</v>
      </c>
      <c r="Z152">
        <v>0.74867795612922416</v>
      </c>
    </row>
    <row r="153" spans="2:26" x14ac:dyDescent="0.25">
      <c r="B153" s="44">
        <v>234750</v>
      </c>
      <c r="C153" s="30">
        <v>20027</v>
      </c>
      <c r="D153" s="31" t="s">
        <v>38</v>
      </c>
      <c r="E153" s="32">
        <v>0.4576157407407408</v>
      </c>
      <c r="F153" s="33">
        <v>0.457974537037037</v>
      </c>
      <c r="I153" s="2">
        <f t="shared" si="31"/>
        <v>30.999999999992056</v>
      </c>
      <c r="J153" s="2">
        <f t="shared" si="32"/>
        <v>30.999999999992056</v>
      </c>
      <c r="K153">
        <v>30.999999999992056</v>
      </c>
      <c r="L153" s="4">
        <v>34.04</v>
      </c>
      <c r="M153" s="137">
        <f t="shared" si="27"/>
        <v>0.74867795612922416</v>
      </c>
      <c r="N153" s="3">
        <f t="shared" si="28"/>
        <v>619.80532281912326</v>
      </c>
      <c r="O153" s="3">
        <v>619.80532281912326</v>
      </c>
      <c r="P153" s="4">
        <f t="shared" si="26"/>
        <v>10.330088713652055</v>
      </c>
      <c r="Q153" s="4">
        <f t="shared" si="29"/>
        <v>691.75999999999988</v>
      </c>
      <c r="R153">
        <v>691.75999999999988</v>
      </c>
      <c r="S153" s="137">
        <v>21</v>
      </c>
      <c r="X153">
        <v>10.763422046985509</v>
      </c>
      <c r="Y153">
        <v>719.00999999999988</v>
      </c>
      <c r="Z153">
        <v>0.71459561538441563</v>
      </c>
    </row>
    <row r="154" spans="2:26" x14ac:dyDescent="0.25">
      <c r="B154" s="44">
        <v>234750</v>
      </c>
      <c r="C154" s="30">
        <v>20050</v>
      </c>
      <c r="D154" s="31" t="s">
        <v>12</v>
      </c>
      <c r="E154" s="32">
        <v>0.457974537037037</v>
      </c>
      <c r="F154" s="33">
        <v>0.457974537037037</v>
      </c>
      <c r="I154" s="2">
        <f t="shared" si="31"/>
        <v>0</v>
      </c>
      <c r="J154" s="2">
        <f t="shared" si="32"/>
        <v>26.000000000007262</v>
      </c>
      <c r="K154">
        <v>26.000000000007262</v>
      </c>
      <c r="L154" s="4">
        <v>27.25</v>
      </c>
      <c r="M154" s="137">
        <f t="shared" si="27"/>
        <v>0.71459561538441563</v>
      </c>
      <c r="N154" s="3">
        <f t="shared" si="28"/>
        <v>645.80532281913054</v>
      </c>
      <c r="O154" s="3">
        <v>645.80532281913054</v>
      </c>
      <c r="P154" s="4">
        <f t="shared" si="26"/>
        <v>10.763422046985509</v>
      </c>
      <c r="Q154" s="4">
        <f t="shared" si="29"/>
        <v>719.00999999999988</v>
      </c>
      <c r="R154">
        <v>719.00999999999988</v>
      </c>
      <c r="S154" s="137">
        <v>22</v>
      </c>
      <c r="X154">
        <v>11.346755380318747</v>
      </c>
      <c r="Y154">
        <v>755.00999999999988</v>
      </c>
      <c r="Z154">
        <v>0.70129645714297162</v>
      </c>
    </row>
    <row r="155" spans="2:26" x14ac:dyDescent="0.25">
      <c r="B155" s="44">
        <v>234750</v>
      </c>
      <c r="C155" s="30">
        <v>20049</v>
      </c>
      <c r="D155" s="31" t="s">
        <v>13</v>
      </c>
      <c r="E155" s="32">
        <v>0.45827546296296301</v>
      </c>
      <c r="F155" s="33">
        <v>0.45868055555555554</v>
      </c>
      <c r="I155" s="2">
        <f t="shared" si="31"/>
        <v>34.99999999999428</v>
      </c>
      <c r="J155" s="2">
        <f t="shared" si="32"/>
        <v>34.99999999999428</v>
      </c>
      <c r="K155">
        <v>34.99999999999428</v>
      </c>
      <c r="L155" s="4">
        <v>36</v>
      </c>
      <c r="M155" s="137">
        <f t="shared" si="27"/>
        <v>0.70129645714297162</v>
      </c>
      <c r="N155" s="3">
        <f t="shared" si="28"/>
        <v>680.80532281912485</v>
      </c>
      <c r="O155" s="3">
        <v>680.80532281912485</v>
      </c>
      <c r="P155" s="4">
        <f t="shared" si="26"/>
        <v>11.346755380318747</v>
      </c>
      <c r="Q155" s="4">
        <f t="shared" si="29"/>
        <v>755.00999999999988</v>
      </c>
      <c r="R155">
        <v>755.00999999999988</v>
      </c>
      <c r="S155" s="137">
        <v>23</v>
      </c>
      <c r="X155">
        <v>11.630088713652098</v>
      </c>
      <c r="Y155">
        <v>795.17999999999984</v>
      </c>
      <c r="Z155">
        <v>1.6110911011763702</v>
      </c>
    </row>
    <row r="156" spans="2:26" x14ac:dyDescent="0.25">
      <c r="B156" s="44">
        <v>234750</v>
      </c>
      <c r="C156" s="30">
        <v>20045</v>
      </c>
      <c r="D156" s="31" t="s">
        <v>14</v>
      </c>
      <c r="E156" s="32">
        <v>0.45868055555555554</v>
      </c>
      <c r="F156" s="33">
        <v>0.45887731481481481</v>
      </c>
      <c r="I156" s="143">
        <f t="shared" si="31"/>
        <v>17.000000000001059</v>
      </c>
      <c r="J156" s="144">
        <f>(E157-E156)*86400</f>
        <v>17.000000000001059</v>
      </c>
      <c r="K156" s="92">
        <v>17.000000000001059</v>
      </c>
      <c r="L156" s="145">
        <v>40.17</v>
      </c>
      <c r="M156" s="92">
        <f t="shared" si="27"/>
        <v>1.6110911011763702</v>
      </c>
      <c r="N156" s="144">
        <f t="shared" si="28"/>
        <v>697.80532281912588</v>
      </c>
      <c r="O156" s="144">
        <v>697.80532281912588</v>
      </c>
      <c r="P156" s="145">
        <f t="shared" si="26"/>
        <v>11.630088713652098</v>
      </c>
      <c r="Q156" s="145">
        <f t="shared" si="29"/>
        <v>795.17999999999984</v>
      </c>
      <c r="R156" s="93">
        <v>795.17999999999984</v>
      </c>
      <c r="S156" s="137">
        <v>24</v>
      </c>
      <c r="T156" s="89">
        <v>1</v>
      </c>
      <c r="U156" s="89">
        <v>2</v>
      </c>
      <c r="V156" s="128">
        <v>44</v>
      </c>
      <c r="X156">
        <v>11.963422046985455</v>
      </c>
      <c r="Y156">
        <v>821.17999999999984</v>
      </c>
      <c r="Z156">
        <v>0.88636079999993234</v>
      </c>
    </row>
    <row r="157" spans="2:26" x14ac:dyDescent="0.25">
      <c r="B157" s="44">
        <v>234750</v>
      </c>
      <c r="C157" s="30">
        <v>20059</v>
      </c>
      <c r="D157" s="31" t="s">
        <v>10</v>
      </c>
      <c r="E157" s="32">
        <v>0.45887731481481481</v>
      </c>
      <c r="F157" s="33">
        <v>0.45887731481481481</v>
      </c>
      <c r="I157" s="2">
        <f t="shared" ref="I157:I165" si="33">(F157-E157)*86400</f>
        <v>0</v>
      </c>
      <c r="J157" s="2">
        <f t="shared" ref="J157:J163" si="34">(E158-E157)*86400</f>
        <v>20.000000000001528</v>
      </c>
      <c r="K157">
        <v>20.000000000001528</v>
      </c>
      <c r="L157" s="4">
        <v>26</v>
      </c>
      <c r="M157" s="137">
        <f t="shared" si="27"/>
        <v>0.88636079999993234</v>
      </c>
      <c r="N157" s="3">
        <f t="shared" si="28"/>
        <v>717.80532281912735</v>
      </c>
      <c r="O157" s="3">
        <v>717.80532281912735</v>
      </c>
      <c r="P157" s="4">
        <f t="shared" si="26"/>
        <v>11.963422046985455</v>
      </c>
      <c r="Q157" s="4">
        <f t="shared" si="29"/>
        <v>821.17999999999984</v>
      </c>
      <c r="R157">
        <v>821.17999999999984</v>
      </c>
      <c r="S157" s="137">
        <v>25</v>
      </c>
      <c r="X157">
        <v>12.030088713652161</v>
      </c>
      <c r="Y157">
        <v>849.25999999999988</v>
      </c>
      <c r="Z157">
        <v>4.7863483199973373</v>
      </c>
    </row>
    <row r="158" spans="2:26" x14ac:dyDescent="0.25">
      <c r="B158" s="44">
        <v>234750</v>
      </c>
      <c r="C158" s="30">
        <v>20056</v>
      </c>
      <c r="D158" s="31" t="s">
        <v>9</v>
      </c>
      <c r="E158" s="32">
        <v>0.45910879629629631</v>
      </c>
      <c r="F158" s="33">
        <v>0.45915509259259263</v>
      </c>
      <c r="I158" s="129">
        <f t="shared" si="33"/>
        <v>4.000000000002224</v>
      </c>
      <c r="J158" s="130">
        <f t="shared" si="34"/>
        <v>4.000000000002224</v>
      </c>
      <c r="K158" s="133">
        <v>4.000000000002224</v>
      </c>
      <c r="L158" s="134">
        <v>28.08</v>
      </c>
      <c r="M158" s="133">
        <f t="shared" si="27"/>
        <v>4.7863483199973373</v>
      </c>
      <c r="N158" s="130">
        <f t="shared" si="28"/>
        <v>721.80532281912963</v>
      </c>
      <c r="O158" s="130">
        <v>721.80532281912963</v>
      </c>
      <c r="P158" s="4">
        <f t="shared" si="26"/>
        <v>12.030088713652161</v>
      </c>
      <c r="Q158" s="134">
        <f t="shared" si="29"/>
        <v>849.25999999999988</v>
      </c>
      <c r="R158" s="135">
        <v>849.25999999999988</v>
      </c>
      <c r="S158" s="137">
        <v>26</v>
      </c>
      <c r="U158" s="128"/>
      <c r="X158">
        <v>12.913422046985444</v>
      </c>
      <c r="Y158">
        <v>878.83999999999992</v>
      </c>
      <c r="Z158">
        <v>0.38053051471700194</v>
      </c>
    </row>
    <row r="159" spans="2:26" x14ac:dyDescent="0.25">
      <c r="B159" s="44">
        <v>234750</v>
      </c>
      <c r="C159" s="30">
        <v>20052</v>
      </c>
      <c r="D159" s="31" t="s">
        <v>7</v>
      </c>
      <c r="E159" s="32">
        <v>0.45915509259259263</v>
      </c>
      <c r="F159" s="33">
        <v>0.45915509259259263</v>
      </c>
      <c r="I159" s="2">
        <f t="shared" si="33"/>
        <v>0</v>
      </c>
      <c r="J159" s="2">
        <f t="shared" si="34"/>
        <v>52.999999999997094</v>
      </c>
      <c r="K159" s="8">
        <v>52.999999999997094</v>
      </c>
      <c r="L159" s="7">
        <v>29.58</v>
      </c>
      <c r="M159" s="137">
        <f t="shared" si="27"/>
        <v>0.38053051471700194</v>
      </c>
      <c r="N159" s="3">
        <f t="shared" si="28"/>
        <v>774.80532281912667</v>
      </c>
      <c r="O159" s="3">
        <v>774.80532281912667</v>
      </c>
      <c r="P159" s="4">
        <f t="shared" si="26"/>
        <v>12.913422046985444</v>
      </c>
      <c r="Q159" s="4">
        <f t="shared" si="29"/>
        <v>878.83999999999992</v>
      </c>
      <c r="R159">
        <v>878.83999999999992</v>
      </c>
      <c r="S159" s="137">
        <v>27</v>
      </c>
      <c r="X159">
        <v>13.346755380318738</v>
      </c>
      <c r="Y159">
        <v>919.33999999999992</v>
      </c>
      <c r="Z159">
        <v>1.0620595384616336</v>
      </c>
    </row>
    <row r="160" spans="2:26" x14ac:dyDescent="0.25">
      <c r="B160" s="44">
        <v>234750</v>
      </c>
      <c r="C160" s="30">
        <v>20035</v>
      </c>
      <c r="D160" s="31" t="s">
        <v>8</v>
      </c>
      <c r="E160" s="32">
        <v>0.45976851851851852</v>
      </c>
      <c r="F160" s="33">
        <v>0.46006944444444442</v>
      </c>
      <c r="I160" s="2">
        <f t="shared" si="33"/>
        <v>25.999999999997669</v>
      </c>
      <c r="J160" s="2">
        <f t="shared" si="34"/>
        <v>25.999999999997669</v>
      </c>
      <c r="K160">
        <v>25.999999999997669</v>
      </c>
      <c r="L160" s="4">
        <v>40.5</v>
      </c>
      <c r="M160" s="137">
        <f t="shared" si="27"/>
        <v>1.0620595384616336</v>
      </c>
      <c r="N160" s="3">
        <f t="shared" si="28"/>
        <v>800.80532281912429</v>
      </c>
      <c r="O160" s="3">
        <v>800.80532281912429</v>
      </c>
      <c r="P160" s="4">
        <f t="shared" si="26"/>
        <v>13.346755380318738</v>
      </c>
      <c r="Q160" s="4">
        <f t="shared" si="29"/>
        <v>919.33999999999992</v>
      </c>
      <c r="R160">
        <v>919.33999999999992</v>
      </c>
      <c r="S160" s="137">
        <v>28</v>
      </c>
      <c r="X160">
        <v>13.530088713652153</v>
      </c>
      <c r="Y160">
        <v>950.08999999999992</v>
      </c>
      <c r="Z160">
        <v>1.9059856363627845</v>
      </c>
    </row>
    <row r="161" spans="2:37" x14ac:dyDescent="0.25">
      <c r="B161" s="44">
        <v>234750</v>
      </c>
      <c r="C161" s="30">
        <v>20030</v>
      </c>
      <c r="D161" s="31" t="s">
        <v>6</v>
      </c>
      <c r="E161" s="32">
        <v>0.46006944444444442</v>
      </c>
      <c r="F161" s="33">
        <v>0.46019675925925929</v>
      </c>
      <c r="I161" s="2">
        <f t="shared" si="33"/>
        <v>11.000000000004917</v>
      </c>
      <c r="J161" s="2">
        <f t="shared" si="34"/>
        <v>11.000000000004917</v>
      </c>
      <c r="K161">
        <v>11.000000000004917</v>
      </c>
      <c r="L161" s="4">
        <v>30.75</v>
      </c>
      <c r="M161" s="137">
        <f t="shared" si="27"/>
        <v>1.9059856363627845</v>
      </c>
      <c r="N161" s="3">
        <f t="shared" si="28"/>
        <v>811.80532281912917</v>
      </c>
      <c r="O161" s="3">
        <v>811.80532281912917</v>
      </c>
      <c r="P161" s="4">
        <f t="shared" si="26"/>
        <v>13.530088713652153</v>
      </c>
      <c r="Q161" s="4">
        <f t="shared" si="29"/>
        <v>950.08999999999992</v>
      </c>
      <c r="R161">
        <v>950.08999999999992</v>
      </c>
      <c r="S161" s="137">
        <v>29</v>
      </c>
      <c r="X161">
        <v>13.763422046985417</v>
      </c>
      <c r="Y161">
        <v>976.42</v>
      </c>
      <c r="Z161">
        <v>1.2823010914289565</v>
      </c>
    </row>
    <row r="162" spans="2:37" x14ac:dyDescent="0.25">
      <c r="B162" s="44">
        <v>234750</v>
      </c>
      <c r="C162" s="30">
        <v>20017</v>
      </c>
      <c r="D162" s="31" t="s">
        <v>5</v>
      </c>
      <c r="E162" s="32">
        <v>0.46019675925925929</v>
      </c>
      <c r="F162" s="33">
        <v>0.46019675925925929</v>
      </c>
      <c r="I162" s="2">
        <f t="shared" si="33"/>
        <v>0</v>
      </c>
      <c r="J162" s="2">
        <f t="shared" si="34"/>
        <v>13.999999999995794</v>
      </c>
      <c r="K162">
        <v>13.999999999995794</v>
      </c>
      <c r="L162" s="4">
        <v>26.33</v>
      </c>
      <c r="M162" s="137">
        <f t="shared" si="27"/>
        <v>1.2823010914289565</v>
      </c>
      <c r="N162" s="3">
        <f t="shared" si="28"/>
        <v>825.80532281912497</v>
      </c>
      <c r="O162" s="3">
        <v>825.80532281912497</v>
      </c>
      <c r="P162" s="4">
        <f t="shared" si="26"/>
        <v>13.763422046985417</v>
      </c>
      <c r="Q162" s="4">
        <f t="shared" si="29"/>
        <v>976.42</v>
      </c>
      <c r="R162">
        <v>976.42</v>
      </c>
      <c r="S162" s="137">
        <v>30</v>
      </c>
      <c r="X162">
        <v>13.896755380318744</v>
      </c>
      <c r="Y162">
        <v>1003.3399999999999</v>
      </c>
      <c r="Z162">
        <v>2.2943108400001</v>
      </c>
    </row>
    <row r="163" spans="2:37" x14ac:dyDescent="0.25">
      <c r="B163" s="44">
        <v>234750</v>
      </c>
      <c r="C163" s="30">
        <v>20021</v>
      </c>
      <c r="D163" s="31" t="s">
        <v>0</v>
      </c>
      <c r="E163" s="32">
        <v>0.46035879629629628</v>
      </c>
      <c r="F163" s="33">
        <v>0.46045138888888887</v>
      </c>
      <c r="I163" s="2">
        <f t="shared" si="33"/>
        <v>7.9999999999996518</v>
      </c>
      <c r="J163" s="2">
        <f t="shared" si="34"/>
        <v>7.9999999999996518</v>
      </c>
      <c r="K163">
        <v>7.9999999999996518</v>
      </c>
      <c r="L163" s="4">
        <v>26.92</v>
      </c>
      <c r="M163" s="137">
        <f t="shared" si="27"/>
        <v>2.2943108400001</v>
      </c>
      <c r="N163" s="3">
        <f t="shared" si="28"/>
        <v>833.80532281912463</v>
      </c>
      <c r="O163" s="3">
        <v>833.80532281912463</v>
      </c>
      <c r="P163" s="4">
        <f t="shared" si="26"/>
        <v>13.896755380318744</v>
      </c>
      <c r="Q163" s="4">
        <f t="shared" si="29"/>
        <v>1003.3399999999999</v>
      </c>
      <c r="R163">
        <v>1003.3399999999999</v>
      </c>
      <c r="S163" s="117">
        <v>31</v>
      </c>
      <c r="X163">
        <v>14.084571130690206</v>
      </c>
      <c r="Y163">
        <v>1041.26</v>
      </c>
      <c r="Z163">
        <v>2.2943108400000995</v>
      </c>
      <c r="AC163" s="483">
        <v>234750</v>
      </c>
      <c r="AD163" s="483">
        <v>20020</v>
      </c>
      <c r="AE163" s="485">
        <v>42619</v>
      </c>
      <c r="AF163" s="483">
        <v>1</v>
      </c>
      <c r="AG163" s="483">
        <v>1014.24</v>
      </c>
      <c r="AH163" s="381">
        <v>0.45043981481481482</v>
      </c>
      <c r="AI163" s="489" t="s">
        <v>794</v>
      </c>
      <c r="AJ163" s="489">
        <v>1.1725319999999999</v>
      </c>
      <c r="AK163" s="381">
        <v>0.46045138888888887</v>
      </c>
    </row>
    <row r="164" spans="2:37" x14ac:dyDescent="0.25">
      <c r="B164" s="44">
        <v>234750</v>
      </c>
      <c r="C164" s="30">
        <v>20010</v>
      </c>
      <c r="D164" s="31" t="s">
        <v>1</v>
      </c>
      <c r="E164" s="32">
        <v>0.46045138888888887</v>
      </c>
      <c r="F164" s="33">
        <v>0.46045138888888887</v>
      </c>
      <c r="I164" s="2">
        <f t="shared" si="33"/>
        <v>0</v>
      </c>
      <c r="J164" s="2">
        <f>L164*J163/L163</f>
        <v>11.268945022287772</v>
      </c>
      <c r="K164" s="2">
        <v>11.268945022287772</v>
      </c>
      <c r="L164" s="4">
        <v>37.92</v>
      </c>
      <c r="M164" s="137">
        <f t="shared" si="27"/>
        <v>2.2943108400000995</v>
      </c>
      <c r="N164" s="3">
        <f t="shared" si="28"/>
        <v>845.07426784141239</v>
      </c>
      <c r="O164" s="3">
        <v>845.07426784141239</v>
      </c>
      <c r="P164" s="4">
        <f t="shared" si="26"/>
        <v>14.084571130690206</v>
      </c>
      <c r="Q164" s="4">
        <f t="shared" si="29"/>
        <v>1041.26</v>
      </c>
      <c r="R164">
        <v>1041.26</v>
      </c>
      <c r="S164" s="117">
        <v>32</v>
      </c>
    </row>
    <row r="165" spans="2:37" x14ac:dyDescent="0.25">
      <c r="B165" s="44">
        <v>234750</v>
      </c>
      <c r="C165" s="34">
        <v>20020</v>
      </c>
      <c r="D165" s="35" t="s">
        <v>4</v>
      </c>
      <c r="E165" s="36">
        <v>0.46083333333333337</v>
      </c>
      <c r="F165" s="37">
        <v>0.46083333333333337</v>
      </c>
      <c r="I165" s="2">
        <f t="shared" si="33"/>
        <v>0</v>
      </c>
      <c r="M165">
        <f>AVERAGE(M133:M163)</f>
        <v>1.4058567916821147</v>
      </c>
      <c r="N165" s="483">
        <f>R164/O164*0.0113636*60</f>
        <v>0.84010098896210816</v>
      </c>
      <c r="S165" s="137"/>
    </row>
    <row r="166" spans="2:37" x14ac:dyDescent="0.25">
      <c r="I166" s="2"/>
      <c r="S166" s="137"/>
    </row>
    <row r="167" spans="2:37" x14ac:dyDescent="0.25">
      <c r="B167" s="44">
        <v>234750</v>
      </c>
      <c r="C167">
        <v>20021</v>
      </c>
      <c r="D167" t="s">
        <v>0</v>
      </c>
      <c r="E167" s="1">
        <v>0.46623842592592596</v>
      </c>
      <c r="F167" s="1">
        <v>0.46645833333333336</v>
      </c>
      <c r="S167" s="137"/>
    </row>
    <row r="168" spans="2:37" x14ac:dyDescent="0.25">
      <c r="B168" s="44">
        <v>234750</v>
      </c>
      <c r="C168">
        <v>20010</v>
      </c>
      <c r="D168" t="s">
        <v>1</v>
      </c>
      <c r="E168" s="1">
        <v>0.46645833333333336</v>
      </c>
      <c r="F168" s="1">
        <v>0.46645833333333336</v>
      </c>
    </row>
    <row r="169" spans="2:37" x14ac:dyDescent="0.25">
      <c r="B169" s="44">
        <v>234750</v>
      </c>
      <c r="C169">
        <v>20011</v>
      </c>
      <c r="D169" t="s">
        <v>40</v>
      </c>
      <c r="E169" s="1">
        <v>0.46777777777777779</v>
      </c>
      <c r="F169" s="1">
        <v>0.46784722222222225</v>
      </c>
    </row>
    <row r="170" spans="2:37" x14ac:dyDescent="0.25">
      <c r="B170" s="44">
        <v>234750</v>
      </c>
      <c r="C170">
        <v>20013</v>
      </c>
      <c r="D170" t="s">
        <v>36</v>
      </c>
      <c r="E170" s="1">
        <v>0.46784722222222225</v>
      </c>
      <c r="F170" s="1">
        <v>0.46792824074074074</v>
      </c>
    </row>
    <row r="171" spans="2:37" x14ac:dyDescent="0.25">
      <c r="B171" s="44">
        <v>234750</v>
      </c>
      <c r="C171">
        <v>20015</v>
      </c>
      <c r="D171" t="s">
        <v>37</v>
      </c>
      <c r="E171" s="1">
        <v>0.46792824074074074</v>
      </c>
      <c r="F171" s="1">
        <v>0.46792824074074074</v>
      </c>
    </row>
    <row r="172" spans="2:37" x14ac:dyDescent="0.25">
      <c r="B172" s="44">
        <v>234750</v>
      </c>
      <c r="C172">
        <v>20025</v>
      </c>
      <c r="D172" t="s">
        <v>39</v>
      </c>
      <c r="E172" s="1">
        <v>0.46800925925925929</v>
      </c>
      <c r="F172" s="1">
        <v>0.46804398148148146</v>
      </c>
    </row>
    <row r="173" spans="2:37" x14ac:dyDescent="0.25">
      <c r="B173" s="44">
        <v>234750</v>
      </c>
      <c r="C173">
        <v>20027</v>
      </c>
      <c r="D173" t="s">
        <v>38</v>
      </c>
      <c r="E173" s="1">
        <v>0.46804398148148146</v>
      </c>
      <c r="F173" s="1">
        <v>0.46817129629629628</v>
      </c>
    </row>
    <row r="174" spans="2:37" x14ac:dyDescent="0.25">
      <c r="B174" s="44">
        <v>234750</v>
      </c>
      <c r="C174">
        <v>20050</v>
      </c>
      <c r="D174" t="s">
        <v>12</v>
      </c>
      <c r="E174" s="1">
        <v>0.46817129629629628</v>
      </c>
      <c r="F174" s="1">
        <v>0.4682175925925926</v>
      </c>
    </row>
    <row r="175" spans="2:37" x14ac:dyDescent="0.25">
      <c r="B175" s="44">
        <v>234750</v>
      </c>
      <c r="C175">
        <v>20049</v>
      </c>
      <c r="D175" t="s">
        <v>13</v>
      </c>
      <c r="E175" s="1">
        <v>0.4682175925925926</v>
      </c>
      <c r="F175" s="1">
        <v>0.4682175925925926</v>
      </c>
    </row>
    <row r="176" spans="2:37" x14ac:dyDescent="0.25">
      <c r="B176" s="44">
        <v>234750</v>
      </c>
      <c r="C176">
        <v>13069</v>
      </c>
      <c r="D176" t="s">
        <v>21</v>
      </c>
      <c r="E176" s="1">
        <v>0.46893518518518523</v>
      </c>
      <c r="F176" s="1">
        <v>0.4690509259259259</v>
      </c>
    </row>
    <row r="177" spans="2:6" x14ac:dyDescent="0.25">
      <c r="B177" s="44">
        <v>234750</v>
      </c>
      <c r="C177">
        <v>13071</v>
      </c>
      <c r="D177" t="s">
        <v>25</v>
      </c>
      <c r="E177" s="1">
        <v>0.4690509259259259</v>
      </c>
      <c r="F177" s="1">
        <v>0.46914351851851849</v>
      </c>
    </row>
    <row r="178" spans="2:6" x14ac:dyDescent="0.25">
      <c r="B178" s="44">
        <v>234750</v>
      </c>
      <c r="C178">
        <v>13060</v>
      </c>
      <c r="D178" t="s">
        <v>24</v>
      </c>
      <c r="E178" s="1">
        <v>0.46914351851851849</v>
      </c>
      <c r="F178" s="1">
        <v>0.46924768518518517</v>
      </c>
    </row>
    <row r="179" spans="2:6" x14ac:dyDescent="0.25">
      <c r="B179" s="44">
        <v>234750</v>
      </c>
      <c r="C179">
        <v>13046</v>
      </c>
      <c r="D179" t="s">
        <v>22</v>
      </c>
      <c r="E179" s="1">
        <v>0.46924768518518517</v>
      </c>
      <c r="F179" s="1">
        <v>0.46929398148148144</v>
      </c>
    </row>
    <row r="180" spans="2:6" x14ac:dyDescent="0.25">
      <c r="B180" s="44">
        <v>234750</v>
      </c>
      <c r="C180">
        <v>13047</v>
      </c>
      <c r="D180" t="s">
        <v>41</v>
      </c>
      <c r="E180" s="1">
        <v>0.46929398148148144</v>
      </c>
      <c r="F180" s="1">
        <v>0.46932870370370372</v>
      </c>
    </row>
    <row r="181" spans="2:6" x14ac:dyDescent="0.25">
      <c r="B181" s="44">
        <v>234750</v>
      </c>
      <c r="C181">
        <v>13036</v>
      </c>
      <c r="D181" t="s">
        <v>41</v>
      </c>
      <c r="E181" s="1">
        <v>0.46932870370370372</v>
      </c>
      <c r="F181" s="1">
        <v>0.46932870370370372</v>
      </c>
    </row>
    <row r="182" spans="2:6" x14ac:dyDescent="0.25">
      <c r="B182" s="44">
        <v>234750</v>
      </c>
      <c r="C182">
        <v>13035</v>
      </c>
      <c r="D182" t="s">
        <v>42</v>
      </c>
      <c r="E182" s="1">
        <v>0.46936342592592589</v>
      </c>
      <c r="F182" s="1">
        <v>0.4694444444444445</v>
      </c>
    </row>
    <row r="183" spans="2:6" x14ac:dyDescent="0.25">
      <c r="B183" s="44">
        <v>234750</v>
      </c>
      <c r="C183">
        <v>13052</v>
      </c>
      <c r="D183" t="s">
        <v>23</v>
      </c>
      <c r="E183" s="1">
        <v>0.4694444444444445</v>
      </c>
      <c r="F183" s="1">
        <v>0.46952546296296299</v>
      </c>
    </row>
    <row r="184" spans="2:6" x14ac:dyDescent="0.25">
      <c r="B184" s="44">
        <v>234750</v>
      </c>
      <c r="C184">
        <v>13317</v>
      </c>
      <c r="D184" t="s">
        <v>23</v>
      </c>
      <c r="E184" s="1">
        <v>0.46952546296296299</v>
      </c>
      <c r="F184" s="1">
        <v>0.46952546296296299</v>
      </c>
    </row>
  </sheetData>
  <mergeCells count="5">
    <mergeCell ref="A1:H1"/>
    <mergeCell ref="I1:K1"/>
    <mergeCell ref="N1:P1"/>
    <mergeCell ref="Q1:R1"/>
    <mergeCell ref="X1:Z1"/>
  </mergeCells>
  <pageMargins left="0.7" right="0.7" top="0.75" bottom="0.75" header="0.3" footer="0.3"/>
  <pageSetup orientation="landscape"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29"/>
  <sheetViews>
    <sheetView zoomScale="85" zoomScaleNormal="85" workbookViewId="0">
      <pane ySplit="3" topLeftCell="A4" activePane="bottomLeft" state="frozen"/>
      <selection pane="bottomLeft" activeCell="X12" sqref="X12:Z12"/>
    </sheetView>
  </sheetViews>
  <sheetFormatPr defaultRowHeight="15" x14ac:dyDescent="0.25"/>
  <cols>
    <col min="1" max="1" width="3" bestFit="1" customWidth="1"/>
    <col min="2" max="2" width="10.42578125" bestFit="1" customWidth="1"/>
    <col min="3" max="3" width="5.140625" style="40" bestFit="1" customWidth="1"/>
    <col min="4" max="4" width="13" bestFit="1" customWidth="1"/>
    <col min="5" max="5" width="14.140625" bestFit="1" customWidth="1"/>
    <col min="6" max="6" width="10.85546875" bestFit="1" customWidth="1"/>
    <col min="7" max="7" width="14.28515625" bestFit="1" customWidth="1"/>
    <col min="8" max="8" width="17.28515625" style="38" bestFit="1" customWidth="1"/>
    <col min="9" max="9" width="24.140625" style="38" bestFit="1" customWidth="1"/>
    <col min="10" max="10" width="4.85546875" bestFit="1" customWidth="1"/>
    <col min="11" max="11" width="14.5703125" bestFit="1" customWidth="1"/>
    <col min="12" max="12" width="16.42578125" bestFit="1" customWidth="1"/>
    <col min="13" max="13" width="14.28515625" bestFit="1" customWidth="1"/>
    <col min="14" max="15" width="4.85546875" customWidth="1"/>
    <col min="16" max="16" width="5.42578125" bestFit="1" customWidth="1"/>
    <col min="17" max="17" width="11.7109375" bestFit="1" customWidth="1"/>
    <col min="18" max="18" width="11.42578125" bestFit="1" customWidth="1"/>
    <col min="19" max="19" width="7.140625" bestFit="1" customWidth="1"/>
    <col min="20" max="20" width="5.140625" bestFit="1" customWidth="1"/>
    <col min="21" max="21" width="5.7109375" bestFit="1" customWidth="1"/>
    <col min="22" max="22" width="5" bestFit="1" customWidth="1"/>
    <col min="23" max="23" width="7.42578125" bestFit="1" customWidth="1"/>
    <col min="24" max="24" width="7.140625" bestFit="1" customWidth="1"/>
    <col min="25" max="25" width="4.140625" bestFit="1" customWidth="1"/>
    <col min="26" max="26" width="5.7109375" bestFit="1" customWidth="1"/>
    <col min="27" max="27" width="5" bestFit="1" customWidth="1"/>
    <col min="28" max="28" width="7.140625" bestFit="1" customWidth="1"/>
    <col min="29" max="29" width="4.140625" bestFit="1" customWidth="1"/>
    <col min="30" max="30" width="5.7109375" bestFit="1" customWidth="1"/>
    <col min="31" max="31" width="5" bestFit="1" customWidth="1"/>
    <col min="32" max="32" width="2.42578125" bestFit="1" customWidth="1"/>
    <col min="33" max="33" width="4.140625" bestFit="1" customWidth="1"/>
    <col min="34" max="34" width="5.140625" bestFit="1" customWidth="1"/>
    <col min="35" max="35" width="5" bestFit="1" customWidth="1"/>
    <col min="36" max="36" width="2.42578125" bestFit="1" customWidth="1"/>
    <col min="37" max="37" width="4.140625" bestFit="1" customWidth="1"/>
    <col min="38" max="38" width="5.140625" bestFit="1" customWidth="1"/>
    <col min="39" max="39" width="5" bestFit="1" customWidth="1"/>
    <col min="40" max="40" width="2.42578125" bestFit="1" customWidth="1"/>
    <col min="41" max="41" width="4.140625" bestFit="1" customWidth="1"/>
    <col min="42" max="42" width="5.140625" bestFit="1" customWidth="1"/>
    <col min="43" max="43" width="5" bestFit="1" customWidth="1"/>
  </cols>
  <sheetData>
    <row r="1" spans="1:43"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3"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3" x14ac:dyDescent="0.25">
      <c r="A3" t="s">
        <v>16</v>
      </c>
      <c r="B3" t="s">
        <v>140</v>
      </c>
      <c r="C3" s="40" t="s">
        <v>15</v>
      </c>
      <c r="D3" t="s">
        <v>145</v>
      </c>
      <c r="E3" t="s">
        <v>147</v>
      </c>
      <c r="F3" t="s">
        <v>141</v>
      </c>
      <c r="G3" t="s">
        <v>142</v>
      </c>
      <c r="H3" s="38" t="s">
        <v>143</v>
      </c>
      <c r="I3" s="38" t="s">
        <v>498</v>
      </c>
      <c r="J3" t="s">
        <v>43</v>
      </c>
      <c r="K3" t="s">
        <v>138</v>
      </c>
      <c r="L3" t="s">
        <v>139</v>
      </c>
      <c r="M3" t="s">
        <v>144</v>
      </c>
      <c r="O3" t="s">
        <v>16</v>
      </c>
      <c r="P3" s="9" t="s">
        <v>15</v>
      </c>
      <c r="Q3" t="s">
        <v>17</v>
      </c>
      <c r="R3" t="s">
        <v>18</v>
      </c>
      <c r="S3" t="s">
        <v>44</v>
      </c>
      <c r="T3" t="s">
        <v>45</v>
      </c>
      <c r="U3" s="38" t="s">
        <v>46</v>
      </c>
      <c r="V3" s="39" t="s">
        <v>43</v>
      </c>
      <c r="W3" s="39" t="s">
        <v>44</v>
      </c>
      <c r="X3" s="39" t="s">
        <v>44</v>
      </c>
      <c r="Y3" t="s">
        <v>45</v>
      </c>
      <c r="Z3" t="s">
        <v>46</v>
      </c>
      <c r="AA3" t="s">
        <v>43</v>
      </c>
      <c r="AB3" s="39" t="s">
        <v>44</v>
      </c>
      <c r="AC3" t="s">
        <v>45</v>
      </c>
      <c r="AD3" t="s">
        <v>46</v>
      </c>
      <c r="AE3" t="s">
        <v>43</v>
      </c>
      <c r="AF3" s="39" t="s">
        <v>44</v>
      </c>
      <c r="AG3" t="s">
        <v>45</v>
      </c>
      <c r="AH3" t="s">
        <v>46</v>
      </c>
      <c r="AI3" t="s">
        <v>43</v>
      </c>
      <c r="AJ3" s="39" t="s">
        <v>44</v>
      </c>
      <c r="AK3" t="s">
        <v>45</v>
      </c>
      <c r="AL3" t="s">
        <v>46</v>
      </c>
      <c r="AM3" t="s">
        <v>43</v>
      </c>
      <c r="AN3" s="39" t="s">
        <v>44</v>
      </c>
      <c r="AO3" t="s">
        <v>45</v>
      </c>
      <c r="AP3" t="s">
        <v>46</v>
      </c>
      <c r="AQ3" t="s">
        <v>43</v>
      </c>
    </row>
    <row r="4" spans="1:43" x14ac:dyDescent="0.25">
      <c r="A4">
        <v>1</v>
      </c>
      <c r="B4">
        <v>20</v>
      </c>
      <c r="C4" s="40">
        <v>42611</v>
      </c>
      <c r="D4" s="41">
        <v>42611.901388888888</v>
      </c>
      <c r="E4" s="41"/>
      <c r="J4">
        <v>6</v>
      </c>
      <c r="M4" t="s">
        <v>149</v>
      </c>
      <c r="O4">
        <v>1</v>
      </c>
      <c r="P4" s="40">
        <v>42611</v>
      </c>
      <c r="Q4">
        <v>0</v>
      </c>
      <c r="R4">
        <v>0</v>
      </c>
      <c r="U4" s="38"/>
      <c r="V4" s="39"/>
      <c r="W4" s="39"/>
      <c r="X4" s="39"/>
    </row>
    <row r="5" spans="1:43" x14ac:dyDescent="0.25">
      <c r="A5">
        <v>2</v>
      </c>
      <c r="B5">
        <v>20</v>
      </c>
      <c r="C5" s="40">
        <v>42612</v>
      </c>
      <c r="D5" s="41">
        <v>42612</v>
      </c>
      <c r="E5" s="41"/>
      <c r="J5">
        <v>6</v>
      </c>
      <c r="M5" t="s">
        <v>149</v>
      </c>
      <c r="O5">
        <v>2</v>
      </c>
      <c r="P5" s="40">
        <v>42612</v>
      </c>
      <c r="Q5">
        <v>0</v>
      </c>
      <c r="R5">
        <v>0</v>
      </c>
      <c r="U5" s="38"/>
      <c r="V5" s="39"/>
      <c r="W5" s="39"/>
      <c r="X5" s="39"/>
    </row>
    <row r="6" spans="1:43" x14ac:dyDescent="0.25">
      <c r="A6">
        <v>3</v>
      </c>
      <c r="B6">
        <v>20</v>
      </c>
      <c r="C6" s="40">
        <v>42613</v>
      </c>
      <c r="D6" s="41">
        <v>42613</v>
      </c>
      <c r="E6" s="41"/>
      <c r="J6">
        <v>6</v>
      </c>
      <c r="M6" t="s">
        <v>149</v>
      </c>
      <c r="O6">
        <v>3</v>
      </c>
      <c r="P6" s="40">
        <v>42613</v>
      </c>
      <c r="Q6">
        <v>0</v>
      </c>
      <c r="R6">
        <v>0</v>
      </c>
      <c r="U6" s="38"/>
      <c r="V6" s="39"/>
      <c r="W6" s="39"/>
      <c r="X6" s="39"/>
    </row>
    <row r="7" spans="1:43" x14ac:dyDescent="0.25">
      <c r="A7">
        <v>4</v>
      </c>
      <c r="B7">
        <v>20</v>
      </c>
      <c r="C7" s="40">
        <v>42614</v>
      </c>
      <c r="D7" s="41">
        <v>42614.389791666668</v>
      </c>
      <c r="E7" s="41"/>
      <c r="J7">
        <v>6</v>
      </c>
      <c r="M7" t="s">
        <v>149</v>
      </c>
      <c r="O7">
        <v>4</v>
      </c>
      <c r="P7" s="40">
        <v>42614</v>
      </c>
      <c r="Q7">
        <v>1</v>
      </c>
      <c r="R7">
        <v>0</v>
      </c>
      <c r="U7" s="38"/>
      <c r="V7" s="39"/>
      <c r="W7" s="39"/>
      <c r="X7" s="39"/>
    </row>
    <row r="8" spans="1:43" x14ac:dyDescent="0.25">
      <c r="A8">
        <v>5</v>
      </c>
      <c r="B8">
        <v>20</v>
      </c>
      <c r="C8" s="40">
        <v>42615</v>
      </c>
      <c r="D8" s="41">
        <v>42615.382800925923</v>
      </c>
      <c r="E8" s="41"/>
      <c r="G8">
        <v>20</v>
      </c>
      <c r="J8">
        <v>6</v>
      </c>
      <c r="M8" t="s">
        <v>149</v>
      </c>
      <c r="O8">
        <v>5</v>
      </c>
      <c r="P8" s="40">
        <v>42615</v>
      </c>
      <c r="Q8">
        <v>1</v>
      </c>
      <c r="R8">
        <v>0</v>
      </c>
      <c r="S8">
        <v>20</v>
      </c>
      <c r="U8" s="38"/>
      <c r="V8" s="39"/>
      <c r="W8" s="39">
        <v>20</v>
      </c>
    </row>
    <row r="9" spans="1:43" x14ac:dyDescent="0.25">
      <c r="A9">
        <v>6</v>
      </c>
      <c r="B9">
        <v>20</v>
      </c>
      <c r="C9" s="40">
        <v>42616</v>
      </c>
      <c r="D9" s="41">
        <v>42616.547013888892</v>
      </c>
      <c r="E9" s="41"/>
      <c r="G9">
        <v>20</v>
      </c>
      <c r="J9">
        <v>6</v>
      </c>
      <c r="M9" t="s">
        <v>149</v>
      </c>
      <c r="O9">
        <v>6</v>
      </c>
      <c r="P9" s="40">
        <v>42616</v>
      </c>
      <c r="Q9">
        <v>3</v>
      </c>
      <c r="R9">
        <v>0</v>
      </c>
      <c r="S9">
        <v>60</v>
      </c>
      <c r="U9" s="38"/>
      <c r="V9" s="39"/>
      <c r="W9" s="39">
        <v>60</v>
      </c>
    </row>
    <row r="10" spans="1:43" x14ac:dyDescent="0.25">
      <c r="A10">
        <v>7</v>
      </c>
      <c r="B10">
        <v>20</v>
      </c>
      <c r="C10" s="40">
        <v>42616</v>
      </c>
      <c r="D10" s="41">
        <v>42616.547083333331</v>
      </c>
      <c r="E10" s="41"/>
      <c r="G10">
        <v>20</v>
      </c>
      <c r="J10">
        <v>6</v>
      </c>
      <c r="M10" t="s">
        <v>149</v>
      </c>
      <c r="O10">
        <v>7</v>
      </c>
      <c r="P10" s="40">
        <v>42617</v>
      </c>
      <c r="Q10">
        <v>2</v>
      </c>
      <c r="R10">
        <v>2</v>
      </c>
      <c r="S10">
        <f t="shared" ref="S10:T12" si="0">X10+AB10</f>
        <v>576.49</v>
      </c>
      <c r="T10">
        <f t="shared" si="0"/>
        <v>1179</v>
      </c>
      <c r="U10" s="38">
        <f>S10/T10*0.0113636*60</f>
        <v>0.33338431368956745</v>
      </c>
      <c r="V10" s="39">
        <f>(U10-0.142)/0.142*0.1+7</f>
        <v>7.1347776856968785</v>
      </c>
      <c r="W10" s="39"/>
      <c r="X10">
        <v>160.18</v>
      </c>
      <c r="Y10">
        <v>449</v>
      </c>
      <c r="Z10" s="38">
        <f>X10/Y10*0.0113636*60</f>
        <v>0.24323671910913139</v>
      </c>
      <c r="AA10" s="39">
        <f t="shared" ref="AA10:AA11" si="1">(Z10-0.142)/0.1278*0.1+7</f>
        <v>7.0792149601792893</v>
      </c>
      <c r="AB10">
        <v>416.31</v>
      </c>
      <c r="AC10">
        <v>730</v>
      </c>
      <c r="AD10" s="38">
        <f>AB10/AC10*0.0113636*60</f>
        <v>0.38883125884931508</v>
      </c>
      <c r="AE10" s="39">
        <f t="shared" ref="AE10:AE11" si="2">(AD10-0.142)/0.1278*0.1+7</f>
        <v>7.1931387001950826</v>
      </c>
    </row>
    <row r="11" spans="1:43" x14ac:dyDescent="0.25">
      <c r="A11">
        <v>8</v>
      </c>
      <c r="B11">
        <v>20</v>
      </c>
      <c r="C11" s="40">
        <v>42616</v>
      </c>
      <c r="D11" s="41">
        <v>42616.551203703704</v>
      </c>
      <c r="E11" s="41"/>
      <c r="G11">
        <v>20</v>
      </c>
      <c r="J11">
        <v>6</v>
      </c>
      <c r="M11" t="s">
        <v>149</v>
      </c>
      <c r="O11">
        <v>8</v>
      </c>
      <c r="P11" s="40">
        <v>42618</v>
      </c>
      <c r="Q11">
        <v>2</v>
      </c>
      <c r="R11">
        <v>2</v>
      </c>
      <c r="S11" s="137">
        <f t="shared" si="0"/>
        <v>970.52</v>
      </c>
      <c r="T11" s="137">
        <f t="shared" si="0"/>
        <v>1108</v>
      </c>
      <c r="U11" s="38">
        <f>S11/T11*0.0113636*60</f>
        <v>0.59721666454873645</v>
      </c>
      <c r="V11" s="39">
        <f>(U11-0.142)/0.142*0.1+7</f>
        <v>7.3205751158793921</v>
      </c>
      <c r="W11" s="39"/>
      <c r="X11">
        <v>416.32</v>
      </c>
      <c r="Y11">
        <v>581</v>
      </c>
      <c r="Z11" s="38">
        <f>X11/Y11*0.0113636*60</f>
        <v>0.48856047697074007</v>
      </c>
      <c r="AA11" s="39">
        <f t="shared" si="1"/>
        <v>7.2711740821367297</v>
      </c>
      <c r="AB11">
        <v>554.20000000000005</v>
      </c>
      <c r="AC11">
        <v>527</v>
      </c>
      <c r="AD11" s="38">
        <f>AB11/AC11*0.0113636*60</f>
        <v>0.7170065032258065</v>
      </c>
      <c r="AE11" s="39">
        <f t="shared" si="2"/>
        <v>7.4499268413347473</v>
      </c>
    </row>
    <row r="12" spans="1:43" x14ac:dyDescent="0.25">
      <c r="A12">
        <v>9</v>
      </c>
      <c r="B12">
        <v>20</v>
      </c>
      <c r="C12" s="40">
        <v>42617</v>
      </c>
      <c r="D12" s="41">
        <v>42617.48</v>
      </c>
      <c r="E12" s="41" t="s">
        <v>148</v>
      </c>
      <c r="F12">
        <v>449</v>
      </c>
      <c r="G12">
        <v>160.18</v>
      </c>
      <c r="H12" s="38">
        <f>G12/F12*0.0113636*60</f>
        <v>0.24323671910913139</v>
      </c>
      <c r="I12" s="38">
        <v>0.36980297403950574</v>
      </c>
      <c r="J12" s="39">
        <f t="shared" ref="J12:J15" si="3">(H12-0.142)/0.1278*0.1+7</f>
        <v>7.0792149601792893</v>
      </c>
      <c r="M12" t="s">
        <v>149</v>
      </c>
      <c r="O12">
        <v>9</v>
      </c>
      <c r="P12" s="40">
        <v>42619</v>
      </c>
      <c r="Q12">
        <v>1</v>
      </c>
      <c r="R12">
        <v>1</v>
      </c>
      <c r="S12" s="137">
        <f t="shared" si="0"/>
        <v>1064</v>
      </c>
      <c r="T12" s="137">
        <f t="shared" si="0"/>
        <v>846</v>
      </c>
      <c r="U12" s="38">
        <f>S12/T12*0.0113636*60</f>
        <v>0.85750853900709223</v>
      </c>
      <c r="V12" s="39">
        <f>(U12-0.142)/0.142*0.1+7</f>
        <v>7.5038792528218963</v>
      </c>
      <c r="W12" s="39"/>
      <c r="X12">
        <v>1064</v>
      </c>
      <c r="Y12">
        <v>846</v>
      </c>
      <c r="Z12" s="38">
        <f>X12/Y12*0.0113636*60</f>
        <v>0.85750853900709223</v>
      </c>
      <c r="AA12" s="39">
        <f>(Z12-0.142)/0.1278*0.1+7</f>
        <v>7.5598658364687736</v>
      </c>
      <c r="AD12" s="38"/>
      <c r="AE12" s="39"/>
    </row>
    <row r="13" spans="1:43" x14ac:dyDescent="0.25">
      <c r="A13">
        <v>10</v>
      </c>
      <c r="B13">
        <v>20</v>
      </c>
      <c r="C13" s="40">
        <v>42617</v>
      </c>
      <c r="D13" s="41">
        <v>42617.644120370373</v>
      </c>
      <c r="E13" s="41" t="s">
        <v>148</v>
      </c>
      <c r="F13">
        <v>730</v>
      </c>
      <c r="G13">
        <v>416.32</v>
      </c>
      <c r="H13" s="38">
        <f>G13/F13*0.0113636*60</f>
        <v>0.38884059879452054</v>
      </c>
      <c r="I13" s="168">
        <v>0.82535333336288297</v>
      </c>
      <c r="J13" s="39">
        <f t="shared" si="3"/>
        <v>7.1931460084464165</v>
      </c>
      <c r="M13" t="s">
        <v>149</v>
      </c>
      <c r="P13" s="9"/>
      <c r="U13" s="38"/>
      <c r="V13" s="39"/>
      <c r="W13" s="39"/>
    </row>
    <row r="14" spans="1:43" x14ac:dyDescent="0.25">
      <c r="A14">
        <v>11</v>
      </c>
      <c r="B14">
        <v>20</v>
      </c>
      <c r="C14" s="40">
        <v>42618</v>
      </c>
      <c r="D14" s="41">
        <v>42618.558923611112</v>
      </c>
      <c r="E14" s="41" t="s">
        <v>148</v>
      </c>
      <c r="F14">
        <v>581</v>
      </c>
      <c r="G14">
        <v>416.32</v>
      </c>
      <c r="H14" s="38">
        <f>G14/F14*0.0113636*60</f>
        <v>0.48856047697074007</v>
      </c>
      <c r="I14" s="38">
        <v>0.63962965340224009</v>
      </c>
      <c r="J14" s="39">
        <f t="shared" si="3"/>
        <v>7.2711740821367297</v>
      </c>
      <c r="M14" t="s">
        <v>149</v>
      </c>
      <c r="P14" s="9"/>
      <c r="U14" s="38"/>
      <c r="V14" s="39"/>
      <c r="W14" s="39"/>
    </row>
    <row r="15" spans="1:43" x14ac:dyDescent="0.25">
      <c r="A15">
        <v>12</v>
      </c>
      <c r="B15">
        <v>20</v>
      </c>
      <c r="C15" s="40">
        <v>42618</v>
      </c>
      <c r="D15" s="41">
        <v>42618.738055555557</v>
      </c>
      <c r="E15" s="41" t="s">
        <v>148</v>
      </c>
      <c r="F15">
        <v>527</v>
      </c>
      <c r="G15">
        <v>554.20000000000005</v>
      </c>
      <c r="H15" s="38">
        <f>G15/F15*0.0113636*60</f>
        <v>0.7170065032258065</v>
      </c>
      <c r="I15" s="168">
        <v>1.1261748898559525</v>
      </c>
      <c r="J15" s="39">
        <f t="shared" si="3"/>
        <v>7.4499268413347473</v>
      </c>
      <c r="M15" t="s">
        <v>149</v>
      </c>
      <c r="P15" s="9"/>
      <c r="U15" s="38"/>
      <c r="V15" s="39"/>
      <c r="W15" s="39"/>
    </row>
    <row r="16" spans="1:43" x14ac:dyDescent="0.25">
      <c r="A16">
        <v>13</v>
      </c>
      <c r="B16">
        <v>20</v>
      </c>
      <c r="C16" s="40">
        <v>42619</v>
      </c>
      <c r="D16" s="41">
        <v>42619.450439814813</v>
      </c>
      <c r="E16" s="41" t="s">
        <v>148</v>
      </c>
      <c r="F16">
        <v>845</v>
      </c>
      <c r="G16">
        <v>1041.26</v>
      </c>
      <c r="H16" s="38">
        <f>G16/F16*0.0113636*60</f>
        <v>0.84017482622485207</v>
      </c>
      <c r="I16" s="168">
        <v>1.4058567916821147</v>
      </c>
      <c r="J16" s="39">
        <f>(H16-0.142)/0.1278*0.1+7</f>
        <v>7.5463026809271145</v>
      </c>
      <c r="M16" t="s">
        <v>149</v>
      </c>
      <c r="P16" s="9"/>
      <c r="U16" s="38"/>
      <c r="V16" s="39"/>
      <c r="W16" s="39"/>
    </row>
    <row r="17" spans="16:23" x14ac:dyDescent="0.25">
      <c r="P17" s="9"/>
      <c r="U17" s="38"/>
      <c r="V17" s="39"/>
      <c r="W17" s="39"/>
    </row>
    <row r="18" spans="16:23" x14ac:dyDescent="0.25">
      <c r="P18" s="9"/>
      <c r="U18" s="38"/>
      <c r="V18" s="39"/>
      <c r="W18" s="39"/>
    </row>
    <row r="19" spans="16:23" x14ac:dyDescent="0.25">
      <c r="P19" s="9"/>
      <c r="U19" s="38"/>
      <c r="V19" s="39"/>
      <c r="W19" s="39"/>
    </row>
    <row r="20" spans="16:23" x14ac:dyDescent="0.25">
      <c r="P20" s="9"/>
      <c r="U20" s="38"/>
      <c r="V20" s="39"/>
      <c r="W20" s="39"/>
    </row>
    <row r="21" spans="16:23" x14ac:dyDescent="0.25">
      <c r="P21" s="9"/>
      <c r="U21" s="38"/>
      <c r="V21" s="39"/>
      <c r="W21" s="39"/>
    </row>
    <row r="22" spans="16:23" x14ac:dyDescent="0.25">
      <c r="P22" s="9"/>
      <c r="U22" s="38"/>
      <c r="V22" s="39"/>
      <c r="W22" s="39"/>
    </row>
    <row r="23" spans="16:23" x14ac:dyDescent="0.25">
      <c r="P23" s="9"/>
      <c r="U23" s="38"/>
      <c r="V23" s="39"/>
      <c r="W23" s="39"/>
    </row>
    <row r="24" spans="16:23" x14ac:dyDescent="0.25">
      <c r="P24" s="9"/>
      <c r="U24" s="38"/>
      <c r="V24" s="39"/>
      <c r="W24" s="39"/>
    </row>
    <row r="25" spans="16:23" x14ac:dyDescent="0.25">
      <c r="P25" s="9"/>
      <c r="U25" s="38"/>
      <c r="V25" s="39"/>
      <c r="W25" s="39"/>
    </row>
    <row r="26" spans="16:23" x14ac:dyDescent="0.25">
      <c r="P26" s="9"/>
      <c r="U26" s="38"/>
      <c r="V26" s="39"/>
      <c r="W26" s="39"/>
    </row>
    <row r="27" spans="16:23" x14ac:dyDescent="0.25">
      <c r="P27" s="9"/>
      <c r="U27" s="38"/>
      <c r="V27" s="39"/>
      <c r="W27" s="39"/>
    </row>
    <row r="28" spans="16:23" x14ac:dyDescent="0.25">
      <c r="P28" s="9"/>
      <c r="U28" s="38"/>
      <c r="V28" s="39"/>
      <c r="W28" s="39"/>
    </row>
    <row r="29" spans="16:23" x14ac:dyDescent="0.25">
      <c r="P29" s="9"/>
      <c r="U29" s="38"/>
      <c r="V29" s="39"/>
      <c r="W29" s="39"/>
    </row>
  </sheetData>
  <mergeCells count="9">
    <mergeCell ref="AF2:AI2"/>
    <mergeCell ref="AJ2:AM2"/>
    <mergeCell ref="AN2:AQ2"/>
    <mergeCell ref="P1:AQ1"/>
    <mergeCell ref="A1:M2"/>
    <mergeCell ref="Q2:R2"/>
    <mergeCell ref="S2:V2"/>
    <mergeCell ref="X2:AA2"/>
    <mergeCell ref="AB2:AE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zoomScale="85" zoomScaleNormal="85" workbookViewId="0">
      <pane ySplit="2" topLeftCell="A3" activePane="bottomLeft" state="frozen"/>
      <selection pane="bottomLeft" activeCell="W16" sqref="W16"/>
    </sheetView>
  </sheetViews>
  <sheetFormatPr defaultRowHeight="15" x14ac:dyDescent="0.25"/>
  <cols>
    <col min="1" max="1" width="11" style="137" bestFit="1" customWidth="1"/>
    <col min="6" max="6" width="19.5703125" bestFit="1" customWidth="1"/>
    <col min="7" max="7" width="13.42578125" bestFit="1" customWidth="1"/>
  </cols>
  <sheetData>
    <row r="1" spans="1:7" s="137" customFormat="1" x14ac:dyDescent="0.25">
      <c r="B1" s="583" t="s">
        <v>486</v>
      </c>
      <c r="C1" s="583"/>
      <c r="D1" s="583"/>
      <c r="E1" s="583"/>
      <c r="F1" s="583" t="s">
        <v>485</v>
      </c>
      <c r="G1" s="583"/>
    </row>
    <row r="2" spans="1:7" x14ac:dyDescent="0.25">
      <c r="A2" s="137" t="s">
        <v>487</v>
      </c>
      <c r="B2" t="s">
        <v>472</v>
      </c>
      <c r="C2" t="s">
        <v>483</v>
      </c>
      <c r="D2" t="s">
        <v>470</v>
      </c>
      <c r="E2" t="s">
        <v>484</v>
      </c>
      <c r="F2" t="s">
        <v>470</v>
      </c>
      <c r="G2" t="s">
        <v>484</v>
      </c>
    </row>
    <row r="3" spans="1:7" x14ac:dyDescent="0.25">
      <c r="A3" s="137">
        <v>1</v>
      </c>
      <c r="B3">
        <f>SUM(C3:D3)</f>
        <v>6</v>
      </c>
      <c r="C3">
        <v>6</v>
      </c>
      <c r="F3" s="154"/>
      <c r="G3" s="154"/>
    </row>
    <row r="4" spans="1:7" x14ac:dyDescent="0.25">
      <c r="A4" s="137">
        <v>2</v>
      </c>
      <c r="B4" s="137">
        <f>SUM(C4:D4)</f>
        <v>14</v>
      </c>
      <c r="C4">
        <v>14</v>
      </c>
      <c r="E4">
        <v>2</v>
      </c>
      <c r="F4" s="154"/>
      <c r="G4" s="154" t="s">
        <v>489</v>
      </c>
    </row>
    <row r="5" spans="1:7" x14ac:dyDescent="0.25">
      <c r="A5" s="137">
        <v>3</v>
      </c>
      <c r="B5" s="137">
        <f>SUM(C5:D5)</f>
        <v>14</v>
      </c>
      <c r="C5">
        <v>14</v>
      </c>
      <c r="E5">
        <v>1</v>
      </c>
      <c r="F5" s="154"/>
      <c r="G5" s="154" t="s">
        <v>490</v>
      </c>
    </row>
    <row r="6" spans="1:7" x14ac:dyDescent="0.25">
      <c r="A6" s="137">
        <v>4</v>
      </c>
      <c r="B6" s="137">
        <f>SUM(C6:D6)</f>
        <v>18</v>
      </c>
      <c r="C6">
        <v>17</v>
      </c>
      <c r="D6">
        <v>1</v>
      </c>
      <c r="F6" s="154" t="s">
        <v>491</v>
      </c>
      <c r="G6" s="154"/>
    </row>
    <row r="7" spans="1:7" x14ac:dyDescent="0.25">
      <c r="A7" s="137">
        <v>5</v>
      </c>
      <c r="B7" s="137">
        <f>SUM(C7:D7)</f>
        <v>36</v>
      </c>
      <c r="C7">
        <v>32</v>
      </c>
      <c r="D7">
        <v>4</v>
      </c>
      <c r="E7">
        <v>1</v>
      </c>
      <c r="F7" s="154" t="s">
        <v>492</v>
      </c>
      <c r="G7" s="154" t="s">
        <v>493</v>
      </c>
    </row>
    <row r="8" spans="1:7" x14ac:dyDescent="0.25">
      <c r="A8" s="137" t="s">
        <v>472</v>
      </c>
      <c r="B8">
        <f>SUM(B3:B7)</f>
        <v>88</v>
      </c>
      <c r="C8" s="137">
        <f>SUM(C3:C7)</f>
        <v>83</v>
      </c>
      <c r="D8" s="137">
        <f>SUM(D3:D7)</f>
        <v>5</v>
      </c>
      <c r="E8" s="137">
        <f>SUM(E3:E7)</f>
        <v>4</v>
      </c>
      <c r="F8" s="154"/>
      <c r="G8" s="154"/>
    </row>
    <row r="9" spans="1:7" x14ac:dyDescent="0.25">
      <c r="A9" s="137" t="s">
        <v>488</v>
      </c>
      <c r="C9" s="153">
        <f>C8/B8</f>
        <v>0.94318181818181823</v>
      </c>
      <c r="D9" s="153">
        <f>D8/B8</f>
        <v>5.6818181818181816E-2</v>
      </c>
      <c r="F9" s="154"/>
      <c r="G9" s="154"/>
    </row>
  </sheetData>
  <mergeCells count="2">
    <mergeCell ref="F1:G1"/>
    <mergeCell ref="B1:E1"/>
  </mergeCells>
  <pageMargins left="0.7" right="0.7" top="0.75" bottom="0.75" header="0.3" footer="0.3"/>
  <pageSetup orientation="portrait"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558"/>
  <sheetViews>
    <sheetView zoomScale="85" zoomScaleNormal="85" workbookViewId="0">
      <pane ySplit="2" topLeftCell="A213" activePane="bottomLeft" state="frozen"/>
      <selection pane="bottomLeft" activeCell="AM195" sqref="AM195"/>
    </sheetView>
  </sheetViews>
  <sheetFormatPr defaultColWidth="9" defaultRowHeight="15" x14ac:dyDescent="0.25"/>
  <cols>
    <col min="1" max="1" width="9" style="40"/>
    <col min="2" max="2" width="7.42578125" style="173" bestFit="1" customWidth="1"/>
    <col min="3" max="3" width="8" style="173" bestFit="1" customWidth="1"/>
    <col min="4" max="4" width="30.85546875" style="173" bestFit="1" customWidth="1"/>
    <col min="5" max="9" width="9" style="173"/>
    <col min="10" max="10" width="9" style="3"/>
    <col min="11" max="29" width="9" style="173"/>
    <col min="30" max="30" width="9" style="173" customWidth="1"/>
    <col min="31" max="31" width="9.85546875" style="173" bestFit="1" customWidth="1"/>
    <col min="32" max="34" width="9" style="173"/>
    <col min="35" max="35" width="20.140625" style="489" bestFit="1" customWidth="1"/>
    <col min="36" max="36" width="9" style="489"/>
    <col min="37" max="16384" width="9" style="173"/>
  </cols>
  <sheetData>
    <row r="1" spans="1:28" x14ac:dyDescent="0.25">
      <c r="A1" s="588" t="s">
        <v>136</v>
      </c>
      <c r="B1" s="588"/>
      <c r="C1" s="588"/>
      <c r="D1" s="588"/>
      <c r="E1" s="588"/>
      <c r="F1" s="588"/>
      <c r="G1" s="588"/>
      <c r="H1" s="588"/>
      <c r="I1" s="583" t="s">
        <v>125</v>
      </c>
      <c r="J1" s="583"/>
      <c r="K1" s="583"/>
      <c r="L1" s="4"/>
      <c r="N1" s="583" t="s">
        <v>123</v>
      </c>
      <c r="O1" s="583"/>
      <c r="P1" s="583"/>
      <c r="Q1" s="583" t="s">
        <v>128</v>
      </c>
      <c r="R1" s="583"/>
      <c r="S1" s="172"/>
      <c r="T1" s="172"/>
      <c r="U1" s="172"/>
      <c r="V1" s="128"/>
      <c r="X1" s="583" t="s">
        <v>130</v>
      </c>
      <c r="Y1" s="583"/>
      <c r="Z1" s="583"/>
      <c r="AA1" s="48" t="s">
        <v>135</v>
      </c>
      <c r="AB1" s="45" t="s">
        <v>133</v>
      </c>
    </row>
    <row r="2" spans="1:28" x14ac:dyDescent="0.25">
      <c r="A2" s="40" t="s">
        <v>15</v>
      </c>
      <c r="B2" s="44" t="s">
        <v>112</v>
      </c>
      <c r="C2" s="173" t="s">
        <v>113</v>
      </c>
      <c r="D2" s="173" t="s">
        <v>114</v>
      </c>
      <c r="E2" s="173" t="s">
        <v>115</v>
      </c>
      <c r="F2" s="173" t="s">
        <v>116</v>
      </c>
      <c r="G2" s="173" t="s">
        <v>117</v>
      </c>
      <c r="H2" s="173" t="s">
        <v>137</v>
      </c>
      <c r="I2" s="173" t="s">
        <v>118</v>
      </c>
      <c r="J2" s="3" t="s">
        <v>119</v>
      </c>
      <c r="K2" s="173" t="s">
        <v>120</v>
      </c>
      <c r="L2" s="4" t="s">
        <v>121</v>
      </c>
      <c r="M2" s="173" t="s">
        <v>122</v>
      </c>
      <c r="N2" s="173" t="s">
        <v>119</v>
      </c>
      <c r="O2" s="3" t="s">
        <v>126</v>
      </c>
      <c r="P2" s="4" t="s">
        <v>127</v>
      </c>
      <c r="Q2" s="173" t="s">
        <v>129</v>
      </c>
      <c r="R2" s="173" t="s">
        <v>120</v>
      </c>
      <c r="S2" s="51" t="s">
        <v>179</v>
      </c>
      <c r="T2" s="173" t="s">
        <v>178</v>
      </c>
      <c r="U2" s="44" t="s">
        <v>416</v>
      </c>
      <c r="V2" s="116" t="s">
        <v>461</v>
      </c>
      <c r="X2" s="173" t="s">
        <v>124</v>
      </c>
      <c r="Y2" s="173" t="s">
        <v>131</v>
      </c>
      <c r="Z2" s="173" t="s">
        <v>132</v>
      </c>
      <c r="AA2" s="47" t="s">
        <v>18</v>
      </c>
      <c r="AB2" s="46" t="s">
        <v>134</v>
      </c>
    </row>
    <row r="3" spans="1:28" x14ac:dyDescent="0.25">
      <c r="A3" s="40">
        <v>42613</v>
      </c>
      <c r="B3" s="173">
        <v>302320</v>
      </c>
      <c r="C3" s="173">
        <v>13035</v>
      </c>
      <c r="D3" s="173" t="s">
        <v>42</v>
      </c>
      <c r="E3" s="1">
        <v>0.34452546296296299</v>
      </c>
      <c r="F3" s="1">
        <v>0.3446643518518519</v>
      </c>
      <c r="G3" s="173" t="s">
        <v>566</v>
      </c>
      <c r="H3" s="173" t="s">
        <v>566</v>
      </c>
    </row>
    <row r="4" spans="1:28" x14ac:dyDescent="0.25">
      <c r="B4" s="173">
        <v>302320</v>
      </c>
      <c r="C4" s="173">
        <v>13046</v>
      </c>
      <c r="D4" s="173" t="s">
        <v>22</v>
      </c>
      <c r="E4" s="1">
        <v>0.3446643518518519</v>
      </c>
      <c r="F4" s="1">
        <v>0.3447453703703704</v>
      </c>
      <c r="G4" s="173" t="s">
        <v>566</v>
      </c>
      <c r="H4" s="173" t="s">
        <v>566</v>
      </c>
    </row>
    <row r="5" spans="1:28" x14ac:dyDescent="0.25">
      <c r="B5" s="173">
        <v>302320</v>
      </c>
      <c r="C5" s="173">
        <v>13060</v>
      </c>
      <c r="D5" s="173" t="s">
        <v>24</v>
      </c>
      <c r="E5" s="1">
        <v>0.3447453703703704</v>
      </c>
      <c r="F5" s="1">
        <v>0.34489583333333335</v>
      </c>
      <c r="G5" s="173" t="s">
        <v>566</v>
      </c>
      <c r="H5" s="173" t="s">
        <v>566</v>
      </c>
    </row>
    <row r="6" spans="1:28" x14ac:dyDescent="0.25">
      <c r="B6" s="173">
        <v>302320</v>
      </c>
      <c r="C6" s="173">
        <v>13071</v>
      </c>
      <c r="D6" s="173" t="s">
        <v>25</v>
      </c>
      <c r="E6" s="1">
        <v>0.34489583333333335</v>
      </c>
      <c r="F6" s="1">
        <v>0.34489583333333335</v>
      </c>
      <c r="G6" s="173" t="s">
        <v>566</v>
      </c>
      <c r="H6" s="173" t="s">
        <v>566</v>
      </c>
    </row>
    <row r="7" spans="1:28" x14ac:dyDescent="0.25">
      <c r="B7" s="173">
        <v>302320</v>
      </c>
      <c r="C7" s="173">
        <v>15091</v>
      </c>
      <c r="D7" s="173" t="s">
        <v>28</v>
      </c>
      <c r="E7" s="1">
        <v>0.34582175925925923</v>
      </c>
      <c r="F7" s="1">
        <v>0.34590277777777773</v>
      </c>
      <c r="G7" s="173" t="s">
        <v>566</v>
      </c>
      <c r="H7" s="173" t="s">
        <v>566</v>
      </c>
    </row>
    <row r="8" spans="1:28" x14ac:dyDescent="0.25">
      <c r="B8" s="173">
        <v>302320</v>
      </c>
      <c r="C8" s="173">
        <v>15087</v>
      </c>
      <c r="D8" s="173" t="s">
        <v>29</v>
      </c>
      <c r="E8" s="1">
        <v>0.34590277777777773</v>
      </c>
      <c r="F8" s="1">
        <v>0.34614583333333332</v>
      </c>
      <c r="G8" s="173" t="s">
        <v>566</v>
      </c>
      <c r="H8" s="173" t="s">
        <v>566</v>
      </c>
    </row>
    <row r="9" spans="1:28" x14ac:dyDescent="0.25">
      <c r="B9" s="173">
        <v>302320</v>
      </c>
      <c r="C9" s="173">
        <v>15065</v>
      </c>
      <c r="D9" s="173" t="s">
        <v>31</v>
      </c>
      <c r="E9" s="1">
        <v>0.34614583333333332</v>
      </c>
      <c r="F9" s="1">
        <v>0.34614583333333332</v>
      </c>
      <c r="G9" s="173" t="s">
        <v>566</v>
      </c>
      <c r="H9" s="173" t="s">
        <v>566</v>
      </c>
    </row>
    <row r="10" spans="1:28" x14ac:dyDescent="0.25">
      <c r="B10" s="173">
        <v>302320</v>
      </c>
      <c r="C10" s="173">
        <v>15006</v>
      </c>
      <c r="D10" s="173" t="s">
        <v>446</v>
      </c>
      <c r="E10" s="1">
        <v>0.34629629629629632</v>
      </c>
      <c r="F10" s="1">
        <v>0.34656250000000005</v>
      </c>
      <c r="G10" s="173" t="s">
        <v>566</v>
      </c>
      <c r="H10" s="173" t="s">
        <v>566</v>
      </c>
    </row>
    <row r="11" spans="1:28" x14ac:dyDescent="0.25">
      <c r="B11" s="173">
        <v>302320</v>
      </c>
      <c r="C11" s="173">
        <v>15002</v>
      </c>
      <c r="D11" s="173" t="s">
        <v>511</v>
      </c>
      <c r="E11" s="1">
        <v>0.34656250000000005</v>
      </c>
      <c r="F11" s="1">
        <v>0.34656250000000005</v>
      </c>
      <c r="G11" s="173" t="s">
        <v>566</v>
      </c>
      <c r="H11" s="173" t="s">
        <v>566</v>
      </c>
    </row>
    <row r="12" spans="1:28" x14ac:dyDescent="0.25">
      <c r="B12" s="173">
        <v>302320</v>
      </c>
      <c r="C12" s="173">
        <v>15007</v>
      </c>
      <c r="D12" s="173" t="s">
        <v>32</v>
      </c>
      <c r="E12" s="1">
        <v>0.34752314814814816</v>
      </c>
      <c r="F12" s="1">
        <v>0.34752314814814816</v>
      </c>
      <c r="G12" s="173" t="s">
        <v>566</v>
      </c>
      <c r="H12" s="173" t="s">
        <v>566</v>
      </c>
    </row>
    <row r="13" spans="1:28" x14ac:dyDescent="0.25">
      <c r="B13" s="173">
        <v>302320</v>
      </c>
      <c r="C13" s="173">
        <v>15000</v>
      </c>
      <c r="D13" s="173" t="s">
        <v>33</v>
      </c>
      <c r="E13" s="1">
        <v>0.34789351851851852</v>
      </c>
      <c r="F13" s="1">
        <v>0.34789351851851852</v>
      </c>
      <c r="G13" s="173" t="s">
        <v>566</v>
      </c>
      <c r="H13" s="173" t="s">
        <v>566</v>
      </c>
    </row>
    <row r="14" spans="1:28" x14ac:dyDescent="0.25">
      <c r="B14" s="173">
        <v>302320</v>
      </c>
      <c r="C14" s="173">
        <v>15007</v>
      </c>
      <c r="D14" s="173" t="s">
        <v>32</v>
      </c>
      <c r="E14" s="1">
        <v>0.34902777777777777</v>
      </c>
      <c r="F14" s="1">
        <v>0.34915509259259259</v>
      </c>
      <c r="G14" s="173" t="s">
        <v>566</v>
      </c>
      <c r="H14" s="173" t="s">
        <v>566</v>
      </c>
    </row>
    <row r="15" spans="1:28" x14ac:dyDescent="0.25">
      <c r="B15" s="173">
        <v>302320</v>
      </c>
      <c r="C15" s="173">
        <v>15051</v>
      </c>
      <c r="D15" s="173" t="s">
        <v>167</v>
      </c>
      <c r="E15" s="1">
        <v>0.34915509259259259</v>
      </c>
      <c r="F15" s="1">
        <v>0.34915509259259259</v>
      </c>
      <c r="G15" s="173" t="s">
        <v>566</v>
      </c>
      <c r="H15" s="173" t="s">
        <v>566</v>
      </c>
    </row>
    <row r="16" spans="1:28" x14ac:dyDescent="0.25">
      <c r="B16" s="173">
        <v>302320</v>
      </c>
      <c r="C16" s="173">
        <v>15008</v>
      </c>
      <c r="D16" s="173" t="s">
        <v>567</v>
      </c>
      <c r="E16" s="1">
        <v>0.34971064814814817</v>
      </c>
      <c r="F16" s="1">
        <v>0.34971064814814817</v>
      </c>
      <c r="G16" s="173" t="s">
        <v>566</v>
      </c>
      <c r="H16" s="173" t="s">
        <v>566</v>
      </c>
    </row>
    <row r="17" spans="2:8" x14ac:dyDescent="0.25">
      <c r="B17" s="173">
        <v>302320</v>
      </c>
      <c r="C17" s="173">
        <v>15051</v>
      </c>
      <c r="D17" s="173" t="s">
        <v>167</v>
      </c>
      <c r="E17" s="1">
        <v>0.35138888888888892</v>
      </c>
      <c r="F17" s="1">
        <v>0.35138888888888892</v>
      </c>
      <c r="G17" s="173" t="s">
        <v>566</v>
      </c>
      <c r="H17" s="173" t="s">
        <v>566</v>
      </c>
    </row>
    <row r="18" spans="2:8" x14ac:dyDescent="0.25">
      <c r="B18" s="173">
        <v>302320</v>
      </c>
      <c r="C18" s="173">
        <v>15050</v>
      </c>
      <c r="D18" s="173" t="s">
        <v>159</v>
      </c>
      <c r="E18" s="1">
        <v>0.35313657407407412</v>
      </c>
      <c r="F18" s="1">
        <v>0.3533101851851852</v>
      </c>
      <c r="G18" s="173" t="s">
        <v>566</v>
      </c>
      <c r="H18" s="173" t="s">
        <v>566</v>
      </c>
    </row>
    <row r="19" spans="2:8" x14ac:dyDescent="0.25">
      <c r="B19" s="173">
        <v>302320</v>
      </c>
      <c r="C19" s="173">
        <v>15081</v>
      </c>
      <c r="D19" s="173" t="s">
        <v>160</v>
      </c>
      <c r="E19" s="1">
        <v>0.3533101851851852</v>
      </c>
      <c r="F19" s="1">
        <v>0.35337962962962965</v>
      </c>
      <c r="G19" s="173" t="s">
        <v>566</v>
      </c>
      <c r="H19" s="173" t="s">
        <v>566</v>
      </c>
    </row>
    <row r="20" spans="2:8" x14ac:dyDescent="0.25">
      <c r="B20" s="173">
        <v>302320</v>
      </c>
      <c r="C20" s="173">
        <v>15080</v>
      </c>
      <c r="D20" s="173" t="s">
        <v>161</v>
      </c>
      <c r="E20" s="1">
        <v>0.35337962962962965</v>
      </c>
      <c r="F20" s="1">
        <v>0.35348379629629628</v>
      </c>
      <c r="G20" s="173" t="s">
        <v>566</v>
      </c>
      <c r="H20" s="173" t="s">
        <v>566</v>
      </c>
    </row>
    <row r="21" spans="2:8" x14ac:dyDescent="0.25">
      <c r="B21" s="173">
        <v>302320</v>
      </c>
      <c r="C21" s="173">
        <v>15097</v>
      </c>
      <c r="D21" s="173" t="s">
        <v>443</v>
      </c>
      <c r="E21" s="1">
        <v>0.35348379629629628</v>
      </c>
      <c r="F21" s="1">
        <v>0.35356481481481478</v>
      </c>
      <c r="G21" s="173" t="s">
        <v>566</v>
      </c>
      <c r="H21" s="173" t="s">
        <v>566</v>
      </c>
    </row>
    <row r="22" spans="2:8" x14ac:dyDescent="0.25">
      <c r="B22" s="173">
        <v>302320</v>
      </c>
      <c r="C22" s="173">
        <v>15103</v>
      </c>
      <c r="D22" s="173" t="s">
        <v>428</v>
      </c>
      <c r="E22" s="1">
        <v>0.35356481481481478</v>
      </c>
      <c r="F22" s="1">
        <v>0.35356481481481478</v>
      </c>
      <c r="G22" s="173" t="s">
        <v>566</v>
      </c>
      <c r="H22" s="173" t="s">
        <v>566</v>
      </c>
    </row>
    <row r="23" spans="2:8" x14ac:dyDescent="0.25">
      <c r="B23" s="173">
        <v>302320</v>
      </c>
      <c r="C23" s="173">
        <v>20047</v>
      </c>
      <c r="D23" s="173" t="s">
        <v>20</v>
      </c>
      <c r="E23" s="1">
        <v>0.35456018518518517</v>
      </c>
      <c r="F23" s="1">
        <v>0.35468749999999999</v>
      </c>
      <c r="G23" s="173" t="s">
        <v>566</v>
      </c>
      <c r="H23" s="173" t="s">
        <v>566</v>
      </c>
    </row>
    <row r="24" spans="2:8" x14ac:dyDescent="0.25">
      <c r="B24" s="173">
        <v>302320</v>
      </c>
      <c r="C24" s="173">
        <v>20049</v>
      </c>
      <c r="D24" s="173" t="s">
        <v>13</v>
      </c>
      <c r="E24" s="1">
        <v>0.35468749999999999</v>
      </c>
      <c r="F24" s="1">
        <v>0.35468749999999999</v>
      </c>
      <c r="G24" s="173" t="s">
        <v>566</v>
      </c>
      <c r="H24" s="173" t="s">
        <v>566</v>
      </c>
    </row>
    <row r="25" spans="2:8" x14ac:dyDescent="0.25">
      <c r="B25" s="173">
        <v>302320</v>
      </c>
      <c r="C25" s="173">
        <v>20037</v>
      </c>
      <c r="D25" s="173" t="s">
        <v>8</v>
      </c>
      <c r="E25" s="1">
        <v>0.3558912037037037</v>
      </c>
      <c r="F25" s="1">
        <v>0.3558912037037037</v>
      </c>
      <c r="G25" s="173" t="s">
        <v>566</v>
      </c>
      <c r="H25" s="173" t="s">
        <v>566</v>
      </c>
    </row>
    <row r="26" spans="2:8" x14ac:dyDescent="0.25">
      <c r="B26" s="173">
        <v>302320</v>
      </c>
      <c r="C26" s="173">
        <v>20030</v>
      </c>
      <c r="D26" s="173" t="s">
        <v>6</v>
      </c>
      <c r="E26" s="1">
        <v>0.35604166666666665</v>
      </c>
      <c r="F26" s="1">
        <v>0.35616898148148146</v>
      </c>
      <c r="G26" s="173" t="s">
        <v>566</v>
      </c>
      <c r="H26" s="173" t="s">
        <v>566</v>
      </c>
    </row>
    <row r="27" spans="2:8" x14ac:dyDescent="0.25">
      <c r="B27" s="173">
        <v>302320</v>
      </c>
      <c r="C27" s="173">
        <v>20021</v>
      </c>
      <c r="D27" s="173" t="s">
        <v>0</v>
      </c>
      <c r="E27" s="1">
        <v>0.35616898148148146</v>
      </c>
      <c r="F27" s="1">
        <v>0.35616898148148146</v>
      </c>
      <c r="G27" s="173" t="s">
        <v>566</v>
      </c>
      <c r="H27" s="173" t="s">
        <v>566</v>
      </c>
    </row>
    <row r="28" spans="2:8" x14ac:dyDescent="0.25">
      <c r="B28" s="173">
        <v>302320</v>
      </c>
      <c r="C28" s="173">
        <v>20017</v>
      </c>
      <c r="D28" s="173" t="s">
        <v>5</v>
      </c>
      <c r="E28" s="1">
        <v>0.35692129629629626</v>
      </c>
      <c r="F28" s="1">
        <v>0.35711805555555554</v>
      </c>
      <c r="G28" s="173" t="s">
        <v>566</v>
      </c>
      <c r="H28" s="173" t="s">
        <v>566</v>
      </c>
    </row>
    <row r="29" spans="2:8" x14ac:dyDescent="0.25">
      <c r="B29" s="173">
        <v>302320</v>
      </c>
      <c r="C29" s="173">
        <v>20035</v>
      </c>
      <c r="D29" s="173" t="s">
        <v>8</v>
      </c>
      <c r="E29" s="1">
        <v>0.35711805555555554</v>
      </c>
      <c r="F29" s="1">
        <v>0.35711805555555554</v>
      </c>
      <c r="G29" s="173" t="s">
        <v>566</v>
      </c>
      <c r="H29" s="173" t="s">
        <v>566</v>
      </c>
    </row>
    <row r="30" spans="2:8" x14ac:dyDescent="0.25">
      <c r="B30" s="173">
        <v>302320</v>
      </c>
      <c r="C30" s="173">
        <v>20049</v>
      </c>
      <c r="D30" s="173" t="s">
        <v>13</v>
      </c>
      <c r="E30" s="1">
        <v>0.35734953703703703</v>
      </c>
      <c r="F30" s="1">
        <v>0.35734953703703703</v>
      </c>
      <c r="G30" s="173" t="s">
        <v>566</v>
      </c>
      <c r="H30" s="173" t="s">
        <v>566</v>
      </c>
    </row>
    <row r="31" spans="2:8" x14ac:dyDescent="0.25">
      <c r="B31" s="173">
        <v>302320</v>
      </c>
      <c r="C31" s="173">
        <v>15091</v>
      </c>
      <c r="D31" s="173" t="s">
        <v>28</v>
      </c>
      <c r="E31" s="1">
        <v>0.35844907407407406</v>
      </c>
      <c r="F31" s="1">
        <v>0.35857638888888888</v>
      </c>
      <c r="G31" s="173" t="s">
        <v>566</v>
      </c>
      <c r="H31" s="173" t="s">
        <v>566</v>
      </c>
    </row>
    <row r="32" spans="2:8" x14ac:dyDescent="0.25">
      <c r="B32" s="173">
        <v>302320</v>
      </c>
      <c r="C32" s="173">
        <v>15087</v>
      </c>
      <c r="D32" s="173" t="s">
        <v>29</v>
      </c>
      <c r="E32" s="1">
        <v>0.35857638888888888</v>
      </c>
      <c r="F32" s="1">
        <v>0.35857638888888888</v>
      </c>
      <c r="G32" s="173" t="s">
        <v>566</v>
      </c>
      <c r="H32" s="173" t="s">
        <v>566</v>
      </c>
    </row>
    <row r="33" spans="2:8" x14ac:dyDescent="0.25">
      <c r="B33" s="173">
        <v>302320</v>
      </c>
      <c r="C33" s="173">
        <v>15072</v>
      </c>
      <c r="D33" s="173" t="s">
        <v>30</v>
      </c>
      <c r="E33" s="1">
        <v>0.3586805555555555</v>
      </c>
      <c r="F33" s="1">
        <v>0.3588541666666667</v>
      </c>
      <c r="G33" s="173" t="s">
        <v>566</v>
      </c>
      <c r="H33" s="173" t="s">
        <v>566</v>
      </c>
    </row>
    <row r="34" spans="2:8" x14ac:dyDescent="0.25">
      <c r="B34" s="173">
        <v>302320</v>
      </c>
      <c r="C34" s="173">
        <v>15065</v>
      </c>
      <c r="D34" s="173" t="s">
        <v>31</v>
      </c>
      <c r="E34" s="1">
        <v>0.3588541666666667</v>
      </c>
      <c r="F34" s="1">
        <v>0.3588541666666667</v>
      </c>
      <c r="G34" s="173" t="s">
        <v>566</v>
      </c>
      <c r="H34" s="173" t="s">
        <v>566</v>
      </c>
    </row>
    <row r="35" spans="2:8" x14ac:dyDescent="0.25">
      <c r="B35" s="173">
        <v>302320</v>
      </c>
      <c r="C35" s="173">
        <v>15054</v>
      </c>
      <c r="D35" s="173" t="s">
        <v>166</v>
      </c>
      <c r="E35" s="1">
        <v>0.35939814814814813</v>
      </c>
      <c r="F35" s="1">
        <v>0.35962962962962958</v>
      </c>
      <c r="G35" s="173" t="s">
        <v>566</v>
      </c>
      <c r="H35" s="173" t="s">
        <v>566</v>
      </c>
    </row>
    <row r="36" spans="2:8" x14ac:dyDescent="0.25">
      <c r="B36" s="173">
        <v>302320</v>
      </c>
      <c r="C36" s="173">
        <v>15064</v>
      </c>
      <c r="D36" s="173" t="s">
        <v>568</v>
      </c>
      <c r="E36" s="1">
        <v>0.35962962962962958</v>
      </c>
      <c r="F36" s="1">
        <v>0.35971064814814818</v>
      </c>
      <c r="G36" s="173" t="s">
        <v>566</v>
      </c>
      <c r="H36" s="173" t="s">
        <v>566</v>
      </c>
    </row>
    <row r="37" spans="2:8" x14ac:dyDescent="0.25">
      <c r="B37" s="173">
        <v>302320</v>
      </c>
      <c r="C37" s="173">
        <v>15072</v>
      </c>
      <c r="D37" s="173" t="s">
        <v>30</v>
      </c>
      <c r="E37" s="1">
        <v>0.35971064814814818</v>
      </c>
      <c r="F37" s="1">
        <v>0.35976851851851849</v>
      </c>
      <c r="G37" s="173" t="s">
        <v>566</v>
      </c>
      <c r="H37" s="173" t="s">
        <v>566</v>
      </c>
    </row>
    <row r="38" spans="2:8" x14ac:dyDescent="0.25">
      <c r="B38" s="173">
        <v>302320</v>
      </c>
      <c r="C38" s="173">
        <v>15087</v>
      </c>
      <c r="D38" s="173" t="s">
        <v>29</v>
      </c>
      <c r="E38" s="1">
        <v>0.35976851851851849</v>
      </c>
      <c r="F38" s="1">
        <v>0.35987268518518517</v>
      </c>
      <c r="G38" s="173" t="s">
        <v>566</v>
      </c>
      <c r="H38" s="173" t="s">
        <v>566</v>
      </c>
    </row>
    <row r="39" spans="2:8" x14ac:dyDescent="0.25">
      <c r="B39" s="173">
        <v>302320</v>
      </c>
      <c r="C39" s="173">
        <v>15091</v>
      </c>
      <c r="D39" s="173" t="s">
        <v>28</v>
      </c>
      <c r="E39" s="1">
        <v>0.35987268518518517</v>
      </c>
      <c r="F39" s="1">
        <v>0.36000000000000004</v>
      </c>
      <c r="G39" s="173" t="s">
        <v>566</v>
      </c>
      <c r="H39" s="173" t="s">
        <v>566</v>
      </c>
    </row>
    <row r="40" spans="2:8" x14ac:dyDescent="0.25">
      <c r="B40" s="173">
        <v>302320</v>
      </c>
      <c r="C40" s="173">
        <v>15092</v>
      </c>
      <c r="D40" s="173" t="s">
        <v>27</v>
      </c>
      <c r="E40" s="1">
        <v>0.36000000000000004</v>
      </c>
      <c r="F40" s="1">
        <v>0.36000000000000004</v>
      </c>
      <c r="G40" s="173" t="s">
        <v>566</v>
      </c>
      <c r="H40" s="173" t="s">
        <v>566</v>
      </c>
    </row>
    <row r="41" spans="2:8" x14ac:dyDescent="0.25">
      <c r="B41" s="173">
        <v>302320</v>
      </c>
      <c r="C41" s="173">
        <v>8119</v>
      </c>
      <c r="D41" s="173" t="s">
        <v>569</v>
      </c>
      <c r="E41" s="1">
        <v>0.36202546296296295</v>
      </c>
      <c r="F41" s="1">
        <v>0.36202546296296295</v>
      </c>
      <c r="G41" s="173" t="s">
        <v>566</v>
      </c>
      <c r="H41" s="173" t="s">
        <v>566</v>
      </c>
    </row>
    <row r="42" spans="2:8" x14ac:dyDescent="0.25">
      <c r="B42" s="173">
        <v>302320</v>
      </c>
      <c r="C42" s="173">
        <v>8129</v>
      </c>
      <c r="D42" s="173" t="s">
        <v>570</v>
      </c>
      <c r="E42" s="1">
        <v>0.38620370370370366</v>
      </c>
      <c r="F42" s="1">
        <v>0.38641203703703703</v>
      </c>
      <c r="G42" s="173" t="s">
        <v>566</v>
      </c>
      <c r="H42" s="173" t="s">
        <v>566</v>
      </c>
    </row>
    <row r="43" spans="2:8" x14ac:dyDescent="0.25">
      <c r="B43" s="173">
        <v>302320</v>
      </c>
      <c r="C43" s="173">
        <v>12069</v>
      </c>
      <c r="D43" s="173" t="s">
        <v>571</v>
      </c>
      <c r="E43" s="1">
        <v>0.38641203703703703</v>
      </c>
      <c r="F43" s="1">
        <v>0.38641203703703703</v>
      </c>
      <c r="G43" s="173" t="s">
        <v>566</v>
      </c>
      <c r="H43" s="173" t="s">
        <v>566</v>
      </c>
    </row>
    <row r="44" spans="2:8" x14ac:dyDescent="0.25">
      <c r="B44" s="173">
        <v>302320</v>
      </c>
      <c r="C44" s="173">
        <v>12068</v>
      </c>
      <c r="D44" s="173" t="s">
        <v>572</v>
      </c>
      <c r="E44" s="1">
        <v>0.38658564814814816</v>
      </c>
      <c r="F44" s="1">
        <v>0.38663194444444443</v>
      </c>
      <c r="G44" s="173" t="s">
        <v>566</v>
      </c>
      <c r="H44" s="173" t="s">
        <v>566</v>
      </c>
    </row>
    <row r="45" spans="2:8" x14ac:dyDescent="0.25">
      <c r="B45" s="173">
        <v>302320</v>
      </c>
      <c r="C45" s="173">
        <v>12097</v>
      </c>
      <c r="D45" s="173" t="s">
        <v>573</v>
      </c>
      <c r="E45" s="1">
        <v>0.38663194444444443</v>
      </c>
      <c r="F45" s="1">
        <v>0.38673611111111111</v>
      </c>
      <c r="G45" s="173" t="s">
        <v>566</v>
      </c>
      <c r="H45" s="173" t="s">
        <v>566</v>
      </c>
    </row>
    <row r="46" spans="2:8" x14ac:dyDescent="0.25">
      <c r="B46" s="173">
        <v>302320</v>
      </c>
      <c r="C46" s="173">
        <v>12096</v>
      </c>
      <c r="D46" s="173" t="s">
        <v>573</v>
      </c>
      <c r="E46" s="1">
        <v>0.38673611111111111</v>
      </c>
      <c r="F46" s="1">
        <v>0.38674768518518521</v>
      </c>
      <c r="G46" s="173" t="s">
        <v>566</v>
      </c>
      <c r="H46" s="173" t="s">
        <v>566</v>
      </c>
    </row>
    <row r="47" spans="2:8" x14ac:dyDescent="0.25">
      <c r="B47" s="173">
        <v>302320</v>
      </c>
      <c r="C47" s="173">
        <v>12098</v>
      </c>
      <c r="D47" s="173" t="s">
        <v>573</v>
      </c>
      <c r="E47" s="1">
        <v>0.38674768518518521</v>
      </c>
      <c r="F47" s="1">
        <v>0.38681712962962966</v>
      </c>
      <c r="G47" s="173" t="s">
        <v>566</v>
      </c>
      <c r="H47" s="173" t="s">
        <v>566</v>
      </c>
    </row>
    <row r="48" spans="2:8" x14ac:dyDescent="0.25">
      <c r="B48" s="173">
        <v>302320</v>
      </c>
      <c r="C48" s="173">
        <v>12099</v>
      </c>
      <c r="D48" s="173" t="s">
        <v>574</v>
      </c>
      <c r="E48" s="1">
        <v>0.38681712962962966</v>
      </c>
      <c r="F48" s="1">
        <v>0.38681712962962966</v>
      </c>
      <c r="G48" s="173" t="s">
        <v>566</v>
      </c>
      <c r="H48" s="173" t="s">
        <v>566</v>
      </c>
    </row>
    <row r="49" spans="2:8" x14ac:dyDescent="0.25">
      <c r="B49" s="173">
        <v>302320</v>
      </c>
      <c r="C49" s="173">
        <v>15093</v>
      </c>
      <c r="D49" s="173" t="s">
        <v>26</v>
      </c>
      <c r="E49" s="1">
        <v>0.38777777777777778</v>
      </c>
      <c r="F49" s="1">
        <v>0.38780092592592591</v>
      </c>
      <c r="G49" s="173" t="s">
        <v>566</v>
      </c>
      <c r="H49" s="173" t="s">
        <v>566</v>
      </c>
    </row>
    <row r="50" spans="2:8" x14ac:dyDescent="0.25">
      <c r="B50" s="173">
        <v>302320</v>
      </c>
      <c r="C50" s="173">
        <v>15092</v>
      </c>
      <c r="D50" s="173" t="s">
        <v>27</v>
      </c>
      <c r="E50" s="1">
        <v>0.38780092592592591</v>
      </c>
      <c r="F50" s="1">
        <v>0.38780092592592591</v>
      </c>
      <c r="G50" s="173" t="s">
        <v>566</v>
      </c>
      <c r="H50" s="173" t="s">
        <v>566</v>
      </c>
    </row>
    <row r="51" spans="2:8" x14ac:dyDescent="0.25">
      <c r="B51" s="173">
        <v>302320</v>
      </c>
      <c r="C51" s="173">
        <v>15091</v>
      </c>
      <c r="D51" s="173" t="s">
        <v>28</v>
      </c>
      <c r="E51" s="1">
        <v>0.3878819444444444</v>
      </c>
      <c r="F51" s="1">
        <v>0.38793981481481482</v>
      </c>
      <c r="G51" s="173" t="s">
        <v>566</v>
      </c>
      <c r="H51" s="173" t="s">
        <v>566</v>
      </c>
    </row>
    <row r="52" spans="2:8" x14ac:dyDescent="0.25">
      <c r="B52" s="173">
        <v>302320</v>
      </c>
      <c r="C52" s="173">
        <v>15087</v>
      </c>
      <c r="D52" s="173" t="s">
        <v>29</v>
      </c>
      <c r="E52" s="1">
        <v>0.38793981481481482</v>
      </c>
      <c r="F52" s="1">
        <v>0.38805555555555554</v>
      </c>
      <c r="G52" s="173" t="s">
        <v>566</v>
      </c>
      <c r="H52" s="173" t="s">
        <v>566</v>
      </c>
    </row>
    <row r="53" spans="2:8" x14ac:dyDescent="0.25">
      <c r="B53" s="173">
        <v>302320</v>
      </c>
      <c r="C53" s="173">
        <v>15072</v>
      </c>
      <c r="D53" s="173" t="s">
        <v>30</v>
      </c>
      <c r="E53" s="1">
        <v>0.38805555555555554</v>
      </c>
      <c r="F53" s="1">
        <v>0.38833333333333336</v>
      </c>
      <c r="G53" s="173" t="s">
        <v>566</v>
      </c>
      <c r="H53" s="173" t="s">
        <v>566</v>
      </c>
    </row>
    <row r="54" spans="2:8" x14ac:dyDescent="0.25">
      <c r="B54" s="173">
        <v>302320</v>
      </c>
      <c r="C54" s="173">
        <v>15054</v>
      </c>
      <c r="D54" s="173" t="s">
        <v>166</v>
      </c>
      <c r="E54" s="1">
        <v>0.38833333333333336</v>
      </c>
      <c r="F54" s="1">
        <v>0.38833333333333336</v>
      </c>
      <c r="G54" s="173" t="s">
        <v>566</v>
      </c>
      <c r="H54" s="173" t="s">
        <v>566</v>
      </c>
    </row>
    <row r="55" spans="2:8" x14ac:dyDescent="0.25">
      <c r="B55" s="173">
        <v>302320</v>
      </c>
      <c r="C55" s="173">
        <v>20059</v>
      </c>
      <c r="D55" s="173" t="s">
        <v>10</v>
      </c>
      <c r="E55" s="1">
        <v>0.39415509259259257</v>
      </c>
      <c r="F55" s="1">
        <v>0.39422453703703703</v>
      </c>
      <c r="G55" s="173" t="s">
        <v>566</v>
      </c>
      <c r="H55" s="173" t="s">
        <v>566</v>
      </c>
    </row>
    <row r="56" spans="2:8" x14ac:dyDescent="0.25">
      <c r="B56" s="173">
        <v>302320</v>
      </c>
      <c r="C56" s="173">
        <v>20044</v>
      </c>
      <c r="D56" s="173" t="s">
        <v>180</v>
      </c>
      <c r="E56" s="1">
        <v>0.39422453703703703</v>
      </c>
      <c r="F56" s="1">
        <v>0.39424768518518521</v>
      </c>
      <c r="G56" s="173" t="s">
        <v>566</v>
      </c>
      <c r="H56" s="173" t="s">
        <v>566</v>
      </c>
    </row>
    <row r="57" spans="2:8" x14ac:dyDescent="0.25">
      <c r="B57" s="173">
        <v>302320</v>
      </c>
      <c r="C57" s="173">
        <v>20059</v>
      </c>
      <c r="D57" s="173" t="s">
        <v>10</v>
      </c>
      <c r="E57" s="1">
        <v>0.39424768518518521</v>
      </c>
      <c r="F57" s="1">
        <v>0.39431712962962967</v>
      </c>
      <c r="G57" s="173" t="s">
        <v>566</v>
      </c>
      <c r="H57" s="173" t="s">
        <v>566</v>
      </c>
    </row>
    <row r="58" spans="2:8" x14ac:dyDescent="0.25">
      <c r="B58" s="173">
        <v>302320</v>
      </c>
      <c r="C58" s="173">
        <v>20056</v>
      </c>
      <c r="D58" s="173" t="s">
        <v>9</v>
      </c>
      <c r="E58" s="1">
        <v>0.39431712962962967</v>
      </c>
      <c r="F58" s="1">
        <v>0.39445601851851847</v>
      </c>
      <c r="G58" s="173" t="s">
        <v>566</v>
      </c>
      <c r="H58" s="173" t="s">
        <v>566</v>
      </c>
    </row>
    <row r="59" spans="2:8" x14ac:dyDescent="0.25">
      <c r="B59" s="173">
        <v>302320</v>
      </c>
      <c r="C59" s="173">
        <v>20052</v>
      </c>
      <c r="D59" s="173" t="s">
        <v>7</v>
      </c>
      <c r="E59" s="1">
        <v>0.39445601851851847</v>
      </c>
      <c r="F59" s="1">
        <v>0.39445601851851847</v>
      </c>
      <c r="G59" s="173" t="s">
        <v>566</v>
      </c>
      <c r="H59" s="173" t="s">
        <v>566</v>
      </c>
    </row>
    <row r="60" spans="2:8" x14ac:dyDescent="0.25">
      <c r="B60" s="173">
        <v>302320</v>
      </c>
      <c r="C60" s="173">
        <v>20047</v>
      </c>
      <c r="D60" s="173" t="s">
        <v>20</v>
      </c>
      <c r="E60" s="1">
        <v>0.40208333333333335</v>
      </c>
      <c r="F60" s="1">
        <v>0.4022337962962963</v>
      </c>
      <c r="G60" s="173" t="s">
        <v>566</v>
      </c>
      <c r="H60" s="173" t="s">
        <v>566</v>
      </c>
    </row>
    <row r="61" spans="2:8" x14ac:dyDescent="0.25">
      <c r="B61" s="173">
        <v>302320</v>
      </c>
      <c r="C61" s="173">
        <v>20049</v>
      </c>
      <c r="D61" s="173" t="s">
        <v>13</v>
      </c>
      <c r="E61" s="1">
        <v>0.4022337962962963</v>
      </c>
      <c r="F61" s="1">
        <v>0.40230324074074075</v>
      </c>
      <c r="G61" s="173" t="s">
        <v>566</v>
      </c>
      <c r="H61" s="173" t="s">
        <v>566</v>
      </c>
    </row>
    <row r="62" spans="2:8" x14ac:dyDescent="0.25">
      <c r="B62" s="173">
        <v>302320</v>
      </c>
      <c r="C62" s="173">
        <v>20050</v>
      </c>
      <c r="D62" s="173" t="s">
        <v>12</v>
      </c>
      <c r="E62" s="1">
        <v>0.40230324074074075</v>
      </c>
      <c r="F62" s="1">
        <v>0.40240740740740738</v>
      </c>
      <c r="G62" s="173" t="s">
        <v>566</v>
      </c>
      <c r="H62" s="173" t="s">
        <v>566</v>
      </c>
    </row>
    <row r="63" spans="2:8" x14ac:dyDescent="0.25">
      <c r="B63" s="173">
        <v>302320</v>
      </c>
      <c r="C63" s="173">
        <v>20027</v>
      </c>
      <c r="D63" s="173" t="s">
        <v>38</v>
      </c>
      <c r="E63" s="1">
        <v>0.40240740740740738</v>
      </c>
      <c r="F63" s="1">
        <v>0.40240740740740738</v>
      </c>
      <c r="G63" s="173" t="s">
        <v>566</v>
      </c>
      <c r="H63" s="173" t="s">
        <v>566</v>
      </c>
    </row>
    <row r="64" spans="2:8" x14ac:dyDescent="0.25">
      <c r="B64" s="173">
        <v>302320</v>
      </c>
      <c r="C64" s="173">
        <v>20037</v>
      </c>
      <c r="D64" s="173" t="s">
        <v>8</v>
      </c>
      <c r="E64" s="1">
        <v>0.4025347222222222</v>
      </c>
      <c r="F64" s="1">
        <v>0.40262731481481479</v>
      </c>
      <c r="G64" s="173" t="s">
        <v>566</v>
      </c>
      <c r="H64" s="173" t="s">
        <v>566</v>
      </c>
    </row>
    <row r="65" spans="2:8" x14ac:dyDescent="0.25">
      <c r="B65" s="173">
        <v>302320</v>
      </c>
      <c r="C65" s="173">
        <v>20035</v>
      </c>
      <c r="D65" s="173" t="s">
        <v>8</v>
      </c>
      <c r="E65" s="1">
        <v>0.40262731481481479</v>
      </c>
      <c r="F65" s="1">
        <v>0.40273148148148147</v>
      </c>
      <c r="G65" s="173" t="s">
        <v>566</v>
      </c>
      <c r="H65" s="173" t="s">
        <v>566</v>
      </c>
    </row>
    <row r="66" spans="2:8" x14ac:dyDescent="0.25">
      <c r="B66" s="173">
        <v>302320</v>
      </c>
      <c r="C66" s="173">
        <v>20030</v>
      </c>
      <c r="D66" s="173" t="s">
        <v>6</v>
      </c>
      <c r="E66" s="1">
        <v>0.40273148148148147</v>
      </c>
      <c r="F66" s="1">
        <v>0.4029861111111111</v>
      </c>
      <c r="G66" s="173" t="s">
        <v>566</v>
      </c>
      <c r="H66" s="173" t="s">
        <v>566</v>
      </c>
    </row>
    <row r="67" spans="2:8" x14ac:dyDescent="0.25">
      <c r="B67" s="173">
        <v>302320</v>
      </c>
      <c r="C67" s="173">
        <v>20035</v>
      </c>
      <c r="D67" s="173" t="s">
        <v>8</v>
      </c>
      <c r="E67" s="1">
        <v>0.4029861111111111</v>
      </c>
      <c r="F67" s="1">
        <v>0.40304398148148146</v>
      </c>
      <c r="G67" s="173" t="s">
        <v>566</v>
      </c>
      <c r="H67" s="173" t="s">
        <v>566</v>
      </c>
    </row>
    <row r="68" spans="2:8" x14ac:dyDescent="0.25">
      <c r="B68" s="173">
        <v>302320</v>
      </c>
      <c r="C68" s="173">
        <v>20052</v>
      </c>
      <c r="D68" s="173" t="s">
        <v>7</v>
      </c>
      <c r="E68" s="1">
        <v>0.40304398148148146</v>
      </c>
      <c r="F68" s="1">
        <v>0.40304398148148146</v>
      </c>
      <c r="G68" s="173" t="s">
        <v>566</v>
      </c>
      <c r="H68" s="173" t="s">
        <v>566</v>
      </c>
    </row>
    <row r="69" spans="2:8" x14ac:dyDescent="0.25">
      <c r="B69" s="173">
        <v>302320</v>
      </c>
      <c r="C69" s="173">
        <v>20056</v>
      </c>
      <c r="D69" s="173" t="s">
        <v>9</v>
      </c>
      <c r="E69" s="1">
        <v>0.40313657407407405</v>
      </c>
      <c r="F69" s="1">
        <v>0.40320601851851851</v>
      </c>
      <c r="G69" s="173" t="s">
        <v>566</v>
      </c>
      <c r="H69" s="173" t="s">
        <v>566</v>
      </c>
    </row>
    <row r="70" spans="2:8" x14ac:dyDescent="0.25">
      <c r="B70" s="173">
        <v>302320</v>
      </c>
      <c r="C70" s="173">
        <v>20059</v>
      </c>
      <c r="D70" s="173" t="s">
        <v>10</v>
      </c>
      <c r="E70" s="1">
        <v>0.40320601851851851</v>
      </c>
      <c r="F70" s="1">
        <v>0.40326388888888887</v>
      </c>
      <c r="G70" s="173" t="s">
        <v>566</v>
      </c>
      <c r="H70" s="173" t="s">
        <v>566</v>
      </c>
    </row>
    <row r="71" spans="2:8" x14ac:dyDescent="0.25">
      <c r="B71" s="173">
        <v>302320</v>
      </c>
      <c r="C71" s="173">
        <v>20044</v>
      </c>
      <c r="D71" s="173" t="s">
        <v>180</v>
      </c>
      <c r="E71" s="1">
        <v>0.40326388888888887</v>
      </c>
      <c r="F71" s="1">
        <v>0.40334490740740742</v>
      </c>
      <c r="G71" s="173" t="s">
        <v>566</v>
      </c>
      <c r="H71" s="173" t="s">
        <v>566</v>
      </c>
    </row>
    <row r="72" spans="2:8" x14ac:dyDescent="0.25">
      <c r="B72" s="173">
        <v>302320</v>
      </c>
      <c r="C72" s="173">
        <v>20045</v>
      </c>
      <c r="D72" s="173" t="s">
        <v>14</v>
      </c>
      <c r="E72" s="1">
        <v>0.40334490740740742</v>
      </c>
      <c r="F72" s="1">
        <v>0.40348379629629627</v>
      </c>
      <c r="G72" s="173" t="s">
        <v>566</v>
      </c>
      <c r="H72" s="173" t="s">
        <v>566</v>
      </c>
    </row>
    <row r="73" spans="2:8" x14ac:dyDescent="0.25">
      <c r="B73" s="173">
        <v>302320</v>
      </c>
      <c r="C73" s="173">
        <v>20049</v>
      </c>
      <c r="D73" s="173" t="s">
        <v>13</v>
      </c>
      <c r="E73" s="1">
        <v>0.40348379629629627</v>
      </c>
      <c r="F73" s="1">
        <v>0.40379629629629626</v>
      </c>
      <c r="G73" s="173" t="s">
        <v>566</v>
      </c>
      <c r="H73" s="173" t="s">
        <v>566</v>
      </c>
    </row>
    <row r="74" spans="2:8" x14ac:dyDescent="0.25">
      <c r="B74" s="173">
        <v>302320</v>
      </c>
      <c r="C74" s="173">
        <v>20050</v>
      </c>
      <c r="D74" s="173" t="s">
        <v>12</v>
      </c>
      <c r="E74" s="1">
        <v>0.40379629629629626</v>
      </c>
      <c r="F74" s="1">
        <v>0.40379629629629626</v>
      </c>
      <c r="G74" s="173" t="s">
        <v>566</v>
      </c>
      <c r="H74" s="173" t="s">
        <v>566</v>
      </c>
    </row>
    <row r="75" spans="2:8" x14ac:dyDescent="0.25">
      <c r="B75" s="173">
        <v>302320</v>
      </c>
      <c r="C75" s="173">
        <v>20027</v>
      </c>
      <c r="D75" s="173" t="s">
        <v>38</v>
      </c>
      <c r="E75" s="1">
        <v>0.4039699074074074</v>
      </c>
      <c r="F75" s="1">
        <v>0.4039699074074074</v>
      </c>
      <c r="G75" s="173" t="s">
        <v>566</v>
      </c>
      <c r="H75" s="173" t="s">
        <v>566</v>
      </c>
    </row>
    <row r="76" spans="2:8" x14ac:dyDescent="0.25">
      <c r="B76" s="173">
        <v>302320</v>
      </c>
      <c r="C76" s="173">
        <v>20050</v>
      </c>
      <c r="D76" s="173" t="s">
        <v>12</v>
      </c>
      <c r="E76" s="1">
        <v>0.40506944444444443</v>
      </c>
      <c r="F76" s="1">
        <v>0.40506944444444443</v>
      </c>
      <c r="G76" s="173" t="s">
        <v>566</v>
      </c>
      <c r="H76" s="173" t="s">
        <v>566</v>
      </c>
    </row>
    <row r="77" spans="2:8" x14ac:dyDescent="0.25">
      <c r="B77" s="173">
        <v>302320</v>
      </c>
      <c r="C77" s="173">
        <v>20049</v>
      </c>
      <c r="D77" s="173" t="s">
        <v>13</v>
      </c>
      <c r="E77" s="1">
        <v>0.40628472222222217</v>
      </c>
      <c r="F77" s="1">
        <v>0.40651620370370373</v>
      </c>
      <c r="G77" s="173" t="s">
        <v>566</v>
      </c>
      <c r="H77" s="173" t="s">
        <v>566</v>
      </c>
    </row>
    <row r="78" spans="2:8" x14ac:dyDescent="0.25">
      <c r="B78" s="173">
        <v>302320</v>
      </c>
      <c r="C78" s="173">
        <v>20037</v>
      </c>
      <c r="D78" s="173" t="s">
        <v>8</v>
      </c>
      <c r="E78" s="1">
        <v>0.40651620370370373</v>
      </c>
      <c r="F78" s="1">
        <v>0.40657407407407403</v>
      </c>
      <c r="G78" s="173" t="s">
        <v>566</v>
      </c>
      <c r="H78" s="173" t="s">
        <v>566</v>
      </c>
    </row>
    <row r="79" spans="2:8" x14ac:dyDescent="0.25">
      <c r="B79" s="173">
        <v>302320</v>
      </c>
      <c r="C79" s="173">
        <v>20035</v>
      </c>
      <c r="D79" s="173" t="s">
        <v>8</v>
      </c>
      <c r="E79" s="1">
        <v>0.40657407407407403</v>
      </c>
      <c r="F79" s="1">
        <v>0.40657407407407403</v>
      </c>
      <c r="G79" s="173" t="s">
        <v>566</v>
      </c>
      <c r="H79" s="173" t="s">
        <v>566</v>
      </c>
    </row>
    <row r="80" spans="2:8" x14ac:dyDescent="0.25">
      <c r="B80" s="173">
        <v>302320</v>
      </c>
      <c r="C80" s="173">
        <v>20036</v>
      </c>
      <c r="D80" s="173" t="s">
        <v>575</v>
      </c>
      <c r="E80" s="1">
        <v>0.4067013888888889</v>
      </c>
      <c r="F80" s="1">
        <v>0.4067013888888889</v>
      </c>
      <c r="G80" s="173" t="s">
        <v>566</v>
      </c>
      <c r="H80" s="173" t="s">
        <v>566</v>
      </c>
    </row>
    <row r="81" spans="2:8" x14ac:dyDescent="0.25">
      <c r="B81" s="173">
        <v>302320</v>
      </c>
      <c r="C81" s="173">
        <v>20035</v>
      </c>
      <c r="D81" s="173" t="s">
        <v>8</v>
      </c>
      <c r="E81" s="1">
        <v>0.40763888888888888</v>
      </c>
      <c r="F81" s="1">
        <v>0.40770833333333334</v>
      </c>
      <c r="G81" s="173" t="s">
        <v>566</v>
      </c>
      <c r="H81" s="173" t="s">
        <v>566</v>
      </c>
    </row>
    <row r="82" spans="2:8" x14ac:dyDescent="0.25">
      <c r="B82" s="173">
        <v>302320</v>
      </c>
      <c r="C82" s="173">
        <v>20028</v>
      </c>
      <c r="D82" s="173" t="s">
        <v>165</v>
      </c>
      <c r="E82" s="1">
        <v>0.40770833333333334</v>
      </c>
      <c r="F82" s="1">
        <v>0.40770833333333334</v>
      </c>
      <c r="G82" s="173" t="s">
        <v>566</v>
      </c>
      <c r="H82" s="173" t="s">
        <v>566</v>
      </c>
    </row>
    <row r="83" spans="2:8" x14ac:dyDescent="0.25">
      <c r="B83" s="173">
        <v>302320</v>
      </c>
      <c r="C83" s="173">
        <v>20037</v>
      </c>
      <c r="D83" s="173" t="s">
        <v>8</v>
      </c>
      <c r="E83" s="1">
        <v>0.40843750000000001</v>
      </c>
      <c r="F83" s="1">
        <v>0.40847222222222218</v>
      </c>
      <c r="G83" s="173" t="s">
        <v>566</v>
      </c>
      <c r="H83" s="173" t="s">
        <v>566</v>
      </c>
    </row>
    <row r="84" spans="2:8" x14ac:dyDescent="0.25">
      <c r="B84" s="173">
        <v>302320</v>
      </c>
      <c r="C84" s="173">
        <v>20028</v>
      </c>
      <c r="D84" s="173" t="s">
        <v>165</v>
      </c>
      <c r="E84" s="1">
        <v>0.40847222222222218</v>
      </c>
      <c r="F84" s="1">
        <v>0.40850694444444446</v>
      </c>
      <c r="G84" s="173" t="s">
        <v>566</v>
      </c>
      <c r="H84" s="173" t="s">
        <v>566</v>
      </c>
    </row>
    <row r="85" spans="2:8" x14ac:dyDescent="0.25">
      <c r="B85" s="173">
        <v>302320</v>
      </c>
      <c r="C85" s="173">
        <v>20028</v>
      </c>
      <c r="D85" s="173" t="s">
        <v>165</v>
      </c>
      <c r="E85" s="1">
        <v>0.40850694444444446</v>
      </c>
      <c r="F85" s="1">
        <v>0.40850694444444446</v>
      </c>
      <c r="G85" s="173" t="s">
        <v>566</v>
      </c>
      <c r="H85" s="173" t="s">
        <v>566</v>
      </c>
    </row>
    <row r="86" spans="2:8" x14ac:dyDescent="0.25">
      <c r="B86" s="173">
        <v>302320</v>
      </c>
      <c r="C86" s="173">
        <v>20037</v>
      </c>
      <c r="D86" s="173" t="s">
        <v>8</v>
      </c>
      <c r="E86" s="1">
        <v>0.40850694444444446</v>
      </c>
      <c r="F86" s="1">
        <v>0.40850694444444446</v>
      </c>
      <c r="G86" s="173" t="s">
        <v>566</v>
      </c>
      <c r="H86" s="173" t="s">
        <v>566</v>
      </c>
    </row>
    <row r="87" spans="2:8" x14ac:dyDescent="0.25">
      <c r="B87" s="173">
        <v>302320</v>
      </c>
      <c r="C87" s="173">
        <v>20028</v>
      </c>
      <c r="D87" s="173" t="s">
        <v>165</v>
      </c>
      <c r="E87" s="1">
        <v>0.40876157407407404</v>
      </c>
      <c r="F87" s="1">
        <v>0.40890046296296295</v>
      </c>
      <c r="G87" s="173" t="s">
        <v>566</v>
      </c>
      <c r="H87" s="173" t="s">
        <v>566</v>
      </c>
    </row>
    <row r="88" spans="2:8" x14ac:dyDescent="0.25">
      <c r="B88" s="173">
        <v>302320</v>
      </c>
      <c r="C88" s="173">
        <v>20037</v>
      </c>
      <c r="D88" s="173" t="s">
        <v>8</v>
      </c>
      <c r="E88" s="1">
        <v>0.40876157407407404</v>
      </c>
      <c r="F88" s="1">
        <v>0.40876157407407404</v>
      </c>
      <c r="G88" s="173" t="s">
        <v>566</v>
      </c>
      <c r="H88" s="173" t="s">
        <v>566</v>
      </c>
    </row>
    <row r="89" spans="2:8" x14ac:dyDescent="0.25">
      <c r="B89" s="173">
        <v>302320</v>
      </c>
      <c r="C89" s="173">
        <v>20035</v>
      </c>
      <c r="D89" s="173" t="s">
        <v>8</v>
      </c>
      <c r="E89" s="1">
        <v>0.40890046296296295</v>
      </c>
      <c r="F89" s="1">
        <v>0.40894675925925927</v>
      </c>
      <c r="G89" s="173" t="s">
        <v>566</v>
      </c>
      <c r="H89" s="173" t="s">
        <v>566</v>
      </c>
    </row>
    <row r="90" spans="2:8" x14ac:dyDescent="0.25">
      <c r="B90" s="173">
        <v>302320</v>
      </c>
      <c r="C90" s="173">
        <v>20037</v>
      </c>
      <c r="D90" s="173" t="s">
        <v>8</v>
      </c>
      <c r="E90" s="1">
        <v>0.40894675925925927</v>
      </c>
      <c r="F90" s="1">
        <v>0.40901620370370373</v>
      </c>
      <c r="G90" s="173" t="s">
        <v>566</v>
      </c>
      <c r="H90" s="173" t="s">
        <v>566</v>
      </c>
    </row>
    <row r="91" spans="2:8" x14ac:dyDescent="0.25">
      <c r="B91" s="173">
        <v>302320</v>
      </c>
      <c r="C91" s="173">
        <v>20050</v>
      </c>
      <c r="D91" s="173" t="s">
        <v>12</v>
      </c>
      <c r="E91" s="1">
        <v>0.40901620370370373</v>
      </c>
      <c r="F91" s="1">
        <v>0.40908564814814818</v>
      </c>
      <c r="G91" s="173" t="s">
        <v>566</v>
      </c>
      <c r="H91" s="173" t="s">
        <v>566</v>
      </c>
    </row>
    <row r="92" spans="2:8" x14ac:dyDescent="0.25">
      <c r="B92" s="173">
        <v>302320</v>
      </c>
      <c r="C92" s="173">
        <v>20049</v>
      </c>
      <c r="D92" s="173" t="s">
        <v>13</v>
      </c>
      <c r="E92" s="1">
        <v>0.40908564814814818</v>
      </c>
      <c r="F92" s="1">
        <v>0.409212962962963</v>
      </c>
      <c r="G92" s="173" t="s">
        <v>566</v>
      </c>
      <c r="H92" s="173" t="s">
        <v>566</v>
      </c>
    </row>
    <row r="93" spans="2:8" x14ac:dyDescent="0.25">
      <c r="B93" s="173">
        <v>302320</v>
      </c>
      <c r="C93" s="173">
        <v>20047</v>
      </c>
      <c r="D93" s="173" t="s">
        <v>20</v>
      </c>
      <c r="E93" s="1">
        <v>0.409212962962963</v>
      </c>
      <c r="F93" s="1">
        <v>0.40928240740740746</v>
      </c>
      <c r="G93" s="173" t="s">
        <v>566</v>
      </c>
      <c r="H93" s="173" t="s">
        <v>566</v>
      </c>
    </row>
    <row r="94" spans="2:8" x14ac:dyDescent="0.25">
      <c r="B94" s="173">
        <v>302320</v>
      </c>
      <c r="C94" s="173">
        <v>20061</v>
      </c>
      <c r="D94" s="173" t="s">
        <v>20</v>
      </c>
      <c r="E94" s="1">
        <v>0.40928240740740746</v>
      </c>
      <c r="F94" s="1">
        <v>0.40928240740740746</v>
      </c>
      <c r="G94" s="173" t="s">
        <v>566</v>
      </c>
      <c r="H94" s="173" t="s">
        <v>566</v>
      </c>
    </row>
    <row r="95" spans="2:8" x14ac:dyDescent="0.25">
      <c r="B95" s="173">
        <v>302320</v>
      </c>
      <c r="C95" s="173">
        <v>15092</v>
      </c>
      <c r="D95" s="173" t="s">
        <v>27</v>
      </c>
      <c r="E95" s="1">
        <v>0.40972222222222227</v>
      </c>
      <c r="F95" s="1">
        <v>0.40979166666666672</v>
      </c>
      <c r="G95" s="173" t="s">
        <v>566</v>
      </c>
      <c r="H95" s="173" t="s">
        <v>566</v>
      </c>
    </row>
    <row r="96" spans="2:8" x14ac:dyDescent="0.25">
      <c r="B96" s="173">
        <v>302320</v>
      </c>
      <c r="C96" s="173">
        <v>15091</v>
      </c>
      <c r="D96" s="173" t="s">
        <v>28</v>
      </c>
      <c r="E96" s="1">
        <v>0.40979166666666672</v>
      </c>
      <c r="F96" s="1">
        <v>0.40980324074074076</v>
      </c>
      <c r="G96" s="173" t="s">
        <v>566</v>
      </c>
      <c r="H96" s="173" t="s">
        <v>566</v>
      </c>
    </row>
    <row r="97" spans="2:8" x14ac:dyDescent="0.25">
      <c r="B97" s="173">
        <v>302320</v>
      </c>
      <c r="C97" s="173">
        <v>15091</v>
      </c>
      <c r="D97" s="173" t="s">
        <v>28</v>
      </c>
      <c r="E97" s="1">
        <v>0.40980324074074076</v>
      </c>
      <c r="F97" s="1">
        <v>0.40987268518518521</v>
      </c>
      <c r="G97" s="173" t="s">
        <v>566</v>
      </c>
      <c r="H97" s="173" t="s">
        <v>566</v>
      </c>
    </row>
    <row r="98" spans="2:8" x14ac:dyDescent="0.25">
      <c r="B98" s="173">
        <v>302320</v>
      </c>
      <c r="C98" s="173">
        <v>15092</v>
      </c>
      <c r="D98" s="173" t="s">
        <v>27</v>
      </c>
      <c r="E98" s="1">
        <v>0.40980324074074076</v>
      </c>
      <c r="F98" s="1">
        <v>0.40980324074074076</v>
      </c>
      <c r="G98" s="173" t="s">
        <v>566</v>
      </c>
      <c r="H98" s="173" t="s">
        <v>566</v>
      </c>
    </row>
    <row r="99" spans="2:8" x14ac:dyDescent="0.25">
      <c r="B99" s="173">
        <v>302320</v>
      </c>
      <c r="C99" s="173">
        <v>15089</v>
      </c>
      <c r="D99" s="173" t="s">
        <v>576</v>
      </c>
      <c r="E99" s="1">
        <v>0.40987268518518521</v>
      </c>
      <c r="F99" s="1">
        <v>0.40988425925925925</v>
      </c>
      <c r="G99" s="173" t="s">
        <v>566</v>
      </c>
      <c r="H99" s="173" t="s">
        <v>566</v>
      </c>
    </row>
    <row r="100" spans="2:8" x14ac:dyDescent="0.25">
      <c r="B100" s="173">
        <v>302320</v>
      </c>
      <c r="C100" s="173">
        <v>15087</v>
      </c>
      <c r="D100" s="173" t="s">
        <v>29</v>
      </c>
      <c r="E100" s="1">
        <v>0.40988425925925925</v>
      </c>
      <c r="F100" s="1">
        <v>0.40997685185185184</v>
      </c>
      <c r="G100" s="173" t="s">
        <v>566</v>
      </c>
      <c r="H100" s="173" t="s">
        <v>566</v>
      </c>
    </row>
    <row r="101" spans="2:8" x14ac:dyDescent="0.25">
      <c r="B101" s="173">
        <v>302320</v>
      </c>
      <c r="C101" s="173">
        <v>15072</v>
      </c>
      <c r="D101" s="173" t="s">
        <v>30</v>
      </c>
      <c r="E101" s="1">
        <v>0.40997685185185184</v>
      </c>
      <c r="F101" s="1">
        <v>0.41003472222222226</v>
      </c>
      <c r="G101" s="173" t="s">
        <v>566</v>
      </c>
      <c r="H101" s="173" t="s">
        <v>566</v>
      </c>
    </row>
    <row r="102" spans="2:8" x14ac:dyDescent="0.25">
      <c r="B102" s="173">
        <v>302320</v>
      </c>
      <c r="C102" s="173">
        <v>15072</v>
      </c>
      <c r="D102" s="173" t="s">
        <v>30</v>
      </c>
      <c r="E102" s="1">
        <v>0.41003472222222226</v>
      </c>
      <c r="F102" s="1">
        <v>0.41005787037037034</v>
      </c>
      <c r="G102" s="173" t="s">
        <v>566</v>
      </c>
      <c r="H102" s="173" t="s">
        <v>566</v>
      </c>
    </row>
    <row r="103" spans="2:8" x14ac:dyDescent="0.25">
      <c r="B103" s="173">
        <v>302320</v>
      </c>
      <c r="C103" s="173">
        <v>15064</v>
      </c>
      <c r="D103" s="173" t="s">
        <v>568</v>
      </c>
      <c r="E103" s="1">
        <v>0.41003472222222226</v>
      </c>
      <c r="F103" s="1">
        <v>0.41003472222222226</v>
      </c>
      <c r="G103" s="173" t="s">
        <v>566</v>
      </c>
      <c r="H103" s="173" t="s">
        <v>566</v>
      </c>
    </row>
    <row r="104" spans="2:8" x14ac:dyDescent="0.25">
      <c r="B104" s="173">
        <v>302320</v>
      </c>
      <c r="C104" s="173">
        <v>15064</v>
      </c>
      <c r="D104" s="173" t="s">
        <v>568</v>
      </c>
      <c r="E104" s="1">
        <v>0.41005787037037034</v>
      </c>
      <c r="F104" s="1">
        <v>0.41005787037037034</v>
      </c>
      <c r="G104" s="173" t="s">
        <v>566</v>
      </c>
      <c r="H104" s="173" t="s">
        <v>566</v>
      </c>
    </row>
    <row r="105" spans="2:8" x14ac:dyDescent="0.25">
      <c r="B105" s="173">
        <v>302320</v>
      </c>
      <c r="C105" s="173">
        <v>15065</v>
      </c>
      <c r="D105" s="173" t="s">
        <v>31</v>
      </c>
      <c r="E105" s="1">
        <v>0.41009259259259262</v>
      </c>
      <c r="F105" s="1">
        <v>0.41020833333333334</v>
      </c>
      <c r="G105" s="173" t="s">
        <v>566</v>
      </c>
      <c r="H105" s="173" t="s">
        <v>566</v>
      </c>
    </row>
    <row r="106" spans="2:8" x14ac:dyDescent="0.25">
      <c r="B106" s="173">
        <v>302320</v>
      </c>
      <c r="C106" s="173">
        <v>15054</v>
      </c>
      <c r="D106" s="173" t="s">
        <v>166</v>
      </c>
      <c r="E106" s="1">
        <v>0.41020833333333334</v>
      </c>
      <c r="F106" s="1">
        <v>0.41033564814814816</v>
      </c>
      <c r="G106" s="173" t="s">
        <v>566</v>
      </c>
      <c r="H106" s="173" t="s">
        <v>566</v>
      </c>
    </row>
    <row r="107" spans="2:8" x14ac:dyDescent="0.25">
      <c r="B107" s="173">
        <v>302320</v>
      </c>
      <c r="C107" s="173">
        <v>15047</v>
      </c>
      <c r="D107" s="173" t="s">
        <v>445</v>
      </c>
      <c r="E107" s="1">
        <v>0.41033564814814816</v>
      </c>
      <c r="F107" s="1">
        <v>0.4107407407407408</v>
      </c>
      <c r="G107" s="173" t="s">
        <v>566</v>
      </c>
      <c r="H107" s="173" t="s">
        <v>566</v>
      </c>
    </row>
    <row r="108" spans="2:8" x14ac:dyDescent="0.25">
      <c r="B108" s="173">
        <v>302320</v>
      </c>
      <c r="C108" s="173">
        <v>15045</v>
      </c>
      <c r="D108" s="173" t="s">
        <v>577</v>
      </c>
      <c r="E108" s="1">
        <v>0.4107407407407408</v>
      </c>
      <c r="F108" s="1">
        <v>0.4107407407407408</v>
      </c>
      <c r="G108" s="173" t="s">
        <v>566</v>
      </c>
      <c r="H108" s="173" t="s">
        <v>566</v>
      </c>
    </row>
    <row r="109" spans="2:8" x14ac:dyDescent="0.25">
      <c r="B109" s="173">
        <v>302320</v>
      </c>
      <c r="C109" s="173">
        <v>15047</v>
      </c>
      <c r="D109" s="173" t="s">
        <v>445</v>
      </c>
      <c r="E109" s="1">
        <v>0.47</v>
      </c>
      <c r="F109" s="1">
        <v>0.47</v>
      </c>
      <c r="G109" s="173" t="s">
        <v>566</v>
      </c>
      <c r="H109" s="173" t="s">
        <v>566</v>
      </c>
    </row>
    <row r="110" spans="2:8" x14ac:dyDescent="0.25">
      <c r="B110" s="173">
        <v>302320</v>
      </c>
      <c r="C110" s="173">
        <v>15049</v>
      </c>
      <c r="D110" s="173" t="s">
        <v>158</v>
      </c>
      <c r="E110" s="1">
        <v>0.4725347222222222</v>
      </c>
      <c r="F110" s="1">
        <v>0.4725347222222222</v>
      </c>
      <c r="G110" s="173" t="s">
        <v>566</v>
      </c>
      <c r="H110" s="173" t="s">
        <v>566</v>
      </c>
    </row>
    <row r="111" spans="2:8" x14ac:dyDescent="0.25">
      <c r="B111" s="173">
        <v>302320</v>
      </c>
      <c r="C111" s="173">
        <v>15050</v>
      </c>
      <c r="D111" s="173" t="s">
        <v>159</v>
      </c>
      <c r="E111" s="1">
        <v>0.47260416666666666</v>
      </c>
      <c r="F111" s="1">
        <v>0.47267361111111111</v>
      </c>
      <c r="G111" s="173" t="s">
        <v>566</v>
      </c>
      <c r="H111" s="173" t="s">
        <v>566</v>
      </c>
    </row>
    <row r="112" spans="2:8" x14ac:dyDescent="0.25">
      <c r="B112" s="173">
        <v>302320</v>
      </c>
      <c r="C112" s="173">
        <v>15061</v>
      </c>
      <c r="D112" s="173" t="s">
        <v>444</v>
      </c>
      <c r="E112" s="1">
        <v>0.47267361111111111</v>
      </c>
      <c r="F112" s="1">
        <v>0.47281250000000002</v>
      </c>
      <c r="G112" s="173" t="s">
        <v>566</v>
      </c>
      <c r="H112" s="173" t="s">
        <v>566</v>
      </c>
    </row>
    <row r="113" spans="2:8" x14ac:dyDescent="0.25">
      <c r="B113" s="173">
        <v>302320</v>
      </c>
      <c r="C113" s="173">
        <v>15081</v>
      </c>
      <c r="D113" s="173" t="s">
        <v>160</v>
      </c>
      <c r="E113" s="1">
        <v>0.47281250000000002</v>
      </c>
      <c r="F113" s="1">
        <v>0.47287037037037033</v>
      </c>
      <c r="G113" s="173" t="s">
        <v>566</v>
      </c>
      <c r="H113" s="173" t="s">
        <v>566</v>
      </c>
    </row>
    <row r="114" spans="2:8" x14ac:dyDescent="0.25">
      <c r="B114" s="173">
        <v>302320</v>
      </c>
      <c r="C114" s="173">
        <v>15080</v>
      </c>
      <c r="D114" s="173" t="s">
        <v>161</v>
      </c>
      <c r="E114" s="1">
        <v>0.47287037037037033</v>
      </c>
      <c r="F114" s="1">
        <v>0.47292824074074075</v>
      </c>
      <c r="G114" s="173" t="s">
        <v>566</v>
      </c>
      <c r="H114" s="173" t="s">
        <v>566</v>
      </c>
    </row>
    <row r="115" spans="2:8" x14ac:dyDescent="0.25">
      <c r="B115" s="173">
        <v>302320</v>
      </c>
      <c r="C115" s="173">
        <v>15077</v>
      </c>
      <c r="D115" s="173" t="s">
        <v>162</v>
      </c>
      <c r="E115" s="1">
        <v>0.47292824074074075</v>
      </c>
      <c r="F115" s="1">
        <v>0.47295138888888894</v>
      </c>
      <c r="G115" s="173" t="s">
        <v>566</v>
      </c>
      <c r="H115" s="173" t="s">
        <v>566</v>
      </c>
    </row>
    <row r="116" spans="2:8" x14ac:dyDescent="0.25">
      <c r="B116" s="173">
        <v>302320</v>
      </c>
      <c r="C116" s="173">
        <v>15097</v>
      </c>
      <c r="D116" s="173" t="s">
        <v>443</v>
      </c>
      <c r="E116" s="1">
        <v>0.47295138888888894</v>
      </c>
      <c r="F116" s="1">
        <v>0.47297453703703707</v>
      </c>
      <c r="G116" s="173" t="s">
        <v>566</v>
      </c>
      <c r="H116" s="173" t="s">
        <v>566</v>
      </c>
    </row>
    <row r="117" spans="2:8" x14ac:dyDescent="0.25">
      <c r="B117" s="173">
        <v>302320</v>
      </c>
      <c r="C117" s="173">
        <v>15076</v>
      </c>
      <c r="D117" s="173" t="s">
        <v>578</v>
      </c>
      <c r="E117" s="1">
        <v>0.47297453703703707</v>
      </c>
      <c r="F117" s="1">
        <v>0.47302083333333328</v>
      </c>
      <c r="G117" s="173" t="s">
        <v>566</v>
      </c>
      <c r="H117" s="173" t="s">
        <v>566</v>
      </c>
    </row>
    <row r="118" spans="2:8" x14ac:dyDescent="0.25">
      <c r="B118" s="173">
        <v>302320</v>
      </c>
      <c r="C118" s="173">
        <v>15096</v>
      </c>
      <c r="D118" s="173" t="s">
        <v>448</v>
      </c>
      <c r="E118" s="1">
        <v>0.47302083333333328</v>
      </c>
      <c r="F118" s="1">
        <v>0.47321759259259261</v>
      </c>
      <c r="G118" s="173" t="s">
        <v>566</v>
      </c>
      <c r="H118" s="173" t="s">
        <v>566</v>
      </c>
    </row>
    <row r="119" spans="2:8" x14ac:dyDescent="0.25">
      <c r="B119" s="173">
        <v>302320</v>
      </c>
      <c r="C119" s="173">
        <v>15095</v>
      </c>
      <c r="D119" s="173" t="s">
        <v>448</v>
      </c>
      <c r="E119" s="1">
        <v>0.47321759259259261</v>
      </c>
      <c r="F119" s="1">
        <v>0.47325231481481483</v>
      </c>
      <c r="G119" s="173" t="s">
        <v>566</v>
      </c>
      <c r="H119" s="173" t="s">
        <v>566</v>
      </c>
    </row>
    <row r="120" spans="2:8" x14ac:dyDescent="0.25">
      <c r="B120" s="173">
        <v>302320</v>
      </c>
      <c r="C120" s="173">
        <v>15096</v>
      </c>
      <c r="D120" s="173" t="s">
        <v>448</v>
      </c>
      <c r="E120" s="1">
        <v>0.47325231481481483</v>
      </c>
      <c r="F120" s="1">
        <v>0.47325231481481483</v>
      </c>
      <c r="G120" s="173" t="s">
        <v>566</v>
      </c>
      <c r="H120" s="173" t="s">
        <v>566</v>
      </c>
    </row>
    <row r="121" spans="2:8" x14ac:dyDescent="0.25">
      <c r="B121" s="173">
        <v>302320</v>
      </c>
      <c r="C121" s="173">
        <v>15095</v>
      </c>
      <c r="D121" s="173" t="s">
        <v>448</v>
      </c>
      <c r="E121" s="1">
        <v>0.47373842592592591</v>
      </c>
      <c r="F121" s="1">
        <v>0.47388888888888886</v>
      </c>
      <c r="G121" s="173" t="s">
        <v>566</v>
      </c>
      <c r="H121" s="173" t="s">
        <v>566</v>
      </c>
    </row>
    <row r="122" spans="2:8" x14ac:dyDescent="0.25">
      <c r="B122" s="173">
        <v>302320</v>
      </c>
      <c r="C122" s="173">
        <v>15096</v>
      </c>
      <c r="D122" s="173" t="s">
        <v>448</v>
      </c>
      <c r="E122" s="1">
        <v>0.47388888888888886</v>
      </c>
      <c r="F122" s="1">
        <v>0.47392361111111114</v>
      </c>
      <c r="G122" s="173" t="s">
        <v>566</v>
      </c>
      <c r="H122" s="173" t="s">
        <v>566</v>
      </c>
    </row>
    <row r="123" spans="2:8" x14ac:dyDescent="0.25">
      <c r="B123" s="173">
        <v>302320</v>
      </c>
      <c r="C123" s="173">
        <v>15095</v>
      </c>
      <c r="D123" s="173" t="s">
        <v>448</v>
      </c>
      <c r="E123" s="1">
        <v>0.47392361111111114</v>
      </c>
      <c r="F123" s="1">
        <v>0.47394675925925928</v>
      </c>
      <c r="G123" s="173" t="s">
        <v>566</v>
      </c>
      <c r="H123" s="173" t="s">
        <v>566</v>
      </c>
    </row>
    <row r="124" spans="2:8" x14ac:dyDescent="0.25">
      <c r="B124" s="173">
        <v>302320</v>
      </c>
      <c r="C124" s="173">
        <v>15096</v>
      </c>
      <c r="D124" s="173" t="s">
        <v>448</v>
      </c>
      <c r="E124" s="1">
        <v>0.47394675925925928</v>
      </c>
      <c r="F124" s="1">
        <v>0.47394675925925928</v>
      </c>
      <c r="G124" s="173" t="s">
        <v>566</v>
      </c>
      <c r="H124" s="173" t="s">
        <v>566</v>
      </c>
    </row>
    <row r="125" spans="2:8" x14ac:dyDescent="0.25">
      <c r="B125" s="173">
        <v>302320</v>
      </c>
      <c r="C125" s="173">
        <v>20063</v>
      </c>
      <c r="D125" s="173" t="s">
        <v>163</v>
      </c>
      <c r="E125" s="1">
        <v>0.47445601851851849</v>
      </c>
      <c r="F125" s="1">
        <v>0.47445601851851849</v>
      </c>
      <c r="G125" s="173" t="s">
        <v>566</v>
      </c>
      <c r="H125" s="173" t="s">
        <v>566</v>
      </c>
    </row>
    <row r="126" spans="2:8" x14ac:dyDescent="0.25">
      <c r="B126" s="173">
        <v>302320</v>
      </c>
      <c r="C126" s="173">
        <v>20039</v>
      </c>
      <c r="D126" s="173" t="s">
        <v>527</v>
      </c>
      <c r="E126" s="1">
        <v>0.47484953703703708</v>
      </c>
      <c r="F126" s="1">
        <v>0.47493055555555558</v>
      </c>
      <c r="G126" s="173" t="s">
        <v>566</v>
      </c>
      <c r="H126" s="173" t="s">
        <v>566</v>
      </c>
    </row>
    <row r="127" spans="2:8" x14ac:dyDescent="0.25">
      <c r="B127" s="173">
        <v>302320</v>
      </c>
      <c r="C127" s="173">
        <v>20038</v>
      </c>
      <c r="D127" s="173" t="s">
        <v>182</v>
      </c>
      <c r="E127" s="1">
        <v>0.47493055555555558</v>
      </c>
      <c r="F127" s="1">
        <v>0.47510416666666666</v>
      </c>
      <c r="G127" s="173" t="s">
        <v>566</v>
      </c>
      <c r="H127" s="173" t="s">
        <v>566</v>
      </c>
    </row>
    <row r="128" spans="2:8" x14ac:dyDescent="0.25">
      <c r="B128" s="173">
        <v>302320</v>
      </c>
      <c r="C128" s="173">
        <v>20027</v>
      </c>
      <c r="D128" s="173" t="s">
        <v>38</v>
      </c>
      <c r="E128" s="1">
        <v>0.47510416666666666</v>
      </c>
      <c r="F128" s="1">
        <v>0.47513888888888883</v>
      </c>
      <c r="G128" s="173" t="s">
        <v>566</v>
      </c>
      <c r="H128" s="173" t="s">
        <v>566</v>
      </c>
    </row>
    <row r="129" spans="2:8" x14ac:dyDescent="0.25">
      <c r="B129" s="173">
        <v>302320</v>
      </c>
      <c r="C129" s="173">
        <v>20037</v>
      </c>
      <c r="D129" s="173" t="s">
        <v>8</v>
      </c>
      <c r="E129" s="1">
        <v>0.47513888888888883</v>
      </c>
      <c r="F129" s="1">
        <v>0.47517361111111112</v>
      </c>
      <c r="G129" s="173" t="s">
        <v>566</v>
      </c>
      <c r="H129" s="173" t="s">
        <v>566</v>
      </c>
    </row>
    <row r="130" spans="2:8" x14ac:dyDescent="0.25">
      <c r="B130" s="173">
        <v>302320</v>
      </c>
      <c r="C130" s="173">
        <v>20028</v>
      </c>
      <c r="D130" s="173" t="s">
        <v>165</v>
      </c>
      <c r="E130" s="1">
        <v>0.47517361111111112</v>
      </c>
      <c r="F130" s="1">
        <v>0.47517361111111112</v>
      </c>
      <c r="G130" s="173" t="s">
        <v>566</v>
      </c>
      <c r="H130" s="173" t="s">
        <v>566</v>
      </c>
    </row>
    <row r="131" spans="2:8" x14ac:dyDescent="0.25">
      <c r="B131" s="173">
        <v>302320</v>
      </c>
      <c r="C131" s="173">
        <v>20029</v>
      </c>
      <c r="D131" s="173" t="s">
        <v>11</v>
      </c>
      <c r="E131" s="1">
        <v>0.47543981481481484</v>
      </c>
      <c r="F131" s="1">
        <v>0.47545138888888888</v>
      </c>
      <c r="G131" s="173" t="s">
        <v>566</v>
      </c>
      <c r="H131" s="173" t="s">
        <v>566</v>
      </c>
    </row>
    <row r="132" spans="2:8" x14ac:dyDescent="0.25">
      <c r="B132" s="173">
        <v>302320</v>
      </c>
      <c r="C132" s="173">
        <v>20030</v>
      </c>
      <c r="D132" s="173" t="s">
        <v>6</v>
      </c>
      <c r="E132" s="1">
        <v>0.47545138888888888</v>
      </c>
      <c r="F132" s="1">
        <v>0.4755092592592593</v>
      </c>
      <c r="G132" s="173" t="s">
        <v>566</v>
      </c>
      <c r="H132" s="173" t="s">
        <v>566</v>
      </c>
    </row>
    <row r="133" spans="2:8" x14ac:dyDescent="0.25">
      <c r="B133" s="173">
        <v>302320</v>
      </c>
      <c r="C133" s="173">
        <v>20017</v>
      </c>
      <c r="D133" s="173" t="s">
        <v>5</v>
      </c>
      <c r="E133" s="1">
        <v>0.4755092592592593</v>
      </c>
      <c r="F133" s="1">
        <v>0.47557870370370375</v>
      </c>
      <c r="G133" s="173" t="s">
        <v>566</v>
      </c>
      <c r="H133" s="173" t="s">
        <v>566</v>
      </c>
    </row>
    <row r="134" spans="2:8" x14ac:dyDescent="0.25">
      <c r="B134" s="173">
        <v>302320</v>
      </c>
      <c r="C134" s="173">
        <v>20021</v>
      </c>
      <c r="D134" s="173" t="s">
        <v>0</v>
      </c>
      <c r="E134" s="1">
        <v>0.47557870370370375</v>
      </c>
      <c r="F134" s="1">
        <v>0.47563657407407406</v>
      </c>
      <c r="G134" s="173" t="s">
        <v>566</v>
      </c>
      <c r="H134" s="173" t="s">
        <v>566</v>
      </c>
    </row>
    <row r="135" spans="2:8" x14ac:dyDescent="0.25">
      <c r="B135" s="173">
        <v>302320</v>
      </c>
      <c r="C135" s="173">
        <v>20010</v>
      </c>
      <c r="D135" s="173" t="s">
        <v>1</v>
      </c>
      <c r="E135" s="1">
        <v>0.47563657407407406</v>
      </c>
      <c r="F135" s="1">
        <v>0.47563657407407406</v>
      </c>
      <c r="G135" s="173" t="s">
        <v>566</v>
      </c>
      <c r="H135" s="173" t="s">
        <v>566</v>
      </c>
    </row>
    <row r="136" spans="2:8" x14ac:dyDescent="0.25">
      <c r="B136" s="173">
        <v>302320</v>
      </c>
      <c r="C136" s="183">
        <v>20008</v>
      </c>
      <c r="D136" s="173" t="s">
        <v>579</v>
      </c>
      <c r="E136" s="1">
        <v>0.47689814814814818</v>
      </c>
      <c r="F136" s="1">
        <v>0.47689814814814818</v>
      </c>
      <c r="G136" s="173" t="s">
        <v>566</v>
      </c>
      <c r="H136" s="173" t="s">
        <v>566</v>
      </c>
    </row>
    <row r="137" spans="2:8" x14ac:dyDescent="0.25">
      <c r="B137" s="173">
        <v>302320</v>
      </c>
      <c r="C137" s="173">
        <v>20236</v>
      </c>
      <c r="D137" s="173" t="s">
        <v>452</v>
      </c>
      <c r="E137" s="1">
        <v>0.47843750000000002</v>
      </c>
      <c r="F137" s="1">
        <v>0.47844907407407405</v>
      </c>
      <c r="G137" s="173">
        <v>1</v>
      </c>
      <c r="H137" s="173" t="s">
        <v>580</v>
      </c>
    </row>
    <row r="138" spans="2:8" x14ac:dyDescent="0.25">
      <c r="B138" s="173">
        <v>302320</v>
      </c>
      <c r="C138" s="183">
        <v>20008</v>
      </c>
      <c r="D138" s="173" t="s">
        <v>579</v>
      </c>
      <c r="E138" s="1">
        <v>0.47844907407407405</v>
      </c>
      <c r="F138" s="1">
        <v>0.47865740740740742</v>
      </c>
      <c r="G138" s="173" t="s">
        <v>566</v>
      </c>
      <c r="H138" s="173" t="s">
        <v>566</v>
      </c>
    </row>
    <row r="139" spans="2:8" x14ac:dyDescent="0.25">
      <c r="B139" s="173">
        <v>302320</v>
      </c>
      <c r="C139" s="173">
        <v>20236</v>
      </c>
      <c r="D139" s="173" t="s">
        <v>452</v>
      </c>
      <c r="E139" s="1">
        <v>0.47865740740740742</v>
      </c>
      <c r="F139" s="1">
        <v>0.47866898148148151</v>
      </c>
      <c r="G139" s="173">
        <v>1</v>
      </c>
      <c r="H139" s="173" t="s">
        <v>580</v>
      </c>
    </row>
    <row r="140" spans="2:8" x14ac:dyDescent="0.25">
      <c r="B140" s="173">
        <v>302320</v>
      </c>
      <c r="C140" s="183">
        <v>20008</v>
      </c>
      <c r="D140" s="173" t="s">
        <v>579</v>
      </c>
      <c r="E140" s="1">
        <v>0.47866898148148151</v>
      </c>
      <c r="F140" s="1">
        <v>0.47868055555555555</v>
      </c>
      <c r="G140" s="173" t="s">
        <v>566</v>
      </c>
      <c r="H140" s="173" t="s">
        <v>566</v>
      </c>
    </row>
    <row r="141" spans="2:8" x14ac:dyDescent="0.25">
      <c r="B141" s="173">
        <v>302320</v>
      </c>
      <c r="C141" s="173">
        <v>20236</v>
      </c>
      <c r="D141" s="173" t="s">
        <v>452</v>
      </c>
      <c r="E141" s="1">
        <v>0.47868055555555555</v>
      </c>
      <c r="F141" s="1">
        <v>0.47870370370370369</v>
      </c>
      <c r="G141" s="173">
        <v>2</v>
      </c>
      <c r="H141" s="173" t="s">
        <v>580</v>
      </c>
    </row>
    <row r="142" spans="2:8" x14ac:dyDescent="0.25">
      <c r="B142" s="173">
        <v>302320</v>
      </c>
      <c r="C142" s="183">
        <v>20008</v>
      </c>
      <c r="D142" s="173" t="s">
        <v>579</v>
      </c>
      <c r="E142" s="1">
        <v>0.47870370370370369</v>
      </c>
      <c r="F142" s="1">
        <v>0.47875000000000001</v>
      </c>
      <c r="G142" s="173" t="s">
        <v>566</v>
      </c>
      <c r="H142" s="173" t="s">
        <v>566</v>
      </c>
    </row>
    <row r="143" spans="2:8" x14ac:dyDescent="0.25">
      <c r="B143" s="173">
        <v>302320</v>
      </c>
      <c r="C143" s="173">
        <v>20236</v>
      </c>
      <c r="D143" s="173" t="s">
        <v>452</v>
      </c>
      <c r="E143" s="1">
        <v>0.47875000000000001</v>
      </c>
      <c r="F143" s="1">
        <v>0.47878472222222218</v>
      </c>
      <c r="G143" s="173">
        <v>3</v>
      </c>
      <c r="H143" s="173" t="s">
        <v>580</v>
      </c>
    </row>
    <row r="144" spans="2:8" x14ac:dyDescent="0.25">
      <c r="B144" s="173">
        <v>302320</v>
      </c>
      <c r="C144" s="183">
        <v>20008</v>
      </c>
      <c r="D144" s="173" t="s">
        <v>579</v>
      </c>
      <c r="E144" s="1">
        <v>0.47878472222222218</v>
      </c>
      <c r="F144" s="1">
        <v>0.47879629629629633</v>
      </c>
      <c r="G144" s="173" t="s">
        <v>566</v>
      </c>
      <c r="H144" s="173" t="s">
        <v>566</v>
      </c>
    </row>
    <row r="145" spans="2:26" x14ac:dyDescent="0.25">
      <c r="B145" s="173">
        <v>302320</v>
      </c>
      <c r="C145" s="173">
        <v>20236</v>
      </c>
      <c r="D145" s="173" t="s">
        <v>452</v>
      </c>
      <c r="E145" s="1">
        <v>0.47879629629629633</v>
      </c>
      <c r="F145" s="1">
        <v>0.47880787037037037</v>
      </c>
      <c r="G145" s="173">
        <v>1</v>
      </c>
      <c r="H145" s="173" t="s">
        <v>581</v>
      </c>
    </row>
    <row r="146" spans="2:26" x14ac:dyDescent="0.25">
      <c r="B146" s="173">
        <v>302320</v>
      </c>
      <c r="C146" s="173">
        <v>20236</v>
      </c>
      <c r="D146" s="173" t="s">
        <v>452</v>
      </c>
      <c r="E146" s="1">
        <v>0.47880787037037037</v>
      </c>
      <c r="F146" s="1">
        <v>0.4788425925925926</v>
      </c>
      <c r="G146" s="173">
        <v>0</v>
      </c>
      <c r="H146" s="173" t="s">
        <v>580</v>
      </c>
    </row>
    <row r="147" spans="2:26" x14ac:dyDescent="0.25">
      <c r="B147" s="173">
        <v>302320</v>
      </c>
      <c r="C147" s="183">
        <v>20008</v>
      </c>
      <c r="D147" s="173" t="s">
        <v>579</v>
      </c>
      <c r="E147" s="1">
        <v>0.47880787037037037</v>
      </c>
      <c r="F147" s="1">
        <v>0.47880787037037037</v>
      </c>
      <c r="G147" s="173" t="s">
        <v>566</v>
      </c>
      <c r="H147" s="173" t="s">
        <v>566</v>
      </c>
    </row>
    <row r="148" spans="2:26" x14ac:dyDescent="0.25">
      <c r="B148" s="173">
        <v>302320</v>
      </c>
      <c r="C148" s="183">
        <v>20008</v>
      </c>
      <c r="D148" s="173" t="s">
        <v>579</v>
      </c>
      <c r="E148" s="1">
        <v>0.4788425925925926</v>
      </c>
      <c r="F148" s="1">
        <v>0.4788425925925926</v>
      </c>
      <c r="G148" s="173" t="s">
        <v>566</v>
      </c>
      <c r="H148" s="173" t="s">
        <v>566</v>
      </c>
    </row>
    <row r="149" spans="2:26" x14ac:dyDescent="0.25">
      <c r="B149" s="173">
        <v>302320</v>
      </c>
      <c r="C149" s="173">
        <v>20236</v>
      </c>
      <c r="D149" s="173" t="s">
        <v>452</v>
      </c>
      <c r="E149" s="1">
        <v>0.62605324074074076</v>
      </c>
      <c r="F149" s="1">
        <v>0.6260648148148148</v>
      </c>
      <c r="G149" s="173">
        <v>1</v>
      </c>
      <c r="H149" s="173" t="s">
        <v>580</v>
      </c>
    </row>
    <row r="150" spans="2:26" x14ac:dyDescent="0.25">
      <c r="B150" s="173">
        <v>302320</v>
      </c>
      <c r="C150" s="183">
        <v>20008</v>
      </c>
      <c r="D150" s="173" t="s">
        <v>579</v>
      </c>
      <c r="E150" s="1">
        <v>0.6260648148148148</v>
      </c>
      <c r="F150" s="1">
        <v>0.62607638888888884</v>
      </c>
      <c r="G150" s="173" t="s">
        <v>566</v>
      </c>
      <c r="H150" s="173" t="s">
        <v>566</v>
      </c>
    </row>
    <row r="151" spans="2:26" x14ac:dyDescent="0.25">
      <c r="B151" s="173">
        <v>302320</v>
      </c>
      <c r="C151" s="173">
        <v>20236</v>
      </c>
      <c r="D151" s="173" t="s">
        <v>452</v>
      </c>
      <c r="E151" s="1">
        <v>0.62607638888888884</v>
      </c>
      <c r="F151" s="1">
        <v>0.62607638888888884</v>
      </c>
      <c r="G151" s="173">
        <v>4</v>
      </c>
      <c r="H151" s="173" t="s">
        <v>581</v>
      </c>
    </row>
    <row r="152" spans="2:26" x14ac:dyDescent="0.25">
      <c r="B152" s="204">
        <v>302320</v>
      </c>
      <c r="C152" s="205">
        <v>20010</v>
      </c>
      <c r="D152" s="205" t="s">
        <v>1</v>
      </c>
      <c r="E152" s="206">
        <v>0.62612268518518521</v>
      </c>
      <c r="F152" s="207">
        <v>0.62613425925925925</v>
      </c>
      <c r="G152" s="173">
        <v>1</v>
      </c>
      <c r="H152" s="173" t="s">
        <v>581</v>
      </c>
    </row>
    <row r="153" spans="2:26" x14ac:dyDescent="0.25">
      <c r="B153" s="208">
        <v>302320</v>
      </c>
      <c r="C153" s="117">
        <v>20236</v>
      </c>
      <c r="D153" s="117" t="s">
        <v>452</v>
      </c>
      <c r="E153" s="181">
        <v>0.62613425925925925</v>
      </c>
      <c r="F153" s="209">
        <v>0.62618055555555563</v>
      </c>
      <c r="G153" s="173">
        <v>4</v>
      </c>
      <c r="H153" s="173" t="s">
        <v>581</v>
      </c>
    </row>
    <row r="154" spans="2:26" x14ac:dyDescent="0.25">
      <c r="B154" s="26">
        <v>302320</v>
      </c>
      <c r="C154" s="27">
        <v>20010</v>
      </c>
      <c r="D154" s="27" t="s">
        <v>1</v>
      </c>
      <c r="E154" s="28">
        <v>0.62618055555555563</v>
      </c>
      <c r="F154" s="29">
        <v>0.62652777777777779</v>
      </c>
      <c r="I154" s="173">
        <f>(F154-E154)*86400</f>
        <v>29.999999999995097</v>
      </c>
      <c r="J154" s="2">
        <f>L154*J155/L155</f>
        <v>21.162172426888922</v>
      </c>
      <c r="K154" s="3">
        <v>21.162172426888922</v>
      </c>
      <c r="L154" s="173">
        <v>15.92</v>
      </c>
      <c r="M154" s="38">
        <f>L154/K154*0.0113636*60</f>
        <v>0.51292043657144215</v>
      </c>
      <c r="N154" s="3">
        <f>K154</f>
        <v>21.162172426888922</v>
      </c>
      <c r="O154" s="3">
        <v>21.162172426888922</v>
      </c>
      <c r="P154" s="4">
        <f>O154/60</f>
        <v>0.35270287378148202</v>
      </c>
      <c r="Q154" s="173">
        <f>L154</f>
        <v>15.92</v>
      </c>
      <c r="R154" s="173">
        <v>15.92</v>
      </c>
      <c r="S154" s="173">
        <v>1</v>
      </c>
      <c r="X154" s="4">
        <v>0.35270287378148202</v>
      </c>
      <c r="Y154" s="173">
        <v>15.92</v>
      </c>
      <c r="Z154" s="38">
        <v>0.51292043657144215</v>
      </c>
    </row>
    <row r="155" spans="2:26" x14ac:dyDescent="0.25">
      <c r="B155" s="30">
        <v>302320</v>
      </c>
      <c r="C155" s="31">
        <v>20021</v>
      </c>
      <c r="D155" s="31" t="s">
        <v>0</v>
      </c>
      <c r="E155" s="32">
        <v>0.62652777777777779</v>
      </c>
      <c r="F155" s="33">
        <v>0.62652777777777779</v>
      </c>
      <c r="I155" s="173">
        <f>(F155-E155)*86400</f>
        <v>0</v>
      </c>
      <c r="J155" s="2">
        <f>(E156-E155)*86400</f>
        <v>34.999999999999076</v>
      </c>
      <c r="K155" s="173">
        <v>35</v>
      </c>
      <c r="L155" s="173">
        <v>26.33</v>
      </c>
      <c r="M155" s="38">
        <f t="shared" ref="M155:M171" si="0">L155/K155*0.0113636*60</f>
        <v>0.51292043657142861</v>
      </c>
      <c r="N155" s="3">
        <f>N154+K155</f>
        <v>56.162172426888922</v>
      </c>
      <c r="O155" s="3">
        <v>56.162172426888922</v>
      </c>
      <c r="P155" s="4">
        <f t="shared" ref="P155:P171" si="1">O155/60</f>
        <v>0.93603620711481539</v>
      </c>
      <c r="Q155" s="173">
        <f t="shared" ref="Q155:Q171" si="2">Q154+L155</f>
        <v>42.25</v>
      </c>
      <c r="R155" s="173">
        <v>42.25</v>
      </c>
      <c r="S155" s="173">
        <v>2</v>
      </c>
      <c r="X155" s="4">
        <v>0.93603620711481539</v>
      </c>
      <c r="Y155" s="173">
        <v>42.25</v>
      </c>
      <c r="Z155" s="38">
        <v>0.51292043657142861</v>
      </c>
    </row>
    <row r="156" spans="2:26" x14ac:dyDescent="0.25">
      <c r="B156" s="30">
        <v>302320</v>
      </c>
      <c r="C156" s="31">
        <v>20017</v>
      </c>
      <c r="D156" s="31" t="s">
        <v>5</v>
      </c>
      <c r="E156" s="32">
        <v>0.62693287037037038</v>
      </c>
      <c r="F156" s="33">
        <v>0.6272106481481482</v>
      </c>
      <c r="I156" s="173">
        <f t="shared" ref="I156:I171" si="3">(F156-E156)*86400</f>
        <v>24.000000000003752</v>
      </c>
      <c r="J156" s="2">
        <f t="shared" ref="J156:J170" si="4">(E157-E156)*86400</f>
        <v>24.000000000003752</v>
      </c>
      <c r="K156" s="173">
        <v>24</v>
      </c>
      <c r="L156" s="173">
        <v>30.75</v>
      </c>
      <c r="M156" s="38">
        <f t="shared" si="0"/>
        <v>0.87357675000000001</v>
      </c>
      <c r="N156" s="3">
        <f t="shared" ref="N156:N171" si="5">N155+K156</f>
        <v>80.16217242688893</v>
      </c>
      <c r="O156" s="3">
        <v>80.16217242688893</v>
      </c>
      <c r="P156" s="4">
        <f t="shared" si="1"/>
        <v>1.3360362071148155</v>
      </c>
      <c r="Q156" s="173">
        <f t="shared" si="2"/>
        <v>73</v>
      </c>
      <c r="R156" s="173">
        <v>73</v>
      </c>
      <c r="S156" s="173">
        <v>3</v>
      </c>
      <c r="X156" s="4">
        <v>1.3360362071148155</v>
      </c>
      <c r="Y156" s="173">
        <v>73</v>
      </c>
      <c r="Z156" s="38">
        <v>0.87357675000000001</v>
      </c>
    </row>
    <row r="157" spans="2:26" x14ac:dyDescent="0.25">
      <c r="B157" s="30">
        <v>302320</v>
      </c>
      <c r="C157" s="31">
        <v>20030</v>
      </c>
      <c r="D157" s="31" t="s">
        <v>6</v>
      </c>
      <c r="E157" s="32">
        <v>0.6272106481481482</v>
      </c>
      <c r="F157" s="33">
        <v>0.6272106481481482</v>
      </c>
      <c r="I157" s="173">
        <f t="shared" si="3"/>
        <v>0</v>
      </c>
      <c r="J157" s="2">
        <f t="shared" si="4"/>
        <v>40.999999999990422</v>
      </c>
      <c r="K157" s="173">
        <v>41</v>
      </c>
      <c r="L157" s="173">
        <v>40.5</v>
      </c>
      <c r="M157" s="38">
        <f t="shared" si="0"/>
        <v>0.67350117073170734</v>
      </c>
      <c r="N157" s="3">
        <f t="shared" si="5"/>
        <v>121.16217242688893</v>
      </c>
      <c r="O157" s="3">
        <v>121.16217242688893</v>
      </c>
      <c r="P157" s="4">
        <f t="shared" si="1"/>
        <v>2.0193695404481486</v>
      </c>
      <c r="Q157" s="173">
        <f t="shared" si="2"/>
        <v>113.5</v>
      </c>
      <c r="R157" s="173">
        <v>113.5</v>
      </c>
      <c r="S157" s="173">
        <v>4</v>
      </c>
      <c r="X157" s="4">
        <v>2.0193695404481486</v>
      </c>
      <c r="Y157" s="173">
        <v>113.5</v>
      </c>
      <c r="Z157" s="38">
        <v>0.67350117073170734</v>
      </c>
    </row>
    <row r="158" spans="2:26" x14ac:dyDescent="0.25">
      <c r="B158" s="30">
        <v>302320</v>
      </c>
      <c r="C158" s="31">
        <v>20035</v>
      </c>
      <c r="D158" s="31" t="s">
        <v>8</v>
      </c>
      <c r="E158" s="32">
        <v>0.62768518518518512</v>
      </c>
      <c r="F158" s="33">
        <v>0.62788194444444445</v>
      </c>
      <c r="I158" s="173">
        <f t="shared" si="3"/>
        <v>17.000000000005855</v>
      </c>
      <c r="J158" s="2">
        <f t="shared" si="4"/>
        <v>17.000000000005855</v>
      </c>
      <c r="K158" s="173">
        <v>17</v>
      </c>
      <c r="L158" s="173">
        <v>29.58</v>
      </c>
      <c r="M158" s="38">
        <f t="shared" si="0"/>
        <v>1.1863598399999999</v>
      </c>
      <c r="N158" s="3">
        <f t="shared" si="5"/>
        <v>138.16217242688893</v>
      </c>
      <c r="O158" s="3">
        <v>138.16217242688893</v>
      </c>
      <c r="P158" s="4">
        <f t="shared" si="1"/>
        <v>2.3027028737814823</v>
      </c>
      <c r="Q158" s="173">
        <f t="shared" si="2"/>
        <v>143.07999999999998</v>
      </c>
      <c r="R158" s="173">
        <v>143.07999999999998</v>
      </c>
      <c r="S158" s="173">
        <v>5</v>
      </c>
      <c r="X158" s="4">
        <v>2.3027028737814823</v>
      </c>
      <c r="Y158" s="173">
        <v>143.07999999999998</v>
      </c>
      <c r="Z158" s="38">
        <v>1.1863598399999999</v>
      </c>
    </row>
    <row r="159" spans="2:26" x14ac:dyDescent="0.25">
      <c r="B159" s="30">
        <v>302320</v>
      </c>
      <c r="C159" s="31">
        <v>20052</v>
      </c>
      <c r="D159" s="31" t="s">
        <v>7</v>
      </c>
      <c r="E159" s="32">
        <v>0.62788194444444445</v>
      </c>
      <c r="F159" s="33">
        <v>0.62788194444444445</v>
      </c>
      <c r="I159" s="173">
        <f t="shared" si="3"/>
        <v>0</v>
      </c>
      <c r="J159" s="2">
        <f t="shared" si="4"/>
        <v>34.000000000002117</v>
      </c>
      <c r="K159" s="173">
        <v>34</v>
      </c>
      <c r="L159" s="173">
        <v>28.08</v>
      </c>
      <c r="M159" s="38">
        <f t="shared" si="0"/>
        <v>0.5630998023529411</v>
      </c>
      <c r="N159" s="3">
        <f t="shared" si="5"/>
        <v>172.16217242688893</v>
      </c>
      <c r="O159" s="3">
        <v>172.16217242688893</v>
      </c>
      <c r="P159" s="4">
        <f t="shared" si="1"/>
        <v>2.8693695404481487</v>
      </c>
      <c r="Q159" s="173">
        <f t="shared" si="2"/>
        <v>171.15999999999997</v>
      </c>
      <c r="R159" s="173">
        <v>171.15999999999997</v>
      </c>
      <c r="S159" s="173">
        <v>6</v>
      </c>
      <c r="X159" s="4">
        <v>2.8693695404481487</v>
      </c>
      <c r="Y159" s="173">
        <v>171.15999999999997</v>
      </c>
      <c r="Z159" s="38">
        <v>0.5630998023529411</v>
      </c>
    </row>
    <row r="160" spans="2:26" x14ac:dyDescent="0.25">
      <c r="B160" s="30">
        <v>302320</v>
      </c>
      <c r="C160" s="31">
        <v>20056</v>
      </c>
      <c r="D160" s="31" t="s">
        <v>9</v>
      </c>
      <c r="E160" s="32">
        <v>0.62827546296296299</v>
      </c>
      <c r="F160" s="33">
        <v>0.6285532407407407</v>
      </c>
      <c r="I160" s="173">
        <f t="shared" si="3"/>
        <v>23.999999999994159</v>
      </c>
      <c r="J160" s="2">
        <f t="shared" si="4"/>
        <v>23.999999999994159</v>
      </c>
      <c r="K160" s="173">
        <v>24</v>
      </c>
      <c r="L160" s="173">
        <v>26</v>
      </c>
      <c r="M160" s="38">
        <f t="shared" si="0"/>
        <v>0.7386339999999999</v>
      </c>
      <c r="N160" s="3">
        <f t="shared" si="5"/>
        <v>196.16217242688893</v>
      </c>
      <c r="O160" s="3">
        <v>196.16217242688893</v>
      </c>
      <c r="P160" s="4">
        <f t="shared" si="1"/>
        <v>3.2693695404481486</v>
      </c>
      <c r="Q160" s="173">
        <f t="shared" si="2"/>
        <v>197.15999999999997</v>
      </c>
      <c r="R160" s="173">
        <v>197.15999999999997</v>
      </c>
      <c r="S160" s="173">
        <v>7</v>
      </c>
      <c r="X160" s="4">
        <v>3.2693695404481486</v>
      </c>
      <c r="Y160" s="173">
        <v>197.15999999999997</v>
      </c>
      <c r="Z160" s="38">
        <v>0.7386339999999999</v>
      </c>
    </row>
    <row r="161" spans="1:37" x14ac:dyDescent="0.25">
      <c r="B161" s="30">
        <v>302320</v>
      </c>
      <c r="C161" s="31">
        <v>20059</v>
      </c>
      <c r="D161" s="31" t="s">
        <v>10</v>
      </c>
      <c r="E161" s="32">
        <v>0.6285532407407407</v>
      </c>
      <c r="F161" s="33">
        <v>0.62865740740740739</v>
      </c>
      <c r="I161" s="173">
        <f t="shared" si="3"/>
        <v>9.0000000000014069</v>
      </c>
      <c r="J161" s="2">
        <f t="shared" si="4"/>
        <v>9.0000000000014069</v>
      </c>
      <c r="K161" s="173">
        <v>9</v>
      </c>
      <c r="L161" s="173">
        <v>15.67</v>
      </c>
      <c r="M161" s="38">
        <f t="shared" si="0"/>
        <v>1.1871174133333333</v>
      </c>
      <c r="N161" s="3">
        <f t="shared" si="5"/>
        <v>205.16217242688893</v>
      </c>
      <c r="O161" s="3">
        <v>205.16217242688893</v>
      </c>
      <c r="P161" s="4">
        <f t="shared" si="1"/>
        <v>3.419369540448149</v>
      </c>
      <c r="Q161" s="173">
        <f t="shared" si="2"/>
        <v>212.82999999999996</v>
      </c>
      <c r="R161" s="173">
        <v>212.82999999999996</v>
      </c>
      <c r="S161" s="173">
        <v>8</v>
      </c>
      <c r="X161" s="4">
        <v>3.419369540448149</v>
      </c>
      <c r="Y161" s="173">
        <v>212.82999999999996</v>
      </c>
      <c r="Z161" s="38">
        <v>1.1871174133333333</v>
      </c>
    </row>
    <row r="162" spans="1:37" x14ac:dyDescent="0.25">
      <c r="B162" s="30">
        <v>302320</v>
      </c>
      <c r="C162" s="31">
        <v>20044</v>
      </c>
      <c r="D162" s="31" t="s">
        <v>180</v>
      </c>
      <c r="E162" s="32">
        <v>0.62865740740740739</v>
      </c>
      <c r="F162" s="33">
        <v>0.62865740740740739</v>
      </c>
      <c r="I162" s="173">
        <f t="shared" si="3"/>
        <v>0</v>
      </c>
      <c r="J162" s="2">
        <f t="shared" si="4"/>
        <v>22.000000000000242</v>
      </c>
      <c r="K162" s="173">
        <v>22</v>
      </c>
      <c r="L162" s="173">
        <v>24.5</v>
      </c>
      <c r="M162" s="38">
        <f t="shared" si="0"/>
        <v>0.75929509090909075</v>
      </c>
      <c r="N162" s="3">
        <f t="shared" si="5"/>
        <v>227.16217242688893</v>
      </c>
      <c r="O162" s="3">
        <v>227.16217242688893</v>
      </c>
      <c r="P162" s="4">
        <f t="shared" si="1"/>
        <v>3.7860362071148157</v>
      </c>
      <c r="Q162" s="173">
        <f t="shared" si="2"/>
        <v>237.32999999999996</v>
      </c>
      <c r="R162" s="173">
        <v>237.32999999999996</v>
      </c>
      <c r="S162" s="173">
        <v>9</v>
      </c>
      <c r="X162" s="4">
        <v>3.7860362071148157</v>
      </c>
      <c r="Y162" s="173">
        <v>237.32999999999996</v>
      </c>
      <c r="Z162" s="38">
        <v>0.75929509090909075</v>
      </c>
    </row>
    <row r="163" spans="1:37" x14ac:dyDescent="0.25">
      <c r="B163" s="30">
        <v>302320</v>
      </c>
      <c r="C163" s="31">
        <v>20045</v>
      </c>
      <c r="D163" s="31" t="s">
        <v>14</v>
      </c>
      <c r="E163" s="32">
        <v>0.62891203703703702</v>
      </c>
      <c r="F163" s="33">
        <v>0.6291782407407408</v>
      </c>
      <c r="I163" s="173">
        <f t="shared" si="3"/>
        <v>23.000000000006793</v>
      </c>
      <c r="J163" s="2">
        <f t="shared" si="4"/>
        <v>23.000000000006793</v>
      </c>
      <c r="K163" s="173">
        <v>23</v>
      </c>
      <c r="L163" s="173">
        <v>36</v>
      </c>
      <c r="M163" s="38">
        <f t="shared" si="0"/>
        <v>1.0671902608695654</v>
      </c>
      <c r="N163" s="3">
        <f t="shared" si="5"/>
        <v>250.16217242688893</v>
      </c>
      <c r="O163" s="3">
        <v>250.16217242688893</v>
      </c>
      <c r="P163" s="4">
        <f t="shared" si="1"/>
        <v>4.169369540448149</v>
      </c>
      <c r="Q163" s="173">
        <f t="shared" si="2"/>
        <v>273.32999999999993</v>
      </c>
      <c r="R163" s="173">
        <v>273.32999999999993</v>
      </c>
      <c r="S163" s="173">
        <v>10</v>
      </c>
      <c r="X163" s="4">
        <v>4.169369540448149</v>
      </c>
      <c r="Y163" s="173">
        <v>273.32999999999993</v>
      </c>
      <c r="Z163" s="38">
        <v>1.0671902608695654</v>
      </c>
    </row>
    <row r="164" spans="1:37" x14ac:dyDescent="0.25">
      <c r="B164" s="30">
        <v>302320</v>
      </c>
      <c r="C164" s="31">
        <v>20049</v>
      </c>
      <c r="D164" s="31" t="s">
        <v>13</v>
      </c>
      <c r="E164" s="32">
        <v>0.6291782407407408</v>
      </c>
      <c r="F164" s="33">
        <v>0.6291782407407408</v>
      </c>
      <c r="I164" s="173">
        <f t="shared" si="3"/>
        <v>0</v>
      </c>
      <c r="J164" s="2">
        <f t="shared" si="4"/>
        <v>47.999999999997911</v>
      </c>
      <c r="K164" s="173">
        <v>48</v>
      </c>
      <c r="L164" s="173">
        <v>27.25</v>
      </c>
      <c r="M164" s="38">
        <f t="shared" si="0"/>
        <v>0.387072625</v>
      </c>
      <c r="N164" s="3">
        <f t="shared" si="5"/>
        <v>298.1621724268889</v>
      </c>
      <c r="O164" s="3">
        <v>298.1621724268889</v>
      </c>
      <c r="P164" s="4">
        <f t="shared" si="1"/>
        <v>4.9693695404481479</v>
      </c>
      <c r="Q164" s="173">
        <f t="shared" si="2"/>
        <v>300.57999999999993</v>
      </c>
      <c r="R164" s="173">
        <v>300.57999999999993</v>
      </c>
      <c r="S164" s="173">
        <v>11</v>
      </c>
      <c r="X164" s="4">
        <v>4.9693695404481479</v>
      </c>
      <c r="Y164" s="173">
        <v>300.57999999999993</v>
      </c>
      <c r="Z164" s="38">
        <v>0.387072625</v>
      </c>
    </row>
    <row r="165" spans="1:37" x14ac:dyDescent="0.25">
      <c r="B165" s="30">
        <v>302320</v>
      </c>
      <c r="C165" s="31">
        <v>20050</v>
      </c>
      <c r="D165" s="31" t="s">
        <v>12</v>
      </c>
      <c r="E165" s="32">
        <v>0.62973379629629633</v>
      </c>
      <c r="F165" s="33">
        <v>0.63006944444444446</v>
      </c>
      <c r="I165" s="173">
        <f t="shared" si="3"/>
        <v>28.999999999998138</v>
      </c>
      <c r="J165" s="2">
        <f t="shared" si="4"/>
        <v>28.999999999998138</v>
      </c>
      <c r="K165" s="173">
        <v>29</v>
      </c>
      <c r="L165" s="173">
        <v>34.04</v>
      </c>
      <c r="M165" s="38">
        <f t="shared" si="0"/>
        <v>0.80031091862068959</v>
      </c>
      <c r="N165" s="3">
        <f t="shared" si="5"/>
        <v>327.1621724268889</v>
      </c>
      <c r="O165" s="3">
        <v>327.1621724268889</v>
      </c>
      <c r="P165" s="4">
        <f t="shared" si="1"/>
        <v>5.4527028737814813</v>
      </c>
      <c r="Q165" s="173">
        <f t="shared" si="2"/>
        <v>334.61999999999995</v>
      </c>
      <c r="R165" s="173">
        <v>334.61999999999995</v>
      </c>
      <c r="S165" s="173">
        <v>12</v>
      </c>
      <c r="X165" s="4">
        <v>5.4527028737814813</v>
      </c>
      <c r="Y165" s="173">
        <v>334.61999999999995</v>
      </c>
      <c r="Z165" s="38">
        <v>0.80031091862068959</v>
      </c>
    </row>
    <row r="166" spans="1:37" x14ac:dyDescent="0.25">
      <c r="B166" s="30">
        <v>302320</v>
      </c>
      <c r="C166" s="31">
        <v>20027</v>
      </c>
      <c r="D166" s="31" t="s">
        <v>38</v>
      </c>
      <c r="E166" s="32">
        <v>0.63006944444444446</v>
      </c>
      <c r="F166" s="33">
        <v>0.63006944444444446</v>
      </c>
      <c r="I166" s="173">
        <f t="shared" si="3"/>
        <v>0</v>
      </c>
      <c r="J166" s="2">
        <f t="shared" si="4"/>
        <v>22.000000000000242</v>
      </c>
      <c r="K166" s="173">
        <v>22</v>
      </c>
      <c r="L166" s="173">
        <v>26.67</v>
      </c>
      <c r="M166" s="38">
        <f t="shared" si="0"/>
        <v>0.82654694181818189</v>
      </c>
      <c r="N166" s="3">
        <f t="shared" si="5"/>
        <v>349.1621724268889</v>
      </c>
      <c r="O166" s="3">
        <v>349.1621724268889</v>
      </c>
      <c r="P166" s="4">
        <f t="shared" si="1"/>
        <v>5.8193695404481485</v>
      </c>
      <c r="Q166" s="173">
        <f t="shared" si="2"/>
        <v>361.28999999999996</v>
      </c>
      <c r="R166" s="173">
        <v>361.28999999999996</v>
      </c>
      <c r="S166" s="173">
        <v>13</v>
      </c>
      <c r="X166" s="4">
        <v>5.8193695404481485</v>
      </c>
      <c r="Y166" s="173">
        <v>361.28999999999996</v>
      </c>
      <c r="Z166" s="38">
        <v>0.82654694181818189</v>
      </c>
    </row>
    <row r="167" spans="1:37" x14ac:dyDescent="0.25">
      <c r="B167" s="30">
        <v>302320</v>
      </c>
      <c r="C167" s="31">
        <v>20025</v>
      </c>
      <c r="D167" s="31" t="s">
        <v>39</v>
      </c>
      <c r="E167" s="32">
        <v>0.63032407407407409</v>
      </c>
      <c r="F167" s="33">
        <v>0.63061342592592595</v>
      </c>
      <c r="I167" s="173">
        <f t="shared" si="3"/>
        <v>25.000000000000711</v>
      </c>
      <c r="J167" s="2">
        <f t="shared" si="4"/>
        <v>25.000000000000711</v>
      </c>
      <c r="K167" s="173">
        <v>25</v>
      </c>
      <c r="L167" s="173">
        <v>28.42</v>
      </c>
      <c r="M167" s="38">
        <f t="shared" si="0"/>
        <v>0.77508842879999995</v>
      </c>
      <c r="N167" s="3">
        <f t="shared" si="5"/>
        <v>374.1621724268889</v>
      </c>
      <c r="O167" s="3">
        <v>374.1621724268889</v>
      </c>
      <c r="P167" s="4">
        <f t="shared" si="1"/>
        <v>6.2360362071148154</v>
      </c>
      <c r="Q167" s="173">
        <f t="shared" si="2"/>
        <v>389.71</v>
      </c>
      <c r="R167" s="173">
        <v>389.71</v>
      </c>
      <c r="S167" s="173">
        <v>14</v>
      </c>
      <c r="X167" s="4">
        <v>6.2360362071148154</v>
      </c>
      <c r="Y167" s="173">
        <v>389.71</v>
      </c>
      <c r="Z167" s="38">
        <v>0.77508842879999995</v>
      </c>
    </row>
    <row r="168" spans="1:37" x14ac:dyDescent="0.25">
      <c r="B168" s="30">
        <v>302320</v>
      </c>
      <c r="C168" s="31">
        <v>20015</v>
      </c>
      <c r="D168" s="31" t="s">
        <v>37</v>
      </c>
      <c r="E168" s="32">
        <v>0.63061342592592595</v>
      </c>
      <c r="F168" s="33">
        <v>0.6308449074074074</v>
      </c>
      <c r="I168" s="173">
        <f t="shared" si="3"/>
        <v>19.999999999996732</v>
      </c>
      <c r="J168" s="2">
        <f t="shared" si="4"/>
        <v>19.999999999996732</v>
      </c>
      <c r="K168" s="173">
        <v>20</v>
      </c>
      <c r="L168" s="173">
        <v>28.58</v>
      </c>
      <c r="M168" s="38">
        <f t="shared" si="0"/>
        <v>0.9743150639999999</v>
      </c>
      <c r="N168" s="3">
        <f t="shared" si="5"/>
        <v>394.1621724268889</v>
      </c>
      <c r="O168" s="3">
        <v>394.1621724268889</v>
      </c>
      <c r="P168" s="4">
        <f t="shared" si="1"/>
        <v>6.5693695404481485</v>
      </c>
      <c r="Q168" s="173">
        <f t="shared" si="2"/>
        <v>418.28999999999996</v>
      </c>
      <c r="R168" s="173">
        <v>418.28999999999996</v>
      </c>
      <c r="S168" s="173">
        <v>15</v>
      </c>
      <c r="X168" s="4">
        <v>6.5693695404481485</v>
      </c>
      <c r="Y168" s="173">
        <v>418.28999999999996</v>
      </c>
      <c r="Z168" s="38">
        <v>0.9743150639999999</v>
      </c>
    </row>
    <row r="169" spans="1:37" x14ac:dyDescent="0.25">
      <c r="B169" s="30">
        <v>302320</v>
      </c>
      <c r="C169" s="31">
        <v>20013</v>
      </c>
      <c r="D169" s="31" t="s">
        <v>36</v>
      </c>
      <c r="E169" s="32">
        <v>0.6308449074074074</v>
      </c>
      <c r="F169" s="33">
        <v>0.6308449074074074</v>
      </c>
      <c r="I169" s="173">
        <f t="shared" si="3"/>
        <v>0</v>
      </c>
      <c r="J169" s="2">
        <f t="shared" si="4"/>
        <v>20.000000000006324</v>
      </c>
      <c r="K169" s="173">
        <v>20</v>
      </c>
      <c r="L169" s="173">
        <v>26.5</v>
      </c>
      <c r="M169" s="38">
        <f t="shared" si="0"/>
        <v>0.90340619999999994</v>
      </c>
      <c r="N169" s="3">
        <f t="shared" si="5"/>
        <v>414.1621724268889</v>
      </c>
      <c r="O169" s="3">
        <v>414.1621724268889</v>
      </c>
      <c r="P169" s="4">
        <f t="shared" si="1"/>
        <v>6.9027028737814815</v>
      </c>
      <c r="Q169" s="173">
        <f t="shared" si="2"/>
        <v>444.78999999999996</v>
      </c>
      <c r="R169" s="173">
        <v>444.78999999999996</v>
      </c>
      <c r="S169" s="173">
        <v>16</v>
      </c>
      <c r="X169" s="4">
        <v>6.9027028737814815</v>
      </c>
      <c r="Y169" s="173">
        <v>444.78999999999996</v>
      </c>
      <c r="Z169" s="38">
        <v>0.90340619999999994</v>
      </c>
    </row>
    <row r="170" spans="1:37" x14ac:dyDescent="0.25">
      <c r="B170" s="30">
        <v>302320</v>
      </c>
      <c r="C170" s="31">
        <v>20004</v>
      </c>
      <c r="D170" s="31" t="s">
        <v>2</v>
      </c>
      <c r="E170" s="32">
        <v>0.63107638888888895</v>
      </c>
      <c r="F170" s="33">
        <v>0.63134259259259262</v>
      </c>
      <c r="I170" s="173">
        <f t="shared" si="3"/>
        <v>22.9999999999972</v>
      </c>
      <c r="J170" s="2">
        <f t="shared" si="4"/>
        <v>22.9999999999972</v>
      </c>
      <c r="K170" s="173">
        <v>23</v>
      </c>
      <c r="L170" s="173">
        <v>31.17</v>
      </c>
      <c r="M170" s="38">
        <f t="shared" si="0"/>
        <v>0.92400890086956533</v>
      </c>
      <c r="N170" s="3">
        <f t="shared" si="5"/>
        <v>437.1621724268889</v>
      </c>
      <c r="O170" s="3">
        <v>437.1621724268889</v>
      </c>
      <c r="P170" s="4">
        <f t="shared" si="1"/>
        <v>7.2860362071148153</v>
      </c>
      <c r="Q170" s="173">
        <f t="shared" si="2"/>
        <v>475.96</v>
      </c>
      <c r="R170" s="173">
        <v>475.96</v>
      </c>
      <c r="S170" s="173">
        <v>17</v>
      </c>
      <c r="X170" s="4">
        <v>7.2860362071148153</v>
      </c>
      <c r="Y170" s="173">
        <v>475.96</v>
      </c>
      <c r="Z170" s="38">
        <v>0.92400890086956533</v>
      </c>
    </row>
    <row r="171" spans="1:37" x14ac:dyDescent="0.25">
      <c r="B171" s="34">
        <v>302320</v>
      </c>
      <c r="C171" s="35">
        <v>20010</v>
      </c>
      <c r="D171" s="35" t="s">
        <v>1</v>
      </c>
      <c r="E171" s="36">
        <v>0.63134259259259262</v>
      </c>
      <c r="F171" s="37">
        <v>0.63151620370370376</v>
      </c>
      <c r="I171" s="173">
        <f t="shared" si="3"/>
        <v>15.000000000002345</v>
      </c>
      <c r="J171" s="53">
        <f>L171*J170/L170</f>
        <v>8.116778954121564</v>
      </c>
      <c r="K171" s="38">
        <v>8.116778954121564</v>
      </c>
      <c r="L171" s="173">
        <v>11</v>
      </c>
      <c r="M171" s="38">
        <f t="shared" si="0"/>
        <v>0.92400890086967791</v>
      </c>
      <c r="N171" s="3">
        <f t="shared" si="5"/>
        <v>445.27895138101047</v>
      </c>
      <c r="O171" s="3">
        <v>445.27895138101047</v>
      </c>
      <c r="P171" s="4">
        <f t="shared" si="1"/>
        <v>7.4213158563501747</v>
      </c>
      <c r="Q171" s="173">
        <f t="shared" si="2"/>
        <v>486.96</v>
      </c>
      <c r="R171" s="173">
        <v>486.96</v>
      </c>
      <c r="X171" s="4">
        <v>7.4213158563501747</v>
      </c>
      <c r="Y171" s="173">
        <v>486.96</v>
      </c>
      <c r="Z171" s="38">
        <v>0.92400890086967791</v>
      </c>
      <c r="AC171" s="483">
        <v>302320</v>
      </c>
      <c r="AD171" s="483">
        <v>20008</v>
      </c>
      <c r="AE171" s="485">
        <v>42613</v>
      </c>
      <c r="AF171" s="483">
        <v>2</v>
      </c>
      <c r="AG171" s="483">
        <v>486.96</v>
      </c>
      <c r="AH171" s="381">
        <v>0.62612268518518521</v>
      </c>
      <c r="AI171" s="489" t="s">
        <v>802</v>
      </c>
      <c r="AJ171" s="489">
        <v>1.079734</v>
      </c>
      <c r="AK171" s="381">
        <v>0.63134259259259262</v>
      </c>
    </row>
    <row r="172" spans="1:37" x14ac:dyDescent="0.25">
      <c r="B172" s="173">
        <v>302320</v>
      </c>
      <c r="C172" s="173">
        <v>20236</v>
      </c>
      <c r="D172" s="173" t="s">
        <v>452</v>
      </c>
      <c r="E172" s="1">
        <v>0.63151620370370376</v>
      </c>
      <c r="F172" s="1">
        <v>0.63157407407407407</v>
      </c>
      <c r="G172" s="173">
        <v>5</v>
      </c>
      <c r="H172" s="173" t="s">
        <v>580</v>
      </c>
      <c r="M172" s="38">
        <f>AVERAGE(M155:M170)</f>
        <v>0.82202774024228131</v>
      </c>
    </row>
    <row r="173" spans="1:37" x14ac:dyDescent="0.25">
      <c r="B173" s="173">
        <v>302320</v>
      </c>
      <c r="C173" s="183">
        <v>20008</v>
      </c>
      <c r="D173" s="173" t="s">
        <v>579</v>
      </c>
      <c r="E173" s="1">
        <v>0.63157407407407407</v>
      </c>
      <c r="F173" s="1">
        <v>0.63157407407407407</v>
      </c>
      <c r="G173" s="173" t="s">
        <v>566</v>
      </c>
      <c r="H173" s="173" t="s">
        <v>566</v>
      </c>
    </row>
    <row r="176" spans="1:37" x14ac:dyDescent="0.25">
      <c r="A176" s="40">
        <v>42614</v>
      </c>
      <c r="B176" s="173">
        <v>302320</v>
      </c>
      <c r="C176" s="173">
        <v>20236</v>
      </c>
      <c r="D176" s="173" t="s">
        <v>452</v>
      </c>
      <c r="E176" s="1">
        <v>0.37376157407407407</v>
      </c>
      <c r="F176" s="1">
        <v>0.37377314814814816</v>
      </c>
      <c r="G176" s="173">
        <v>1</v>
      </c>
      <c r="H176" s="173" t="s">
        <v>581</v>
      </c>
    </row>
    <row r="177" spans="2:26" x14ac:dyDescent="0.25">
      <c r="B177" s="173">
        <v>302320</v>
      </c>
      <c r="C177" s="173">
        <v>20236</v>
      </c>
      <c r="D177" s="173" t="s">
        <v>452</v>
      </c>
      <c r="E177" s="1">
        <v>0.37377314814814816</v>
      </c>
      <c r="F177" s="1">
        <v>0.37387731481481484</v>
      </c>
      <c r="G177" s="173">
        <v>0</v>
      </c>
      <c r="H177" s="173" t="s">
        <v>580</v>
      </c>
    </row>
    <row r="178" spans="2:26" x14ac:dyDescent="0.25">
      <c r="B178" s="173">
        <v>302320</v>
      </c>
      <c r="C178" s="183">
        <v>20008</v>
      </c>
      <c r="D178" s="173" t="s">
        <v>579</v>
      </c>
      <c r="E178" s="1">
        <v>0.37377314814814816</v>
      </c>
      <c r="F178" s="1">
        <v>0.37377314814814816</v>
      </c>
      <c r="G178" s="173" t="s">
        <v>566</v>
      </c>
      <c r="H178" s="173" t="s">
        <v>566</v>
      </c>
    </row>
    <row r="179" spans="2:26" x14ac:dyDescent="0.25">
      <c r="B179" s="26">
        <v>302320</v>
      </c>
      <c r="C179" s="27">
        <v>20010</v>
      </c>
      <c r="D179" s="27" t="s">
        <v>1</v>
      </c>
      <c r="E179" s="28">
        <v>0.37387731481481484</v>
      </c>
      <c r="F179" s="29">
        <v>0.37387731481481484</v>
      </c>
      <c r="I179" s="173">
        <f>(F179-E179)*86400</f>
        <v>0</v>
      </c>
      <c r="J179" s="2">
        <f>L179*J180/L180</f>
        <v>36.882643372579743</v>
      </c>
      <c r="K179" s="3">
        <v>36.882643372579743</v>
      </c>
      <c r="L179" s="173">
        <v>15.92</v>
      </c>
      <c r="M179" s="38">
        <f t="shared" ref="M179:M196" si="6">L179/K179*0.0113636*60</f>
        <v>0.29429861114753353</v>
      </c>
      <c r="N179" s="3">
        <f>K179</f>
        <v>36.882643372579743</v>
      </c>
      <c r="O179" s="3">
        <v>36.882643372579743</v>
      </c>
      <c r="P179" s="4">
        <f>O179/60</f>
        <v>0.614710722876329</v>
      </c>
      <c r="Q179" s="173">
        <f>L179</f>
        <v>15.92</v>
      </c>
      <c r="R179" s="173">
        <v>15.92</v>
      </c>
      <c r="S179" s="173">
        <v>1</v>
      </c>
      <c r="X179" s="4">
        <v>0.614710722876329</v>
      </c>
      <c r="Y179" s="173">
        <v>15.92</v>
      </c>
      <c r="Z179" s="38">
        <v>0.29429861114753353</v>
      </c>
    </row>
    <row r="180" spans="2:26" x14ac:dyDescent="0.25">
      <c r="B180" s="30">
        <v>302320</v>
      </c>
      <c r="C180" s="31">
        <v>20021</v>
      </c>
      <c r="D180" s="31" t="s">
        <v>0</v>
      </c>
      <c r="E180" s="32">
        <v>0.37425925925925929</v>
      </c>
      <c r="F180" s="33">
        <v>0.37425925925925929</v>
      </c>
      <c r="I180" s="173">
        <f>(F180-E180)*86400</f>
        <v>0</v>
      </c>
      <c r="J180" s="2">
        <f>(E181-E180)*86400</f>
        <v>61.000000000001542</v>
      </c>
      <c r="K180" s="173">
        <v>61</v>
      </c>
      <c r="L180" s="173">
        <v>26.33</v>
      </c>
      <c r="M180" s="38">
        <f t="shared" si="6"/>
        <v>0.29429861114754097</v>
      </c>
      <c r="N180" s="3">
        <f>N179+K180</f>
        <v>97.882643372579736</v>
      </c>
      <c r="O180" s="3">
        <v>97.882643372579736</v>
      </c>
      <c r="P180" s="4">
        <f t="shared" ref="P180:P196" si="7">O180/60</f>
        <v>1.6313773895429955</v>
      </c>
      <c r="Q180" s="173">
        <f t="shared" ref="Q180:Q196" si="8">Q179+L180</f>
        <v>42.25</v>
      </c>
      <c r="R180" s="173">
        <v>42.25</v>
      </c>
      <c r="S180" s="173">
        <v>2</v>
      </c>
      <c r="X180" s="4">
        <v>1.6313773895429955</v>
      </c>
      <c r="Y180" s="173">
        <v>42.25</v>
      </c>
      <c r="Z180" s="38">
        <v>0.29429861114754097</v>
      </c>
    </row>
    <row r="181" spans="2:26" x14ac:dyDescent="0.25">
      <c r="B181" s="30">
        <v>302320</v>
      </c>
      <c r="C181" s="31">
        <v>20017</v>
      </c>
      <c r="D181" s="31" t="s">
        <v>5</v>
      </c>
      <c r="E181" s="32">
        <v>0.37496527777777783</v>
      </c>
      <c r="F181" s="33">
        <v>0.37518518518518523</v>
      </c>
      <c r="I181" s="173">
        <f t="shared" ref="I181:I195" si="9">(F181-E181)*86400</f>
        <v>18.999999999999773</v>
      </c>
      <c r="J181" s="2">
        <f t="shared" ref="J181:J195" si="10">(E182-E181)*86400</f>
        <v>18.999999999999773</v>
      </c>
      <c r="K181" s="173">
        <v>19</v>
      </c>
      <c r="L181" s="173">
        <v>30.75</v>
      </c>
      <c r="M181" s="38">
        <f t="shared" si="6"/>
        <v>1.1034653684210525</v>
      </c>
      <c r="N181" s="3">
        <f t="shared" ref="N181:N196" si="11">N180+K181</f>
        <v>116.88264337257974</v>
      </c>
      <c r="O181" s="3">
        <v>116.88264337257974</v>
      </c>
      <c r="P181" s="4">
        <f t="shared" si="7"/>
        <v>1.9480440562096624</v>
      </c>
      <c r="Q181" s="173">
        <f t="shared" si="8"/>
        <v>73</v>
      </c>
      <c r="R181" s="173">
        <v>73</v>
      </c>
      <c r="S181" s="173">
        <v>3</v>
      </c>
      <c r="X181" s="4">
        <v>1.9480440562096624</v>
      </c>
      <c r="Y181" s="173">
        <v>73</v>
      </c>
      <c r="Z181" s="38">
        <v>1.1034653684210525</v>
      </c>
    </row>
    <row r="182" spans="2:26" x14ac:dyDescent="0.25">
      <c r="B182" s="30">
        <v>302320</v>
      </c>
      <c r="C182" s="31">
        <v>20030</v>
      </c>
      <c r="D182" s="31" t="s">
        <v>6</v>
      </c>
      <c r="E182" s="32">
        <v>0.37518518518518523</v>
      </c>
      <c r="F182" s="33">
        <v>0.37557870370370372</v>
      </c>
      <c r="I182" s="173">
        <f t="shared" si="9"/>
        <v>33.999999999997321</v>
      </c>
      <c r="J182" s="2">
        <f t="shared" si="10"/>
        <v>33.999999999997321</v>
      </c>
      <c r="K182" s="173">
        <v>34</v>
      </c>
      <c r="L182" s="173">
        <v>40.5</v>
      </c>
      <c r="M182" s="38">
        <f t="shared" si="6"/>
        <v>0.81216317647058822</v>
      </c>
      <c r="N182" s="3">
        <f t="shared" si="11"/>
        <v>150.88264337257974</v>
      </c>
      <c r="O182" s="3">
        <v>150.88264337257974</v>
      </c>
      <c r="P182" s="4">
        <f t="shared" si="7"/>
        <v>2.514710722876329</v>
      </c>
      <c r="Q182" s="173">
        <f t="shared" si="8"/>
        <v>113.5</v>
      </c>
      <c r="R182" s="173">
        <v>113.5</v>
      </c>
      <c r="S182" s="173">
        <v>4</v>
      </c>
      <c r="X182" s="4">
        <v>2.514710722876329</v>
      </c>
      <c r="Y182" s="173">
        <v>113.5</v>
      </c>
      <c r="Z182" s="38">
        <v>0.81216317647058822</v>
      </c>
    </row>
    <row r="183" spans="2:26" x14ac:dyDescent="0.25">
      <c r="B183" s="30">
        <v>302320</v>
      </c>
      <c r="C183" s="31">
        <v>20035</v>
      </c>
      <c r="D183" s="31" t="s">
        <v>8</v>
      </c>
      <c r="E183" s="32">
        <v>0.37557870370370372</v>
      </c>
      <c r="F183" s="33">
        <v>0.37557870370370372</v>
      </c>
      <c r="I183" s="173">
        <f t="shared" si="9"/>
        <v>0</v>
      </c>
      <c r="J183" s="2">
        <f t="shared" si="10"/>
        <v>11.99999999999708</v>
      </c>
      <c r="K183" s="173">
        <v>12</v>
      </c>
      <c r="L183" s="173">
        <v>29.58</v>
      </c>
      <c r="M183" s="38">
        <f t="shared" si="6"/>
        <v>1.68067644</v>
      </c>
      <c r="N183" s="3">
        <f t="shared" si="11"/>
        <v>162.88264337257974</v>
      </c>
      <c r="O183" s="3">
        <v>162.88264337257974</v>
      </c>
      <c r="P183" s="4">
        <f t="shared" si="7"/>
        <v>2.7147107228763288</v>
      </c>
      <c r="Q183" s="173">
        <f t="shared" si="8"/>
        <v>143.07999999999998</v>
      </c>
      <c r="R183" s="173">
        <v>143.07999999999998</v>
      </c>
      <c r="S183" s="173">
        <v>5</v>
      </c>
      <c r="X183" s="4">
        <v>2.7147107228763288</v>
      </c>
      <c r="Y183" s="173">
        <v>143.07999999999998</v>
      </c>
      <c r="Z183" s="38">
        <v>1.68067644</v>
      </c>
    </row>
    <row r="184" spans="2:26" x14ac:dyDescent="0.25">
      <c r="B184" s="30">
        <v>302320</v>
      </c>
      <c r="C184" s="31">
        <v>20052</v>
      </c>
      <c r="D184" s="31" t="s">
        <v>7</v>
      </c>
      <c r="E184" s="32">
        <v>0.37571759259259258</v>
      </c>
      <c r="F184" s="33">
        <v>0.37571759259259258</v>
      </c>
      <c r="I184" s="173">
        <f t="shared" si="9"/>
        <v>0</v>
      </c>
      <c r="J184" s="2">
        <f t="shared" si="10"/>
        <v>15.000000000002345</v>
      </c>
      <c r="K184" s="173">
        <v>15</v>
      </c>
      <c r="L184" s="173">
        <v>28.08</v>
      </c>
      <c r="M184" s="38">
        <f t="shared" si="6"/>
        <v>1.276359552</v>
      </c>
      <c r="N184" s="3">
        <f t="shared" si="11"/>
        <v>177.88264337257974</v>
      </c>
      <c r="O184" s="3">
        <v>177.88264337257974</v>
      </c>
      <c r="P184" s="4">
        <f t="shared" si="7"/>
        <v>2.9647107228763288</v>
      </c>
      <c r="Q184" s="173">
        <f t="shared" si="8"/>
        <v>171.15999999999997</v>
      </c>
      <c r="R184" s="173">
        <v>171.15999999999997</v>
      </c>
      <c r="S184" s="173">
        <v>6</v>
      </c>
      <c r="X184" s="4">
        <v>2.9647107228763288</v>
      </c>
      <c r="Y184" s="173">
        <v>171.15999999999997</v>
      </c>
      <c r="Z184" s="38">
        <v>1.276359552</v>
      </c>
    </row>
    <row r="185" spans="2:26" x14ac:dyDescent="0.25">
      <c r="B185" s="30">
        <v>302320</v>
      </c>
      <c r="C185" s="31">
        <v>20056</v>
      </c>
      <c r="D185" s="31" t="s">
        <v>9</v>
      </c>
      <c r="E185" s="32">
        <v>0.37589120370370371</v>
      </c>
      <c r="F185" s="33">
        <v>0.37667824074074074</v>
      </c>
      <c r="I185" s="173">
        <f t="shared" si="9"/>
        <v>67.999999999999432</v>
      </c>
      <c r="J185" s="2">
        <f t="shared" si="10"/>
        <v>67.999999999999432</v>
      </c>
      <c r="K185" s="173">
        <v>68</v>
      </c>
      <c r="L185" s="173">
        <v>26</v>
      </c>
      <c r="M185" s="38">
        <f t="shared" si="6"/>
        <v>0.26069435294117649</v>
      </c>
      <c r="N185" s="3">
        <f t="shared" si="11"/>
        <v>245.88264337257974</v>
      </c>
      <c r="O185" s="3">
        <v>245.88264337257974</v>
      </c>
      <c r="P185" s="4">
        <f t="shared" si="7"/>
        <v>4.0980440562096625</v>
      </c>
      <c r="Q185" s="173">
        <f t="shared" si="8"/>
        <v>197.15999999999997</v>
      </c>
      <c r="R185" s="173">
        <v>197.15999999999997</v>
      </c>
      <c r="S185" s="173">
        <v>7</v>
      </c>
      <c r="X185" s="4">
        <v>4.0980440562096625</v>
      </c>
      <c r="Y185" s="173">
        <v>197.15999999999997</v>
      </c>
      <c r="Z185" s="38">
        <v>0.26069435294117649</v>
      </c>
    </row>
    <row r="186" spans="2:26" x14ac:dyDescent="0.25">
      <c r="B186" s="30">
        <v>302320</v>
      </c>
      <c r="C186" s="31">
        <v>20059</v>
      </c>
      <c r="D186" s="31" t="s">
        <v>10</v>
      </c>
      <c r="E186" s="32">
        <v>0.37667824074074074</v>
      </c>
      <c r="F186" s="33">
        <v>0.37682870370370369</v>
      </c>
      <c r="I186" s="173">
        <f t="shared" si="9"/>
        <v>12.999999999998835</v>
      </c>
      <c r="J186" s="2">
        <f t="shared" si="10"/>
        <v>12.999999999998835</v>
      </c>
      <c r="K186" s="173">
        <v>13</v>
      </c>
      <c r="L186" s="173">
        <v>15.67</v>
      </c>
      <c r="M186" s="38">
        <f t="shared" si="6"/>
        <v>0.82185051692307687</v>
      </c>
      <c r="N186" s="3">
        <f t="shared" si="11"/>
        <v>258.88264337257976</v>
      </c>
      <c r="O186" s="3">
        <v>258.88264337257976</v>
      </c>
      <c r="P186" s="4">
        <f t="shared" si="7"/>
        <v>4.3147107228763293</v>
      </c>
      <c r="Q186" s="173">
        <f t="shared" si="8"/>
        <v>212.82999999999996</v>
      </c>
      <c r="R186" s="173">
        <v>212.82999999999996</v>
      </c>
      <c r="S186" s="173">
        <v>8</v>
      </c>
      <c r="X186" s="4">
        <v>4.3147107228763293</v>
      </c>
      <c r="Y186" s="173">
        <v>212.82999999999996</v>
      </c>
      <c r="Z186" s="38">
        <v>0.82185051692307687</v>
      </c>
    </row>
    <row r="187" spans="2:26" x14ac:dyDescent="0.25">
      <c r="B187" s="30">
        <v>302320</v>
      </c>
      <c r="C187" s="31">
        <v>20044</v>
      </c>
      <c r="D187" s="31" t="s">
        <v>180</v>
      </c>
      <c r="E187" s="32">
        <v>0.37682870370370369</v>
      </c>
      <c r="F187" s="33">
        <v>0.37682870370370369</v>
      </c>
      <c r="I187" s="173">
        <f t="shared" si="9"/>
        <v>0</v>
      </c>
      <c r="J187" s="2">
        <f t="shared" si="10"/>
        <v>16.0000000000041</v>
      </c>
      <c r="K187" s="173">
        <v>16</v>
      </c>
      <c r="L187" s="173">
        <v>24.5</v>
      </c>
      <c r="M187" s="38">
        <f t="shared" si="6"/>
        <v>1.0440307499999999</v>
      </c>
      <c r="N187" s="3">
        <f t="shared" si="11"/>
        <v>274.88264337257976</v>
      </c>
      <c r="O187" s="3">
        <v>274.88264337257976</v>
      </c>
      <c r="P187" s="4">
        <f t="shared" si="7"/>
        <v>4.5813773895429959</v>
      </c>
      <c r="Q187" s="173">
        <f t="shared" si="8"/>
        <v>237.32999999999996</v>
      </c>
      <c r="R187" s="173">
        <v>237.32999999999996</v>
      </c>
      <c r="S187" s="173">
        <v>9</v>
      </c>
      <c r="X187" s="4">
        <v>4.5813773895429959</v>
      </c>
      <c r="Y187" s="173">
        <v>237.32999999999996</v>
      </c>
      <c r="Z187" s="38">
        <v>1.0440307499999999</v>
      </c>
    </row>
    <row r="188" spans="2:26" x14ac:dyDescent="0.25">
      <c r="B188" s="30">
        <v>302320</v>
      </c>
      <c r="C188" s="31">
        <v>20045</v>
      </c>
      <c r="D188" s="31" t="s">
        <v>14</v>
      </c>
      <c r="E188" s="32">
        <v>0.37701388888888893</v>
      </c>
      <c r="F188" s="33">
        <v>0.37724537037037037</v>
      </c>
      <c r="I188" s="173">
        <f t="shared" si="9"/>
        <v>19.999999999996732</v>
      </c>
      <c r="J188" s="2">
        <f t="shared" si="10"/>
        <v>19.999999999996732</v>
      </c>
      <c r="K188" s="173">
        <v>20</v>
      </c>
      <c r="L188" s="173">
        <v>36</v>
      </c>
      <c r="M188" s="38">
        <f t="shared" si="6"/>
        <v>1.2272688</v>
      </c>
      <c r="N188" s="3">
        <f t="shared" si="11"/>
        <v>294.88264337257976</v>
      </c>
      <c r="O188" s="3">
        <v>294.88264337257976</v>
      </c>
      <c r="P188" s="4">
        <f t="shared" si="7"/>
        <v>4.9147107228763298</v>
      </c>
      <c r="Q188" s="173">
        <f t="shared" si="8"/>
        <v>273.32999999999993</v>
      </c>
      <c r="R188" s="173">
        <v>273.32999999999993</v>
      </c>
      <c r="S188" s="173">
        <v>10</v>
      </c>
      <c r="X188" s="4">
        <v>4.9147107228763298</v>
      </c>
      <c r="Y188" s="173">
        <v>273.32999999999993</v>
      </c>
      <c r="Z188" s="38">
        <v>1.2272688</v>
      </c>
    </row>
    <row r="189" spans="2:26" x14ac:dyDescent="0.25">
      <c r="B189" s="30">
        <v>302320</v>
      </c>
      <c r="C189" s="31">
        <v>20049</v>
      </c>
      <c r="D189" s="31" t="s">
        <v>13</v>
      </c>
      <c r="E189" s="32">
        <v>0.37724537037037037</v>
      </c>
      <c r="F189" s="33">
        <v>0.37744212962962959</v>
      </c>
      <c r="I189" s="173">
        <f t="shared" si="9"/>
        <v>16.999999999996263</v>
      </c>
      <c r="J189" s="2">
        <f t="shared" si="10"/>
        <v>16.999999999996263</v>
      </c>
      <c r="K189" s="173">
        <v>17</v>
      </c>
      <c r="L189" s="173">
        <v>27.25</v>
      </c>
      <c r="M189" s="38">
        <f t="shared" si="6"/>
        <v>1.0929109411764706</v>
      </c>
      <c r="N189" s="3">
        <f t="shared" si="11"/>
        <v>311.88264337257976</v>
      </c>
      <c r="O189" s="3">
        <v>311.88264337257976</v>
      </c>
      <c r="P189" s="4">
        <f t="shared" si="7"/>
        <v>5.198044056209663</v>
      </c>
      <c r="Q189" s="173">
        <f t="shared" si="8"/>
        <v>300.57999999999993</v>
      </c>
      <c r="R189" s="173">
        <v>300.57999999999993</v>
      </c>
      <c r="S189" s="173">
        <v>11</v>
      </c>
      <c r="X189" s="4">
        <v>5.198044056209663</v>
      </c>
      <c r="Y189" s="173">
        <v>300.57999999999993</v>
      </c>
      <c r="Z189" s="38">
        <v>1.0929109411764706</v>
      </c>
    </row>
    <row r="190" spans="2:26" x14ac:dyDescent="0.25">
      <c r="B190" s="30">
        <v>302320</v>
      </c>
      <c r="C190" s="31">
        <v>20050</v>
      </c>
      <c r="D190" s="31" t="s">
        <v>12</v>
      </c>
      <c r="E190" s="32">
        <v>0.37744212962962959</v>
      </c>
      <c r="F190" s="33">
        <v>0.37767361111111114</v>
      </c>
      <c r="I190" s="173">
        <f t="shared" si="9"/>
        <v>20.000000000006324</v>
      </c>
      <c r="J190" s="2">
        <f t="shared" si="10"/>
        <v>20.000000000006324</v>
      </c>
      <c r="K190" s="173">
        <v>20</v>
      </c>
      <c r="L190" s="173">
        <v>34.04</v>
      </c>
      <c r="M190" s="38">
        <f t="shared" si="6"/>
        <v>1.160450832</v>
      </c>
      <c r="N190" s="3">
        <f t="shared" si="11"/>
        <v>331.88264337257976</v>
      </c>
      <c r="O190" s="3">
        <v>331.88264337257976</v>
      </c>
      <c r="P190" s="4">
        <f t="shared" si="7"/>
        <v>5.5313773895429961</v>
      </c>
      <c r="Q190" s="173">
        <f t="shared" si="8"/>
        <v>334.61999999999995</v>
      </c>
      <c r="R190" s="173">
        <v>334.61999999999995</v>
      </c>
      <c r="S190" s="173">
        <v>12</v>
      </c>
      <c r="X190" s="4">
        <v>5.5313773895429961</v>
      </c>
      <c r="Y190" s="173">
        <v>334.61999999999995</v>
      </c>
      <c r="Z190" s="38">
        <v>1.160450832</v>
      </c>
    </row>
    <row r="191" spans="2:26" x14ac:dyDescent="0.25">
      <c r="B191" s="30">
        <v>302320</v>
      </c>
      <c r="C191" s="31">
        <v>20027</v>
      </c>
      <c r="D191" s="31" t="s">
        <v>38</v>
      </c>
      <c r="E191" s="32">
        <v>0.37767361111111114</v>
      </c>
      <c r="F191" s="33">
        <v>0.37767361111111114</v>
      </c>
      <c r="I191" s="173">
        <f t="shared" si="9"/>
        <v>0</v>
      </c>
      <c r="J191" s="2">
        <f t="shared" si="10"/>
        <v>20.999999999998487</v>
      </c>
      <c r="K191" s="173">
        <v>21</v>
      </c>
      <c r="L191" s="173">
        <v>26.67</v>
      </c>
      <c r="M191" s="38">
        <f t="shared" si="6"/>
        <v>0.86590632000000001</v>
      </c>
      <c r="N191" s="3">
        <f t="shared" si="11"/>
        <v>352.88264337257976</v>
      </c>
      <c r="O191" s="3">
        <v>352.88264337257976</v>
      </c>
      <c r="P191" s="4">
        <f t="shared" si="7"/>
        <v>5.8813773895429957</v>
      </c>
      <c r="Q191" s="173">
        <f t="shared" si="8"/>
        <v>361.28999999999996</v>
      </c>
      <c r="R191" s="173">
        <v>361.28999999999996</v>
      </c>
      <c r="S191" s="173">
        <v>13</v>
      </c>
      <c r="X191" s="4">
        <v>5.8813773895429957</v>
      </c>
      <c r="Y191" s="173">
        <v>361.28999999999996</v>
      </c>
      <c r="Z191" s="38">
        <v>0.86590632000000001</v>
      </c>
    </row>
    <row r="192" spans="2:26" x14ac:dyDescent="0.25">
      <c r="B192" s="30">
        <v>302320</v>
      </c>
      <c r="C192" s="31">
        <v>20025</v>
      </c>
      <c r="D192" s="31" t="s">
        <v>39</v>
      </c>
      <c r="E192" s="32">
        <v>0.37791666666666668</v>
      </c>
      <c r="F192" s="33">
        <v>0.37813657407407408</v>
      </c>
      <c r="I192" s="173">
        <f t="shared" si="9"/>
        <v>18.999999999999773</v>
      </c>
      <c r="J192" s="2">
        <f t="shared" si="10"/>
        <v>18.999999999999773</v>
      </c>
      <c r="K192" s="173">
        <v>19</v>
      </c>
      <c r="L192" s="173">
        <v>28.42</v>
      </c>
      <c r="M192" s="38">
        <f t="shared" si="6"/>
        <v>1.0198531957894736</v>
      </c>
      <c r="N192" s="3">
        <f t="shared" si="11"/>
        <v>371.88264337257976</v>
      </c>
      <c r="O192" s="3">
        <v>371.88264337257976</v>
      </c>
      <c r="P192" s="4">
        <f t="shared" si="7"/>
        <v>6.198044056209663</v>
      </c>
      <c r="Q192" s="173">
        <f t="shared" si="8"/>
        <v>389.71</v>
      </c>
      <c r="R192" s="173">
        <v>389.71</v>
      </c>
      <c r="S192" s="173">
        <v>14</v>
      </c>
      <c r="X192" s="4">
        <v>6.198044056209663</v>
      </c>
      <c r="Y192" s="173">
        <v>389.71</v>
      </c>
      <c r="Z192" s="38">
        <v>1.0198531957894736</v>
      </c>
    </row>
    <row r="193" spans="2:37" x14ac:dyDescent="0.25">
      <c r="B193" s="30">
        <v>302320</v>
      </c>
      <c r="C193" s="31">
        <v>20015</v>
      </c>
      <c r="D193" s="31" t="s">
        <v>37</v>
      </c>
      <c r="E193" s="32">
        <v>0.37813657407407408</v>
      </c>
      <c r="F193" s="33">
        <v>0.37835648148148149</v>
      </c>
      <c r="I193" s="173">
        <f t="shared" si="9"/>
        <v>18.999999999999773</v>
      </c>
      <c r="J193" s="2">
        <f t="shared" si="10"/>
        <v>18.999999999999773</v>
      </c>
      <c r="K193" s="173">
        <v>19</v>
      </c>
      <c r="L193" s="173">
        <v>28.58</v>
      </c>
      <c r="M193" s="38">
        <f t="shared" si="6"/>
        <v>1.0255948042105263</v>
      </c>
      <c r="N193" s="3">
        <f t="shared" si="11"/>
        <v>390.88264337257976</v>
      </c>
      <c r="O193" s="3">
        <v>390.88264337257976</v>
      </c>
      <c r="P193" s="4">
        <f t="shared" si="7"/>
        <v>6.5147107228763295</v>
      </c>
      <c r="Q193" s="173">
        <f t="shared" si="8"/>
        <v>418.28999999999996</v>
      </c>
      <c r="R193" s="173">
        <v>418.28999999999996</v>
      </c>
      <c r="S193" s="173">
        <v>15</v>
      </c>
      <c r="X193" s="4">
        <v>6.5147107228763295</v>
      </c>
      <c r="Y193" s="173">
        <v>418.28999999999996</v>
      </c>
      <c r="Z193" s="38">
        <v>1.0255948042105263</v>
      </c>
    </row>
    <row r="194" spans="2:37" x14ac:dyDescent="0.25">
      <c r="B194" s="30">
        <v>302320</v>
      </c>
      <c r="C194" s="31">
        <v>20013</v>
      </c>
      <c r="D194" s="31" t="s">
        <v>36</v>
      </c>
      <c r="E194" s="32">
        <v>0.37835648148148149</v>
      </c>
      <c r="F194" s="33">
        <v>0.37835648148148149</v>
      </c>
      <c r="I194" s="173">
        <f t="shared" si="9"/>
        <v>0</v>
      </c>
      <c r="J194" s="2">
        <f t="shared" si="10"/>
        <v>17.000000000001059</v>
      </c>
      <c r="K194" s="173">
        <v>17</v>
      </c>
      <c r="L194" s="173">
        <v>26.5</v>
      </c>
      <c r="M194" s="38">
        <f t="shared" si="6"/>
        <v>1.0628308235294119</v>
      </c>
      <c r="N194" s="3">
        <f t="shared" si="11"/>
        <v>407.88264337257976</v>
      </c>
      <c r="O194" s="3">
        <v>407.88264337257976</v>
      </c>
      <c r="P194" s="4">
        <f t="shared" si="7"/>
        <v>6.7980440562096627</v>
      </c>
      <c r="Q194" s="173">
        <f t="shared" si="8"/>
        <v>444.78999999999996</v>
      </c>
      <c r="R194" s="173">
        <v>444.78999999999996</v>
      </c>
      <c r="S194" s="173">
        <v>16</v>
      </c>
      <c r="X194" s="4">
        <v>6.7980440562096627</v>
      </c>
      <c r="Y194" s="173">
        <v>444.78999999999996</v>
      </c>
      <c r="Z194" s="38">
        <v>1.0628308235294119</v>
      </c>
    </row>
    <row r="195" spans="2:37" x14ac:dyDescent="0.25">
      <c r="B195" s="30">
        <v>302320</v>
      </c>
      <c r="C195" s="31">
        <v>20004</v>
      </c>
      <c r="D195" s="31" t="s">
        <v>2</v>
      </c>
      <c r="E195" s="32">
        <v>0.37855324074074076</v>
      </c>
      <c r="F195" s="33">
        <v>0.37873842592592594</v>
      </c>
      <c r="I195" s="173">
        <f t="shared" si="9"/>
        <v>15.999999999999304</v>
      </c>
      <c r="J195" s="2">
        <f t="shared" si="10"/>
        <v>15.999999999999304</v>
      </c>
      <c r="K195" s="173">
        <v>16</v>
      </c>
      <c r="L195" s="173">
        <v>31.17</v>
      </c>
      <c r="M195" s="38">
        <f t="shared" si="6"/>
        <v>1.3282627949999999</v>
      </c>
      <c r="N195" s="3">
        <f t="shared" si="11"/>
        <v>423.88264337257976</v>
      </c>
      <c r="O195" s="3">
        <v>423.88264337257976</v>
      </c>
      <c r="P195" s="4">
        <f t="shared" si="7"/>
        <v>7.0647107228763293</v>
      </c>
      <c r="Q195" s="173">
        <f t="shared" si="8"/>
        <v>475.96</v>
      </c>
      <c r="R195" s="173">
        <v>475.96</v>
      </c>
      <c r="S195" s="173">
        <v>17</v>
      </c>
      <c r="X195" s="4">
        <v>7.0647107228763293</v>
      </c>
      <c r="Y195" s="173">
        <v>475.96</v>
      </c>
      <c r="Z195" s="38">
        <v>1.3282627949999999</v>
      </c>
    </row>
    <row r="196" spans="2:37" x14ac:dyDescent="0.25">
      <c r="B196" s="34">
        <v>302320</v>
      </c>
      <c r="C196" s="35">
        <v>20010</v>
      </c>
      <c r="D196" s="35" t="s">
        <v>1</v>
      </c>
      <c r="E196" s="36">
        <v>0.37873842592592594</v>
      </c>
      <c r="F196" s="37">
        <v>0.37888888888888889</v>
      </c>
      <c r="I196" s="173">
        <f>(F196-E196)*86400</f>
        <v>12.999999999998835</v>
      </c>
      <c r="J196" s="53">
        <f>L196*J195/L195</f>
        <v>5.646454924606747</v>
      </c>
      <c r="K196" s="38">
        <v>5.646454924606747</v>
      </c>
      <c r="L196" s="173">
        <v>11</v>
      </c>
      <c r="M196" s="38">
        <f t="shared" si="6"/>
        <v>1.3282627950000581</v>
      </c>
      <c r="N196" s="3">
        <f t="shared" si="11"/>
        <v>429.52909829718652</v>
      </c>
      <c r="O196" s="3">
        <v>429.52909829718652</v>
      </c>
      <c r="P196" s="4">
        <f t="shared" si="7"/>
        <v>7.1588183049531091</v>
      </c>
      <c r="Q196" s="173">
        <f t="shared" si="8"/>
        <v>486.96</v>
      </c>
      <c r="R196" s="173">
        <v>486.96</v>
      </c>
      <c r="X196" s="4">
        <v>7.1588183049531091</v>
      </c>
      <c r="Y196" s="173">
        <v>486.96</v>
      </c>
      <c r="Z196" s="38">
        <v>1.3282627950000581</v>
      </c>
      <c r="AC196" s="483">
        <v>302320</v>
      </c>
      <c r="AD196" s="483">
        <v>20008</v>
      </c>
      <c r="AE196" s="485">
        <v>42614</v>
      </c>
      <c r="AF196" s="483">
        <v>1</v>
      </c>
      <c r="AG196" s="483">
        <v>486.96</v>
      </c>
      <c r="AH196" s="381">
        <v>0.37387731481481484</v>
      </c>
      <c r="AI196" s="489" t="s">
        <v>799</v>
      </c>
      <c r="AJ196" s="489">
        <v>1.159429</v>
      </c>
      <c r="AK196" s="381">
        <v>0.37873842592592594</v>
      </c>
    </row>
    <row r="197" spans="2:37" x14ac:dyDescent="0.25">
      <c r="B197" s="173">
        <v>302320</v>
      </c>
      <c r="C197" s="173">
        <v>20236</v>
      </c>
      <c r="D197" s="173" t="s">
        <v>452</v>
      </c>
      <c r="E197" s="1">
        <v>0.37888888888888889</v>
      </c>
      <c r="F197" s="1">
        <v>0.37900462962962966</v>
      </c>
      <c r="G197" s="173">
        <v>10</v>
      </c>
      <c r="H197" s="173" t="s">
        <v>580</v>
      </c>
      <c r="M197" s="38">
        <f>AVERAGE(M180:M195)</f>
        <v>1.0047885799755822</v>
      </c>
    </row>
    <row r="198" spans="2:37" x14ac:dyDescent="0.25">
      <c r="B198" s="173">
        <v>302320</v>
      </c>
      <c r="C198" s="183">
        <v>20008</v>
      </c>
      <c r="D198" s="173" t="s">
        <v>579</v>
      </c>
      <c r="E198" s="1">
        <v>0.37900462962962966</v>
      </c>
      <c r="F198" s="1">
        <v>0.37900462962962966</v>
      </c>
      <c r="G198" s="173" t="s">
        <v>566</v>
      </c>
      <c r="H198" s="173" t="s">
        <v>566</v>
      </c>
    </row>
    <row r="199" spans="2:37" x14ac:dyDescent="0.25">
      <c r="C199" s="52"/>
      <c r="E199" s="1"/>
      <c r="F199" s="1"/>
    </row>
    <row r="200" spans="2:37" x14ac:dyDescent="0.25">
      <c r="B200" s="173">
        <v>302320</v>
      </c>
      <c r="C200" s="173">
        <v>20236</v>
      </c>
      <c r="D200" s="173" t="s">
        <v>452</v>
      </c>
      <c r="E200" s="1">
        <v>0.51504629629629628</v>
      </c>
      <c r="F200" s="1">
        <v>0.515162037037037</v>
      </c>
      <c r="G200" s="173">
        <v>10</v>
      </c>
      <c r="H200" s="173" t="s">
        <v>581</v>
      </c>
    </row>
    <row r="201" spans="2:37" x14ac:dyDescent="0.25">
      <c r="B201" s="26">
        <v>302320</v>
      </c>
      <c r="C201" s="27">
        <v>20010</v>
      </c>
      <c r="D201" s="27" t="s">
        <v>1</v>
      </c>
      <c r="E201" s="28">
        <v>0.515162037037037</v>
      </c>
      <c r="F201" s="29">
        <v>0.515162037037037</v>
      </c>
      <c r="I201" s="173">
        <f>(F201-E201)*86400</f>
        <v>0</v>
      </c>
      <c r="J201" s="2">
        <f>L201*J202/L202</f>
        <v>21.162172426888922</v>
      </c>
      <c r="K201" s="3">
        <v>21.162172426888922</v>
      </c>
      <c r="L201" s="173">
        <v>15.92</v>
      </c>
      <c r="M201" s="38">
        <f t="shared" ref="M201:M217" si="12">L201/K201*0.0113636*60</f>
        <v>0.51292043657144215</v>
      </c>
      <c r="N201" s="3">
        <f>K201</f>
        <v>21.162172426888922</v>
      </c>
      <c r="O201" s="3">
        <v>21.162172426888922</v>
      </c>
      <c r="P201" s="4">
        <f t="shared" ref="P201:P217" si="13">O201/60</f>
        <v>0.35270287378148202</v>
      </c>
      <c r="Q201" s="173">
        <f>L201</f>
        <v>15.92</v>
      </c>
      <c r="R201" s="267">
        <v>15.92</v>
      </c>
      <c r="S201" s="173">
        <v>1</v>
      </c>
      <c r="X201" s="4">
        <v>0.35270287378148202</v>
      </c>
      <c r="Y201" s="267">
        <v>15.92</v>
      </c>
      <c r="Z201" s="38">
        <v>0.51292043657144215</v>
      </c>
    </row>
    <row r="202" spans="2:37" x14ac:dyDescent="0.25">
      <c r="B202" s="30">
        <v>302320</v>
      </c>
      <c r="C202" s="31">
        <v>20021</v>
      </c>
      <c r="D202" s="31" t="s">
        <v>0</v>
      </c>
      <c r="E202" s="32">
        <v>0.51541666666666663</v>
      </c>
      <c r="F202" s="33">
        <v>0.51582175925925922</v>
      </c>
      <c r="I202" s="173">
        <f>(F202-E202)*86400</f>
        <v>34.999999999999076</v>
      </c>
      <c r="J202" s="2">
        <f>(E203-E202)*86400</f>
        <v>34.999999999999076</v>
      </c>
      <c r="K202" s="173">
        <v>35</v>
      </c>
      <c r="L202" s="173">
        <v>26.33</v>
      </c>
      <c r="M202" s="38">
        <f t="shared" si="12"/>
        <v>0.51292043657142861</v>
      </c>
      <c r="N202" s="3">
        <f>N201+K202</f>
        <v>56.162172426888922</v>
      </c>
      <c r="O202" s="3">
        <v>56.162172426888922</v>
      </c>
      <c r="P202" s="4">
        <f t="shared" si="13"/>
        <v>0.93603620711481539</v>
      </c>
      <c r="Q202" s="173">
        <f t="shared" ref="Q202:Q217" si="14">Q201+L202</f>
        <v>42.25</v>
      </c>
      <c r="R202" s="267">
        <v>42.25</v>
      </c>
      <c r="S202" s="173">
        <v>2</v>
      </c>
      <c r="X202" s="4">
        <v>0.93603620711481539</v>
      </c>
      <c r="Y202" s="267">
        <v>42.25</v>
      </c>
      <c r="Z202" s="38">
        <v>0.51292043657142861</v>
      </c>
    </row>
    <row r="203" spans="2:37" x14ac:dyDescent="0.25">
      <c r="B203" s="30">
        <v>302320</v>
      </c>
      <c r="C203" s="31">
        <v>20017</v>
      </c>
      <c r="D203" s="31" t="s">
        <v>5</v>
      </c>
      <c r="E203" s="32">
        <v>0.51582175925925922</v>
      </c>
      <c r="F203" s="33">
        <v>0.51582175925925922</v>
      </c>
      <c r="I203" s="173">
        <f t="shared" ref="I203:I216" si="15">(F203-E203)*86400</f>
        <v>0</v>
      </c>
      <c r="J203" s="2">
        <f t="shared" ref="J203:J216" si="16">(E204-E203)*86400</f>
        <v>20.000000000006324</v>
      </c>
      <c r="K203" s="173">
        <v>20</v>
      </c>
      <c r="L203" s="173">
        <v>30.75</v>
      </c>
      <c r="M203" s="38">
        <f t="shared" si="12"/>
        <v>1.0482921000000001</v>
      </c>
      <c r="N203" s="3">
        <f t="shared" ref="N203:N217" si="17">N202+K203</f>
        <v>76.16217242688893</v>
      </c>
      <c r="O203" s="3">
        <v>76.16217242688893</v>
      </c>
      <c r="P203" s="4">
        <f t="shared" si="13"/>
        <v>1.2693695404481489</v>
      </c>
      <c r="Q203" s="173">
        <f t="shared" si="14"/>
        <v>73</v>
      </c>
      <c r="R203" s="267">
        <v>73</v>
      </c>
      <c r="S203" s="173">
        <v>3</v>
      </c>
      <c r="X203" s="4">
        <v>1.2693695404481489</v>
      </c>
      <c r="Y203" s="267">
        <v>73</v>
      </c>
      <c r="Z203" s="38">
        <v>1.0482921000000001</v>
      </c>
    </row>
    <row r="204" spans="2:37" x14ac:dyDescent="0.25">
      <c r="B204" s="30">
        <v>302320</v>
      </c>
      <c r="C204" s="31">
        <v>20030</v>
      </c>
      <c r="D204" s="31" t="s">
        <v>6</v>
      </c>
      <c r="E204" s="32">
        <v>0.51605324074074077</v>
      </c>
      <c r="F204" s="33">
        <v>0.51640046296296294</v>
      </c>
      <c r="I204" s="173">
        <f t="shared" si="15"/>
        <v>29.999999999995097</v>
      </c>
      <c r="J204" s="2">
        <f t="shared" si="16"/>
        <v>29.999999999995097</v>
      </c>
      <c r="K204" s="173">
        <v>30</v>
      </c>
      <c r="L204" s="173">
        <v>40.5</v>
      </c>
      <c r="M204" s="38">
        <f t="shared" si="12"/>
        <v>0.92045160000000004</v>
      </c>
      <c r="N204" s="3">
        <f t="shared" si="17"/>
        <v>106.16217242688893</v>
      </c>
      <c r="O204" s="3">
        <v>106.16217242688893</v>
      </c>
      <c r="P204" s="4">
        <f t="shared" si="13"/>
        <v>1.7693695404481489</v>
      </c>
      <c r="Q204" s="173">
        <f t="shared" si="14"/>
        <v>113.5</v>
      </c>
      <c r="R204" s="267">
        <v>113.5</v>
      </c>
      <c r="S204" s="173">
        <v>4</v>
      </c>
      <c r="X204" s="4">
        <v>1.7693695404481489</v>
      </c>
      <c r="Y204" s="267">
        <v>113.5</v>
      </c>
      <c r="Z204" s="38">
        <v>0.92045160000000004</v>
      </c>
    </row>
    <row r="205" spans="2:37" x14ac:dyDescent="0.25">
      <c r="B205" s="30">
        <v>302320</v>
      </c>
      <c r="C205" s="31">
        <v>20035</v>
      </c>
      <c r="D205" s="31" t="s">
        <v>8</v>
      </c>
      <c r="E205" s="32">
        <v>0.51640046296296294</v>
      </c>
      <c r="F205" s="33">
        <v>0.51651620370370377</v>
      </c>
      <c r="I205" s="173">
        <f t="shared" si="15"/>
        <v>10.000000000007958</v>
      </c>
      <c r="J205" s="2">
        <f t="shared" si="16"/>
        <v>10.000000000007958</v>
      </c>
      <c r="K205" s="173">
        <v>10</v>
      </c>
      <c r="L205" s="173">
        <v>29.58</v>
      </c>
      <c r="M205" s="38">
        <f t="shared" si="12"/>
        <v>2.0168117279999995</v>
      </c>
      <c r="N205" s="3">
        <f t="shared" si="17"/>
        <v>116.16217242688893</v>
      </c>
      <c r="O205" s="3">
        <v>116.16217242688893</v>
      </c>
      <c r="P205" s="4">
        <f t="shared" si="13"/>
        <v>1.9360362071148154</v>
      </c>
      <c r="Q205" s="173">
        <f t="shared" si="14"/>
        <v>143.07999999999998</v>
      </c>
      <c r="R205" s="267">
        <v>143.07999999999998</v>
      </c>
      <c r="S205" s="173">
        <v>5</v>
      </c>
      <c r="X205" s="4">
        <v>1.9360362071148154</v>
      </c>
      <c r="Y205" s="267">
        <v>143.07999999999998</v>
      </c>
      <c r="Z205" s="38">
        <v>2.0168117279999995</v>
      </c>
    </row>
    <row r="206" spans="2:37" x14ac:dyDescent="0.25">
      <c r="B206" s="30">
        <v>302320</v>
      </c>
      <c r="C206" s="31">
        <v>20052</v>
      </c>
      <c r="D206" s="31" t="s">
        <v>7</v>
      </c>
      <c r="E206" s="32">
        <v>0.51651620370370377</v>
      </c>
      <c r="F206" s="33">
        <v>0.51651620370370377</v>
      </c>
      <c r="I206" s="173">
        <f t="shared" si="15"/>
        <v>0</v>
      </c>
      <c r="J206" s="2">
        <f t="shared" si="16"/>
        <v>21.999999999990649</v>
      </c>
      <c r="K206" s="173">
        <v>22</v>
      </c>
      <c r="L206" s="173">
        <v>28.08</v>
      </c>
      <c r="M206" s="38">
        <f t="shared" si="12"/>
        <v>0.870245149090909</v>
      </c>
      <c r="N206" s="3">
        <f t="shared" si="17"/>
        <v>138.16217242688893</v>
      </c>
      <c r="O206" s="3">
        <v>138.16217242688893</v>
      </c>
      <c r="P206" s="4">
        <f t="shared" si="13"/>
        <v>2.3027028737814823</v>
      </c>
      <c r="Q206" s="173">
        <f t="shared" si="14"/>
        <v>171.15999999999997</v>
      </c>
      <c r="R206" s="267">
        <v>171.15999999999997</v>
      </c>
      <c r="S206" s="173">
        <v>6</v>
      </c>
      <c r="X206" s="4">
        <v>2.3027028737814823</v>
      </c>
      <c r="Y206" s="267">
        <v>171.15999999999997</v>
      </c>
      <c r="Z206" s="38">
        <v>0.870245149090909</v>
      </c>
    </row>
    <row r="207" spans="2:37" x14ac:dyDescent="0.25">
      <c r="B207" s="30">
        <v>302320</v>
      </c>
      <c r="C207" s="31">
        <v>20056</v>
      </c>
      <c r="D207" s="31" t="s">
        <v>9</v>
      </c>
      <c r="E207" s="32">
        <v>0.51677083333333329</v>
      </c>
      <c r="F207" s="33">
        <v>0.51697916666666666</v>
      </c>
      <c r="I207" s="173">
        <f t="shared" si="15"/>
        <v>18.000000000002814</v>
      </c>
      <c r="J207" s="2">
        <f t="shared" si="16"/>
        <v>18.000000000002814</v>
      </c>
      <c r="K207" s="173">
        <v>18</v>
      </c>
      <c r="L207" s="173">
        <v>26</v>
      </c>
      <c r="M207" s="38">
        <f t="shared" si="12"/>
        <v>0.98484533333333335</v>
      </c>
      <c r="N207" s="3">
        <f t="shared" si="17"/>
        <v>156.16217242688893</v>
      </c>
      <c r="O207" s="3">
        <v>156.16217242688893</v>
      </c>
      <c r="P207" s="4">
        <f t="shared" si="13"/>
        <v>2.6027028737814821</v>
      </c>
      <c r="Q207" s="173">
        <f t="shared" si="14"/>
        <v>197.15999999999997</v>
      </c>
      <c r="R207" s="267">
        <v>197.15999999999997</v>
      </c>
      <c r="S207" s="173">
        <v>7</v>
      </c>
      <c r="X207" s="4">
        <v>2.6027028737814821</v>
      </c>
      <c r="Y207" s="267">
        <v>197.15999999999997</v>
      </c>
      <c r="Z207" s="38">
        <v>0.98484533333333335</v>
      </c>
    </row>
    <row r="208" spans="2:37" x14ac:dyDescent="0.25">
      <c r="B208" s="30">
        <v>302320</v>
      </c>
      <c r="C208" s="31">
        <v>20059</v>
      </c>
      <c r="D208" s="31" t="s">
        <v>10</v>
      </c>
      <c r="E208" s="32">
        <v>0.51697916666666666</v>
      </c>
      <c r="F208" s="33">
        <v>0.51697916666666666</v>
      </c>
      <c r="I208" s="210">
        <f t="shared" si="15"/>
        <v>0</v>
      </c>
      <c r="J208" s="211">
        <f t="shared" si="16"/>
        <v>31.000000000001648</v>
      </c>
      <c r="K208" s="210">
        <v>31</v>
      </c>
      <c r="L208" s="210">
        <v>40.17</v>
      </c>
      <c r="M208" s="38">
        <f t="shared" si="12"/>
        <v>0.88350157161290332</v>
      </c>
      <c r="N208" s="3">
        <f t="shared" si="17"/>
        <v>187.16217242688893</v>
      </c>
      <c r="O208" s="3">
        <v>187.16217242688893</v>
      </c>
      <c r="P208" s="4">
        <f t="shared" si="13"/>
        <v>3.1193695404481487</v>
      </c>
      <c r="Q208" s="173">
        <f t="shared" si="14"/>
        <v>237.32999999999998</v>
      </c>
      <c r="R208" s="267">
        <v>237.32999999999998</v>
      </c>
      <c r="S208" s="173">
        <v>8</v>
      </c>
      <c r="T208" s="173">
        <v>1</v>
      </c>
      <c r="U208" s="173">
        <v>2</v>
      </c>
      <c r="V208" s="173">
        <v>44</v>
      </c>
      <c r="X208" s="4">
        <v>3.1193695404481487</v>
      </c>
      <c r="Y208" s="267">
        <v>237.32999999999998</v>
      </c>
      <c r="Z208" s="38">
        <v>0.88350157161290332</v>
      </c>
    </row>
    <row r="209" spans="2:37" x14ac:dyDescent="0.25">
      <c r="B209" s="30">
        <v>302320</v>
      </c>
      <c r="C209" s="31">
        <v>20045</v>
      </c>
      <c r="D209" s="31" t="s">
        <v>14</v>
      </c>
      <c r="E209" s="32">
        <v>0.51733796296296297</v>
      </c>
      <c r="F209" s="33">
        <v>0.5176736111111111</v>
      </c>
      <c r="I209" s="173">
        <f t="shared" si="15"/>
        <v>28.999999999998138</v>
      </c>
      <c r="J209" s="2">
        <f t="shared" si="16"/>
        <v>28.999999999998138</v>
      </c>
      <c r="K209" s="173">
        <v>29</v>
      </c>
      <c r="L209" s="173">
        <v>36</v>
      </c>
      <c r="M209" s="38">
        <f t="shared" si="12"/>
        <v>0.846392275862069</v>
      </c>
      <c r="N209" s="3">
        <f t="shared" si="17"/>
        <v>216.16217242688893</v>
      </c>
      <c r="O209" s="3">
        <v>216.16217242688893</v>
      </c>
      <c r="P209" s="4">
        <f t="shared" si="13"/>
        <v>3.6027028737814821</v>
      </c>
      <c r="Q209" s="173">
        <f t="shared" si="14"/>
        <v>273.33</v>
      </c>
      <c r="R209" s="267">
        <v>273.33</v>
      </c>
      <c r="S209" s="173">
        <v>9</v>
      </c>
      <c r="X209" s="4">
        <v>3.6027028737814821</v>
      </c>
      <c r="Y209" s="267">
        <v>273.33</v>
      </c>
      <c r="Z209" s="38">
        <v>0.846392275862069</v>
      </c>
    </row>
    <row r="210" spans="2:37" x14ac:dyDescent="0.25">
      <c r="B210" s="30">
        <v>302320</v>
      </c>
      <c r="C210" s="31">
        <v>20049</v>
      </c>
      <c r="D210" s="31" t="s">
        <v>13</v>
      </c>
      <c r="E210" s="32">
        <v>0.5176736111111111</v>
      </c>
      <c r="F210" s="33">
        <v>0.5176736111111111</v>
      </c>
      <c r="I210" s="173">
        <f t="shared" si="15"/>
        <v>0</v>
      </c>
      <c r="J210" s="2">
        <f t="shared" si="16"/>
        <v>41.000000000000014</v>
      </c>
      <c r="K210" s="173">
        <v>41</v>
      </c>
      <c r="L210" s="173">
        <v>27.25</v>
      </c>
      <c r="M210" s="38">
        <f t="shared" si="12"/>
        <v>0.45315819512195121</v>
      </c>
      <c r="N210" s="3">
        <f t="shared" si="17"/>
        <v>257.1621724268889</v>
      </c>
      <c r="O210" s="3">
        <v>257.1621724268889</v>
      </c>
      <c r="P210" s="4">
        <f t="shared" si="13"/>
        <v>4.2860362071148153</v>
      </c>
      <c r="Q210" s="173">
        <f t="shared" si="14"/>
        <v>300.58</v>
      </c>
      <c r="R210" s="267">
        <v>300.58</v>
      </c>
      <c r="S210" s="173">
        <v>10</v>
      </c>
      <c r="X210" s="4">
        <v>4.2860362071148153</v>
      </c>
      <c r="Y210" s="267">
        <v>300.58</v>
      </c>
      <c r="Z210" s="38">
        <v>0.45315819512195121</v>
      </c>
    </row>
    <row r="211" spans="2:37" x14ac:dyDescent="0.25">
      <c r="B211" s="30">
        <v>302320</v>
      </c>
      <c r="C211" s="31">
        <v>20050</v>
      </c>
      <c r="D211" s="31" t="s">
        <v>12</v>
      </c>
      <c r="E211" s="32">
        <v>0.51814814814814814</v>
      </c>
      <c r="F211" s="33">
        <v>0.51837962962962958</v>
      </c>
      <c r="I211" s="173">
        <f t="shared" si="15"/>
        <v>19.999999999996732</v>
      </c>
      <c r="J211" s="2">
        <f t="shared" si="16"/>
        <v>19.999999999996732</v>
      </c>
      <c r="K211" s="173">
        <v>20</v>
      </c>
      <c r="L211" s="173">
        <v>34.04</v>
      </c>
      <c r="M211" s="38">
        <f t="shared" si="12"/>
        <v>1.160450832</v>
      </c>
      <c r="N211" s="3">
        <f t="shared" si="17"/>
        <v>277.1621724268889</v>
      </c>
      <c r="O211" s="3">
        <v>277.1621724268889</v>
      </c>
      <c r="P211" s="4">
        <f t="shared" si="13"/>
        <v>4.6193695404481483</v>
      </c>
      <c r="Q211" s="173">
        <f t="shared" si="14"/>
        <v>334.62</v>
      </c>
      <c r="R211" s="267">
        <v>334.62</v>
      </c>
      <c r="S211" s="173">
        <v>11</v>
      </c>
      <c r="X211" s="4">
        <v>4.6193695404481483</v>
      </c>
      <c r="Y211" s="267">
        <v>334.62</v>
      </c>
      <c r="Z211" s="38">
        <v>1.160450832</v>
      </c>
    </row>
    <row r="212" spans="2:37" x14ac:dyDescent="0.25">
      <c r="B212" s="30">
        <v>302320</v>
      </c>
      <c r="C212" s="31">
        <v>20027</v>
      </c>
      <c r="D212" s="31" t="s">
        <v>38</v>
      </c>
      <c r="E212" s="32">
        <v>0.51837962962962958</v>
      </c>
      <c r="F212" s="33">
        <v>0.51861111111111113</v>
      </c>
      <c r="I212" s="173">
        <f t="shared" si="15"/>
        <v>20.000000000006324</v>
      </c>
      <c r="J212" s="2">
        <f t="shared" si="16"/>
        <v>20.000000000006324</v>
      </c>
      <c r="K212" s="173">
        <v>20</v>
      </c>
      <c r="L212" s="173">
        <v>26.67</v>
      </c>
      <c r="M212" s="38">
        <f t="shared" si="12"/>
        <v>0.90920163600000004</v>
      </c>
      <c r="N212" s="3">
        <f t="shared" si="17"/>
        <v>297.1621724268889</v>
      </c>
      <c r="O212" s="3">
        <v>297.1621724268889</v>
      </c>
      <c r="P212" s="4">
        <f t="shared" si="13"/>
        <v>4.9527028737814813</v>
      </c>
      <c r="Q212" s="173">
        <f t="shared" si="14"/>
        <v>361.29</v>
      </c>
      <c r="R212" s="267">
        <v>361.29</v>
      </c>
      <c r="S212" s="173">
        <v>12</v>
      </c>
      <c r="X212" s="4">
        <v>4.9527028737814813</v>
      </c>
      <c r="Y212" s="267">
        <v>361.29</v>
      </c>
      <c r="Z212" s="38">
        <v>0.90920163600000004</v>
      </c>
    </row>
    <row r="213" spans="2:37" x14ac:dyDescent="0.25">
      <c r="B213" s="30">
        <v>302320</v>
      </c>
      <c r="C213" s="31">
        <v>20025</v>
      </c>
      <c r="D213" s="31" t="s">
        <v>39</v>
      </c>
      <c r="E213" s="32">
        <v>0.51861111111111113</v>
      </c>
      <c r="F213" s="33">
        <v>0.51861111111111113</v>
      </c>
      <c r="I213" s="210">
        <f t="shared" si="15"/>
        <v>0</v>
      </c>
      <c r="J213" s="211">
        <f t="shared" si="16"/>
        <v>35.999999999996035</v>
      </c>
      <c r="K213" s="210">
        <v>36</v>
      </c>
      <c r="L213" s="210">
        <v>57</v>
      </c>
      <c r="M213" s="38">
        <f t="shared" si="12"/>
        <v>1.079542</v>
      </c>
      <c r="N213" s="3">
        <f t="shared" si="17"/>
        <v>333.1621724268889</v>
      </c>
      <c r="O213" s="3">
        <v>333.1621724268889</v>
      </c>
      <c r="P213" s="4">
        <f t="shared" si="13"/>
        <v>5.5527028737814819</v>
      </c>
      <c r="Q213" s="173">
        <f t="shared" si="14"/>
        <v>418.29</v>
      </c>
      <c r="R213" s="267">
        <v>418.29</v>
      </c>
      <c r="S213" s="173">
        <v>13</v>
      </c>
      <c r="T213" s="173">
        <v>1</v>
      </c>
      <c r="U213" s="173">
        <v>2</v>
      </c>
      <c r="V213" s="173">
        <v>13</v>
      </c>
      <c r="X213" s="4">
        <v>5.5527028737814819</v>
      </c>
      <c r="Y213" s="267">
        <v>418.29</v>
      </c>
      <c r="Z213" s="38">
        <v>1.079542</v>
      </c>
    </row>
    <row r="214" spans="2:37" x14ac:dyDescent="0.25">
      <c r="B214" s="30">
        <v>302320</v>
      </c>
      <c r="C214" s="31">
        <v>20013</v>
      </c>
      <c r="D214" s="31" t="s">
        <v>36</v>
      </c>
      <c r="E214" s="32">
        <v>0.51902777777777775</v>
      </c>
      <c r="F214" s="33">
        <v>0.51921296296296293</v>
      </c>
      <c r="I214" s="173">
        <f t="shared" si="15"/>
        <v>15.999999999999304</v>
      </c>
      <c r="J214" s="2">
        <f t="shared" si="16"/>
        <v>15.999999999999304</v>
      </c>
      <c r="K214" s="173">
        <v>16</v>
      </c>
      <c r="L214" s="173">
        <v>34.5</v>
      </c>
      <c r="M214" s="38">
        <f t="shared" si="12"/>
        <v>1.47016575</v>
      </c>
      <c r="N214" s="3">
        <f t="shared" si="17"/>
        <v>349.1621724268889</v>
      </c>
      <c r="O214" s="3">
        <v>349.1621724268889</v>
      </c>
      <c r="P214" s="4">
        <f t="shared" si="13"/>
        <v>5.8193695404481485</v>
      </c>
      <c r="Q214" s="173">
        <f t="shared" si="14"/>
        <v>452.79</v>
      </c>
      <c r="R214" s="267">
        <v>452.79</v>
      </c>
      <c r="S214" s="173">
        <v>14</v>
      </c>
      <c r="X214" s="4">
        <v>5.8193695404481485</v>
      </c>
      <c r="Y214" s="267">
        <v>452.79</v>
      </c>
      <c r="Z214" s="38">
        <v>1.47016575</v>
      </c>
    </row>
    <row r="215" spans="2:37" x14ac:dyDescent="0.25">
      <c r="B215" s="30">
        <v>302320</v>
      </c>
      <c r="C215" s="31">
        <v>20001</v>
      </c>
      <c r="D215" s="31" t="s">
        <v>3</v>
      </c>
      <c r="E215" s="32">
        <v>0.51921296296296293</v>
      </c>
      <c r="F215" s="33">
        <v>0.51928240740740739</v>
      </c>
      <c r="I215" s="173">
        <f t="shared" si="15"/>
        <v>6.0000000000009379</v>
      </c>
      <c r="J215" s="2">
        <f t="shared" si="16"/>
        <v>6.0000000000009379</v>
      </c>
      <c r="K215" s="173">
        <v>6</v>
      </c>
      <c r="L215" s="173">
        <v>22</v>
      </c>
      <c r="M215" s="38">
        <f t="shared" si="12"/>
        <v>2.4999919999999998</v>
      </c>
      <c r="N215" s="3">
        <f t="shared" si="17"/>
        <v>355.1621724268889</v>
      </c>
      <c r="O215" s="3">
        <v>355.1621724268889</v>
      </c>
      <c r="P215" s="4">
        <f t="shared" si="13"/>
        <v>5.9193695404481481</v>
      </c>
      <c r="Q215" s="173">
        <f t="shared" si="14"/>
        <v>474.79</v>
      </c>
      <c r="R215" s="267">
        <v>474.79</v>
      </c>
      <c r="S215" s="173">
        <v>15</v>
      </c>
      <c r="X215" s="4">
        <v>5.9193695404481481</v>
      </c>
      <c r="Y215" s="267">
        <v>474.79</v>
      </c>
      <c r="Z215" s="38">
        <v>2.4999919999999998</v>
      </c>
    </row>
    <row r="216" spans="2:37" x14ac:dyDescent="0.25">
      <c r="B216" s="30">
        <v>302320</v>
      </c>
      <c r="C216" s="31">
        <v>20004</v>
      </c>
      <c r="D216" s="31" t="s">
        <v>2</v>
      </c>
      <c r="E216" s="32">
        <v>0.51928240740740739</v>
      </c>
      <c r="F216" s="33">
        <v>0.51928240740740739</v>
      </c>
      <c r="I216" s="173">
        <f t="shared" si="15"/>
        <v>0</v>
      </c>
      <c r="J216" s="2">
        <f t="shared" si="16"/>
        <v>18.000000000002814</v>
      </c>
      <c r="K216" s="173">
        <v>18</v>
      </c>
      <c r="L216" s="173">
        <v>31.17</v>
      </c>
      <c r="M216" s="38">
        <f t="shared" si="12"/>
        <v>1.1806780400000001</v>
      </c>
      <c r="N216" s="3">
        <f t="shared" si="17"/>
        <v>373.1621724268889</v>
      </c>
      <c r="O216" s="3">
        <v>373.1621724268889</v>
      </c>
      <c r="P216" s="4">
        <f t="shared" si="13"/>
        <v>6.2193695404481479</v>
      </c>
      <c r="Q216" s="173">
        <f t="shared" si="14"/>
        <v>505.96000000000004</v>
      </c>
      <c r="R216" s="267">
        <v>505.96000000000004</v>
      </c>
      <c r="S216" s="173">
        <v>16</v>
      </c>
      <c r="X216" s="4">
        <v>6.2193695404481479</v>
      </c>
      <c r="Y216" s="267">
        <v>505.96000000000004</v>
      </c>
      <c r="Z216" s="38">
        <v>1.1806780400000001</v>
      </c>
    </row>
    <row r="217" spans="2:37" x14ac:dyDescent="0.25">
      <c r="B217" s="34">
        <v>302320</v>
      </c>
      <c r="C217" s="35">
        <v>20010</v>
      </c>
      <c r="D217" s="35" t="s">
        <v>1</v>
      </c>
      <c r="E217" s="36">
        <v>0.51949074074074075</v>
      </c>
      <c r="F217" s="37">
        <v>0.51957175925925925</v>
      </c>
      <c r="I217" s="173">
        <f>(F217-E217)*86400</f>
        <v>6.9999999999978968</v>
      </c>
      <c r="J217" s="53">
        <f>L217*J216/L216</f>
        <v>6.3522617901838609</v>
      </c>
      <c r="K217" s="38">
        <v>6.3522617901838609</v>
      </c>
      <c r="L217" s="173">
        <v>11</v>
      </c>
      <c r="M217" s="38">
        <f t="shared" si="12"/>
        <v>1.1806780399998154</v>
      </c>
      <c r="N217" s="3">
        <f t="shared" si="17"/>
        <v>379.51443421707279</v>
      </c>
      <c r="O217" s="3">
        <v>379.51443421707279</v>
      </c>
      <c r="P217" s="4">
        <f t="shared" si="13"/>
        <v>6.3252405702845467</v>
      </c>
      <c r="Q217" s="173">
        <f t="shared" si="14"/>
        <v>516.96</v>
      </c>
      <c r="R217" s="267">
        <v>516.96</v>
      </c>
      <c r="X217" s="4">
        <v>6.3252405702845467</v>
      </c>
      <c r="Y217" s="267">
        <v>516.96</v>
      </c>
      <c r="Z217" s="38">
        <v>1.1806780399998154</v>
      </c>
      <c r="AC217" s="483">
        <v>302320</v>
      </c>
      <c r="AD217" s="483">
        <v>20008</v>
      </c>
      <c r="AE217" s="485">
        <v>42614</v>
      </c>
      <c r="AF217" s="483">
        <v>2</v>
      </c>
      <c r="AG217" s="483">
        <v>516.96</v>
      </c>
      <c r="AH217" s="381">
        <v>0.515162037037037</v>
      </c>
      <c r="AI217" s="489" t="s">
        <v>800</v>
      </c>
      <c r="AJ217" s="489">
        <v>1.3822460000000001</v>
      </c>
      <c r="AK217" s="381">
        <v>0.51949074074074075</v>
      </c>
    </row>
    <row r="218" spans="2:37" x14ac:dyDescent="0.25">
      <c r="B218" s="173">
        <v>302320</v>
      </c>
      <c r="C218" s="173">
        <v>20236</v>
      </c>
      <c r="D218" s="173" t="s">
        <v>452</v>
      </c>
      <c r="E218" s="1">
        <v>0.51957175925925925</v>
      </c>
      <c r="F218" s="1">
        <v>0.5198842592592593</v>
      </c>
      <c r="G218" s="173">
        <v>27</v>
      </c>
      <c r="H218" s="173" t="s">
        <v>580</v>
      </c>
      <c r="M218" s="38">
        <f>AVERAGE(M202:M216)</f>
        <v>1.1224432431728395</v>
      </c>
    </row>
    <row r="219" spans="2:37" x14ac:dyDescent="0.25">
      <c r="B219" s="173">
        <v>302320</v>
      </c>
      <c r="C219" s="183">
        <v>20008</v>
      </c>
      <c r="D219" s="173" t="s">
        <v>579</v>
      </c>
      <c r="E219" s="1">
        <v>0.5198842592592593</v>
      </c>
      <c r="F219" s="1">
        <v>0.5198842592592593</v>
      </c>
      <c r="G219" s="173" t="s">
        <v>566</v>
      </c>
      <c r="H219" s="173" t="s">
        <v>566</v>
      </c>
    </row>
    <row r="220" spans="2:37" x14ac:dyDescent="0.25">
      <c r="C220" s="52"/>
      <c r="E220" s="1"/>
      <c r="F220" s="1"/>
    </row>
    <row r="221" spans="2:37" x14ac:dyDescent="0.25">
      <c r="B221" s="173">
        <v>302320</v>
      </c>
      <c r="C221" s="173">
        <v>20236</v>
      </c>
      <c r="D221" s="173" t="s">
        <v>452</v>
      </c>
      <c r="E221" s="1">
        <v>0.6977199074074073</v>
      </c>
      <c r="F221" s="1">
        <v>0.6978240740740741</v>
      </c>
      <c r="G221" s="173">
        <v>9</v>
      </c>
      <c r="H221" s="173" t="s">
        <v>581</v>
      </c>
    </row>
    <row r="222" spans="2:37" x14ac:dyDescent="0.25">
      <c r="B222" s="26">
        <v>302320</v>
      </c>
      <c r="C222" s="27">
        <v>20010</v>
      </c>
      <c r="D222" s="27" t="s">
        <v>1</v>
      </c>
      <c r="E222" s="28">
        <v>0.6978240740740741</v>
      </c>
      <c r="F222" s="29">
        <v>0.6978240740740741</v>
      </c>
      <c r="I222" s="173">
        <f>(F222-E222)*86400</f>
        <v>0</v>
      </c>
      <c r="J222" s="2">
        <f>L222*J223/L223</f>
        <v>13.301936954050763</v>
      </c>
      <c r="K222" s="3">
        <v>13.301936954050763</v>
      </c>
      <c r="L222" s="173">
        <v>15.92</v>
      </c>
      <c r="M222" s="38">
        <f t="shared" ref="M222:M235" si="18">L222/K222*0.0113636*60</f>
        <v>0.81600978545418057</v>
      </c>
      <c r="N222" s="3">
        <f>K222</f>
        <v>13.301936954050763</v>
      </c>
      <c r="O222" s="3">
        <v>13.301936954050763</v>
      </c>
      <c r="P222" s="4">
        <f t="shared" ref="P222:P235" si="19">O222/60</f>
        <v>0.22169894923417938</v>
      </c>
      <c r="Q222" s="173">
        <f>L222</f>
        <v>15.92</v>
      </c>
      <c r="R222" s="173">
        <v>15.92</v>
      </c>
      <c r="S222" s="173">
        <v>1</v>
      </c>
      <c r="X222" s="4">
        <v>0.22169894923417938</v>
      </c>
      <c r="Y222" s="173">
        <v>15.92</v>
      </c>
      <c r="Z222" s="38">
        <v>0.81600978545418057</v>
      </c>
    </row>
    <row r="223" spans="2:37" x14ac:dyDescent="0.25">
      <c r="B223" s="30">
        <v>302320</v>
      </c>
      <c r="C223" s="31">
        <v>20021</v>
      </c>
      <c r="D223" s="31" t="s">
        <v>0</v>
      </c>
      <c r="E223" s="32">
        <v>0.69825231481481476</v>
      </c>
      <c r="F223" s="33">
        <v>0.6985069444444445</v>
      </c>
      <c r="I223" s="173">
        <f>(F223-E223)*86400</f>
        <v>22.000000000009834</v>
      </c>
      <c r="J223" s="2">
        <f>(E224-E223)*86400</f>
        <v>22.000000000009834</v>
      </c>
      <c r="K223" s="173">
        <v>22</v>
      </c>
      <c r="L223" s="173">
        <v>26.33</v>
      </c>
      <c r="M223" s="38">
        <f t="shared" si="18"/>
        <v>0.81600978545454539</v>
      </c>
      <c r="N223" s="3">
        <f>N222+K223</f>
        <v>35.30193695405076</v>
      </c>
      <c r="O223" s="3">
        <v>35.30193695405076</v>
      </c>
      <c r="P223" s="4">
        <f t="shared" si="19"/>
        <v>0.58836561590084602</v>
      </c>
      <c r="Q223" s="173">
        <f t="shared" ref="Q223:Q235" si="20">Q222+L223</f>
        <v>42.25</v>
      </c>
      <c r="R223" s="173">
        <v>42.25</v>
      </c>
      <c r="S223" s="173">
        <v>2</v>
      </c>
      <c r="X223" s="4">
        <v>0.58836561590084602</v>
      </c>
      <c r="Y223" s="173">
        <v>42.25</v>
      </c>
      <c r="Z223" s="38">
        <v>0.81600978545454539</v>
      </c>
    </row>
    <row r="224" spans="2:37" x14ac:dyDescent="0.25">
      <c r="B224" s="30">
        <v>302320</v>
      </c>
      <c r="C224" s="31">
        <v>20017</v>
      </c>
      <c r="D224" s="31" t="s">
        <v>5</v>
      </c>
      <c r="E224" s="32">
        <v>0.6985069444444445</v>
      </c>
      <c r="F224" s="33">
        <v>0.6985069444444445</v>
      </c>
      <c r="I224" s="173">
        <f t="shared" ref="I224:I235" si="21">(F224-E224)*86400</f>
        <v>0</v>
      </c>
      <c r="J224" s="2">
        <f t="shared" ref="J224:J234" si="22">(E225-E224)*86400</f>
        <v>23.999999999994159</v>
      </c>
      <c r="K224" s="173">
        <v>24</v>
      </c>
      <c r="L224" s="173">
        <v>30.75</v>
      </c>
      <c r="M224" s="38">
        <f t="shared" si="18"/>
        <v>0.87357675000000001</v>
      </c>
      <c r="N224" s="3">
        <f t="shared" ref="N224:N235" si="23">N223+K224</f>
        <v>59.30193695405076</v>
      </c>
      <c r="O224" s="3">
        <v>59.30193695405076</v>
      </c>
      <c r="P224" s="4">
        <f t="shared" si="19"/>
        <v>0.98836561590084604</v>
      </c>
      <c r="Q224" s="173">
        <f t="shared" si="20"/>
        <v>73</v>
      </c>
      <c r="R224" s="173">
        <v>73</v>
      </c>
      <c r="S224" s="173">
        <v>3</v>
      </c>
      <c r="X224" s="4">
        <v>0.98836561590084604</v>
      </c>
      <c r="Y224" s="173">
        <v>73</v>
      </c>
      <c r="Z224" s="38">
        <v>0.87357675000000001</v>
      </c>
    </row>
    <row r="225" spans="1:37" x14ac:dyDescent="0.25">
      <c r="B225" s="30">
        <v>302320</v>
      </c>
      <c r="C225" s="31">
        <v>20030</v>
      </c>
      <c r="D225" s="31" t="s">
        <v>6</v>
      </c>
      <c r="E225" s="32">
        <v>0.69878472222222221</v>
      </c>
      <c r="F225" s="33">
        <v>0.69920138888888894</v>
      </c>
      <c r="I225" s="173">
        <f t="shared" si="21"/>
        <v>36.000000000005627</v>
      </c>
      <c r="J225" s="2">
        <f t="shared" si="22"/>
        <v>36.000000000005627</v>
      </c>
      <c r="K225" s="173">
        <v>36</v>
      </c>
      <c r="L225" s="173">
        <v>40.5</v>
      </c>
      <c r="M225" s="38">
        <f t="shared" si="18"/>
        <v>0.76704300000000003</v>
      </c>
      <c r="N225" s="3">
        <f t="shared" si="23"/>
        <v>95.30193695405076</v>
      </c>
      <c r="O225" s="3">
        <v>95.30193695405076</v>
      </c>
      <c r="P225" s="4">
        <f t="shared" si="19"/>
        <v>1.5883656159008459</v>
      </c>
      <c r="Q225" s="173">
        <f t="shared" si="20"/>
        <v>113.5</v>
      </c>
      <c r="R225" s="173">
        <v>113.5</v>
      </c>
      <c r="S225" s="173">
        <v>4</v>
      </c>
      <c r="X225" s="4">
        <v>1.5883656159008459</v>
      </c>
      <c r="Y225" s="173">
        <v>113.5</v>
      </c>
      <c r="Z225" s="38">
        <v>0.76704300000000003</v>
      </c>
    </row>
    <row r="226" spans="1:37" x14ac:dyDescent="0.25">
      <c r="B226" s="30">
        <v>302320</v>
      </c>
      <c r="C226" s="31">
        <v>20035</v>
      </c>
      <c r="D226" s="31" t="s">
        <v>8</v>
      </c>
      <c r="E226" s="32">
        <v>0.69920138888888894</v>
      </c>
      <c r="F226" s="33">
        <v>0.69920138888888894</v>
      </c>
      <c r="I226" s="173">
        <f t="shared" si="21"/>
        <v>0</v>
      </c>
      <c r="J226" s="2">
        <f t="shared" si="22"/>
        <v>22.9999999999972</v>
      </c>
      <c r="K226" s="173">
        <v>23</v>
      </c>
      <c r="L226" s="173">
        <v>29.58</v>
      </c>
      <c r="M226" s="38">
        <f t="shared" si="18"/>
        <v>0.87687466434782591</v>
      </c>
      <c r="N226" s="3">
        <f t="shared" si="23"/>
        <v>118.30193695405076</v>
      </c>
      <c r="O226" s="3">
        <v>118.30193695405076</v>
      </c>
      <c r="P226" s="4">
        <f t="shared" si="19"/>
        <v>1.9716989492341794</v>
      </c>
      <c r="Q226" s="173">
        <f t="shared" si="20"/>
        <v>143.07999999999998</v>
      </c>
      <c r="R226" s="173">
        <v>143.07999999999998</v>
      </c>
      <c r="S226" s="173">
        <v>5</v>
      </c>
      <c r="X226" s="4">
        <v>1.9716989492341794</v>
      </c>
      <c r="Y226" s="173">
        <v>143.07999999999998</v>
      </c>
      <c r="Z226" s="38">
        <v>0.87687466434782591</v>
      </c>
    </row>
    <row r="227" spans="1:37" x14ac:dyDescent="0.25">
      <c r="B227" s="30">
        <v>302320</v>
      </c>
      <c r="C227" s="31">
        <v>20052</v>
      </c>
      <c r="D227" s="31" t="s">
        <v>7</v>
      </c>
      <c r="E227" s="32">
        <v>0.69946759259259261</v>
      </c>
      <c r="F227" s="33">
        <v>0.69946759259259261</v>
      </c>
      <c r="I227" s="210">
        <f t="shared" si="21"/>
        <v>0</v>
      </c>
      <c r="J227" s="211">
        <f t="shared" si="22"/>
        <v>58.000000000005869</v>
      </c>
      <c r="K227" s="210">
        <v>58</v>
      </c>
      <c r="L227" s="210">
        <v>69.75</v>
      </c>
      <c r="M227" s="38">
        <f t="shared" si="18"/>
        <v>0.81994251724137934</v>
      </c>
      <c r="N227" s="3">
        <f t="shared" si="23"/>
        <v>176.30193695405075</v>
      </c>
      <c r="O227" s="3">
        <v>176.30193695405075</v>
      </c>
      <c r="P227" s="4">
        <f t="shared" si="19"/>
        <v>2.9383656159008456</v>
      </c>
      <c r="Q227" s="173">
        <f t="shared" si="20"/>
        <v>212.82999999999998</v>
      </c>
      <c r="R227" s="173">
        <v>212.82999999999998</v>
      </c>
      <c r="S227" s="173">
        <v>6</v>
      </c>
      <c r="T227" s="173">
        <v>2</v>
      </c>
      <c r="U227" s="173">
        <v>3</v>
      </c>
      <c r="V227" s="173" t="s">
        <v>591</v>
      </c>
      <c r="X227" s="4">
        <v>2.9383656159008456</v>
      </c>
      <c r="Y227" s="173">
        <v>212.82999999999998</v>
      </c>
      <c r="Z227" s="38">
        <v>0.81994251724137934</v>
      </c>
    </row>
    <row r="228" spans="1:37" x14ac:dyDescent="0.25">
      <c r="B228" s="30">
        <v>302320</v>
      </c>
      <c r="C228" s="31">
        <v>20044</v>
      </c>
      <c r="D228" s="31" t="s">
        <v>180</v>
      </c>
      <c r="E228" s="32">
        <v>0.70013888888888898</v>
      </c>
      <c r="F228" s="33">
        <v>0.70038194444444446</v>
      </c>
      <c r="I228" s="173">
        <f t="shared" si="21"/>
        <v>20.99999999999369</v>
      </c>
      <c r="J228" s="2">
        <f t="shared" si="22"/>
        <v>20.99999999999369</v>
      </c>
      <c r="K228" s="173">
        <v>21</v>
      </c>
      <c r="L228" s="173">
        <v>24.5</v>
      </c>
      <c r="M228" s="38">
        <f t="shared" si="18"/>
        <v>0.79545200000000005</v>
      </c>
      <c r="N228" s="3">
        <f t="shared" si="23"/>
        <v>197.30193695405075</v>
      </c>
      <c r="O228" s="3">
        <v>197.30193695405075</v>
      </c>
      <c r="P228" s="4">
        <f t="shared" si="19"/>
        <v>3.2883656159008456</v>
      </c>
      <c r="Q228" s="173">
        <f t="shared" si="20"/>
        <v>237.32999999999998</v>
      </c>
      <c r="R228" s="173">
        <v>237.32999999999998</v>
      </c>
      <c r="S228" s="173">
        <v>7</v>
      </c>
      <c r="X228" s="4">
        <v>3.2883656159008456</v>
      </c>
      <c r="Y228" s="173">
        <v>237.32999999999998</v>
      </c>
      <c r="Z228" s="38">
        <v>0.79545200000000005</v>
      </c>
    </row>
    <row r="229" spans="1:37" x14ac:dyDescent="0.25">
      <c r="B229" s="30">
        <v>302320</v>
      </c>
      <c r="C229" s="31">
        <v>20045</v>
      </c>
      <c r="D229" s="31" t="s">
        <v>14</v>
      </c>
      <c r="E229" s="32">
        <v>0.70038194444444446</v>
      </c>
      <c r="F229" s="33">
        <v>0.70038194444444446</v>
      </c>
      <c r="I229" s="210">
        <f t="shared" si="21"/>
        <v>0</v>
      </c>
      <c r="J229" s="211">
        <f t="shared" si="22"/>
        <v>72.999999999998622</v>
      </c>
      <c r="K229" s="210">
        <v>73</v>
      </c>
      <c r="L229" s="210">
        <v>97.29</v>
      </c>
      <c r="M229" s="38">
        <f t="shared" si="18"/>
        <v>0.90868326904109598</v>
      </c>
      <c r="N229" s="3">
        <f t="shared" si="23"/>
        <v>270.30193695405075</v>
      </c>
      <c r="O229" s="3">
        <v>270.30193695405075</v>
      </c>
      <c r="P229" s="4">
        <f t="shared" si="19"/>
        <v>4.5050322825675124</v>
      </c>
      <c r="Q229" s="173">
        <f t="shared" si="20"/>
        <v>334.62</v>
      </c>
      <c r="R229" s="173">
        <v>334.62</v>
      </c>
      <c r="S229" s="173">
        <v>8</v>
      </c>
      <c r="T229" s="173">
        <v>2</v>
      </c>
      <c r="U229" s="173">
        <v>3</v>
      </c>
      <c r="V229" s="173" t="s">
        <v>554</v>
      </c>
      <c r="X229" s="4">
        <v>4.5050322825675124</v>
      </c>
      <c r="Y229" s="173">
        <v>334.62</v>
      </c>
      <c r="Z229" s="38">
        <v>0.90868326904109598</v>
      </c>
    </row>
    <row r="230" spans="1:37" x14ac:dyDescent="0.25">
      <c r="B230" s="30">
        <v>302320</v>
      </c>
      <c r="C230" s="31">
        <v>20027</v>
      </c>
      <c r="D230" s="31" t="s">
        <v>38</v>
      </c>
      <c r="E230" s="32">
        <v>0.70122685185185185</v>
      </c>
      <c r="F230" s="33">
        <v>0.70122685185185185</v>
      </c>
      <c r="I230" s="173">
        <f t="shared" si="21"/>
        <v>0</v>
      </c>
      <c r="J230" s="2">
        <f t="shared" si="22"/>
        <v>18.999999999999773</v>
      </c>
      <c r="K230" s="173">
        <v>19</v>
      </c>
      <c r="L230" s="173">
        <v>26.67</v>
      </c>
      <c r="M230" s="38">
        <f t="shared" si="18"/>
        <v>0.95705435368421043</v>
      </c>
      <c r="N230" s="3">
        <f t="shared" si="23"/>
        <v>289.30193695405075</v>
      </c>
      <c r="O230" s="3">
        <v>289.30193695405075</v>
      </c>
      <c r="P230" s="4">
        <f t="shared" si="19"/>
        <v>4.8216989492341789</v>
      </c>
      <c r="Q230" s="173">
        <f t="shared" si="20"/>
        <v>361.29</v>
      </c>
      <c r="R230" s="173">
        <v>361.29</v>
      </c>
      <c r="S230" s="173">
        <v>9</v>
      </c>
      <c r="X230" s="4">
        <v>4.8216989492341789</v>
      </c>
      <c r="Y230" s="173">
        <v>361.29</v>
      </c>
      <c r="Z230" s="38">
        <v>0.95705435368421043</v>
      </c>
    </row>
    <row r="231" spans="1:37" x14ac:dyDescent="0.25">
      <c r="B231" s="30">
        <v>302320</v>
      </c>
      <c r="C231" s="31">
        <v>20025</v>
      </c>
      <c r="D231" s="31" t="s">
        <v>39</v>
      </c>
      <c r="E231" s="32">
        <v>0.70144675925925926</v>
      </c>
      <c r="F231" s="33">
        <v>0.70172453703703708</v>
      </c>
      <c r="I231" s="173">
        <f t="shared" si="21"/>
        <v>24.000000000003752</v>
      </c>
      <c r="J231" s="2">
        <f t="shared" si="22"/>
        <v>24.000000000003752</v>
      </c>
      <c r="K231" s="173">
        <v>24</v>
      </c>
      <c r="L231" s="173">
        <v>28.42</v>
      </c>
      <c r="M231" s="38">
        <f t="shared" si="18"/>
        <v>0.80738378</v>
      </c>
      <c r="N231" s="3">
        <f t="shared" si="23"/>
        <v>313.30193695405075</v>
      </c>
      <c r="O231" s="3">
        <v>313.30193695405075</v>
      </c>
      <c r="P231" s="4">
        <f t="shared" si="19"/>
        <v>5.2216989492341792</v>
      </c>
      <c r="Q231" s="173">
        <f t="shared" si="20"/>
        <v>389.71000000000004</v>
      </c>
      <c r="R231" s="173">
        <v>389.71000000000004</v>
      </c>
      <c r="S231" s="173">
        <v>10</v>
      </c>
      <c r="X231" s="4">
        <v>5.2216989492341792</v>
      </c>
      <c r="Y231" s="173">
        <v>389.71000000000004</v>
      </c>
      <c r="Z231" s="38">
        <v>0.80738378</v>
      </c>
    </row>
    <row r="232" spans="1:37" x14ac:dyDescent="0.25">
      <c r="B232" s="30">
        <v>302320</v>
      </c>
      <c r="C232" s="31">
        <v>20015</v>
      </c>
      <c r="D232" s="31" t="s">
        <v>37</v>
      </c>
      <c r="E232" s="32">
        <v>0.70172453703703708</v>
      </c>
      <c r="F232" s="33">
        <v>0.70196759259259256</v>
      </c>
      <c r="I232" s="173">
        <f t="shared" si="21"/>
        <v>20.99999999999369</v>
      </c>
      <c r="J232" s="2">
        <f t="shared" si="22"/>
        <v>20.99999999999369</v>
      </c>
      <c r="K232" s="173">
        <v>21</v>
      </c>
      <c r="L232" s="173">
        <v>28.58</v>
      </c>
      <c r="M232" s="38">
        <f t="shared" si="18"/>
        <v>0.92791910857142845</v>
      </c>
      <c r="N232" s="3">
        <f t="shared" si="23"/>
        <v>334.30193695405075</v>
      </c>
      <c r="O232" s="3">
        <v>334.30193695405075</v>
      </c>
      <c r="P232" s="4">
        <f t="shared" si="19"/>
        <v>5.5716989492341789</v>
      </c>
      <c r="Q232" s="173">
        <f t="shared" si="20"/>
        <v>418.29</v>
      </c>
      <c r="R232" s="173">
        <v>418.29</v>
      </c>
      <c r="S232" s="173">
        <v>11</v>
      </c>
      <c r="X232" s="4">
        <v>5.5716989492341789</v>
      </c>
      <c r="Y232" s="173">
        <v>418.29</v>
      </c>
      <c r="Z232" s="38">
        <v>0.92791910857142845</v>
      </c>
    </row>
    <row r="233" spans="1:37" x14ac:dyDescent="0.25">
      <c r="B233" s="30">
        <v>302320</v>
      </c>
      <c r="C233" s="31">
        <v>20013</v>
      </c>
      <c r="D233" s="31" t="s">
        <v>36</v>
      </c>
      <c r="E233" s="32">
        <v>0.70196759259259256</v>
      </c>
      <c r="F233" s="33">
        <v>0.70196759259259256</v>
      </c>
      <c r="I233" s="173">
        <f t="shared" si="21"/>
        <v>0</v>
      </c>
      <c r="J233" s="2">
        <f t="shared" si="22"/>
        <v>22.000000000000242</v>
      </c>
      <c r="K233" s="173">
        <v>22</v>
      </c>
      <c r="L233" s="173">
        <v>26.5</v>
      </c>
      <c r="M233" s="38">
        <f t="shared" si="18"/>
        <v>0.82127836363636364</v>
      </c>
      <c r="N233" s="3">
        <f t="shared" si="23"/>
        <v>356.30193695405075</v>
      </c>
      <c r="O233" s="3">
        <v>356.30193695405075</v>
      </c>
      <c r="P233" s="4">
        <f t="shared" si="19"/>
        <v>5.938365615900846</v>
      </c>
      <c r="Q233" s="173">
        <f t="shared" si="20"/>
        <v>444.79</v>
      </c>
      <c r="R233" s="173">
        <v>444.79</v>
      </c>
      <c r="S233" s="173">
        <v>12</v>
      </c>
      <c r="X233" s="4">
        <v>5.938365615900846</v>
      </c>
      <c r="Y233" s="173">
        <v>444.79</v>
      </c>
      <c r="Z233" s="38">
        <v>0.82127836363636364</v>
      </c>
    </row>
    <row r="234" spans="1:37" x14ac:dyDescent="0.25">
      <c r="B234" s="30">
        <v>302320</v>
      </c>
      <c r="C234" s="31">
        <v>20004</v>
      </c>
      <c r="D234" s="31" t="s">
        <v>2</v>
      </c>
      <c r="E234" s="32">
        <v>0.70222222222222219</v>
      </c>
      <c r="F234" s="33">
        <v>0.70251157407407405</v>
      </c>
      <c r="I234" s="173">
        <f t="shared" si="21"/>
        <v>25.000000000000711</v>
      </c>
      <c r="J234" s="2">
        <f t="shared" si="22"/>
        <v>25.000000000000711</v>
      </c>
      <c r="K234" s="173">
        <v>25</v>
      </c>
      <c r="L234" s="173">
        <v>31.17</v>
      </c>
      <c r="M234" s="38">
        <f t="shared" si="18"/>
        <v>0.85008818880000003</v>
      </c>
      <c r="N234" s="3">
        <f t="shared" si="23"/>
        <v>381.30193695405075</v>
      </c>
      <c r="O234" s="3">
        <v>381.30193695405075</v>
      </c>
      <c r="P234" s="4">
        <f t="shared" si="19"/>
        <v>6.3550322825675121</v>
      </c>
      <c r="Q234" s="173">
        <f t="shared" si="20"/>
        <v>475.96000000000004</v>
      </c>
      <c r="R234" s="173">
        <v>475.96000000000004</v>
      </c>
      <c r="S234" s="173">
        <v>13</v>
      </c>
      <c r="X234" s="4">
        <v>6.3550322825675121</v>
      </c>
      <c r="Y234" s="173">
        <v>475.96000000000004</v>
      </c>
      <c r="Z234" s="38">
        <v>0.85008818880000003</v>
      </c>
    </row>
    <row r="235" spans="1:37" x14ac:dyDescent="0.25">
      <c r="B235" s="34">
        <v>302320</v>
      </c>
      <c r="C235" s="35">
        <v>20010</v>
      </c>
      <c r="D235" s="35" t="s">
        <v>1</v>
      </c>
      <c r="E235" s="36">
        <v>0.70251157407407405</v>
      </c>
      <c r="F235" s="37">
        <v>0.70271990740740742</v>
      </c>
      <c r="I235" s="173">
        <f t="shared" si="21"/>
        <v>18.000000000002814</v>
      </c>
      <c r="J235" s="53">
        <f>L235*J234/L234</f>
        <v>8.8225858196986788</v>
      </c>
      <c r="K235" s="38">
        <v>8.8225858196986788</v>
      </c>
      <c r="L235" s="173">
        <v>11</v>
      </c>
      <c r="M235" s="38">
        <f t="shared" si="18"/>
        <v>0.85008818879997583</v>
      </c>
      <c r="N235" s="3">
        <f t="shared" si="23"/>
        <v>390.12452277374945</v>
      </c>
      <c r="O235" s="3">
        <v>390.12452277374945</v>
      </c>
      <c r="P235" s="4">
        <f t="shared" si="19"/>
        <v>6.5020753795624904</v>
      </c>
      <c r="Q235" s="173">
        <f t="shared" si="20"/>
        <v>486.96000000000004</v>
      </c>
      <c r="R235" s="173">
        <v>486.96000000000004</v>
      </c>
      <c r="X235" s="4">
        <v>6.5020753795624904</v>
      </c>
      <c r="Y235" s="173">
        <v>486.96000000000004</v>
      </c>
      <c r="Z235" s="38">
        <v>0.85008818879997583</v>
      </c>
      <c r="AC235" s="483">
        <v>302320</v>
      </c>
      <c r="AD235" s="483">
        <v>20008</v>
      </c>
      <c r="AE235" s="485">
        <v>42614</v>
      </c>
      <c r="AF235" s="483">
        <v>3</v>
      </c>
      <c r="AG235" s="483">
        <v>486.96</v>
      </c>
      <c r="AH235" s="381">
        <v>0.6978240740740741</v>
      </c>
      <c r="AI235" s="489" t="s">
        <v>801</v>
      </c>
      <c r="AJ235" s="489">
        <v>1.2023699999999999</v>
      </c>
      <c r="AK235" s="381">
        <v>0.70251157407407405</v>
      </c>
    </row>
    <row r="236" spans="1:37" x14ac:dyDescent="0.25">
      <c r="B236" s="173">
        <v>302320</v>
      </c>
      <c r="C236" s="183">
        <v>20008</v>
      </c>
      <c r="D236" s="173" t="s">
        <v>579</v>
      </c>
      <c r="E236" s="1">
        <v>0.70271990740740742</v>
      </c>
      <c r="F236" s="1">
        <v>0.70271990740740742</v>
      </c>
      <c r="G236" s="173" t="s">
        <v>566</v>
      </c>
      <c r="H236" s="173" t="s">
        <v>566</v>
      </c>
      <c r="M236" s="38">
        <f>AVERAGE(M223:M234)</f>
        <v>0.85177548173140405</v>
      </c>
    </row>
    <row r="239" spans="1:37" x14ac:dyDescent="0.25">
      <c r="A239" s="40">
        <v>42615</v>
      </c>
      <c r="B239" s="173">
        <v>302320</v>
      </c>
      <c r="C239" s="173">
        <v>20236</v>
      </c>
      <c r="D239" s="173" t="s">
        <v>452</v>
      </c>
      <c r="E239" s="1">
        <v>0.51254629629629633</v>
      </c>
      <c r="F239" s="1">
        <v>0.51263888888888887</v>
      </c>
      <c r="G239" s="173">
        <v>8</v>
      </c>
      <c r="H239" s="173" t="s">
        <v>581</v>
      </c>
    </row>
    <row r="240" spans="1:37" x14ac:dyDescent="0.25">
      <c r="B240" s="26">
        <v>302320</v>
      </c>
      <c r="C240" s="27">
        <v>20010</v>
      </c>
      <c r="D240" s="27" t="s">
        <v>1</v>
      </c>
      <c r="E240" s="28">
        <v>0.51263888888888887</v>
      </c>
      <c r="F240" s="29">
        <v>0.51263888888888887</v>
      </c>
      <c r="I240" s="173">
        <f>(F240-E240)*86400</f>
        <v>0</v>
      </c>
      <c r="J240" s="2">
        <f>L240*J241/L241</f>
        <v>36.278009874667553</v>
      </c>
      <c r="K240" s="3">
        <v>36.278009874667553</v>
      </c>
      <c r="L240" s="173">
        <v>15.92</v>
      </c>
      <c r="M240" s="38">
        <f t="shared" ref="M240:M257" si="24">L240/K240*0.0113636*60</f>
        <v>0.29920358800000102</v>
      </c>
      <c r="N240" s="3">
        <f>K240</f>
        <v>36.278009874667553</v>
      </c>
      <c r="O240" s="3">
        <v>36.278009874667553</v>
      </c>
      <c r="P240" s="4">
        <f t="shared" ref="P240:P257" si="25">O240/60</f>
        <v>0.60463349791112586</v>
      </c>
      <c r="Q240" s="173">
        <f>L240</f>
        <v>15.92</v>
      </c>
      <c r="R240" s="173">
        <v>15.92</v>
      </c>
      <c r="S240" s="173">
        <v>1</v>
      </c>
      <c r="X240" s="4">
        <v>0.60463349791112586</v>
      </c>
      <c r="Y240" s="173">
        <v>15.92</v>
      </c>
      <c r="Z240" s="38">
        <v>0.29920358800000102</v>
      </c>
    </row>
    <row r="241" spans="2:26" x14ac:dyDescent="0.25">
      <c r="B241" s="30">
        <v>302320</v>
      </c>
      <c r="C241" s="31">
        <v>20021</v>
      </c>
      <c r="D241" s="31" t="s">
        <v>0</v>
      </c>
      <c r="E241" s="32">
        <v>0.51295138888888892</v>
      </c>
      <c r="F241" s="33">
        <v>0.51295138888888892</v>
      </c>
      <c r="I241" s="173">
        <f>(F241-E241)*86400</f>
        <v>0</v>
      </c>
      <c r="J241" s="2">
        <f>(E242-E241)*86400</f>
        <v>59.999999999999787</v>
      </c>
      <c r="K241" s="173">
        <v>60</v>
      </c>
      <c r="L241" s="173">
        <v>26.33</v>
      </c>
      <c r="M241" s="38">
        <f t="shared" si="24"/>
        <v>0.29920358799999996</v>
      </c>
      <c r="N241" s="3">
        <f>N240+K241</f>
        <v>96.278009874667561</v>
      </c>
      <c r="O241" s="3">
        <v>96.278009874667561</v>
      </c>
      <c r="P241" s="4">
        <f t="shared" si="25"/>
        <v>1.6046334979111261</v>
      </c>
      <c r="Q241" s="173">
        <f t="shared" ref="Q241:Q257" si="26">Q240+L241</f>
        <v>42.25</v>
      </c>
      <c r="R241" s="173">
        <v>42.25</v>
      </c>
      <c r="S241" s="173">
        <v>2</v>
      </c>
      <c r="X241" s="4">
        <v>1.6046334979111261</v>
      </c>
      <c r="Y241" s="173">
        <v>42.25</v>
      </c>
      <c r="Z241" s="38">
        <v>0.29920358799999996</v>
      </c>
    </row>
    <row r="242" spans="2:26" x14ac:dyDescent="0.25">
      <c r="B242" s="30">
        <v>302320</v>
      </c>
      <c r="C242" s="31">
        <v>20017</v>
      </c>
      <c r="D242" s="31" t="s">
        <v>5</v>
      </c>
      <c r="E242" s="32">
        <v>0.51364583333333336</v>
      </c>
      <c r="F242" s="33">
        <v>0.51402777777777775</v>
      </c>
      <c r="I242" s="173">
        <f t="shared" ref="I242:I257" si="27">(F242-E242)*86400</f>
        <v>32.999999999995566</v>
      </c>
      <c r="J242" s="2">
        <f t="shared" ref="J242:J256" si="28">(E243-E242)*86400</f>
        <v>32.999999999995566</v>
      </c>
      <c r="K242" s="173">
        <v>33</v>
      </c>
      <c r="L242" s="173">
        <v>30.75</v>
      </c>
      <c r="M242" s="38">
        <f t="shared" si="24"/>
        <v>0.63532854545454542</v>
      </c>
      <c r="N242" s="3">
        <f t="shared" ref="N242:N257" si="29">N241+K242</f>
        <v>129.27800987466756</v>
      </c>
      <c r="O242" s="3">
        <v>129.27800987466756</v>
      </c>
      <c r="P242" s="4">
        <f t="shared" si="25"/>
        <v>2.1546334979111261</v>
      </c>
      <c r="Q242" s="173">
        <f t="shared" si="26"/>
        <v>73</v>
      </c>
      <c r="R242" s="173">
        <v>73</v>
      </c>
      <c r="S242" s="173">
        <v>3</v>
      </c>
      <c r="X242" s="4">
        <v>2.1546334979111261</v>
      </c>
      <c r="Y242" s="173">
        <v>73</v>
      </c>
      <c r="Z242" s="38">
        <v>0.63532854545454542</v>
      </c>
    </row>
    <row r="243" spans="2:26" x14ac:dyDescent="0.25">
      <c r="B243" s="30">
        <v>302320</v>
      </c>
      <c r="C243" s="31">
        <v>20030</v>
      </c>
      <c r="D243" s="31" t="s">
        <v>6</v>
      </c>
      <c r="E243" s="32">
        <v>0.51402777777777775</v>
      </c>
      <c r="F243" s="33">
        <v>0.51402777777777775</v>
      </c>
      <c r="I243" s="173">
        <f t="shared" si="27"/>
        <v>0</v>
      </c>
      <c r="J243" s="2">
        <f t="shared" si="28"/>
        <v>47.000000000000952</v>
      </c>
      <c r="K243" s="173">
        <v>47</v>
      </c>
      <c r="L243" s="173">
        <v>40.5</v>
      </c>
      <c r="M243" s="38">
        <f t="shared" si="24"/>
        <v>0.58752229787234034</v>
      </c>
      <c r="N243" s="3">
        <f t="shared" si="29"/>
        <v>176.27800987466756</v>
      </c>
      <c r="O243" s="3">
        <v>176.27800987466756</v>
      </c>
      <c r="P243" s="4">
        <f t="shared" si="25"/>
        <v>2.9379668312444593</v>
      </c>
      <c r="Q243" s="173">
        <f t="shared" si="26"/>
        <v>113.5</v>
      </c>
      <c r="R243" s="173">
        <v>113.5</v>
      </c>
      <c r="S243" s="173">
        <v>4</v>
      </c>
      <c r="X243" s="4">
        <v>2.9379668312444593</v>
      </c>
      <c r="Y243" s="173">
        <v>113.5</v>
      </c>
      <c r="Z243" s="38">
        <v>0.58752229787234034</v>
      </c>
    </row>
    <row r="244" spans="2:26" x14ac:dyDescent="0.25">
      <c r="B244" s="30">
        <v>302320</v>
      </c>
      <c r="C244" s="31">
        <v>20035</v>
      </c>
      <c r="D244" s="31" t="s">
        <v>8</v>
      </c>
      <c r="E244" s="32">
        <v>0.51457175925925924</v>
      </c>
      <c r="F244" s="33">
        <v>0.51472222222222219</v>
      </c>
      <c r="I244" s="173">
        <f t="shared" si="27"/>
        <v>12.999999999998835</v>
      </c>
      <c r="J244" s="2">
        <f t="shared" si="28"/>
        <v>12.999999999998835</v>
      </c>
      <c r="K244" s="173">
        <v>13</v>
      </c>
      <c r="L244" s="173">
        <v>29.58</v>
      </c>
      <c r="M244" s="38">
        <f t="shared" si="24"/>
        <v>1.5513936369230767</v>
      </c>
      <c r="N244" s="3">
        <f t="shared" si="29"/>
        <v>189.27800987466756</v>
      </c>
      <c r="O244" s="3">
        <v>189.27800987466756</v>
      </c>
      <c r="P244" s="4">
        <f t="shared" si="25"/>
        <v>3.1546334979111261</v>
      </c>
      <c r="Q244" s="173">
        <f t="shared" si="26"/>
        <v>143.07999999999998</v>
      </c>
      <c r="R244" s="173">
        <v>143.07999999999998</v>
      </c>
      <c r="S244" s="173">
        <v>5</v>
      </c>
      <c r="X244" s="4">
        <v>3.1546334979111261</v>
      </c>
      <c r="Y244" s="173">
        <v>143.07999999999998</v>
      </c>
      <c r="Z244" s="38">
        <v>1.5513936369230767</v>
      </c>
    </row>
    <row r="245" spans="2:26" x14ac:dyDescent="0.25">
      <c r="B245" s="30">
        <v>302320</v>
      </c>
      <c r="C245" s="31">
        <v>20052</v>
      </c>
      <c r="D245" s="31" t="s">
        <v>7</v>
      </c>
      <c r="E245" s="32">
        <v>0.51472222222222219</v>
      </c>
      <c r="F245" s="33">
        <v>0.51472222222222219</v>
      </c>
      <c r="I245" s="173">
        <f t="shared" si="27"/>
        <v>0</v>
      </c>
      <c r="J245" s="2">
        <f t="shared" si="28"/>
        <v>36.000000000005627</v>
      </c>
      <c r="K245" s="173">
        <v>36</v>
      </c>
      <c r="L245" s="173">
        <v>28.08</v>
      </c>
      <c r="M245" s="38">
        <f t="shared" si="24"/>
        <v>0.53181647999999992</v>
      </c>
      <c r="N245" s="3">
        <f t="shared" si="29"/>
        <v>225.27800987466756</v>
      </c>
      <c r="O245" s="3">
        <v>225.27800987466756</v>
      </c>
      <c r="P245" s="4">
        <f t="shared" si="25"/>
        <v>3.7546334979111262</v>
      </c>
      <c r="Q245" s="173">
        <f t="shared" si="26"/>
        <v>171.15999999999997</v>
      </c>
      <c r="R245" s="173">
        <v>171.15999999999997</v>
      </c>
      <c r="S245" s="173">
        <v>6</v>
      </c>
      <c r="X245" s="4">
        <v>3.7546334979111262</v>
      </c>
      <c r="Y245" s="173">
        <v>171.15999999999997</v>
      </c>
      <c r="Z245" s="38">
        <v>0.53181647999999992</v>
      </c>
    </row>
    <row r="246" spans="2:26" x14ac:dyDescent="0.25">
      <c r="B246" s="30">
        <v>302320</v>
      </c>
      <c r="C246" s="31">
        <v>20056</v>
      </c>
      <c r="D246" s="31" t="s">
        <v>9</v>
      </c>
      <c r="E246" s="32">
        <v>0.51513888888888892</v>
      </c>
      <c r="F246" s="33">
        <v>0.51513888888888892</v>
      </c>
      <c r="I246" s="173">
        <f t="shared" si="27"/>
        <v>0</v>
      </c>
      <c r="J246" s="2">
        <f t="shared" si="28"/>
        <v>41.999999999996973</v>
      </c>
      <c r="K246" s="173">
        <v>42</v>
      </c>
      <c r="L246" s="173">
        <v>26</v>
      </c>
      <c r="M246" s="38">
        <f t="shared" si="24"/>
        <v>0.42207657142857147</v>
      </c>
      <c r="N246" s="3">
        <f t="shared" si="29"/>
        <v>267.27800987466753</v>
      </c>
      <c r="O246" s="3">
        <v>267.27800987466753</v>
      </c>
      <c r="P246" s="4">
        <f t="shared" si="25"/>
        <v>4.4546334979111259</v>
      </c>
      <c r="Q246" s="173">
        <f t="shared" si="26"/>
        <v>197.15999999999997</v>
      </c>
      <c r="R246" s="173">
        <v>197.15999999999997</v>
      </c>
      <c r="S246" s="173">
        <v>7</v>
      </c>
      <c r="X246" s="4">
        <v>4.4546334979111259</v>
      </c>
      <c r="Y246" s="173">
        <v>197.15999999999997</v>
      </c>
      <c r="Z246" s="38">
        <v>0.42207657142857147</v>
      </c>
    </row>
    <row r="247" spans="2:26" x14ac:dyDescent="0.25">
      <c r="B247" s="30">
        <v>302320</v>
      </c>
      <c r="C247" s="31">
        <v>20059</v>
      </c>
      <c r="D247" s="31" t="s">
        <v>10</v>
      </c>
      <c r="E247" s="32">
        <v>0.515625</v>
      </c>
      <c r="F247" s="33">
        <v>0.5158449074074074</v>
      </c>
      <c r="I247" s="173">
        <f t="shared" si="27"/>
        <v>18.999999999999773</v>
      </c>
      <c r="J247" s="2">
        <f t="shared" si="28"/>
        <v>18.999999999999773</v>
      </c>
      <c r="K247" s="173">
        <v>19</v>
      </c>
      <c r="L247" s="173">
        <v>15.67</v>
      </c>
      <c r="M247" s="38">
        <f t="shared" si="24"/>
        <v>0.56231877473684211</v>
      </c>
      <c r="N247" s="3">
        <f t="shared" si="29"/>
        <v>286.27800987466753</v>
      </c>
      <c r="O247" s="3">
        <v>286.27800987466753</v>
      </c>
      <c r="P247" s="4">
        <f t="shared" si="25"/>
        <v>4.7713001645777924</v>
      </c>
      <c r="Q247" s="173">
        <f t="shared" si="26"/>
        <v>212.82999999999996</v>
      </c>
      <c r="R247" s="173">
        <v>212.82999999999996</v>
      </c>
      <c r="S247" s="173">
        <v>8</v>
      </c>
      <c r="X247" s="4">
        <v>4.7713001645777924</v>
      </c>
      <c r="Y247" s="173">
        <v>212.82999999999996</v>
      </c>
      <c r="Z247" s="38">
        <v>0.56231877473684211</v>
      </c>
    </row>
    <row r="248" spans="2:26" x14ac:dyDescent="0.25">
      <c r="B248" s="30">
        <v>302320</v>
      </c>
      <c r="C248" s="31">
        <v>20044</v>
      </c>
      <c r="D248" s="31" t="s">
        <v>180</v>
      </c>
      <c r="E248" s="32">
        <v>0.5158449074074074</v>
      </c>
      <c r="F248" s="33">
        <v>0.5158449074074074</v>
      </c>
      <c r="I248" s="173">
        <f t="shared" si="27"/>
        <v>0</v>
      </c>
      <c r="J248" s="2">
        <f t="shared" si="28"/>
        <v>31.000000000001648</v>
      </c>
      <c r="K248" s="173">
        <v>31</v>
      </c>
      <c r="L248" s="173">
        <v>24.5</v>
      </c>
      <c r="M248" s="38">
        <f t="shared" si="24"/>
        <v>0.53885458064516123</v>
      </c>
      <c r="N248" s="3">
        <f t="shared" si="29"/>
        <v>317.27800987466753</v>
      </c>
      <c r="O248" s="3">
        <v>317.27800987466753</v>
      </c>
      <c r="P248" s="4">
        <f t="shared" si="25"/>
        <v>5.287966831244459</v>
      </c>
      <c r="Q248" s="173">
        <f t="shared" si="26"/>
        <v>237.32999999999996</v>
      </c>
      <c r="R248" s="173">
        <v>237.32999999999996</v>
      </c>
      <c r="S248" s="173">
        <v>9</v>
      </c>
      <c r="X248" s="4">
        <v>5.287966831244459</v>
      </c>
      <c r="Y248" s="173">
        <v>237.32999999999996</v>
      </c>
      <c r="Z248" s="38">
        <v>0.53885458064516123</v>
      </c>
    </row>
    <row r="249" spans="2:26" x14ac:dyDescent="0.25">
      <c r="B249" s="30">
        <v>302320</v>
      </c>
      <c r="C249" s="31">
        <v>20045</v>
      </c>
      <c r="D249" s="31" t="s">
        <v>14</v>
      </c>
      <c r="E249" s="32">
        <v>0.51620370370370372</v>
      </c>
      <c r="F249" s="33">
        <v>0.51659722222222226</v>
      </c>
      <c r="I249" s="173">
        <f t="shared" si="27"/>
        <v>34.000000000002117</v>
      </c>
      <c r="J249" s="2">
        <f t="shared" si="28"/>
        <v>34.000000000002117</v>
      </c>
      <c r="K249" s="173">
        <v>34</v>
      </c>
      <c r="L249" s="173">
        <v>36</v>
      </c>
      <c r="M249" s="38">
        <f t="shared" si="24"/>
        <v>0.72192282352941184</v>
      </c>
      <c r="N249" s="3">
        <f t="shared" si="29"/>
        <v>351.27800987466753</v>
      </c>
      <c r="O249" s="3">
        <v>351.27800987466753</v>
      </c>
      <c r="P249" s="4">
        <f t="shared" si="25"/>
        <v>5.8546334979111254</v>
      </c>
      <c r="Q249" s="173">
        <f t="shared" si="26"/>
        <v>273.32999999999993</v>
      </c>
      <c r="R249" s="173">
        <v>273.32999999999993</v>
      </c>
      <c r="S249" s="173">
        <v>10</v>
      </c>
      <c r="X249" s="4">
        <v>5.8546334979111254</v>
      </c>
      <c r="Y249" s="173">
        <v>273.32999999999993</v>
      </c>
      <c r="Z249" s="38">
        <v>0.72192282352941184</v>
      </c>
    </row>
    <row r="250" spans="2:26" x14ac:dyDescent="0.25">
      <c r="B250" s="30">
        <v>302320</v>
      </c>
      <c r="C250" s="31">
        <v>20049</v>
      </c>
      <c r="D250" s="31" t="s">
        <v>13</v>
      </c>
      <c r="E250" s="32">
        <v>0.51659722222222226</v>
      </c>
      <c r="F250" s="33">
        <v>0.51659722222222226</v>
      </c>
      <c r="I250" s="173">
        <f t="shared" si="27"/>
        <v>0</v>
      </c>
      <c r="J250" s="2">
        <f t="shared" si="28"/>
        <v>28.999999999998138</v>
      </c>
      <c r="K250" s="173">
        <v>29</v>
      </c>
      <c r="L250" s="173">
        <v>27.25</v>
      </c>
      <c r="M250" s="38">
        <f t="shared" si="24"/>
        <v>0.64067193103448283</v>
      </c>
      <c r="N250" s="3">
        <f t="shared" si="29"/>
        <v>380.27800987466753</v>
      </c>
      <c r="O250" s="3">
        <v>380.27800987466753</v>
      </c>
      <c r="P250" s="4">
        <f t="shared" si="25"/>
        <v>6.3379668312444588</v>
      </c>
      <c r="Q250" s="173">
        <f t="shared" si="26"/>
        <v>300.57999999999993</v>
      </c>
      <c r="R250" s="173">
        <v>300.57999999999993</v>
      </c>
      <c r="S250" s="173">
        <v>11</v>
      </c>
      <c r="X250" s="4">
        <v>6.3379668312444588</v>
      </c>
      <c r="Y250" s="173">
        <v>300.57999999999993</v>
      </c>
      <c r="Z250" s="38">
        <v>0.64067193103448283</v>
      </c>
    </row>
    <row r="251" spans="2:26" x14ac:dyDescent="0.25">
      <c r="B251" s="30">
        <v>302320</v>
      </c>
      <c r="C251" s="31">
        <v>20050</v>
      </c>
      <c r="D251" s="31" t="s">
        <v>12</v>
      </c>
      <c r="E251" s="32">
        <v>0.51693287037037039</v>
      </c>
      <c r="F251" s="33">
        <v>0.51741898148148147</v>
      </c>
      <c r="I251" s="173">
        <f t="shared" si="27"/>
        <v>41.999999999996973</v>
      </c>
      <c r="J251" s="2">
        <f t="shared" si="28"/>
        <v>41.999999999996973</v>
      </c>
      <c r="K251" s="173">
        <v>42</v>
      </c>
      <c r="L251" s="173">
        <v>34.04</v>
      </c>
      <c r="M251" s="38">
        <f t="shared" si="24"/>
        <v>0.55259563428571423</v>
      </c>
      <c r="N251" s="3">
        <f t="shared" si="29"/>
        <v>422.27800987466753</v>
      </c>
      <c r="O251" s="3">
        <v>422.27800987466753</v>
      </c>
      <c r="P251" s="4">
        <f t="shared" si="25"/>
        <v>7.037966831244459</v>
      </c>
      <c r="Q251" s="173">
        <f t="shared" si="26"/>
        <v>334.61999999999995</v>
      </c>
      <c r="R251" s="173">
        <v>334.61999999999995</v>
      </c>
      <c r="S251" s="173">
        <v>12</v>
      </c>
      <c r="X251" s="4">
        <v>7.037966831244459</v>
      </c>
      <c r="Y251" s="173">
        <v>334.61999999999995</v>
      </c>
      <c r="Z251" s="38">
        <v>0.55259563428571423</v>
      </c>
    </row>
    <row r="252" spans="2:26" x14ac:dyDescent="0.25">
      <c r="B252" s="30">
        <v>302320</v>
      </c>
      <c r="C252" s="31">
        <v>20027</v>
      </c>
      <c r="D252" s="31" t="s">
        <v>38</v>
      </c>
      <c r="E252" s="32">
        <v>0.51741898148148147</v>
      </c>
      <c r="F252" s="33">
        <v>0.51741898148148147</v>
      </c>
      <c r="I252" s="173">
        <f t="shared" si="27"/>
        <v>0</v>
      </c>
      <c r="J252" s="2">
        <f t="shared" si="28"/>
        <v>34.000000000002117</v>
      </c>
      <c r="K252" s="173">
        <v>34</v>
      </c>
      <c r="L252" s="173">
        <v>26.67</v>
      </c>
      <c r="M252" s="38">
        <f t="shared" si="24"/>
        <v>0.53482449176470592</v>
      </c>
      <c r="N252" s="3">
        <f t="shared" si="29"/>
        <v>456.27800987466753</v>
      </c>
      <c r="O252" s="3">
        <v>456.27800987466753</v>
      </c>
      <c r="P252" s="4">
        <f t="shared" si="25"/>
        <v>7.6046334979111254</v>
      </c>
      <c r="Q252" s="173">
        <f t="shared" si="26"/>
        <v>361.28999999999996</v>
      </c>
      <c r="R252" s="173">
        <v>361.28999999999996</v>
      </c>
      <c r="S252" s="173">
        <v>13</v>
      </c>
      <c r="X252" s="4">
        <v>7.6046334979111254</v>
      </c>
      <c r="Y252" s="173">
        <v>361.28999999999996</v>
      </c>
      <c r="Z252" s="38">
        <v>0.53482449176470592</v>
      </c>
    </row>
    <row r="253" spans="2:26" x14ac:dyDescent="0.25">
      <c r="B253" s="30">
        <v>302320</v>
      </c>
      <c r="C253" s="31">
        <v>20025</v>
      </c>
      <c r="D253" s="31" t="s">
        <v>39</v>
      </c>
      <c r="E253" s="32">
        <v>0.51781250000000001</v>
      </c>
      <c r="F253" s="33">
        <v>0.51819444444444451</v>
      </c>
      <c r="I253" s="173">
        <f t="shared" si="27"/>
        <v>33.000000000005159</v>
      </c>
      <c r="J253" s="2">
        <f t="shared" si="28"/>
        <v>33.000000000005159</v>
      </c>
      <c r="K253" s="173">
        <v>33</v>
      </c>
      <c r="L253" s="173">
        <v>28.42</v>
      </c>
      <c r="M253" s="38">
        <f t="shared" si="24"/>
        <v>0.5871882036363637</v>
      </c>
      <c r="N253" s="3">
        <f t="shared" si="29"/>
        <v>489.27800987466753</v>
      </c>
      <c r="O253" s="3">
        <v>489.27800987466753</v>
      </c>
      <c r="P253" s="4">
        <f t="shared" si="25"/>
        <v>8.1546334979111261</v>
      </c>
      <c r="Q253" s="173">
        <f t="shared" si="26"/>
        <v>389.71</v>
      </c>
      <c r="R253" s="173">
        <v>389.71</v>
      </c>
      <c r="S253" s="173">
        <v>14</v>
      </c>
      <c r="X253" s="4">
        <v>8.1546334979111261</v>
      </c>
      <c r="Y253" s="173">
        <v>389.71</v>
      </c>
      <c r="Z253" s="38">
        <v>0.5871882036363637</v>
      </c>
    </row>
    <row r="254" spans="2:26" x14ac:dyDescent="0.25">
      <c r="B254" s="30">
        <v>302320</v>
      </c>
      <c r="C254" s="31">
        <v>20015</v>
      </c>
      <c r="D254" s="31" t="s">
        <v>37</v>
      </c>
      <c r="E254" s="32">
        <v>0.51819444444444451</v>
      </c>
      <c r="F254" s="33">
        <v>0.51819444444444451</v>
      </c>
      <c r="I254" s="173">
        <f t="shared" si="27"/>
        <v>0</v>
      </c>
      <c r="J254" s="2">
        <f t="shared" si="28"/>
        <v>26.999999999994628</v>
      </c>
      <c r="K254" s="173">
        <v>27</v>
      </c>
      <c r="L254" s="173">
        <v>28.58</v>
      </c>
      <c r="M254" s="38">
        <f t="shared" si="24"/>
        <v>0.72171486222222214</v>
      </c>
      <c r="N254" s="3">
        <f t="shared" si="29"/>
        <v>516.27800987466753</v>
      </c>
      <c r="O254" s="3">
        <v>516.27800987466753</v>
      </c>
      <c r="P254" s="4">
        <f t="shared" si="25"/>
        <v>8.6046334979111254</v>
      </c>
      <c r="Q254" s="173">
        <f t="shared" si="26"/>
        <v>418.28999999999996</v>
      </c>
      <c r="R254" s="173">
        <v>418.28999999999996</v>
      </c>
      <c r="S254" s="173">
        <v>15</v>
      </c>
      <c r="X254" s="4">
        <v>8.6046334979111254</v>
      </c>
      <c r="Y254" s="173">
        <v>418.28999999999996</v>
      </c>
      <c r="Z254" s="38">
        <v>0.72171486222222214</v>
      </c>
    </row>
    <row r="255" spans="2:26" x14ac:dyDescent="0.25">
      <c r="B255" s="30">
        <v>302320</v>
      </c>
      <c r="C255" s="31">
        <v>20013</v>
      </c>
      <c r="D255" s="31" t="s">
        <v>36</v>
      </c>
      <c r="E255" s="32">
        <v>0.51850694444444445</v>
      </c>
      <c r="F255" s="33">
        <v>0.51890046296296299</v>
      </c>
      <c r="I255" s="173">
        <f t="shared" si="27"/>
        <v>34.000000000002117</v>
      </c>
      <c r="J255" s="2">
        <f t="shared" si="28"/>
        <v>34.000000000002117</v>
      </c>
      <c r="K255" s="173">
        <v>34</v>
      </c>
      <c r="L255" s="173">
        <v>26.5</v>
      </c>
      <c r="M255" s="38">
        <f t="shared" si="24"/>
        <v>0.53141541176470597</v>
      </c>
      <c r="N255" s="3">
        <f t="shared" si="29"/>
        <v>550.27800987466753</v>
      </c>
      <c r="O255" s="3">
        <v>550.27800987466753</v>
      </c>
      <c r="P255" s="4">
        <f t="shared" si="25"/>
        <v>9.1713001645777918</v>
      </c>
      <c r="Q255" s="173">
        <f t="shared" si="26"/>
        <v>444.78999999999996</v>
      </c>
      <c r="R255" s="173">
        <v>444.78999999999996</v>
      </c>
      <c r="S255" s="173">
        <v>16</v>
      </c>
      <c r="X255" s="4">
        <v>9.1713001645777918</v>
      </c>
      <c r="Y255" s="173">
        <v>444.78999999999996</v>
      </c>
      <c r="Z255" s="38">
        <v>0.53141541176470597</v>
      </c>
    </row>
    <row r="256" spans="2:26" x14ac:dyDescent="0.25">
      <c r="B256" s="30">
        <v>302320</v>
      </c>
      <c r="C256" s="31">
        <v>20004</v>
      </c>
      <c r="D256" s="31" t="s">
        <v>2</v>
      </c>
      <c r="E256" s="32">
        <v>0.51890046296296299</v>
      </c>
      <c r="F256" s="33">
        <v>0.51890046296296299</v>
      </c>
      <c r="I256" s="173">
        <f t="shared" si="27"/>
        <v>0</v>
      </c>
      <c r="J256" s="2">
        <f t="shared" si="28"/>
        <v>19.999999999996732</v>
      </c>
      <c r="K256" s="173">
        <v>20</v>
      </c>
      <c r="L256" s="173">
        <v>31.17</v>
      </c>
      <c r="M256" s="38">
        <f t="shared" si="24"/>
        <v>1.0626102359999998</v>
      </c>
      <c r="N256" s="3">
        <f t="shared" si="29"/>
        <v>570.27800987466753</v>
      </c>
      <c r="O256" s="3">
        <v>570.27800987466753</v>
      </c>
      <c r="P256" s="4">
        <f t="shared" si="25"/>
        <v>9.5046334979111258</v>
      </c>
      <c r="Q256" s="173">
        <f t="shared" si="26"/>
        <v>475.96</v>
      </c>
      <c r="R256" s="173">
        <v>475.96</v>
      </c>
      <c r="S256" s="173">
        <v>17</v>
      </c>
      <c r="X256" s="4">
        <v>9.5046334979111258</v>
      </c>
      <c r="Y256" s="173">
        <v>475.96</v>
      </c>
      <c r="Z256" s="38">
        <v>1.0626102359999998</v>
      </c>
    </row>
    <row r="257" spans="2:37" x14ac:dyDescent="0.25">
      <c r="B257" s="34">
        <v>302320</v>
      </c>
      <c r="C257" s="35">
        <v>20010</v>
      </c>
      <c r="D257" s="35" t="s">
        <v>1</v>
      </c>
      <c r="E257" s="36">
        <v>0.51913194444444444</v>
      </c>
      <c r="F257" s="37">
        <v>0.51960648148148147</v>
      </c>
      <c r="I257" s="173">
        <f t="shared" si="27"/>
        <v>41.000000000000014</v>
      </c>
      <c r="J257" s="53">
        <f>L257*J256/L256</f>
        <v>7.0580686557575882</v>
      </c>
      <c r="K257" s="38">
        <v>7.0580686557575882</v>
      </c>
      <c r="L257" s="173">
        <v>11</v>
      </c>
      <c r="M257" s="38">
        <f t="shared" si="24"/>
        <v>1.0626102360001737</v>
      </c>
      <c r="N257" s="3">
        <f t="shared" si="29"/>
        <v>577.33607853042508</v>
      </c>
      <c r="O257" s="3">
        <v>577.33607853042508</v>
      </c>
      <c r="P257" s="4">
        <f t="shared" si="25"/>
        <v>9.6222679755070839</v>
      </c>
      <c r="Q257" s="173">
        <f t="shared" si="26"/>
        <v>486.96</v>
      </c>
      <c r="R257" s="173">
        <v>486.96</v>
      </c>
      <c r="X257" s="4">
        <v>9.6222679755070839</v>
      </c>
      <c r="Y257" s="173">
        <v>486.96</v>
      </c>
      <c r="Z257" s="38">
        <v>1.0626102360001737</v>
      </c>
      <c r="AC257" s="483">
        <v>302320</v>
      </c>
      <c r="AD257" s="483">
        <v>20008</v>
      </c>
      <c r="AE257" s="485">
        <v>42615</v>
      </c>
      <c r="AF257" s="483">
        <v>1</v>
      </c>
      <c r="AG257" s="483">
        <v>486.96</v>
      </c>
      <c r="AH257" s="381">
        <v>0.51263888888888887</v>
      </c>
      <c r="AI257" s="489" t="s">
        <v>808</v>
      </c>
      <c r="AJ257" s="489">
        <v>0.86802100000000004</v>
      </c>
      <c r="AK257" s="381">
        <v>0.51913194444444444</v>
      </c>
    </row>
    <row r="258" spans="2:37" x14ac:dyDescent="0.25">
      <c r="B258" s="173">
        <v>302320</v>
      </c>
      <c r="C258" s="173">
        <v>20236</v>
      </c>
      <c r="D258" s="173" t="s">
        <v>452</v>
      </c>
      <c r="E258" s="1">
        <v>0.51960648148148147</v>
      </c>
      <c r="F258" s="1">
        <v>0.51961805555555551</v>
      </c>
      <c r="G258" s="173">
        <v>1</v>
      </c>
      <c r="H258" s="173" t="s">
        <v>580</v>
      </c>
      <c r="M258" s="38">
        <f>AVERAGE(M241:M256)</f>
        <v>0.655091129331134</v>
      </c>
    </row>
    <row r="259" spans="2:37" x14ac:dyDescent="0.25">
      <c r="B259" s="173">
        <v>302320</v>
      </c>
      <c r="C259" s="183">
        <v>20008</v>
      </c>
      <c r="D259" s="173" t="s">
        <v>579</v>
      </c>
      <c r="E259" s="1">
        <v>0.51961805555555551</v>
      </c>
      <c r="F259" s="1">
        <v>0.51961805555555551</v>
      </c>
      <c r="G259" s="173" t="s">
        <v>566</v>
      </c>
      <c r="H259" s="173" t="s">
        <v>566</v>
      </c>
    </row>
    <row r="260" spans="2:37" x14ac:dyDescent="0.25">
      <c r="C260" s="52"/>
      <c r="E260" s="1"/>
      <c r="F260" s="1"/>
    </row>
    <row r="261" spans="2:37" x14ac:dyDescent="0.25">
      <c r="B261" s="204">
        <v>302320</v>
      </c>
      <c r="C261" s="205">
        <v>20010</v>
      </c>
      <c r="D261" s="205" t="s">
        <v>1</v>
      </c>
      <c r="E261" s="206">
        <v>0.58853009259259259</v>
      </c>
      <c r="F261" s="207">
        <v>0.58871527777777777</v>
      </c>
      <c r="J261" s="2"/>
    </row>
    <row r="262" spans="2:37" x14ac:dyDescent="0.25">
      <c r="B262" s="208">
        <v>302320</v>
      </c>
      <c r="C262" s="117">
        <v>20236</v>
      </c>
      <c r="D262" s="117" t="s">
        <v>452</v>
      </c>
      <c r="E262" s="181">
        <v>0.58853009259259259</v>
      </c>
      <c r="F262" s="209">
        <v>0.58853009259259259</v>
      </c>
      <c r="J262" s="2"/>
    </row>
    <row r="263" spans="2:37" x14ac:dyDescent="0.25">
      <c r="B263" s="212">
        <v>302320</v>
      </c>
      <c r="C263" s="213">
        <v>20236</v>
      </c>
      <c r="D263" s="213" t="s">
        <v>452</v>
      </c>
      <c r="E263" s="214">
        <v>0.58871527777777777</v>
      </c>
      <c r="F263" s="215">
        <v>0.58883101851851849</v>
      </c>
      <c r="J263" s="2"/>
    </row>
    <row r="264" spans="2:37" x14ac:dyDescent="0.25">
      <c r="B264" s="30">
        <v>302320</v>
      </c>
      <c r="C264" s="31">
        <v>20010</v>
      </c>
      <c r="D264" s="31" t="s">
        <v>1</v>
      </c>
      <c r="E264" s="32">
        <v>0.58883101851851849</v>
      </c>
      <c r="F264" s="33">
        <v>0.58883101851851849</v>
      </c>
      <c r="I264" s="173">
        <f>(F264-E264)*86400</f>
        <v>0</v>
      </c>
      <c r="J264" s="2">
        <f>L264*J265/L265</f>
        <v>13.666433076385266</v>
      </c>
      <c r="K264" s="3">
        <v>13.666433076385266</v>
      </c>
      <c r="L264" s="173">
        <v>15.92</v>
      </c>
      <c r="M264" s="38">
        <f t="shared" ref="M264:M279" si="30">L264/K264*0.0113636*60</f>
        <v>0.79424606693870325</v>
      </c>
      <c r="N264" s="3">
        <f>K264</f>
        <v>13.666433076385266</v>
      </c>
      <c r="O264" s="3">
        <v>13.666433076385266</v>
      </c>
      <c r="P264" s="4">
        <f t="shared" ref="P264:P279" si="31">O264/60</f>
        <v>0.22777388460642109</v>
      </c>
      <c r="Q264" s="173">
        <f>L264</f>
        <v>15.92</v>
      </c>
      <c r="R264" s="173">
        <v>15.92</v>
      </c>
      <c r="S264" s="173">
        <v>1</v>
      </c>
      <c r="X264" s="4">
        <v>0.22777388460642109</v>
      </c>
      <c r="Y264" s="173">
        <v>15.92</v>
      </c>
      <c r="Z264" s="38">
        <v>0.79424606693870325</v>
      </c>
    </row>
    <row r="265" spans="2:37" x14ac:dyDescent="0.25">
      <c r="B265" s="30">
        <v>302320</v>
      </c>
      <c r="C265" s="31">
        <v>20021</v>
      </c>
      <c r="D265" s="31" t="s">
        <v>0</v>
      </c>
      <c r="E265" s="32">
        <v>0.58935185185185179</v>
      </c>
      <c r="F265" s="33">
        <v>0.58935185185185179</v>
      </c>
      <c r="I265" s="210">
        <f t="shared" ref="I265:I279" si="32">(F265-E265)*86400</f>
        <v>0</v>
      </c>
      <c r="J265" s="211">
        <f t="shared" ref="J265:J278" si="33">(E266-E265)*86400</f>
        <v>49.000000000004462</v>
      </c>
      <c r="K265" s="210">
        <v>49</v>
      </c>
      <c r="L265" s="210">
        <v>57.08</v>
      </c>
      <c r="M265" s="38">
        <f t="shared" si="30"/>
        <v>0.79424606693877542</v>
      </c>
      <c r="N265" s="3">
        <f>N264+K265</f>
        <v>62.666433076385267</v>
      </c>
      <c r="O265" s="3">
        <v>62.666433076385267</v>
      </c>
      <c r="P265" s="4">
        <f t="shared" si="31"/>
        <v>1.0444405512730879</v>
      </c>
      <c r="Q265" s="173">
        <f t="shared" ref="Q265:Q279" si="34">Q264+L265</f>
        <v>73</v>
      </c>
      <c r="R265" s="173">
        <v>73</v>
      </c>
      <c r="S265" s="173">
        <v>2</v>
      </c>
      <c r="T265" s="173">
        <v>1</v>
      </c>
      <c r="U265" s="173">
        <v>2</v>
      </c>
      <c r="V265" s="173">
        <v>17</v>
      </c>
      <c r="X265" s="4">
        <v>1.0444405512730879</v>
      </c>
      <c r="Y265" s="173">
        <v>73</v>
      </c>
      <c r="Z265" s="38">
        <v>0.79424606693877542</v>
      </c>
    </row>
    <row r="266" spans="2:37" x14ac:dyDescent="0.25">
      <c r="B266" s="30">
        <v>302320</v>
      </c>
      <c r="C266" s="31">
        <v>20030</v>
      </c>
      <c r="D266" s="31" t="s">
        <v>6</v>
      </c>
      <c r="E266" s="32">
        <v>0.58991898148148147</v>
      </c>
      <c r="F266" s="33">
        <v>0.59027777777777779</v>
      </c>
      <c r="I266" s="173">
        <f t="shared" si="32"/>
        <v>31.000000000001648</v>
      </c>
      <c r="J266" s="2">
        <f t="shared" si="33"/>
        <v>31.000000000001648</v>
      </c>
      <c r="K266" s="173">
        <v>31</v>
      </c>
      <c r="L266" s="173">
        <v>40.5</v>
      </c>
      <c r="M266" s="38">
        <f t="shared" si="30"/>
        <v>0.89075961290322581</v>
      </c>
      <c r="N266" s="3">
        <f t="shared" ref="N266:N279" si="35">N265+K266</f>
        <v>93.66643307638526</v>
      </c>
      <c r="O266" s="3">
        <v>93.66643307638526</v>
      </c>
      <c r="P266" s="4">
        <f t="shared" si="31"/>
        <v>1.5611072179397543</v>
      </c>
      <c r="Q266" s="173">
        <f t="shared" si="34"/>
        <v>113.5</v>
      </c>
      <c r="R266" s="173">
        <v>113.5</v>
      </c>
      <c r="S266" s="173">
        <v>3</v>
      </c>
      <c r="X266" s="4">
        <v>1.5611072179397543</v>
      </c>
      <c r="Y266" s="173">
        <v>113.5</v>
      </c>
      <c r="Z266" s="38">
        <v>0.89075961290322581</v>
      </c>
    </row>
    <row r="267" spans="2:37" x14ac:dyDescent="0.25">
      <c r="B267" s="30">
        <v>302320</v>
      </c>
      <c r="C267" s="31">
        <v>20035</v>
      </c>
      <c r="D267" s="31" t="s">
        <v>8</v>
      </c>
      <c r="E267" s="32">
        <v>0.59027777777777779</v>
      </c>
      <c r="F267" s="33">
        <v>0.59027777777777779</v>
      </c>
      <c r="I267" s="173">
        <f t="shared" si="32"/>
        <v>0</v>
      </c>
      <c r="J267" s="2">
        <f t="shared" si="33"/>
        <v>24.000000000003752</v>
      </c>
      <c r="K267" s="173">
        <v>24</v>
      </c>
      <c r="L267" s="173">
        <v>29.58</v>
      </c>
      <c r="M267" s="38">
        <f t="shared" si="30"/>
        <v>0.84033822000000002</v>
      </c>
      <c r="N267" s="3">
        <f t="shared" si="35"/>
        <v>117.66643307638526</v>
      </c>
      <c r="O267" s="3">
        <v>117.66643307638526</v>
      </c>
      <c r="P267" s="4">
        <f t="shared" si="31"/>
        <v>1.9611072179397544</v>
      </c>
      <c r="Q267" s="173">
        <f t="shared" si="34"/>
        <v>143.07999999999998</v>
      </c>
      <c r="R267" s="173">
        <v>143.07999999999998</v>
      </c>
      <c r="S267" s="173">
        <v>4</v>
      </c>
      <c r="X267" s="4">
        <v>1.9611072179397544</v>
      </c>
      <c r="Y267" s="173">
        <v>143.07999999999998</v>
      </c>
      <c r="Z267" s="38">
        <v>0.84033822000000002</v>
      </c>
    </row>
    <row r="268" spans="2:37" x14ac:dyDescent="0.25">
      <c r="B268" s="30">
        <v>302320</v>
      </c>
      <c r="C268" s="31">
        <v>20052</v>
      </c>
      <c r="D268" s="31" t="s">
        <v>7</v>
      </c>
      <c r="E268" s="32">
        <v>0.59055555555555561</v>
      </c>
      <c r="F268" s="33">
        <v>0.59085648148148151</v>
      </c>
      <c r="I268" s="173">
        <f t="shared" si="32"/>
        <v>25.999999999997669</v>
      </c>
      <c r="J268" s="2">
        <f t="shared" si="33"/>
        <v>25.999999999997669</v>
      </c>
      <c r="K268" s="173">
        <v>26</v>
      </c>
      <c r="L268" s="173">
        <v>28.08</v>
      </c>
      <c r="M268" s="38">
        <f t="shared" si="30"/>
        <v>0.7363612799999999</v>
      </c>
      <c r="N268" s="3">
        <f t="shared" si="35"/>
        <v>143.66643307638526</v>
      </c>
      <c r="O268" s="3">
        <v>143.66643307638526</v>
      </c>
      <c r="P268" s="4">
        <f t="shared" si="31"/>
        <v>2.3944405512730875</v>
      </c>
      <c r="Q268" s="173">
        <f t="shared" si="34"/>
        <v>171.15999999999997</v>
      </c>
      <c r="R268" s="173">
        <v>171.15999999999997</v>
      </c>
      <c r="S268" s="173">
        <v>5</v>
      </c>
      <c r="X268" s="4">
        <v>2.3944405512730875</v>
      </c>
      <c r="Y268" s="173">
        <v>171.15999999999997</v>
      </c>
      <c r="Z268" s="38">
        <v>0.7363612799999999</v>
      </c>
    </row>
    <row r="269" spans="2:37" x14ac:dyDescent="0.25">
      <c r="B269" s="30">
        <v>302320</v>
      </c>
      <c r="C269" s="31">
        <v>20056</v>
      </c>
      <c r="D269" s="31" t="s">
        <v>9</v>
      </c>
      <c r="E269" s="32">
        <v>0.59085648148148151</v>
      </c>
      <c r="F269" s="33">
        <v>0.59118055555555549</v>
      </c>
      <c r="I269" s="210">
        <f t="shared" si="32"/>
        <v>27.999999999991587</v>
      </c>
      <c r="J269" s="211">
        <f t="shared" si="33"/>
        <v>27.999999999991587</v>
      </c>
      <c r="K269" s="210">
        <v>28</v>
      </c>
      <c r="L269" s="210">
        <v>41.67</v>
      </c>
      <c r="M269" s="38">
        <f t="shared" si="30"/>
        <v>1.0146883114285714</v>
      </c>
      <c r="N269" s="3">
        <f t="shared" si="35"/>
        <v>171.66643307638526</v>
      </c>
      <c r="O269" s="3">
        <v>171.66643307638526</v>
      </c>
      <c r="P269" s="4">
        <f t="shared" si="31"/>
        <v>2.8611072179397543</v>
      </c>
      <c r="Q269" s="173">
        <f t="shared" si="34"/>
        <v>212.82999999999998</v>
      </c>
      <c r="R269" s="173">
        <v>212.82999999999998</v>
      </c>
      <c r="S269" s="173">
        <v>6</v>
      </c>
      <c r="T269" s="173">
        <v>1</v>
      </c>
      <c r="U269" s="173">
        <v>2</v>
      </c>
      <c r="V269" s="173">
        <v>59</v>
      </c>
      <c r="X269" s="4">
        <v>2.8611072179397543</v>
      </c>
      <c r="Y269" s="173">
        <v>212.82999999999998</v>
      </c>
      <c r="Z269" s="38">
        <v>1.0146883114285714</v>
      </c>
    </row>
    <row r="270" spans="2:37" x14ac:dyDescent="0.25">
      <c r="B270" s="30">
        <v>302320</v>
      </c>
      <c r="C270" s="31">
        <v>20044</v>
      </c>
      <c r="D270" s="31" t="s">
        <v>180</v>
      </c>
      <c r="E270" s="32">
        <v>0.59118055555555549</v>
      </c>
      <c r="F270" s="33">
        <v>0.59118055555555549</v>
      </c>
      <c r="I270" s="173">
        <f t="shared" si="32"/>
        <v>0</v>
      </c>
      <c r="J270" s="2">
        <f t="shared" si="33"/>
        <v>22.000000000009834</v>
      </c>
      <c r="K270" s="173">
        <v>22</v>
      </c>
      <c r="L270" s="173">
        <v>24.5</v>
      </c>
      <c r="M270" s="38">
        <f t="shared" si="30"/>
        <v>0.75929509090909075</v>
      </c>
      <c r="N270" s="3">
        <f t="shared" si="35"/>
        <v>193.66643307638526</v>
      </c>
      <c r="O270" s="3">
        <v>193.66643307638526</v>
      </c>
      <c r="P270" s="4">
        <f t="shared" si="31"/>
        <v>3.227773884606421</v>
      </c>
      <c r="Q270" s="173">
        <f t="shared" si="34"/>
        <v>237.32999999999998</v>
      </c>
      <c r="R270" s="173">
        <v>237.32999999999998</v>
      </c>
      <c r="S270" s="173">
        <v>7</v>
      </c>
      <c r="X270" s="4">
        <v>3.227773884606421</v>
      </c>
      <c r="Y270" s="173">
        <v>237.32999999999998</v>
      </c>
      <c r="Z270" s="38">
        <v>0.75929509090909075</v>
      </c>
    </row>
    <row r="271" spans="2:37" x14ac:dyDescent="0.25">
      <c r="B271" s="30">
        <v>302320</v>
      </c>
      <c r="C271" s="31">
        <v>20045</v>
      </c>
      <c r="D271" s="31" t="s">
        <v>14</v>
      </c>
      <c r="E271" s="32">
        <v>0.59143518518518523</v>
      </c>
      <c r="F271" s="33">
        <v>0.59177083333333336</v>
      </c>
      <c r="I271" s="173">
        <f t="shared" si="32"/>
        <v>28.999999999998138</v>
      </c>
      <c r="J271" s="2">
        <f t="shared" si="33"/>
        <v>28.999999999998138</v>
      </c>
      <c r="K271" s="173">
        <v>29</v>
      </c>
      <c r="L271" s="173">
        <v>36</v>
      </c>
      <c r="M271" s="38">
        <f t="shared" si="30"/>
        <v>0.846392275862069</v>
      </c>
      <c r="N271" s="3">
        <f t="shared" si="35"/>
        <v>222.66643307638526</v>
      </c>
      <c r="O271" s="3">
        <v>222.66643307638526</v>
      </c>
      <c r="P271" s="4">
        <f t="shared" si="31"/>
        <v>3.7111072179397544</v>
      </c>
      <c r="Q271" s="173">
        <f t="shared" si="34"/>
        <v>273.33</v>
      </c>
      <c r="R271" s="173">
        <v>273.33</v>
      </c>
      <c r="S271" s="173">
        <v>8</v>
      </c>
      <c r="X271" s="4">
        <v>3.7111072179397544</v>
      </c>
      <c r="Y271" s="173">
        <v>273.33</v>
      </c>
      <c r="Z271" s="38">
        <v>0.846392275862069</v>
      </c>
    </row>
    <row r="272" spans="2:37" x14ac:dyDescent="0.25">
      <c r="B272" s="30">
        <v>302320</v>
      </c>
      <c r="C272" s="31">
        <v>20049</v>
      </c>
      <c r="D272" s="31" t="s">
        <v>13</v>
      </c>
      <c r="E272" s="32">
        <v>0.59177083333333336</v>
      </c>
      <c r="F272" s="33">
        <v>0.59177083333333336</v>
      </c>
      <c r="I272" s="173">
        <f t="shared" si="32"/>
        <v>0</v>
      </c>
      <c r="J272" s="2">
        <f t="shared" si="33"/>
        <v>22.000000000000242</v>
      </c>
      <c r="K272" s="173">
        <v>22</v>
      </c>
      <c r="L272" s="173">
        <v>27.25</v>
      </c>
      <c r="M272" s="38">
        <f t="shared" si="30"/>
        <v>0.84452209090909081</v>
      </c>
      <c r="N272" s="3">
        <f t="shared" si="35"/>
        <v>244.66643307638526</v>
      </c>
      <c r="O272" s="3">
        <v>244.66643307638526</v>
      </c>
      <c r="P272" s="4">
        <f t="shared" si="31"/>
        <v>4.0777738846064207</v>
      </c>
      <c r="Q272" s="173">
        <f t="shared" si="34"/>
        <v>300.58</v>
      </c>
      <c r="R272" s="173">
        <v>300.58</v>
      </c>
      <c r="S272" s="173">
        <v>9</v>
      </c>
      <c r="X272" s="4">
        <v>4.0777738846064207</v>
      </c>
      <c r="Y272" s="173">
        <v>300.58</v>
      </c>
      <c r="Z272" s="38">
        <v>0.84452209090909081</v>
      </c>
    </row>
    <row r="273" spans="2:37" x14ac:dyDescent="0.25">
      <c r="B273" s="30">
        <v>302320</v>
      </c>
      <c r="C273" s="31">
        <v>20050</v>
      </c>
      <c r="D273" s="31" t="s">
        <v>12</v>
      </c>
      <c r="E273" s="32">
        <v>0.59202546296296299</v>
      </c>
      <c r="F273" s="33">
        <v>0.59231481481481485</v>
      </c>
      <c r="I273" s="173">
        <f t="shared" si="32"/>
        <v>25.000000000000711</v>
      </c>
      <c r="J273" s="2">
        <f t="shared" si="33"/>
        <v>25.000000000000711</v>
      </c>
      <c r="K273" s="173">
        <v>25</v>
      </c>
      <c r="L273" s="173">
        <v>34.04</v>
      </c>
      <c r="M273" s="38">
        <f t="shared" si="30"/>
        <v>0.92836066559999997</v>
      </c>
      <c r="N273" s="3">
        <f t="shared" si="35"/>
        <v>269.66643307638526</v>
      </c>
      <c r="O273" s="3">
        <v>269.66643307638526</v>
      </c>
      <c r="P273" s="4">
        <f t="shared" si="31"/>
        <v>4.4944405512730876</v>
      </c>
      <c r="Q273" s="173">
        <f t="shared" si="34"/>
        <v>334.62</v>
      </c>
      <c r="R273" s="173">
        <v>334.62</v>
      </c>
      <c r="S273" s="173">
        <v>10</v>
      </c>
      <c r="X273" s="4">
        <v>4.4944405512730876</v>
      </c>
      <c r="Y273" s="173">
        <v>334.62</v>
      </c>
      <c r="Z273" s="38">
        <v>0.92836066559999997</v>
      </c>
    </row>
    <row r="274" spans="2:37" x14ac:dyDescent="0.25">
      <c r="B274" s="30">
        <v>302320</v>
      </c>
      <c r="C274" s="31">
        <v>20027</v>
      </c>
      <c r="D274" s="31" t="s">
        <v>38</v>
      </c>
      <c r="E274" s="32">
        <v>0.59231481481481485</v>
      </c>
      <c r="F274" s="33">
        <v>0.59258101851851852</v>
      </c>
      <c r="I274" s="173">
        <f t="shared" si="32"/>
        <v>22.9999999999972</v>
      </c>
      <c r="J274" s="2">
        <f t="shared" si="33"/>
        <v>22.9999999999972</v>
      </c>
      <c r="K274" s="173">
        <v>23</v>
      </c>
      <c r="L274" s="173">
        <v>26.67</v>
      </c>
      <c r="M274" s="38">
        <f t="shared" si="30"/>
        <v>0.79061011826086969</v>
      </c>
      <c r="N274" s="3">
        <f t="shared" si="35"/>
        <v>292.66643307638526</v>
      </c>
      <c r="O274" s="3">
        <v>292.66643307638526</v>
      </c>
      <c r="P274" s="4">
        <f t="shared" si="31"/>
        <v>4.8777738846064214</v>
      </c>
      <c r="Q274" s="173">
        <f t="shared" si="34"/>
        <v>361.29</v>
      </c>
      <c r="R274" s="173">
        <v>361.29</v>
      </c>
      <c r="S274" s="173">
        <v>11</v>
      </c>
      <c r="X274" s="4">
        <v>4.8777738846064214</v>
      </c>
      <c r="Y274" s="173">
        <v>361.29</v>
      </c>
      <c r="Z274" s="38">
        <v>0.79061011826086969</v>
      </c>
    </row>
    <row r="275" spans="2:37" x14ac:dyDescent="0.25">
      <c r="B275" s="30">
        <v>302320</v>
      </c>
      <c r="C275" s="31">
        <v>20025</v>
      </c>
      <c r="D275" s="31" t="s">
        <v>39</v>
      </c>
      <c r="E275" s="32">
        <v>0.59258101851851852</v>
      </c>
      <c r="F275" s="33">
        <v>0.59258101851851852</v>
      </c>
      <c r="I275" s="173">
        <f t="shared" si="32"/>
        <v>0</v>
      </c>
      <c r="J275" s="2">
        <f t="shared" si="33"/>
        <v>21.000000000003283</v>
      </c>
      <c r="K275" s="173">
        <v>21</v>
      </c>
      <c r="L275" s="173">
        <v>28.42</v>
      </c>
      <c r="M275" s="38">
        <f t="shared" si="30"/>
        <v>0.92272432000000004</v>
      </c>
      <c r="N275" s="3">
        <f t="shared" si="35"/>
        <v>313.66643307638526</v>
      </c>
      <c r="O275" s="3">
        <v>313.66643307638526</v>
      </c>
      <c r="P275" s="4">
        <f t="shared" si="31"/>
        <v>5.227773884606421</v>
      </c>
      <c r="Q275" s="173">
        <f t="shared" si="34"/>
        <v>389.71000000000004</v>
      </c>
      <c r="R275" s="173">
        <v>389.71000000000004</v>
      </c>
      <c r="S275" s="173">
        <v>12</v>
      </c>
      <c r="X275" s="4">
        <v>5.227773884606421</v>
      </c>
      <c r="Y275" s="173">
        <v>389.71000000000004</v>
      </c>
      <c r="Z275" s="38">
        <v>0.92272432000000004</v>
      </c>
    </row>
    <row r="276" spans="2:37" x14ac:dyDescent="0.25">
      <c r="B276" s="30">
        <v>302320</v>
      </c>
      <c r="C276" s="31">
        <v>20015</v>
      </c>
      <c r="D276" s="31" t="s">
        <v>37</v>
      </c>
      <c r="E276" s="32">
        <v>0.59282407407407411</v>
      </c>
      <c r="F276" s="33">
        <v>0.59311342592592597</v>
      </c>
      <c r="I276" s="173">
        <f t="shared" si="32"/>
        <v>25.000000000000711</v>
      </c>
      <c r="J276" s="2">
        <f t="shared" si="33"/>
        <v>25.000000000000711</v>
      </c>
      <c r="K276" s="173">
        <v>25</v>
      </c>
      <c r="L276" s="173">
        <v>28.58</v>
      </c>
      <c r="M276" s="38">
        <f t="shared" si="30"/>
        <v>0.77945205119999994</v>
      </c>
      <c r="N276" s="3">
        <f t="shared" si="35"/>
        <v>338.66643307638526</v>
      </c>
      <c r="O276" s="3">
        <v>338.66643307638526</v>
      </c>
      <c r="P276" s="4">
        <f t="shared" si="31"/>
        <v>5.644440551273088</v>
      </c>
      <c r="Q276" s="173">
        <f t="shared" si="34"/>
        <v>418.29</v>
      </c>
      <c r="R276" s="173">
        <v>418.29</v>
      </c>
      <c r="S276" s="173">
        <v>13</v>
      </c>
      <c r="X276" s="4">
        <v>5.644440551273088</v>
      </c>
      <c r="Y276" s="173">
        <v>418.29</v>
      </c>
      <c r="Z276" s="38">
        <v>0.77945205119999994</v>
      </c>
    </row>
    <row r="277" spans="2:37" x14ac:dyDescent="0.25">
      <c r="B277" s="30">
        <v>302320</v>
      </c>
      <c r="C277" s="31">
        <v>20013</v>
      </c>
      <c r="D277" s="31" t="s">
        <v>36</v>
      </c>
      <c r="E277" s="32">
        <v>0.59311342592592597</v>
      </c>
      <c r="F277" s="33">
        <v>0.59311342592592597</v>
      </c>
      <c r="I277" s="173">
        <f t="shared" si="32"/>
        <v>0</v>
      </c>
      <c r="J277" s="2">
        <f t="shared" si="33"/>
        <v>25.999999999997669</v>
      </c>
      <c r="K277" s="173">
        <v>26</v>
      </c>
      <c r="L277" s="173">
        <v>26.5</v>
      </c>
      <c r="M277" s="38">
        <f t="shared" si="30"/>
        <v>0.69492784615384617</v>
      </c>
      <c r="N277" s="3">
        <f t="shared" si="35"/>
        <v>364.66643307638526</v>
      </c>
      <c r="O277" s="3">
        <v>364.66643307638526</v>
      </c>
      <c r="P277" s="4">
        <f t="shared" si="31"/>
        <v>6.0777738846064207</v>
      </c>
      <c r="Q277" s="173">
        <f t="shared" si="34"/>
        <v>444.79</v>
      </c>
      <c r="R277" s="173">
        <v>444.79</v>
      </c>
      <c r="S277" s="173">
        <v>14</v>
      </c>
      <c r="X277" s="4">
        <v>6.0777738846064207</v>
      </c>
      <c r="Y277" s="173">
        <v>444.79</v>
      </c>
      <c r="Z277" s="38">
        <v>0.69492784615384617</v>
      </c>
    </row>
    <row r="278" spans="2:37" x14ac:dyDescent="0.25">
      <c r="B278" s="30">
        <v>302320</v>
      </c>
      <c r="C278" s="31">
        <v>20004</v>
      </c>
      <c r="D278" s="31" t="s">
        <v>2</v>
      </c>
      <c r="E278" s="32">
        <v>0.59341435185185187</v>
      </c>
      <c r="F278" s="33">
        <v>0.59370370370370373</v>
      </c>
      <c r="I278" s="173">
        <f t="shared" si="32"/>
        <v>25.000000000000711</v>
      </c>
      <c r="J278" s="2">
        <f t="shared" si="33"/>
        <v>25.000000000000711</v>
      </c>
      <c r="K278" s="173">
        <v>25</v>
      </c>
      <c r="L278" s="173">
        <v>31.17</v>
      </c>
      <c r="M278" s="38">
        <f t="shared" si="30"/>
        <v>0.85008818880000003</v>
      </c>
      <c r="N278" s="3">
        <f t="shared" si="35"/>
        <v>389.66643307638526</v>
      </c>
      <c r="O278" s="3">
        <v>389.66643307638526</v>
      </c>
      <c r="P278" s="4">
        <f t="shared" si="31"/>
        <v>6.4944405512730876</v>
      </c>
      <c r="Q278" s="173">
        <f t="shared" si="34"/>
        <v>475.96000000000004</v>
      </c>
      <c r="R278" s="173">
        <v>475.96000000000004</v>
      </c>
      <c r="S278" s="173">
        <v>15</v>
      </c>
      <c r="X278" s="4">
        <v>6.4944405512730876</v>
      </c>
      <c r="Y278" s="173">
        <v>475.96000000000004</v>
      </c>
      <c r="Z278" s="38">
        <v>0.85008818880000003</v>
      </c>
    </row>
    <row r="279" spans="2:37" x14ac:dyDescent="0.25">
      <c r="B279" s="34">
        <v>302320</v>
      </c>
      <c r="C279" s="35">
        <v>20010</v>
      </c>
      <c r="D279" s="35" t="s">
        <v>1</v>
      </c>
      <c r="E279" s="36">
        <v>0.59370370370370373</v>
      </c>
      <c r="F279" s="37">
        <v>0.5939120370370371</v>
      </c>
      <c r="I279" s="173">
        <f t="shared" si="32"/>
        <v>18.000000000002814</v>
      </c>
      <c r="J279" s="53">
        <f>L279*J278/L278</f>
        <v>8.8225858196986788</v>
      </c>
      <c r="K279" s="38">
        <v>8.8225858196986788</v>
      </c>
      <c r="L279" s="173">
        <v>11</v>
      </c>
      <c r="M279" s="38">
        <f t="shared" si="30"/>
        <v>0.85008818879997583</v>
      </c>
      <c r="N279" s="3">
        <f t="shared" si="35"/>
        <v>398.48901889608396</v>
      </c>
      <c r="O279" s="3">
        <v>398.48901889608396</v>
      </c>
      <c r="P279" s="4">
        <f t="shared" si="31"/>
        <v>6.6414836482680659</v>
      </c>
      <c r="Q279" s="173">
        <f t="shared" si="34"/>
        <v>486.96000000000004</v>
      </c>
      <c r="R279" s="173">
        <v>486.96000000000004</v>
      </c>
      <c r="X279" s="4">
        <v>6.6414836482680659</v>
      </c>
      <c r="Y279" s="173">
        <v>486.96000000000004</v>
      </c>
      <c r="Z279" s="38">
        <v>0.85008818879997583</v>
      </c>
      <c r="AC279" s="483">
        <v>302320</v>
      </c>
      <c r="AD279" s="483">
        <v>20008</v>
      </c>
      <c r="AE279" s="485">
        <v>42615</v>
      </c>
      <c r="AF279" s="483">
        <v>2</v>
      </c>
      <c r="AG279" s="483">
        <v>486.96</v>
      </c>
      <c r="AH279" s="381">
        <v>0.58853009259259259</v>
      </c>
      <c r="AI279" s="489" t="s">
        <v>809</v>
      </c>
      <c r="AJ279" s="489">
        <v>1.089396</v>
      </c>
      <c r="AK279" s="381">
        <v>0.59370370370370373</v>
      </c>
    </row>
    <row r="280" spans="2:37" x14ac:dyDescent="0.25">
      <c r="B280" s="173">
        <v>302320</v>
      </c>
      <c r="C280" s="173">
        <v>20236</v>
      </c>
      <c r="D280" s="173" t="s">
        <v>452</v>
      </c>
      <c r="E280" s="1">
        <v>0.5939120370370371</v>
      </c>
      <c r="F280" s="1">
        <v>0.5939120370370371</v>
      </c>
      <c r="G280" s="173">
        <v>9</v>
      </c>
      <c r="H280" s="173" t="s">
        <v>580</v>
      </c>
      <c r="M280" s="38">
        <f>AVERAGE(M265:M278)</f>
        <v>0.83519758135468136</v>
      </c>
    </row>
    <row r="281" spans="2:37" x14ac:dyDescent="0.25">
      <c r="B281" s="173">
        <v>302320</v>
      </c>
      <c r="C281" s="183">
        <v>20008</v>
      </c>
      <c r="D281" s="173" t="s">
        <v>579</v>
      </c>
      <c r="E281" s="1">
        <v>0.59401620370370367</v>
      </c>
      <c r="F281" s="1">
        <v>0.59401620370370367</v>
      </c>
      <c r="G281" s="173" t="s">
        <v>566</v>
      </c>
      <c r="H281" s="173" t="s">
        <v>566</v>
      </c>
    </row>
    <row r="282" spans="2:37" x14ac:dyDescent="0.25">
      <c r="C282" s="52"/>
      <c r="E282" s="1"/>
      <c r="F282" s="1"/>
    </row>
    <row r="283" spans="2:37" x14ac:dyDescent="0.25">
      <c r="B283" s="173">
        <v>302320</v>
      </c>
      <c r="C283" s="173">
        <v>20236</v>
      </c>
      <c r="D283" s="173" t="s">
        <v>452</v>
      </c>
      <c r="E283" s="1">
        <v>0.71166666666666656</v>
      </c>
      <c r="F283" s="1">
        <v>0.71174768518518527</v>
      </c>
      <c r="G283" s="173">
        <v>7</v>
      </c>
      <c r="H283" s="173" t="s">
        <v>581</v>
      </c>
    </row>
    <row r="284" spans="2:37" x14ac:dyDescent="0.25">
      <c r="B284" s="26">
        <v>302320</v>
      </c>
      <c r="C284" s="27">
        <v>20010</v>
      </c>
      <c r="D284" s="27" t="s">
        <v>1</v>
      </c>
      <c r="E284" s="28">
        <v>0.71174768518518527</v>
      </c>
      <c r="F284" s="29">
        <v>0.71201388888888895</v>
      </c>
      <c r="I284" s="173">
        <f>(F284-E284)*86400</f>
        <v>22.9999999999972</v>
      </c>
      <c r="J284" s="2">
        <f>L284*J285/L285</f>
        <v>23.580706418526077</v>
      </c>
      <c r="K284" s="3">
        <v>23.580706418526077</v>
      </c>
      <c r="L284" s="173">
        <v>15.92</v>
      </c>
      <c r="M284" s="38">
        <f t="shared" ref="M284:M301" si="36">L284/K284*0.0113636*60</f>
        <v>0.46031321230784683</v>
      </c>
      <c r="N284" s="3">
        <f>K284</f>
        <v>23.580706418526077</v>
      </c>
      <c r="O284" s="3">
        <v>23.580706418526077</v>
      </c>
      <c r="P284" s="4">
        <f t="shared" ref="P284:P301" si="37">O284/60</f>
        <v>0.39301177364210127</v>
      </c>
      <c r="Q284" s="173">
        <f>L284</f>
        <v>15.92</v>
      </c>
      <c r="R284" s="173">
        <v>15.92</v>
      </c>
      <c r="S284" s="173">
        <v>1</v>
      </c>
      <c r="X284" s="4">
        <v>0.39301177364210127</v>
      </c>
      <c r="Y284" s="173">
        <v>15.92</v>
      </c>
      <c r="Z284" s="38">
        <v>0.46031321230784683</v>
      </c>
    </row>
    <row r="285" spans="2:37" x14ac:dyDescent="0.25">
      <c r="B285" s="30">
        <v>302320</v>
      </c>
      <c r="C285" s="31">
        <v>20021</v>
      </c>
      <c r="D285" s="31" t="s">
        <v>0</v>
      </c>
      <c r="E285" s="32">
        <v>0.71201388888888895</v>
      </c>
      <c r="F285" s="33">
        <v>0.71201388888888895</v>
      </c>
      <c r="I285" s="173">
        <f>(F285-E285)*86400</f>
        <v>0</v>
      </c>
      <c r="J285" s="2">
        <f>(E286-E285)*86400</f>
        <v>38.999999999986912</v>
      </c>
      <c r="K285" s="173">
        <v>39</v>
      </c>
      <c r="L285" s="173">
        <v>26.33</v>
      </c>
      <c r="M285" s="38">
        <f t="shared" si="36"/>
        <v>0.46031321230769223</v>
      </c>
      <c r="N285" s="3">
        <f>N284+K285</f>
        <v>62.580706418526077</v>
      </c>
      <c r="O285" s="3">
        <v>62.580706418526077</v>
      </c>
      <c r="P285" s="4">
        <f t="shared" si="37"/>
        <v>1.0430117736421012</v>
      </c>
      <c r="Q285" s="173">
        <f t="shared" ref="Q285:Q301" si="38">Q284+L285</f>
        <v>42.25</v>
      </c>
      <c r="R285" s="173">
        <v>42.25</v>
      </c>
      <c r="S285" s="173">
        <v>2</v>
      </c>
      <c r="X285" s="4">
        <v>1.0430117736421012</v>
      </c>
      <c r="Y285" s="173">
        <v>42.25</v>
      </c>
      <c r="Z285" s="38">
        <v>0.46031321230769223</v>
      </c>
    </row>
    <row r="286" spans="2:37" x14ac:dyDescent="0.25">
      <c r="B286" s="30">
        <v>302320</v>
      </c>
      <c r="C286" s="31">
        <v>20017</v>
      </c>
      <c r="D286" s="31" t="s">
        <v>5</v>
      </c>
      <c r="E286" s="32">
        <v>0.71246527777777768</v>
      </c>
      <c r="F286" s="33">
        <v>0.71267361111111116</v>
      </c>
      <c r="I286" s="173">
        <f t="shared" ref="I286:I301" si="39">(F286-E286)*86400</f>
        <v>18.000000000012406</v>
      </c>
      <c r="J286" s="2">
        <f t="shared" ref="J286:J300" si="40">(E287-E286)*86400</f>
        <v>18.000000000012406</v>
      </c>
      <c r="K286" s="173">
        <v>18</v>
      </c>
      <c r="L286" s="173">
        <v>30.75</v>
      </c>
      <c r="M286" s="38">
        <f t="shared" si="36"/>
        <v>1.1647689999999999</v>
      </c>
      <c r="N286" s="3">
        <f t="shared" ref="N286:N301" si="41">N285+K286</f>
        <v>80.580706418526077</v>
      </c>
      <c r="O286" s="3">
        <v>80.580706418526077</v>
      </c>
      <c r="P286" s="4">
        <f t="shared" si="37"/>
        <v>1.3430117736421012</v>
      </c>
      <c r="Q286" s="173">
        <f t="shared" si="38"/>
        <v>73</v>
      </c>
      <c r="R286" s="173">
        <v>73</v>
      </c>
      <c r="S286" s="173">
        <v>3</v>
      </c>
      <c r="X286" s="4">
        <v>1.3430117736421012</v>
      </c>
      <c r="Y286" s="173">
        <v>73</v>
      </c>
      <c r="Z286" s="38">
        <v>1.1647689999999999</v>
      </c>
    </row>
    <row r="287" spans="2:37" x14ac:dyDescent="0.25">
      <c r="B287" s="30">
        <v>302320</v>
      </c>
      <c r="C287" s="31">
        <v>20030</v>
      </c>
      <c r="D287" s="31" t="s">
        <v>6</v>
      </c>
      <c r="E287" s="32">
        <v>0.71267361111111116</v>
      </c>
      <c r="F287" s="33">
        <v>0.71267361111111116</v>
      </c>
      <c r="I287" s="173">
        <f t="shared" si="39"/>
        <v>0</v>
      </c>
      <c r="J287" s="2">
        <f t="shared" si="40"/>
        <v>41.999999999996973</v>
      </c>
      <c r="K287" s="173">
        <v>42</v>
      </c>
      <c r="L287" s="173">
        <v>40.5</v>
      </c>
      <c r="M287" s="38">
        <f t="shared" si="36"/>
        <v>0.65746542857142853</v>
      </c>
      <c r="N287" s="3">
        <f t="shared" si="41"/>
        <v>122.58070641852608</v>
      </c>
      <c r="O287" s="3">
        <v>122.58070641852608</v>
      </c>
      <c r="P287" s="4">
        <f t="shared" si="37"/>
        <v>2.0430117736421014</v>
      </c>
      <c r="Q287" s="173">
        <f t="shared" si="38"/>
        <v>113.5</v>
      </c>
      <c r="R287" s="173">
        <v>113.5</v>
      </c>
      <c r="S287" s="173">
        <v>4</v>
      </c>
      <c r="X287" s="4">
        <v>2.0430117736421014</v>
      </c>
      <c r="Y287" s="173">
        <v>113.5</v>
      </c>
      <c r="Z287" s="38">
        <v>0.65746542857142853</v>
      </c>
    </row>
    <row r="288" spans="2:37" x14ac:dyDescent="0.25">
      <c r="B288" s="30">
        <v>302320</v>
      </c>
      <c r="C288" s="31">
        <v>20035</v>
      </c>
      <c r="D288" s="31" t="s">
        <v>8</v>
      </c>
      <c r="E288" s="32">
        <v>0.71315972222222224</v>
      </c>
      <c r="F288" s="33">
        <v>0.71324074074074073</v>
      </c>
      <c r="I288" s="173">
        <f t="shared" si="39"/>
        <v>6.9999999999978968</v>
      </c>
      <c r="J288" s="2">
        <f t="shared" si="40"/>
        <v>6.9999999999978968</v>
      </c>
      <c r="K288" s="173">
        <v>7</v>
      </c>
      <c r="L288" s="173">
        <v>29.58</v>
      </c>
      <c r="M288" s="38">
        <f t="shared" si="36"/>
        <v>2.8811596114285711</v>
      </c>
      <c r="N288" s="3">
        <f t="shared" si="41"/>
        <v>129.58070641852606</v>
      </c>
      <c r="O288" s="3">
        <v>129.58070641852606</v>
      </c>
      <c r="P288" s="4">
        <f t="shared" si="37"/>
        <v>2.1596784403087677</v>
      </c>
      <c r="Q288" s="173">
        <f t="shared" si="38"/>
        <v>143.07999999999998</v>
      </c>
      <c r="R288" s="173">
        <v>143.07999999999998</v>
      </c>
      <c r="S288" s="173">
        <v>5</v>
      </c>
      <c r="X288" s="4">
        <v>2.1596784403087677</v>
      </c>
      <c r="Y288" s="173">
        <v>143.07999999999998</v>
      </c>
      <c r="Z288" s="38">
        <v>2.8811596114285711</v>
      </c>
    </row>
    <row r="289" spans="2:37" x14ac:dyDescent="0.25">
      <c r="B289" s="30">
        <v>302320</v>
      </c>
      <c r="C289" s="31">
        <v>20052</v>
      </c>
      <c r="D289" s="31" t="s">
        <v>7</v>
      </c>
      <c r="E289" s="32">
        <v>0.71324074074074073</v>
      </c>
      <c r="F289" s="33">
        <v>0.71324074074074073</v>
      </c>
      <c r="I289" s="173">
        <f t="shared" si="39"/>
        <v>0</v>
      </c>
      <c r="J289" s="2">
        <f t="shared" si="40"/>
        <v>31.000000000001648</v>
      </c>
      <c r="K289" s="173">
        <v>31</v>
      </c>
      <c r="L289" s="173">
        <v>28.08</v>
      </c>
      <c r="M289" s="38">
        <f t="shared" si="36"/>
        <v>0.6175933316129032</v>
      </c>
      <c r="N289" s="3">
        <f t="shared" si="41"/>
        <v>160.58070641852606</v>
      </c>
      <c r="O289" s="3">
        <v>160.58070641852606</v>
      </c>
      <c r="P289" s="4">
        <f t="shared" si="37"/>
        <v>2.6763451069754343</v>
      </c>
      <c r="Q289" s="173">
        <f t="shared" si="38"/>
        <v>171.15999999999997</v>
      </c>
      <c r="R289" s="173">
        <v>171.15999999999997</v>
      </c>
      <c r="S289" s="173">
        <v>6</v>
      </c>
      <c r="X289" s="4">
        <v>2.6763451069754343</v>
      </c>
      <c r="Y289" s="173">
        <v>171.15999999999997</v>
      </c>
      <c r="Z289" s="38">
        <v>0.6175933316129032</v>
      </c>
    </row>
    <row r="290" spans="2:37" x14ac:dyDescent="0.25">
      <c r="B290" s="30">
        <v>302320</v>
      </c>
      <c r="C290" s="31">
        <v>20056</v>
      </c>
      <c r="D290" s="31" t="s">
        <v>9</v>
      </c>
      <c r="E290" s="32">
        <v>0.71359953703703705</v>
      </c>
      <c r="F290" s="33">
        <v>0.71381944444444445</v>
      </c>
      <c r="I290" s="173">
        <f t="shared" si="39"/>
        <v>18.999999999999773</v>
      </c>
      <c r="J290" s="2">
        <f t="shared" si="40"/>
        <v>18.999999999999773</v>
      </c>
      <c r="K290" s="173">
        <v>19</v>
      </c>
      <c r="L290" s="173">
        <v>26</v>
      </c>
      <c r="M290" s="38">
        <f t="shared" si="36"/>
        <v>0.93301136842105259</v>
      </c>
      <c r="N290" s="3">
        <f t="shared" si="41"/>
        <v>179.58070641852606</v>
      </c>
      <c r="O290" s="3">
        <v>179.58070641852606</v>
      </c>
      <c r="P290" s="4">
        <f t="shared" si="37"/>
        <v>2.9930117736421011</v>
      </c>
      <c r="Q290" s="173">
        <f t="shared" si="38"/>
        <v>197.15999999999997</v>
      </c>
      <c r="R290" s="173">
        <v>197.15999999999997</v>
      </c>
      <c r="S290" s="173">
        <v>7</v>
      </c>
      <c r="X290" s="4">
        <v>2.9930117736421011</v>
      </c>
      <c r="Y290" s="173">
        <v>197.15999999999997</v>
      </c>
      <c r="Z290" s="38">
        <v>0.93301136842105259</v>
      </c>
    </row>
    <row r="291" spans="2:37" x14ac:dyDescent="0.25">
      <c r="B291" s="30">
        <v>302320</v>
      </c>
      <c r="C291" s="31">
        <v>20059</v>
      </c>
      <c r="D291" s="31" t="s">
        <v>10</v>
      </c>
      <c r="E291" s="32">
        <v>0.71381944444444445</v>
      </c>
      <c r="F291" s="33">
        <v>0.71391203703703709</v>
      </c>
      <c r="I291" s="173">
        <f t="shared" si="39"/>
        <v>8.000000000004448</v>
      </c>
      <c r="J291" s="2">
        <f t="shared" si="40"/>
        <v>8.000000000004448</v>
      </c>
      <c r="K291" s="173">
        <v>8</v>
      </c>
      <c r="L291" s="173">
        <v>15.67</v>
      </c>
      <c r="M291" s="38">
        <f t="shared" si="36"/>
        <v>1.3355070899999999</v>
      </c>
      <c r="N291" s="3">
        <f t="shared" si="41"/>
        <v>187.58070641852606</v>
      </c>
      <c r="O291" s="3">
        <v>187.58070641852606</v>
      </c>
      <c r="P291" s="4">
        <f t="shared" si="37"/>
        <v>3.1263451069754344</v>
      </c>
      <c r="Q291" s="173">
        <f t="shared" si="38"/>
        <v>212.82999999999996</v>
      </c>
      <c r="R291" s="173">
        <v>212.82999999999996</v>
      </c>
      <c r="S291" s="173">
        <v>8</v>
      </c>
      <c r="X291" s="4">
        <v>3.1263451069754344</v>
      </c>
      <c r="Y291" s="173">
        <v>212.82999999999996</v>
      </c>
      <c r="Z291" s="38">
        <v>1.3355070899999999</v>
      </c>
    </row>
    <row r="292" spans="2:37" x14ac:dyDescent="0.25">
      <c r="B292" s="30">
        <v>302320</v>
      </c>
      <c r="C292" s="31">
        <v>20044</v>
      </c>
      <c r="D292" s="31" t="s">
        <v>180</v>
      </c>
      <c r="E292" s="32">
        <v>0.71391203703703709</v>
      </c>
      <c r="F292" s="33">
        <v>0.71412037037037035</v>
      </c>
      <c r="I292" s="173">
        <f t="shared" si="39"/>
        <v>17.999999999993221</v>
      </c>
      <c r="J292" s="2">
        <f t="shared" si="40"/>
        <v>17.999999999993221</v>
      </c>
      <c r="K292" s="173">
        <v>18</v>
      </c>
      <c r="L292" s="173">
        <v>24.5</v>
      </c>
      <c r="M292" s="38">
        <f t="shared" si="36"/>
        <v>0.92802733333333343</v>
      </c>
      <c r="N292" s="3">
        <f t="shared" si="41"/>
        <v>205.58070641852606</v>
      </c>
      <c r="O292" s="3">
        <v>205.58070641852606</v>
      </c>
      <c r="P292" s="4">
        <f t="shared" si="37"/>
        <v>3.4263451069754343</v>
      </c>
      <c r="Q292" s="173">
        <f t="shared" si="38"/>
        <v>237.32999999999996</v>
      </c>
      <c r="R292" s="173">
        <v>237.32999999999996</v>
      </c>
      <c r="S292" s="173">
        <v>9</v>
      </c>
      <c r="X292" s="4">
        <v>3.4263451069754343</v>
      </c>
      <c r="Y292" s="173">
        <v>237.32999999999996</v>
      </c>
      <c r="Z292" s="38">
        <v>0.92802733333333343</v>
      </c>
    </row>
    <row r="293" spans="2:37" x14ac:dyDescent="0.25">
      <c r="B293" s="30">
        <v>302320</v>
      </c>
      <c r="C293" s="31">
        <v>20045</v>
      </c>
      <c r="D293" s="31" t="s">
        <v>14</v>
      </c>
      <c r="E293" s="32">
        <v>0.71412037037037035</v>
      </c>
      <c r="F293" s="33">
        <v>0.71412037037037035</v>
      </c>
      <c r="I293" s="173">
        <f t="shared" si="39"/>
        <v>0</v>
      </c>
      <c r="J293" s="2">
        <f t="shared" si="40"/>
        <v>20.000000000006324</v>
      </c>
      <c r="K293" s="173">
        <v>20</v>
      </c>
      <c r="L293" s="173">
        <v>36</v>
      </c>
      <c r="M293" s="38">
        <f t="shared" si="36"/>
        <v>1.2272688</v>
      </c>
      <c r="N293" s="3">
        <f t="shared" si="41"/>
        <v>225.58070641852606</v>
      </c>
      <c r="O293" s="3">
        <v>225.58070641852606</v>
      </c>
      <c r="P293" s="4">
        <f t="shared" si="37"/>
        <v>3.7596784403087677</v>
      </c>
      <c r="Q293" s="173">
        <f t="shared" si="38"/>
        <v>273.32999999999993</v>
      </c>
      <c r="R293" s="173">
        <v>273.32999999999993</v>
      </c>
      <c r="S293" s="173">
        <v>10</v>
      </c>
      <c r="X293" s="4">
        <v>3.7596784403087677</v>
      </c>
      <c r="Y293" s="173">
        <v>273.32999999999993</v>
      </c>
      <c r="Z293" s="38">
        <v>1.2272688</v>
      </c>
    </row>
    <row r="294" spans="2:37" x14ac:dyDescent="0.25">
      <c r="B294" s="30">
        <v>302320</v>
      </c>
      <c r="C294" s="31">
        <v>20049</v>
      </c>
      <c r="D294" s="31" t="s">
        <v>13</v>
      </c>
      <c r="E294" s="32">
        <v>0.7143518518518519</v>
      </c>
      <c r="F294" s="33">
        <v>0.71452546296296304</v>
      </c>
      <c r="I294" s="173">
        <f t="shared" si="39"/>
        <v>15.000000000002345</v>
      </c>
      <c r="J294" s="2">
        <f t="shared" si="40"/>
        <v>15.000000000002345</v>
      </c>
      <c r="K294" s="173">
        <v>15</v>
      </c>
      <c r="L294" s="173">
        <v>27.25</v>
      </c>
      <c r="M294" s="38">
        <f t="shared" si="36"/>
        <v>1.2386324</v>
      </c>
      <c r="N294" s="3">
        <f t="shared" si="41"/>
        <v>240.58070641852606</v>
      </c>
      <c r="O294" s="3">
        <v>240.58070641852606</v>
      </c>
      <c r="P294" s="4">
        <f t="shared" si="37"/>
        <v>4.0096784403087673</v>
      </c>
      <c r="Q294" s="173">
        <f t="shared" si="38"/>
        <v>300.57999999999993</v>
      </c>
      <c r="R294" s="173">
        <v>300.57999999999993</v>
      </c>
      <c r="S294" s="173">
        <v>11</v>
      </c>
      <c r="X294" s="4">
        <v>4.0096784403087673</v>
      </c>
      <c r="Y294" s="173">
        <v>300.57999999999993</v>
      </c>
      <c r="Z294" s="38">
        <v>1.2386324</v>
      </c>
    </row>
    <row r="295" spans="2:37" x14ac:dyDescent="0.25">
      <c r="B295" s="30">
        <v>302320</v>
      </c>
      <c r="C295" s="31">
        <v>20050</v>
      </c>
      <c r="D295" s="31" t="s">
        <v>12</v>
      </c>
      <c r="E295" s="32">
        <v>0.71452546296296304</v>
      </c>
      <c r="F295" s="33">
        <v>0.71478009259259256</v>
      </c>
      <c r="I295" s="173">
        <f t="shared" si="39"/>
        <v>21.999999999990649</v>
      </c>
      <c r="J295" s="2">
        <f t="shared" si="40"/>
        <v>21.999999999990649</v>
      </c>
      <c r="K295" s="173">
        <v>22</v>
      </c>
      <c r="L295" s="173">
        <v>34.04</v>
      </c>
      <c r="M295" s="38">
        <f t="shared" si="36"/>
        <v>1.0549553018181816</v>
      </c>
      <c r="N295" s="3">
        <f t="shared" si="41"/>
        <v>262.58070641852606</v>
      </c>
      <c r="O295" s="3">
        <v>262.58070641852606</v>
      </c>
      <c r="P295" s="4">
        <f t="shared" si="37"/>
        <v>4.3763451069754344</v>
      </c>
      <c r="Q295" s="173">
        <f t="shared" si="38"/>
        <v>334.61999999999995</v>
      </c>
      <c r="R295" s="173">
        <v>334.61999999999995</v>
      </c>
      <c r="S295" s="173">
        <v>12</v>
      </c>
      <c r="X295" s="4">
        <v>4.3763451069754344</v>
      </c>
      <c r="Y295" s="173">
        <v>334.61999999999995</v>
      </c>
      <c r="Z295" s="38">
        <v>1.0549553018181816</v>
      </c>
    </row>
    <row r="296" spans="2:37" x14ac:dyDescent="0.25">
      <c r="B296" s="30">
        <v>302320</v>
      </c>
      <c r="C296" s="31">
        <v>20027</v>
      </c>
      <c r="D296" s="31" t="s">
        <v>38</v>
      </c>
      <c r="E296" s="32">
        <v>0.71478009259259256</v>
      </c>
      <c r="F296" s="33">
        <v>0.71478009259259256</v>
      </c>
      <c r="I296" s="173">
        <f t="shared" si="39"/>
        <v>0</v>
      </c>
      <c r="J296" s="2">
        <f t="shared" si="40"/>
        <v>22.000000000000242</v>
      </c>
      <c r="K296" s="173">
        <v>22</v>
      </c>
      <c r="L296" s="173">
        <v>26.67</v>
      </c>
      <c r="M296" s="38">
        <f t="shared" si="36"/>
        <v>0.82654694181818189</v>
      </c>
      <c r="N296" s="3">
        <f t="shared" si="41"/>
        <v>284.58070641852606</v>
      </c>
      <c r="O296" s="3">
        <v>284.58070641852606</v>
      </c>
      <c r="P296" s="4">
        <f t="shared" si="37"/>
        <v>4.7430117736421007</v>
      </c>
      <c r="Q296" s="173">
        <f t="shared" si="38"/>
        <v>361.28999999999996</v>
      </c>
      <c r="R296" s="173">
        <v>361.28999999999996</v>
      </c>
      <c r="S296" s="173">
        <v>13</v>
      </c>
      <c r="X296" s="4">
        <v>4.7430117736421007</v>
      </c>
      <c r="Y296" s="173">
        <v>361.28999999999996</v>
      </c>
      <c r="Z296" s="38">
        <v>0.82654694181818189</v>
      </c>
    </row>
    <row r="297" spans="2:37" x14ac:dyDescent="0.25">
      <c r="B297" s="30">
        <v>302320</v>
      </c>
      <c r="C297" s="31">
        <v>20025</v>
      </c>
      <c r="D297" s="31" t="s">
        <v>39</v>
      </c>
      <c r="E297" s="32">
        <v>0.7150347222222222</v>
      </c>
      <c r="F297" s="33">
        <v>0.71527777777777779</v>
      </c>
      <c r="I297" s="173">
        <f t="shared" si="39"/>
        <v>21.000000000003283</v>
      </c>
      <c r="J297" s="2">
        <f t="shared" si="40"/>
        <v>21.000000000003283</v>
      </c>
      <c r="K297" s="173">
        <v>21</v>
      </c>
      <c r="L297" s="173">
        <v>28.42</v>
      </c>
      <c r="M297" s="38">
        <f t="shared" si="36"/>
        <v>0.92272432000000004</v>
      </c>
      <c r="N297" s="3">
        <f t="shared" si="41"/>
        <v>305.58070641852606</v>
      </c>
      <c r="O297" s="3">
        <v>305.58070641852606</v>
      </c>
      <c r="P297" s="4">
        <f t="shared" si="37"/>
        <v>5.0930117736421012</v>
      </c>
      <c r="Q297" s="173">
        <f t="shared" si="38"/>
        <v>389.71</v>
      </c>
      <c r="R297" s="173">
        <v>389.71</v>
      </c>
      <c r="S297" s="173">
        <v>14</v>
      </c>
      <c r="X297" s="4">
        <v>5.0930117736421012</v>
      </c>
      <c r="Y297" s="173">
        <v>389.71</v>
      </c>
      <c r="Z297" s="38">
        <v>0.92272432000000004</v>
      </c>
    </row>
    <row r="298" spans="2:37" x14ac:dyDescent="0.25">
      <c r="B298" s="30">
        <v>302320</v>
      </c>
      <c r="C298" s="31">
        <v>20015</v>
      </c>
      <c r="D298" s="31" t="s">
        <v>37</v>
      </c>
      <c r="E298" s="32">
        <v>0.71527777777777779</v>
      </c>
      <c r="F298" s="33">
        <v>0.71547453703703701</v>
      </c>
      <c r="I298" s="173">
        <f t="shared" si="39"/>
        <v>16.999999999996263</v>
      </c>
      <c r="J298" s="2">
        <f t="shared" si="40"/>
        <v>16.999999999996263</v>
      </c>
      <c r="K298" s="173">
        <v>17</v>
      </c>
      <c r="L298" s="173">
        <v>28.58</v>
      </c>
      <c r="M298" s="38">
        <f t="shared" si="36"/>
        <v>1.1462530164705882</v>
      </c>
      <c r="N298" s="3">
        <f t="shared" si="41"/>
        <v>322.58070641852606</v>
      </c>
      <c r="O298" s="3">
        <v>322.58070641852606</v>
      </c>
      <c r="P298" s="4">
        <f t="shared" si="37"/>
        <v>5.3763451069754344</v>
      </c>
      <c r="Q298" s="173">
        <f t="shared" si="38"/>
        <v>418.28999999999996</v>
      </c>
      <c r="R298" s="173">
        <v>418.28999999999996</v>
      </c>
      <c r="S298" s="173">
        <v>15</v>
      </c>
      <c r="X298" s="4">
        <v>5.3763451069754344</v>
      </c>
      <c r="Y298" s="173">
        <v>418.28999999999996</v>
      </c>
      <c r="Z298" s="38">
        <v>1.1462530164705882</v>
      </c>
    </row>
    <row r="299" spans="2:37" x14ac:dyDescent="0.25">
      <c r="B299" s="30">
        <v>302320</v>
      </c>
      <c r="C299" s="31">
        <v>20013</v>
      </c>
      <c r="D299" s="31" t="s">
        <v>36</v>
      </c>
      <c r="E299" s="32">
        <v>0.71547453703703701</v>
      </c>
      <c r="F299" s="33">
        <v>0.71547453703703701</v>
      </c>
      <c r="I299" s="173">
        <f t="shared" si="39"/>
        <v>0</v>
      </c>
      <c r="J299" s="2">
        <f t="shared" si="40"/>
        <v>18.999999999999773</v>
      </c>
      <c r="K299" s="173">
        <v>19</v>
      </c>
      <c r="L299" s="173">
        <v>26.5</v>
      </c>
      <c r="M299" s="38">
        <f t="shared" si="36"/>
        <v>0.95095389473684211</v>
      </c>
      <c r="N299" s="3">
        <f t="shared" si="41"/>
        <v>341.58070641852606</v>
      </c>
      <c r="O299" s="3">
        <v>341.58070641852606</v>
      </c>
      <c r="P299" s="4">
        <f t="shared" si="37"/>
        <v>5.6930117736421009</v>
      </c>
      <c r="Q299" s="173">
        <f t="shared" si="38"/>
        <v>444.78999999999996</v>
      </c>
      <c r="R299" s="173">
        <v>444.78999999999996</v>
      </c>
      <c r="S299" s="173">
        <v>16</v>
      </c>
      <c r="X299" s="4">
        <v>5.6930117736421009</v>
      </c>
      <c r="Y299" s="173">
        <v>444.78999999999996</v>
      </c>
      <c r="Z299" s="38">
        <v>0.95095389473684211</v>
      </c>
    </row>
    <row r="300" spans="2:37" x14ac:dyDescent="0.25">
      <c r="B300" s="30">
        <v>302320</v>
      </c>
      <c r="C300" s="31">
        <v>20004</v>
      </c>
      <c r="D300" s="31" t="s">
        <v>2</v>
      </c>
      <c r="E300" s="32">
        <v>0.71569444444444441</v>
      </c>
      <c r="F300" s="33">
        <v>0.71584490740740747</v>
      </c>
      <c r="I300" s="173">
        <f t="shared" si="39"/>
        <v>13.000000000008427</v>
      </c>
      <c r="J300" s="2">
        <f t="shared" si="40"/>
        <v>13.000000000008427</v>
      </c>
      <c r="K300" s="173">
        <v>13</v>
      </c>
      <c r="L300" s="173">
        <v>31.17</v>
      </c>
      <c r="M300" s="38">
        <f t="shared" si="36"/>
        <v>1.6347849784615385</v>
      </c>
      <c r="N300" s="3">
        <f t="shared" si="41"/>
        <v>354.58070641852606</v>
      </c>
      <c r="O300" s="3">
        <v>354.58070641852606</v>
      </c>
      <c r="P300" s="4">
        <f t="shared" si="37"/>
        <v>5.9096784403087677</v>
      </c>
      <c r="Q300" s="173">
        <f t="shared" si="38"/>
        <v>475.96</v>
      </c>
      <c r="R300" s="173">
        <v>475.96</v>
      </c>
      <c r="S300" s="173">
        <v>17</v>
      </c>
      <c r="X300" s="4">
        <v>5.9096784403087677</v>
      </c>
      <c r="Y300" s="173">
        <v>475.96</v>
      </c>
      <c r="Z300" s="38">
        <v>1.6347849784615385</v>
      </c>
    </row>
    <row r="301" spans="2:37" x14ac:dyDescent="0.25">
      <c r="B301" s="34">
        <v>302320</v>
      </c>
      <c r="C301" s="35">
        <v>20010</v>
      </c>
      <c r="D301" s="35" t="s">
        <v>1</v>
      </c>
      <c r="E301" s="36">
        <v>0.71584490740740747</v>
      </c>
      <c r="F301" s="37">
        <v>0.71607638888888892</v>
      </c>
      <c r="I301" s="173">
        <f t="shared" si="39"/>
        <v>19.999999999996732</v>
      </c>
      <c r="J301" s="53">
        <f>L301*J300/L300</f>
        <v>4.587744626246157</v>
      </c>
      <c r="K301" s="38">
        <v>4.587744626246157</v>
      </c>
      <c r="L301" s="173">
        <v>11</v>
      </c>
      <c r="M301" s="38">
        <f t="shared" si="36"/>
        <v>1.6347849784604784</v>
      </c>
      <c r="N301" s="3">
        <f t="shared" si="41"/>
        <v>359.16845104477221</v>
      </c>
      <c r="O301" s="3">
        <v>359.16845104477221</v>
      </c>
      <c r="P301" s="4">
        <f t="shared" si="37"/>
        <v>5.9861408507462039</v>
      </c>
      <c r="Q301" s="173">
        <f t="shared" si="38"/>
        <v>486.96</v>
      </c>
      <c r="R301" s="173">
        <v>486.96</v>
      </c>
      <c r="X301" s="4">
        <v>5.9861408507462039</v>
      </c>
      <c r="Y301" s="173">
        <v>486.96</v>
      </c>
      <c r="Z301" s="38">
        <v>1.6347849784604784</v>
      </c>
      <c r="AC301" s="483">
        <v>302320</v>
      </c>
      <c r="AD301" s="483">
        <v>20008</v>
      </c>
      <c r="AE301" s="485">
        <v>42615</v>
      </c>
      <c r="AF301" s="483">
        <v>3</v>
      </c>
      <c r="AG301" s="483">
        <v>486.96</v>
      </c>
      <c r="AH301" s="381">
        <v>0.71174768518518527</v>
      </c>
      <c r="AI301" s="489" t="s">
        <v>810</v>
      </c>
      <c r="AJ301" s="489">
        <v>1.3755930000000001</v>
      </c>
      <c r="AK301" s="381">
        <v>0.71584490740740747</v>
      </c>
    </row>
    <row r="302" spans="2:37" x14ac:dyDescent="0.25">
      <c r="B302" s="173">
        <v>302320</v>
      </c>
      <c r="C302" s="173">
        <v>20236</v>
      </c>
      <c r="D302" s="173" t="s">
        <v>452</v>
      </c>
      <c r="E302" s="1">
        <v>0.71607638888888892</v>
      </c>
      <c r="F302" s="1">
        <v>0.71621527777777771</v>
      </c>
      <c r="G302" s="173">
        <v>12</v>
      </c>
      <c r="H302" s="173" t="s">
        <v>580</v>
      </c>
      <c r="M302" s="38">
        <f>AVERAGE(M285:M300)</f>
        <v>1.1237478768112696</v>
      </c>
    </row>
    <row r="303" spans="2:37" x14ac:dyDescent="0.25">
      <c r="B303" s="173">
        <v>302320</v>
      </c>
      <c r="C303" s="183">
        <v>20008</v>
      </c>
      <c r="D303" s="173" t="s">
        <v>579</v>
      </c>
      <c r="E303" s="1">
        <v>0.71621527777777771</v>
      </c>
      <c r="F303" s="1">
        <v>0.71621527777777771</v>
      </c>
      <c r="G303" s="173" t="s">
        <v>566</v>
      </c>
      <c r="H303" s="173" t="s">
        <v>566</v>
      </c>
    </row>
    <row r="304" spans="2:37" x14ac:dyDescent="0.25">
      <c r="C304" s="52"/>
      <c r="E304" s="1"/>
      <c r="F304" s="1"/>
    </row>
    <row r="305" spans="2:26" x14ac:dyDescent="0.25">
      <c r="B305" s="173">
        <v>302320</v>
      </c>
      <c r="C305" s="183">
        <v>20008</v>
      </c>
      <c r="D305" s="173" t="s">
        <v>579</v>
      </c>
      <c r="E305" s="1">
        <v>0.85526620370370365</v>
      </c>
      <c r="F305" s="1">
        <v>0.85526620370370365</v>
      </c>
      <c r="G305" s="173" t="s">
        <v>566</v>
      </c>
      <c r="H305" s="173" t="s">
        <v>566</v>
      </c>
    </row>
    <row r="306" spans="2:26" x14ac:dyDescent="0.25">
      <c r="B306" s="173">
        <v>302320</v>
      </c>
      <c r="C306" s="173">
        <v>20236</v>
      </c>
      <c r="D306" s="173" t="s">
        <v>452</v>
      </c>
      <c r="E306" s="1">
        <v>0.88288194444444434</v>
      </c>
      <c r="F306" s="1">
        <v>0.88288194444444434</v>
      </c>
      <c r="G306" s="173">
        <v>29</v>
      </c>
      <c r="H306" s="173" t="s">
        <v>581</v>
      </c>
    </row>
    <row r="307" spans="2:26" x14ac:dyDescent="0.25">
      <c r="B307" s="26">
        <v>302320</v>
      </c>
      <c r="C307" s="27">
        <v>20010</v>
      </c>
      <c r="D307" s="27" t="s">
        <v>1</v>
      </c>
      <c r="E307" s="28">
        <v>0.88321759259259258</v>
      </c>
      <c r="F307" s="29">
        <v>0.88348379629629636</v>
      </c>
      <c r="I307" s="173">
        <f>(F307-E307)*86400</f>
        <v>23.000000000006793</v>
      </c>
      <c r="J307" s="2">
        <f>L307*J308/L308</f>
        <v>19.952905431064544</v>
      </c>
      <c r="K307" s="3">
        <v>19.952905431064544</v>
      </c>
      <c r="L307" s="173">
        <v>15.92</v>
      </c>
      <c r="M307" s="38">
        <f t="shared" ref="M307:M323" si="42">L307/K307*0.0113636*60</f>
        <v>0.54400652363643676</v>
      </c>
      <c r="N307" s="3">
        <f>K307</f>
        <v>19.952905431064544</v>
      </c>
      <c r="O307" s="3">
        <v>19.952905431064544</v>
      </c>
      <c r="P307" s="4">
        <f t="shared" ref="P307:P323" si="43">O307/60</f>
        <v>0.33254842385107575</v>
      </c>
      <c r="Q307" s="173">
        <f>L307</f>
        <v>15.92</v>
      </c>
      <c r="R307" s="173">
        <v>15.92</v>
      </c>
      <c r="S307" s="173">
        <v>1</v>
      </c>
      <c r="X307" s="4">
        <v>0.33254842385107575</v>
      </c>
      <c r="Y307" s="173">
        <v>15.92</v>
      </c>
      <c r="Z307" s="38">
        <v>0.54400652363643676</v>
      </c>
    </row>
    <row r="308" spans="2:26" x14ac:dyDescent="0.25">
      <c r="B308" s="30">
        <v>302320</v>
      </c>
      <c r="C308" s="31">
        <v>20021</v>
      </c>
      <c r="D308" s="31" t="s">
        <v>0</v>
      </c>
      <c r="E308" s="32">
        <v>0.88348379629629636</v>
      </c>
      <c r="F308" s="33">
        <v>0.88348379629629636</v>
      </c>
      <c r="I308" s="173">
        <f>(F308-E308)*86400</f>
        <v>0</v>
      </c>
      <c r="J308" s="2">
        <f>(E309-E308)*86400</f>
        <v>32.999999999995566</v>
      </c>
      <c r="K308" s="173">
        <v>33</v>
      </c>
      <c r="L308" s="173">
        <v>26.33</v>
      </c>
      <c r="M308" s="38">
        <f t="shared" si="42"/>
        <v>0.54400652363636359</v>
      </c>
      <c r="N308" s="3">
        <f>N307+K308</f>
        <v>52.952905431064544</v>
      </c>
      <c r="O308" s="3">
        <v>52.952905431064544</v>
      </c>
      <c r="P308" s="4">
        <f t="shared" si="43"/>
        <v>0.88254842385107568</v>
      </c>
      <c r="Q308" s="173">
        <f t="shared" ref="Q308:Q323" si="44">Q307+L308</f>
        <v>42.25</v>
      </c>
      <c r="R308" s="173">
        <v>42.25</v>
      </c>
      <c r="S308" s="173">
        <v>2</v>
      </c>
      <c r="X308" s="4">
        <v>0.88254842385107568</v>
      </c>
      <c r="Y308" s="173">
        <v>42.25</v>
      </c>
      <c r="Z308" s="38">
        <v>0.54400652363636359</v>
      </c>
    </row>
    <row r="309" spans="2:26" x14ac:dyDescent="0.25">
      <c r="B309" s="30">
        <v>302320</v>
      </c>
      <c r="C309" s="31">
        <v>20017</v>
      </c>
      <c r="D309" s="31" t="s">
        <v>5</v>
      </c>
      <c r="E309" s="32">
        <v>0.88386574074074076</v>
      </c>
      <c r="F309" s="33">
        <v>0.88420138888888899</v>
      </c>
      <c r="I309" s="173">
        <f t="shared" ref="I309:I323" si="45">(F309-E309)*86400</f>
        <v>29.000000000007731</v>
      </c>
      <c r="J309" s="2">
        <f t="shared" ref="J309:J322" si="46">(E310-E309)*86400</f>
        <v>29.000000000007731</v>
      </c>
      <c r="K309" s="173">
        <v>29</v>
      </c>
      <c r="L309" s="173">
        <v>30.75</v>
      </c>
      <c r="M309" s="38">
        <f t="shared" si="42"/>
        <v>0.72296006896551712</v>
      </c>
      <c r="N309" s="3">
        <f t="shared" ref="N309:N323" si="47">N308+K309</f>
        <v>81.952905431064551</v>
      </c>
      <c r="O309" s="3">
        <v>81.952905431064551</v>
      </c>
      <c r="P309" s="4">
        <f t="shared" si="43"/>
        <v>1.3658817571844091</v>
      </c>
      <c r="Q309" s="173">
        <f t="shared" si="44"/>
        <v>73</v>
      </c>
      <c r="R309" s="173">
        <v>73</v>
      </c>
      <c r="S309" s="173">
        <v>3</v>
      </c>
      <c r="X309" s="4">
        <v>1.3658817571844091</v>
      </c>
      <c r="Y309" s="173">
        <v>73</v>
      </c>
      <c r="Z309" s="38">
        <v>0.72296006896551712</v>
      </c>
    </row>
    <row r="310" spans="2:26" x14ac:dyDescent="0.25">
      <c r="B310" s="30">
        <v>302320</v>
      </c>
      <c r="C310" s="31">
        <v>20030</v>
      </c>
      <c r="D310" s="31" t="s">
        <v>6</v>
      </c>
      <c r="E310" s="32">
        <v>0.88420138888888899</v>
      </c>
      <c r="F310" s="33">
        <v>0.88420138888888899</v>
      </c>
      <c r="I310" s="173">
        <f t="shared" si="45"/>
        <v>0</v>
      </c>
      <c r="J310" s="2">
        <f t="shared" si="46"/>
        <v>38.999999999986912</v>
      </c>
      <c r="K310" s="173">
        <v>39</v>
      </c>
      <c r="L310" s="173">
        <v>40.5</v>
      </c>
      <c r="M310" s="38">
        <f t="shared" si="42"/>
        <v>0.70803969230769237</v>
      </c>
      <c r="N310" s="3">
        <f t="shared" si="47"/>
        <v>120.95290543106455</v>
      </c>
      <c r="O310" s="3">
        <v>120.95290543106455</v>
      </c>
      <c r="P310" s="4">
        <f t="shared" si="43"/>
        <v>2.0158817571844092</v>
      </c>
      <c r="Q310" s="173">
        <f t="shared" si="44"/>
        <v>113.5</v>
      </c>
      <c r="R310" s="173">
        <v>113.5</v>
      </c>
      <c r="S310" s="173">
        <v>4</v>
      </c>
      <c r="X310" s="4">
        <v>2.0158817571844092</v>
      </c>
      <c r="Y310" s="173">
        <v>113.5</v>
      </c>
      <c r="Z310" s="38">
        <v>0.70803969230769237</v>
      </c>
    </row>
    <row r="311" spans="2:26" x14ac:dyDescent="0.25">
      <c r="B311" s="30">
        <v>302320</v>
      </c>
      <c r="C311" s="31">
        <v>20035</v>
      </c>
      <c r="D311" s="31" t="s">
        <v>8</v>
      </c>
      <c r="E311" s="32">
        <v>0.88465277777777773</v>
      </c>
      <c r="F311" s="33">
        <v>0.8849421296296297</v>
      </c>
      <c r="I311" s="173">
        <f t="shared" si="45"/>
        <v>25.000000000010303</v>
      </c>
      <c r="J311" s="2">
        <f t="shared" si="46"/>
        <v>25.000000000010303</v>
      </c>
      <c r="K311" s="173">
        <v>25</v>
      </c>
      <c r="L311" s="173">
        <v>29.58</v>
      </c>
      <c r="M311" s="38">
        <f t="shared" si="42"/>
        <v>0.80672469120000001</v>
      </c>
      <c r="N311" s="3">
        <f t="shared" si="47"/>
        <v>145.95290543106455</v>
      </c>
      <c r="O311" s="3">
        <v>145.95290543106455</v>
      </c>
      <c r="P311" s="4">
        <f t="shared" si="43"/>
        <v>2.4325484238510757</v>
      </c>
      <c r="Q311" s="173">
        <f t="shared" si="44"/>
        <v>143.07999999999998</v>
      </c>
      <c r="R311" s="173">
        <v>143.07999999999998</v>
      </c>
      <c r="S311" s="173">
        <v>5</v>
      </c>
      <c r="X311" s="4">
        <v>2.4325484238510757</v>
      </c>
      <c r="Y311" s="173">
        <v>143.07999999999998</v>
      </c>
      <c r="Z311" s="38">
        <v>0.80672469120000001</v>
      </c>
    </row>
    <row r="312" spans="2:26" x14ac:dyDescent="0.25">
      <c r="B312" s="30">
        <v>302320</v>
      </c>
      <c r="C312" s="31">
        <v>20052</v>
      </c>
      <c r="D312" s="31" t="s">
        <v>7</v>
      </c>
      <c r="E312" s="32">
        <v>0.8849421296296297</v>
      </c>
      <c r="F312" s="33">
        <v>0.8849421296296297</v>
      </c>
      <c r="I312" s="173">
        <f t="shared" si="45"/>
        <v>0</v>
      </c>
      <c r="J312" s="2">
        <f t="shared" si="46"/>
        <v>22.9999999999972</v>
      </c>
      <c r="K312" s="173">
        <v>23</v>
      </c>
      <c r="L312" s="173">
        <v>28.08</v>
      </c>
      <c r="M312" s="38">
        <f t="shared" si="42"/>
        <v>0.83240840347826084</v>
      </c>
      <c r="N312" s="3">
        <f t="shared" si="47"/>
        <v>168.95290543106455</v>
      </c>
      <c r="O312" s="3">
        <v>168.95290543106455</v>
      </c>
      <c r="P312" s="4">
        <f>O312/60</f>
        <v>2.815881757184409</v>
      </c>
      <c r="Q312" s="173">
        <f t="shared" si="44"/>
        <v>171.15999999999997</v>
      </c>
      <c r="R312" s="173">
        <v>171.15999999999997</v>
      </c>
      <c r="S312" s="173">
        <v>6</v>
      </c>
      <c r="X312" s="4">
        <v>2.815881757184409</v>
      </c>
      <c r="Y312" s="173">
        <v>171.15999999999997</v>
      </c>
      <c r="Z312" s="38">
        <v>0.83240840347826084</v>
      </c>
    </row>
    <row r="313" spans="2:26" x14ac:dyDescent="0.25">
      <c r="B313" s="30">
        <v>302320</v>
      </c>
      <c r="C313" s="31">
        <v>20056</v>
      </c>
      <c r="D313" s="31" t="s">
        <v>9</v>
      </c>
      <c r="E313" s="32">
        <v>0.88520833333333337</v>
      </c>
      <c r="F313" s="33">
        <v>0.88561342592592596</v>
      </c>
      <c r="I313" s="210">
        <f t="shared" si="45"/>
        <v>34.999999999999076</v>
      </c>
      <c r="J313" s="211">
        <f t="shared" si="46"/>
        <v>34.999999999999076</v>
      </c>
      <c r="K313" s="210">
        <v>35</v>
      </c>
      <c r="L313" s="210">
        <v>41.67</v>
      </c>
      <c r="M313" s="38">
        <f t="shared" si="42"/>
        <v>0.81175064914285722</v>
      </c>
      <c r="N313" s="3">
        <f t="shared" si="47"/>
        <v>203.95290543106455</v>
      </c>
      <c r="O313" s="3">
        <v>203.95290543106455</v>
      </c>
      <c r="P313" s="4">
        <f t="shared" si="43"/>
        <v>3.3992150905177425</v>
      </c>
      <c r="Q313" s="173">
        <f t="shared" si="44"/>
        <v>212.82999999999998</v>
      </c>
      <c r="R313" s="173">
        <v>212.82999999999998</v>
      </c>
      <c r="S313" s="173">
        <v>7</v>
      </c>
      <c r="T313" s="173">
        <v>1</v>
      </c>
      <c r="U313" s="173">
        <v>2</v>
      </c>
      <c r="V313" s="173">
        <v>59</v>
      </c>
      <c r="X313" s="4">
        <v>3.3992150905177425</v>
      </c>
      <c r="Y313" s="173">
        <v>212.82999999999998</v>
      </c>
      <c r="Z313" s="38">
        <v>0.81175064914285722</v>
      </c>
    </row>
    <row r="314" spans="2:26" x14ac:dyDescent="0.25">
      <c r="B314" s="30">
        <v>302320</v>
      </c>
      <c r="C314" s="31">
        <v>20044</v>
      </c>
      <c r="D314" s="31" t="s">
        <v>180</v>
      </c>
      <c r="E314" s="32">
        <v>0.88561342592592596</v>
      </c>
      <c r="F314" s="33">
        <v>0.88561342592592596</v>
      </c>
      <c r="I314" s="173">
        <f t="shared" si="45"/>
        <v>0</v>
      </c>
      <c r="J314" s="2">
        <f t="shared" si="46"/>
        <v>23.000000000006793</v>
      </c>
      <c r="K314" s="173">
        <v>23</v>
      </c>
      <c r="L314" s="173">
        <v>24.5</v>
      </c>
      <c r="M314" s="38">
        <f t="shared" si="42"/>
        <v>0.72628226086956527</v>
      </c>
      <c r="N314" s="3">
        <f t="shared" si="47"/>
        <v>226.95290543106455</v>
      </c>
      <c r="O314" s="3">
        <v>226.95290543106455</v>
      </c>
      <c r="P314" s="4">
        <f t="shared" si="43"/>
        <v>3.7825484238510758</v>
      </c>
      <c r="Q314" s="173">
        <f t="shared" si="44"/>
        <v>237.32999999999998</v>
      </c>
      <c r="R314" s="173">
        <v>237.32999999999998</v>
      </c>
      <c r="S314" s="173">
        <v>8</v>
      </c>
      <c r="X314" s="4">
        <v>3.7825484238510758</v>
      </c>
      <c r="Y314" s="173">
        <v>237.32999999999998</v>
      </c>
      <c r="Z314" s="38">
        <v>0.72628226086956527</v>
      </c>
    </row>
    <row r="315" spans="2:26" x14ac:dyDescent="0.25">
      <c r="B315" s="30">
        <v>302320</v>
      </c>
      <c r="C315" s="31">
        <v>20045</v>
      </c>
      <c r="D315" s="31" t="s">
        <v>14</v>
      </c>
      <c r="E315" s="32">
        <v>0.88587962962962974</v>
      </c>
      <c r="F315" s="33">
        <v>0.88621527777777775</v>
      </c>
      <c r="I315" s="173">
        <f t="shared" si="45"/>
        <v>28.999999999988546</v>
      </c>
      <c r="J315" s="2">
        <f t="shared" si="46"/>
        <v>28.999999999988546</v>
      </c>
      <c r="K315" s="173">
        <v>29</v>
      </c>
      <c r="L315" s="173">
        <v>36</v>
      </c>
      <c r="M315" s="38">
        <f t="shared" si="42"/>
        <v>0.846392275862069</v>
      </c>
      <c r="N315" s="3">
        <f t="shared" si="47"/>
        <v>255.95290543106455</v>
      </c>
      <c r="O315" s="3">
        <v>255.95290543106455</v>
      </c>
      <c r="P315" s="4">
        <f t="shared" si="43"/>
        <v>4.2658817571844088</v>
      </c>
      <c r="Q315" s="173">
        <f t="shared" si="44"/>
        <v>273.33</v>
      </c>
      <c r="R315" s="173">
        <v>273.33</v>
      </c>
      <c r="S315" s="173">
        <v>9</v>
      </c>
      <c r="X315" s="4">
        <v>4.2658817571844088</v>
      </c>
      <c r="Y315" s="173">
        <v>273.33</v>
      </c>
      <c r="Z315" s="38">
        <v>0.846392275862069</v>
      </c>
    </row>
    <row r="316" spans="2:26" x14ac:dyDescent="0.25">
      <c r="B316" s="30">
        <v>302320</v>
      </c>
      <c r="C316" s="31">
        <v>20049</v>
      </c>
      <c r="D316" s="31" t="s">
        <v>13</v>
      </c>
      <c r="E316" s="32">
        <v>0.88621527777777775</v>
      </c>
      <c r="F316" s="33">
        <v>0.88621527777777775</v>
      </c>
      <c r="I316" s="173">
        <f t="shared" si="45"/>
        <v>0</v>
      </c>
      <c r="J316" s="2">
        <f t="shared" si="46"/>
        <v>20.99999999999369</v>
      </c>
      <c r="K316" s="173">
        <v>21</v>
      </c>
      <c r="L316" s="173">
        <v>27.25</v>
      </c>
      <c r="M316" s="38">
        <f t="shared" si="42"/>
        <v>0.88473742857142856</v>
      </c>
      <c r="N316" s="3">
        <f t="shared" si="47"/>
        <v>276.95290543106455</v>
      </c>
      <c r="O316" s="3">
        <v>276.95290543106455</v>
      </c>
      <c r="P316" s="4">
        <f t="shared" si="43"/>
        <v>4.6158817571844093</v>
      </c>
      <c r="Q316" s="173">
        <f t="shared" si="44"/>
        <v>300.58</v>
      </c>
      <c r="R316" s="173">
        <v>300.58</v>
      </c>
      <c r="S316" s="173">
        <v>10</v>
      </c>
      <c r="X316" s="4">
        <v>4.6158817571844093</v>
      </c>
      <c r="Y316" s="173">
        <v>300.58</v>
      </c>
      <c r="Z316" s="38">
        <v>0.88473742857142856</v>
      </c>
    </row>
    <row r="317" spans="2:26" x14ac:dyDescent="0.25">
      <c r="B317" s="30">
        <v>302320</v>
      </c>
      <c r="C317" s="31">
        <v>20050</v>
      </c>
      <c r="D317" s="31" t="s">
        <v>12</v>
      </c>
      <c r="E317" s="32">
        <v>0.88645833333333324</v>
      </c>
      <c r="F317" s="33">
        <v>0.88670138888888894</v>
      </c>
      <c r="I317" s="173">
        <f t="shared" si="45"/>
        <v>21.000000000012875</v>
      </c>
      <c r="J317" s="2">
        <f t="shared" si="46"/>
        <v>21.000000000012875</v>
      </c>
      <c r="K317" s="173">
        <v>21</v>
      </c>
      <c r="L317" s="173">
        <v>34.04</v>
      </c>
      <c r="M317" s="38">
        <f t="shared" si="42"/>
        <v>1.1051912685714285</v>
      </c>
      <c r="N317" s="3">
        <f t="shared" si="47"/>
        <v>297.95290543106455</v>
      </c>
      <c r="O317" s="3">
        <v>297.95290543106455</v>
      </c>
      <c r="P317" s="4">
        <f t="shared" si="43"/>
        <v>4.9658817571844089</v>
      </c>
      <c r="Q317" s="173">
        <f t="shared" si="44"/>
        <v>334.62</v>
      </c>
      <c r="R317" s="173">
        <v>334.62</v>
      </c>
      <c r="S317" s="173">
        <v>11</v>
      </c>
      <c r="X317" s="4">
        <v>4.9658817571844089</v>
      </c>
      <c r="Y317" s="173">
        <v>334.62</v>
      </c>
      <c r="Z317" s="38">
        <v>1.1051912685714285</v>
      </c>
    </row>
    <row r="318" spans="2:26" x14ac:dyDescent="0.25">
      <c r="B318" s="30">
        <v>302320</v>
      </c>
      <c r="C318" s="31">
        <v>20027</v>
      </c>
      <c r="D318" s="31" t="s">
        <v>38</v>
      </c>
      <c r="E318" s="32">
        <v>0.88670138888888894</v>
      </c>
      <c r="F318" s="33">
        <v>0.88701388888888888</v>
      </c>
      <c r="I318" s="173">
        <f t="shared" si="45"/>
        <v>26.999999999994628</v>
      </c>
      <c r="J318" s="2">
        <f t="shared" si="46"/>
        <v>26.999999999994628</v>
      </c>
      <c r="K318" s="173">
        <v>27</v>
      </c>
      <c r="L318" s="173">
        <v>26.67</v>
      </c>
      <c r="M318" s="38">
        <f t="shared" si="42"/>
        <v>0.67348269333333344</v>
      </c>
      <c r="N318" s="3">
        <f t="shared" si="47"/>
        <v>324.95290543106455</v>
      </c>
      <c r="O318" s="3">
        <v>324.95290543106455</v>
      </c>
      <c r="P318" s="4">
        <f t="shared" si="43"/>
        <v>5.4158817571844091</v>
      </c>
      <c r="Q318" s="173">
        <f t="shared" si="44"/>
        <v>361.29</v>
      </c>
      <c r="R318" s="173">
        <v>361.29</v>
      </c>
      <c r="S318" s="173">
        <v>12</v>
      </c>
      <c r="X318" s="4">
        <v>5.4158817571844091</v>
      </c>
      <c r="Y318" s="173">
        <v>361.29</v>
      </c>
      <c r="Z318" s="38">
        <v>0.67348269333333344</v>
      </c>
    </row>
    <row r="319" spans="2:26" x14ac:dyDescent="0.25">
      <c r="B319" s="30">
        <v>302320</v>
      </c>
      <c r="C319" s="31">
        <v>20025</v>
      </c>
      <c r="D319" s="31" t="s">
        <v>39</v>
      </c>
      <c r="E319" s="32">
        <v>0.88701388888888888</v>
      </c>
      <c r="F319" s="33">
        <v>0.88701388888888888</v>
      </c>
      <c r="I319" s="173">
        <f t="shared" si="45"/>
        <v>0</v>
      </c>
      <c r="J319" s="2">
        <f t="shared" si="46"/>
        <v>24.000000000003752</v>
      </c>
      <c r="K319" s="173">
        <v>24</v>
      </c>
      <c r="L319" s="173">
        <v>28.42</v>
      </c>
      <c r="M319" s="38">
        <f t="shared" si="42"/>
        <v>0.80738378</v>
      </c>
      <c r="N319" s="3">
        <f t="shared" si="47"/>
        <v>348.95290543106455</v>
      </c>
      <c r="O319" s="3">
        <v>348.95290543106455</v>
      </c>
      <c r="P319" s="4">
        <f t="shared" si="43"/>
        <v>5.8158817571844095</v>
      </c>
      <c r="Q319" s="173">
        <f t="shared" si="44"/>
        <v>389.71000000000004</v>
      </c>
      <c r="R319" s="173">
        <v>389.71000000000004</v>
      </c>
      <c r="S319" s="173">
        <v>13</v>
      </c>
      <c r="X319" s="4">
        <v>5.8158817571844095</v>
      </c>
      <c r="Y319" s="173">
        <v>389.71000000000004</v>
      </c>
      <c r="Z319" s="38">
        <v>0.80738378</v>
      </c>
    </row>
    <row r="320" spans="2:26" x14ac:dyDescent="0.25">
      <c r="B320" s="30">
        <v>302320</v>
      </c>
      <c r="C320" s="31">
        <v>20015</v>
      </c>
      <c r="D320" s="31" t="s">
        <v>37</v>
      </c>
      <c r="E320" s="32">
        <v>0.8872916666666667</v>
      </c>
      <c r="F320" s="33">
        <v>0.8875925925925926</v>
      </c>
      <c r="I320" s="173">
        <f t="shared" si="45"/>
        <v>25.999999999997669</v>
      </c>
      <c r="J320" s="2">
        <f t="shared" si="46"/>
        <v>25.999999999997669</v>
      </c>
      <c r="K320" s="173">
        <v>26</v>
      </c>
      <c r="L320" s="173">
        <v>28.58</v>
      </c>
      <c r="M320" s="38">
        <f t="shared" si="42"/>
        <v>0.7494731261538462</v>
      </c>
      <c r="N320" s="3">
        <f t="shared" si="47"/>
        <v>374.95290543106455</v>
      </c>
      <c r="O320" s="3">
        <v>374.95290543106455</v>
      </c>
      <c r="P320" s="4">
        <f t="shared" si="43"/>
        <v>6.2492150905177422</v>
      </c>
      <c r="Q320" s="173">
        <f t="shared" si="44"/>
        <v>418.29</v>
      </c>
      <c r="R320" s="173">
        <v>418.29</v>
      </c>
      <c r="S320" s="173">
        <v>14</v>
      </c>
      <c r="X320" s="4">
        <v>6.2492150905177422</v>
      </c>
      <c r="Y320" s="173">
        <v>418.29</v>
      </c>
      <c r="Z320" s="38">
        <v>0.7494731261538462</v>
      </c>
    </row>
    <row r="321" spans="1:37" x14ac:dyDescent="0.25">
      <c r="B321" s="30">
        <v>302320</v>
      </c>
      <c r="C321" s="31">
        <v>20013</v>
      </c>
      <c r="D321" s="31" t="s">
        <v>36</v>
      </c>
      <c r="E321" s="32">
        <v>0.8875925925925926</v>
      </c>
      <c r="F321" s="33">
        <v>0.8875925925925926</v>
      </c>
      <c r="I321" s="173">
        <f t="shared" si="45"/>
        <v>0</v>
      </c>
      <c r="J321" s="2">
        <f t="shared" si="46"/>
        <v>23.000000000006793</v>
      </c>
      <c r="K321" s="173">
        <v>23</v>
      </c>
      <c r="L321" s="173">
        <v>26.5</v>
      </c>
      <c r="M321" s="38">
        <f t="shared" si="42"/>
        <v>0.78557060869565221</v>
      </c>
      <c r="N321" s="3">
        <f t="shared" si="47"/>
        <v>397.95290543106455</v>
      </c>
      <c r="O321" s="3">
        <v>397.95290543106455</v>
      </c>
      <c r="P321" s="4">
        <f t="shared" si="43"/>
        <v>6.6325484238510759</v>
      </c>
      <c r="Q321" s="173">
        <f t="shared" si="44"/>
        <v>444.79</v>
      </c>
      <c r="R321" s="173">
        <v>444.79</v>
      </c>
      <c r="S321" s="173">
        <v>15</v>
      </c>
      <c r="X321" s="4">
        <v>6.6325484238510759</v>
      </c>
      <c r="Y321" s="173">
        <v>444.79</v>
      </c>
      <c r="Z321" s="38">
        <v>0.78557060869565221</v>
      </c>
    </row>
    <row r="322" spans="1:37" x14ac:dyDescent="0.25">
      <c r="B322" s="30">
        <v>302320</v>
      </c>
      <c r="C322" s="31">
        <v>20004</v>
      </c>
      <c r="D322" s="31" t="s">
        <v>2</v>
      </c>
      <c r="E322" s="32">
        <v>0.88785879629629638</v>
      </c>
      <c r="F322" s="33">
        <v>0.8881944444444444</v>
      </c>
      <c r="I322" s="173">
        <f t="shared" si="45"/>
        <v>28.999999999988546</v>
      </c>
      <c r="J322" s="2">
        <f t="shared" si="46"/>
        <v>28.999999999988546</v>
      </c>
      <c r="K322" s="173">
        <v>29</v>
      </c>
      <c r="L322" s="173">
        <v>31.17</v>
      </c>
      <c r="M322" s="38">
        <f t="shared" si="42"/>
        <v>0.73283464551724142</v>
      </c>
      <c r="N322" s="3">
        <f t="shared" si="47"/>
        <v>426.95290543106455</v>
      </c>
      <c r="O322" s="3">
        <v>426.95290543106455</v>
      </c>
      <c r="P322" s="4">
        <f t="shared" si="43"/>
        <v>7.1158817571844093</v>
      </c>
      <c r="Q322" s="173">
        <f t="shared" si="44"/>
        <v>475.96000000000004</v>
      </c>
      <c r="R322" s="173">
        <v>475.96000000000004</v>
      </c>
      <c r="S322" s="173">
        <v>16</v>
      </c>
      <c r="X322" s="4">
        <v>7.1158817571844093</v>
      </c>
      <c r="Y322" s="173">
        <v>475.96000000000004</v>
      </c>
      <c r="Z322" s="38">
        <v>0.73283464551724142</v>
      </c>
    </row>
    <row r="323" spans="1:37" x14ac:dyDescent="0.25">
      <c r="B323" s="34">
        <v>302320</v>
      </c>
      <c r="C323" s="35">
        <v>20010</v>
      </c>
      <c r="D323" s="35" t="s">
        <v>1</v>
      </c>
      <c r="E323" s="36">
        <v>0.8881944444444444</v>
      </c>
      <c r="F323" s="37">
        <v>0.88839120370370372</v>
      </c>
      <c r="I323" s="173">
        <f t="shared" si="45"/>
        <v>17.000000000005855</v>
      </c>
      <c r="J323" s="53">
        <f>L323*J322/L322</f>
        <v>10.234199550846135</v>
      </c>
      <c r="K323" s="38">
        <v>10.234199550846135</v>
      </c>
      <c r="L323" s="173">
        <v>11</v>
      </c>
      <c r="M323" s="38">
        <f t="shared" si="42"/>
        <v>0.73283464551753064</v>
      </c>
      <c r="N323" s="3">
        <f t="shared" si="47"/>
        <v>437.18710498191069</v>
      </c>
      <c r="O323" s="3">
        <v>437.18710498191069</v>
      </c>
      <c r="P323" s="4">
        <f t="shared" si="43"/>
        <v>7.2864517496985117</v>
      </c>
      <c r="Q323" s="173">
        <f t="shared" si="44"/>
        <v>486.96000000000004</v>
      </c>
      <c r="R323" s="173">
        <v>486.96000000000004</v>
      </c>
      <c r="X323" s="4">
        <v>7.2864517496985117</v>
      </c>
      <c r="Y323" s="173">
        <v>486.96000000000004</v>
      </c>
      <c r="Z323" s="38">
        <v>0.73283464551753064</v>
      </c>
      <c r="AC323" s="483">
        <v>302320</v>
      </c>
      <c r="AD323" s="483">
        <v>20008</v>
      </c>
      <c r="AE323" s="485">
        <v>42615</v>
      </c>
      <c r="AF323" s="483">
        <v>4</v>
      </c>
      <c r="AG323" s="483">
        <v>486.96</v>
      </c>
      <c r="AH323" s="381">
        <v>0.88321759259259258</v>
      </c>
      <c r="AI323" s="489" t="s">
        <v>811</v>
      </c>
      <c r="AJ323" s="489">
        <v>1.1324650000000001</v>
      </c>
      <c r="AK323" s="381">
        <v>0.8881944444444444</v>
      </c>
    </row>
    <row r="324" spans="1:37" x14ac:dyDescent="0.25">
      <c r="B324" s="173">
        <v>302320</v>
      </c>
      <c r="C324" s="173">
        <v>20236</v>
      </c>
      <c r="D324" s="173" t="s">
        <v>452</v>
      </c>
      <c r="E324" s="1">
        <v>0.88839120370370372</v>
      </c>
      <c r="F324" s="1">
        <v>0.88839120370370372</v>
      </c>
      <c r="G324" s="173">
        <v>17</v>
      </c>
      <c r="H324" s="173" t="s">
        <v>580</v>
      </c>
      <c r="M324" s="38">
        <f>AVERAGE(M308:M322)</f>
        <v>0.78248254108701709</v>
      </c>
    </row>
    <row r="325" spans="1:37" x14ac:dyDescent="0.25">
      <c r="B325" s="173">
        <v>302320</v>
      </c>
      <c r="C325" s="183">
        <v>20008</v>
      </c>
      <c r="D325" s="173" t="s">
        <v>579</v>
      </c>
      <c r="E325" s="1">
        <v>0.88858796296296294</v>
      </c>
      <c r="F325" s="1">
        <v>0.88858796296296294</v>
      </c>
      <c r="G325" s="173" t="s">
        <v>566</v>
      </c>
      <c r="H325" s="173" t="s">
        <v>566</v>
      </c>
    </row>
    <row r="328" spans="1:37" x14ac:dyDescent="0.25">
      <c r="A328" s="40">
        <v>42616</v>
      </c>
      <c r="B328" s="173">
        <v>302320</v>
      </c>
      <c r="C328" s="173">
        <v>20236</v>
      </c>
      <c r="D328" s="173" t="s">
        <v>452</v>
      </c>
      <c r="E328" s="1">
        <v>0.47269675925925925</v>
      </c>
      <c r="F328" s="1">
        <v>0.47269675925925925</v>
      </c>
      <c r="G328" s="173">
        <v>2</v>
      </c>
      <c r="H328" s="173" t="s">
        <v>580</v>
      </c>
    </row>
    <row r="329" spans="1:37" x14ac:dyDescent="0.25">
      <c r="B329" s="173">
        <v>302320</v>
      </c>
      <c r="C329" s="183">
        <v>20008</v>
      </c>
      <c r="D329" s="173" t="s">
        <v>579</v>
      </c>
      <c r="E329" s="1">
        <v>0.47271990740740738</v>
      </c>
      <c r="F329" s="1">
        <v>0.47273148148148153</v>
      </c>
      <c r="G329" s="173" t="s">
        <v>566</v>
      </c>
      <c r="H329" s="173" t="s">
        <v>566</v>
      </c>
    </row>
    <row r="330" spans="1:37" x14ac:dyDescent="0.25">
      <c r="B330" s="173">
        <v>302320</v>
      </c>
      <c r="C330" s="173">
        <v>20236</v>
      </c>
      <c r="D330" s="173" t="s">
        <v>452</v>
      </c>
      <c r="E330" s="1">
        <v>0.47273148148148153</v>
      </c>
      <c r="F330" s="1">
        <v>0.47274305555555557</v>
      </c>
      <c r="G330" s="173">
        <v>1</v>
      </c>
      <c r="H330" s="173" t="s">
        <v>580</v>
      </c>
    </row>
    <row r="331" spans="1:37" x14ac:dyDescent="0.25">
      <c r="B331" s="173">
        <v>302320</v>
      </c>
      <c r="C331" s="183">
        <v>20008</v>
      </c>
      <c r="D331" s="173" t="s">
        <v>579</v>
      </c>
      <c r="E331" s="1">
        <v>0.47274305555555557</v>
      </c>
      <c r="F331" s="1">
        <v>0.47275462962962966</v>
      </c>
      <c r="G331" s="173" t="s">
        <v>566</v>
      </c>
      <c r="H331" s="173" t="s">
        <v>566</v>
      </c>
    </row>
    <row r="332" spans="1:37" x14ac:dyDescent="0.25">
      <c r="B332" s="173">
        <v>302320</v>
      </c>
      <c r="C332" s="173">
        <v>20236</v>
      </c>
      <c r="D332" s="173" t="s">
        <v>452</v>
      </c>
      <c r="E332" s="1">
        <v>0.47275462962962966</v>
      </c>
      <c r="F332" s="1">
        <v>0.47278935185185184</v>
      </c>
      <c r="G332" s="173">
        <v>3</v>
      </c>
      <c r="H332" s="173" t="s">
        <v>581</v>
      </c>
    </row>
    <row r="333" spans="1:37" x14ac:dyDescent="0.25">
      <c r="B333" s="204">
        <v>302320</v>
      </c>
      <c r="C333" s="205">
        <v>20010</v>
      </c>
      <c r="D333" s="205" t="s">
        <v>1</v>
      </c>
      <c r="E333" s="206">
        <v>0.47278935185185184</v>
      </c>
      <c r="F333" s="207">
        <v>0.47280092592592587</v>
      </c>
      <c r="G333" s="173">
        <v>1</v>
      </c>
      <c r="H333" s="173" t="s">
        <v>581</v>
      </c>
    </row>
    <row r="334" spans="1:37" x14ac:dyDescent="0.25">
      <c r="B334" s="212">
        <v>302320</v>
      </c>
      <c r="C334" s="213">
        <v>20236</v>
      </c>
      <c r="D334" s="213" t="s">
        <v>452</v>
      </c>
      <c r="E334" s="214">
        <v>0.47280092592592587</v>
      </c>
      <c r="F334" s="215">
        <v>0.47281250000000002</v>
      </c>
      <c r="G334" s="173">
        <v>1</v>
      </c>
      <c r="H334" s="173" t="s">
        <v>581</v>
      </c>
    </row>
    <row r="335" spans="1:37" x14ac:dyDescent="0.25">
      <c r="B335" s="30">
        <v>302320</v>
      </c>
      <c r="C335" s="31">
        <v>20010</v>
      </c>
      <c r="D335" s="31" t="s">
        <v>1</v>
      </c>
      <c r="E335" s="32">
        <v>0.47281250000000002</v>
      </c>
      <c r="F335" s="33">
        <v>0.47296296296296297</v>
      </c>
      <c r="I335" s="173">
        <f>(F335-E335)*86400</f>
        <v>12.999999999998835</v>
      </c>
      <c r="J335" s="2">
        <f>L335*J336/L336</f>
        <v>12.697303456132772</v>
      </c>
      <c r="K335" s="3">
        <v>12.697303456132772</v>
      </c>
      <c r="L335" s="173">
        <v>15.92</v>
      </c>
      <c r="M335" s="38">
        <f t="shared" ref="M335:M381" si="48">L335/K335*0.0113636*60</f>
        <v>0.85486739428577596</v>
      </c>
      <c r="N335" s="3">
        <f>K335</f>
        <v>12.697303456132772</v>
      </c>
      <c r="O335" s="3">
        <v>12.697303456132772</v>
      </c>
      <c r="P335" s="4">
        <f t="shared" ref="P335:P381" si="49">O335/60</f>
        <v>0.21162172426887954</v>
      </c>
      <c r="Q335" s="173">
        <f>L335</f>
        <v>15.92</v>
      </c>
      <c r="R335" s="173">
        <v>15.92</v>
      </c>
      <c r="S335" s="173">
        <v>1</v>
      </c>
      <c r="X335" s="4">
        <v>0.21162172426887954</v>
      </c>
      <c r="Y335" s="267">
        <v>15.92</v>
      </c>
      <c r="Z335" s="38">
        <v>0.85486739428577596</v>
      </c>
    </row>
    <row r="336" spans="1:37" x14ac:dyDescent="0.25">
      <c r="B336" s="30">
        <v>302320</v>
      </c>
      <c r="C336" s="31">
        <v>20021</v>
      </c>
      <c r="D336" s="31" t="s">
        <v>0</v>
      </c>
      <c r="E336" s="32">
        <v>0.47296296296296297</v>
      </c>
      <c r="F336" s="33">
        <v>0.47320601851851851</v>
      </c>
      <c r="I336" s="173">
        <f>(F336-E336)*86400</f>
        <v>20.999999999998487</v>
      </c>
      <c r="J336" s="2">
        <f>(E337-E336)*86400</f>
        <v>20.999999999998487</v>
      </c>
      <c r="K336" s="173">
        <v>21</v>
      </c>
      <c r="L336" s="173">
        <v>26.33</v>
      </c>
      <c r="M336" s="38">
        <f t="shared" si="48"/>
        <v>0.85486739428571412</v>
      </c>
      <c r="N336" s="3">
        <f>N335+K336</f>
        <v>33.697303456132772</v>
      </c>
      <c r="O336" s="3">
        <v>33.697303456132772</v>
      </c>
      <c r="P336" s="4">
        <f t="shared" si="49"/>
        <v>0.56162172426887957</v>
      </c>
      <c r="Q336" s="173">
        <f t="shared" ref="Q336:Q381" si="50">Q335+L336</f>
        <v>42.25</v>
      </c>
      <c r="R336" s="173">
        <v>42.25</v>
      </c>
      <c r="S336" s="173">
        <v>2</v>
      </c>
      <c r="X336" s="4">
        <v>0.56162172426887957</v>
      </c>
      <c r="Y336" s="267">
        <v>42.25</v>
      </c>
      <c r="Z336" s="38">
        <v>0.85486739428571412</v>
      </c>
    </row>
    <row r="337" spans="2:26" x14ac:dyDescent="0.25">
      <c r="B337" s="30">
        <v>302320</v>
      </c>
      <c r="C337" s="31">
        <v>20017</v>
      </c>
      <c r="D337" s="31" t="s">
        <v>5</v>
      </c>
      <c r="E337" s="32">
        <v>0.47320601851851851</v>
      </c>
      <c r="F337" s="33">
        <v>0.47320601851851851</v>
      </c>
      <c r="I337" s="173">
        <f t="shared" ref="I337:I381" si="51">(F337-E337)*86400</f>
        <v>0</v>
      </c>
      <c r="J337" s="2">
        <f t="shared" ref="J337:J380" si="52">(E338-E337)*86400</f>
        <v>20.999999999998487</v>
      </c>
      <c r="K337" s="173">
        <v>21</v>
      </c>
      <c r="L337" s="173">
        <v>30.75</v>
      </c>
      <c r="M337" s="38">
        <f t="shared" si="48"/>
        <v>0.99837342857142852</v>
      </c>
      <c r="N337" s="3">
        <f t="shared" ref="N337:N381" si="53">N336+K337</f>
        <v>54.697303456132772</v>
      </c>
      <c r="O337" s="3">
        <v>54.697303456132772</v>
      </c>
      <c r="P337" s="4">
        <f t="shared" si="49"/>
        <v>0.91162172426887955</v>
      </c>
      <c r="Q337" s="173">
        <f t="shared" si="50"/>
        <v>73</v>
      </c>
      <c r="R337" s="173">
        <v>73</v>
      </c>
      <c r="S337" s="173">
        <v>3</v>
      </c>
      <c r="X337" s="4">
        <v>0.91162172426887955</v>
      </c>
      <c r="Y337" s="267">
        <v>73</v>
      </c>
      <c r="Z337" s="38">
        <v>0.99837342857142852</v>
      </c>
    </row>
    <row r="338" spans="2:26" x14ac:dyDescent="0.25">
      <c r="B338" s="30">
        <v>302320</v>
      </c>
      <c r="C338" s="31">
        <v>20030</v>
      </c>
      <c r="D338" s="31" t="s">
        <v>6</v>
      </c>
      <c r="E338" s="32">
        <v>0.47344907407407405</v>
      </c>
      <c r="F338" s="33">
        <v>0.47374999999999995</v>
      </c>
      <c r="I338" s="204">
        <f t="shared" si="51"/>
        <v>25.999999999997669</v>
      </c>
      <c r="J338" s="220">
        <f t="shared" si="52"/>
        <v>25.999999999997669</v>
      </c>
      <c r="K338" s="205">
        <v>42</v>
      </c>
      <c r="L338" s="205">
        <v>40.5</v>
      </c>
      <c r="M338" s="216">
        <f t="shared" si="48"/>
        <v>0.65746542857142853</v>
      </c>
      <c r="N338" s="3">
        <f t="shared" si="53"/>
        <v>96.697303456132772</v>
      </c>
      <c r="O338" s="3">
        <v>96.697303456132772</v>
      </c>
      <c r="P338" s="4">
        <f t="shared" si="49"/>
        <v>1.6116217242688795</v>
      </c>
      <c r="Q338" s="173">
        <f t="shared" si="50"/>
        <v>113.5</v>
      </c>
      <c r="R338" s="173">
        <v>113.5</v>
      </c>
      <c r="S338" s="173">
        <v>4</v>
      </c>
      <c r="U338" s="173" t="s">
        <v>596</v>
      </c>
      <c r="V338" s="173" t="s">
        <v>562</v>
      </c>
      <c r="X338" s="4">
        <v>1.6116217242688795</v>
      </c>
      <c r="Y338" s="267">
        <v>113.5</v>
      </c>
      <c r="Z338" s="38">
        <v>0.65746542857142853</v>
      </c>
    </row>
    <row r="339" spans="2:26" x14ac:dyDescent="0.25">
      <c r="B339" s="30">
        <v>302320</v>
      </c>
      <c r="C339" s="31">
        <v>20052</v>
      </c>
      <c r="D339" s="31" t="s">
        <v>7</v>
      </c>
      <c r="E339" s="32">
        <v>0.47374999999999995</v>
      </c>
      <c r="F339" s="33">
        <v>0.47393518518518518</v>
      </c>
      <c r="I339" s="100">
        <f t="shared" si="51"/>
        <v>16.0000000000041</v>
      </c>
      <c r="J339" s="99">
        <f t="shared" si="52"/>
        <v>16.0000000000041</v>
      </c>
      <c r="K339" s="97"/>
      <c r="L339" s="97"/>
      <c r="M339" s="217"/>
      <c r="N339" s="3">
        <f t="shared" si="53"/>
        <v>96.697303456132772</v>
      </c>
      <c r="O339" s="3"/>
      <c r="P339" s="4"/>
      <c r="Q339" s="173">
        <f t="shared" si="50"/>
        <v>113.5</v>
      </c>
      <c r="X339" s="4">
        <v>2.278288390935546</v>
      </c>
      <c r="Y339" s="267">
        <v>143.07999999999998</v>
      </c>
      <c r="Z339" s="38">
        <v>0.50420293199999988</v>
      </c>
    </row>
    <row r="340" spans="2:26" x14ac:dyDescent="0.25">
      <c r="B340" s="30">
        <v>302320</v>
      </c>
      <c r="C340" s="31">
        <v>20035</v>
      </c>
      <c r="D340" s="31" t="s">
        <v>8</v>
      </c>
      <c r="E340" s="32">
        <v>0.47393518518518518</v>
      </c>
      <c r="F340" s="33">
        <v>0.47403935185185181</v>
      </c>
      <c r="I340" s="186">
        <f t="shared" si="51"/>
        <v>8.9999999999966107</v>
      </c>
      <c r="J340" s="118">
        <f t="shared" si="52"/>
        <v>8.9999999999966107</v>
      </c>
      <c r="K340" s="187">
        <v>40</v>
      </c>
      <c r="L340" s="117">
        <v>29.58</v>
      </c>
      <c r="M340" s="217">
        <f t="shared" si="48"/>
        <v>0.50420293199999988</v>
      </c>
      <c r="N340" s="3">
        <f t="shared" si="53"/>
        <v>136.69730345613277</v>
      </c>
      <c r="O340" s="3">
        <v>136.69730345613277</v>
      </c>
      <c r="P340" s="4">
        <f t="shared" si="49"/>
        <v>2.278288390935546</v>
      </c>
      <c r="Q340" s="173">
        <f t="shared" si="50"/>
        <v>143.07999999999998</v>
      </c>
      <c r="R340" s="173">
        <v>143.07999999999998</v>
      </c>
      <c r="S340" s="173">
        <v>5</v>
      </c>
      <c r="X340" s="4">
        <v>2.5782883909355463</v>
      </c>
      <c r="Y340" s="267">
        <v>171.15999999999997</v>
      </c>
      <c r="Z340" s="38">
        <v>1.0636329599999998</v>
      </c>
    </row>
    <row r="341" spans="2:26" x14ac:dyDescent="0.25">
      <c r="B341" s="30">
        <v>302320</v>
      </c>
      <c r="C341" s="31">
        <v>20052</v>
      </c>
      <c r="D341" s="31" t="s">
        <v>7</v>
      </c>
      <c r="E341" s="32">
        <v>0.47403935185185181</v>
      </c>
      <c r="F341" s="33">
        <v>0.47403935185185181</v>
      </c>
      <c r="I341" s="100">
        <f t="shared" si="51"/>
        <v>0</v>
      </c>
      <c r="J341" s="99">
        <f t="shared" si="52"/>
        <v>24.000000000003752</v>
      </c>
      <c r="K341" s="97"/>
      <c r="L341" s="97"/>
      <c r="M341" s="217"/>
      <c r="N341" s="3">
        <f t="shared" si="53"/>
        <v>136.69730345613277</v>
      </c>
      <c r="O341" s="3"/>
      <c r="P341" s="4"/>
      <c r="Q341" s="173">
        <f t="shared" si="50"/>
        <v>143.07999999999998</v>
      </c>
      <c r="X341" s="4">
        <v>2.8282883909355463</v>
      </c>
      <c r="Y341" s="267">
        <v>197.15999999999997</v>
      </c>
      <c r="Z341" s="38">
        <v>1.1818143999999999</v>
      </c>
    </row>
    <row r="342" spans="2:26" x14ac:dyDescent="0.25">
      <c r="B342" s="30">
        <v>302320</v>
      </c>
      <c r="C342" s="31">
        <v>20056</v>
      </c>
      <c r="D342" s="31" t="s">
        <v>9</v>
      </c>
      <c r="E342" s="32">
        <v>0.47431712962962963</v>
      </c>
      <c r="F342" s="33">
        <v>0.47439814814814812</v>
      </c>
      <c r="I342" s="100">
        <f t="shared" si="51"/>
        <v>6.9999999999978968</v>
      </c>
      <c r="J342" s="99">
        <f t="shared" si="52"/>
        <v>6.9999999999978968</v>
      </c>
      <c r="K342" s="97"/>
      <c r="L342" s="97"/>
      <c r="M342" s="217"/>
      <c r="N342" s="3">
        <f t="shared" si="53"/>
        <v>136.69730345613277</v>
      </c>
      <c r="O342" s="3"/>
      <c r="P342" s="4"/>
      <c r="Q342" s="173">
        <f t="shared" si="50"/>
        <v>143.07999999999998</v>
      </c>
      <c r="X342" s="4">
        <v>3.1449550576022127</v>
      </c>
      <c r="Y342" s="267">
        <v>212.82999999999996</v>
      </c>
      <c r="Z342" s="38">
        <v>0.56231877473684211</v>
      </c>
    </row>
    <row r="343" spans="2:26" x14ac:dyDescent="0.25">
      <c r="B343" s="30">
        <v>302320</v>
      </c>
      <c r="C343" s="31">
        <v>20052</v>
      </c>
      <c r="D343" s="31" t="s">
        <v>7</v>
      </c>
      <c r="E343" s="32">
        <v>0.47439814814814812</v>
      </c>
      <c r="F343" s="33">
        <v>0.47442129629629631</v>
      </c>
      <c r="I343" s="186">
        <f t="shared" si="51"/>
        <v>2.0000000000035101</v>
      </c>
      <c r="J343" s="118">
        <f t="shared" si="52"/>
        <v>2.0000000000035101</v>
      </c>
      <c r="K343" s="187">
        <v>18</v>
      </c>
      <c r="L343" s="187">
        <v>28.08</v>
      </c>
      <c r="M343" s="217">
        <f t="shared" si="48"/>
        <v>1.0636329599999998</v>
      </c>
      <c r="N343" s="3">
        <f t="shared" si="53"/>
        <v>154.69730345613277</v>
      </c>
      <c r="O343" s="3">
        <v>154.69730345613277</v>
      </c>
      <c r="P343" s="4">
        <f t="shared" si="49"/>
        <v>2.5782883909355463</v>
      </c>
      <c r="Q343" s="173">
        <f t="shared" si="50"/>
        <v>171.15999999999997</v>
      </c>
      <c r="R343" s="173">
        <v>171.15999999999997</v>
      </c>
      <c r="S343" s="173">
        <v>6</v>
      </c>
      <c r="X343" s="4">
        <v>3.444955057602213</v>
      </c>
      <c r="Y343" s="267">
        <v>237.32999999999996</v>
      </c>
      <c r="Z343" s="38">
        <v>0.92802733333333343</v>
      </c>
    </row>
    <row r="344" spans="2:26" x14ac:dyDescent="0.25">
      <c r="B344" s="30">
        <v>302320</v>
      </c>
      <c r="C344" s="31">
        <v>20056</v>
      </c>
      <c r="D344" s="31" t="s">
        <v>9</v>
      </c>
      <c r="E344" s="32">
        <v>0.47442129629629631</v>
      </c>
      <c r="F344" s="33">
        <v>0.47458333333333336</v>
      </c>
      <c r="I344" s="100">
        <f t="shared" si="51"/>
        <v>14.00000000000059</v>
      </c>
      <c r="J344" s="99">
        <f t="shared" si="52"/>
        <v>14.00000000000059</v>
      </c>
      <c r="K344" s="97"/>
      <c r="L344" s="97"/>
      <c r="M344" s="217"/>
      <c r="N344" s="3">
        <f t="shared" si="53"/>
        <v>154.69730345613277</v>
      </c>
      <c r="O344" s="3"/>
      <c r="P344" s="4"/>
      <c r="Q344" s="173">
        <f t="shared" si="50"/>
        <v>171.15999999999997</v>
      </c>
      <c r="X344" s="4">
        <v>3.6282883909355461</v>
      </c>
      <c r="Y344" s="267">
        <v>273.32999999999993</v>
      </c>
      <c r="Z344" s="38">
        <v>2.2313978181818181</v>
      </c>
    </row>
    <row r="345" spans="2:26" x14ac:dyDescent="0.25">
      <c r="B345" s="30">
        <v>302320</v>
      </c>
      <c r="C345" s="31">
        <v>20052</v>
      </c>
      <c r="D345" s="31" t="s">
        <v>7</v>
      </c>
      <c r="E345" s="32">
        <v>0.47458333333333336</v>
      </c>
      <c r="F345" s="33">
        <v>0.47460648148148149</v>
      </c>
      <c r="I345" s="100">
        <f t="shared" si="51"/>
        <v>1.9999999999987139</v>
      </c>
      <c r="J345" s="99">
        <f t="shared" si="52"/>
        <v>1.9999999999987139</v>
      </c>
      <c r="K345" s="97"/>
      <c r="L345" s="97"/>
      <c r="M345" s="217"/>
      <c r="N345" s="3">
        <f t="shared" si="53"/>
        <v>154.69730345613277</v>
      </c>
      <c r="O345" s="3"/>
      <c r="P345" s="4"/>
      <c r="Q345" s="173">
        <f t="shared" si="50"/>
        <v>171.15999999999997</v>
      </c>
      <c r="X345" s="4">
        <v>4.4616217242688796</v>
      </c>
      <c r="Y345" s="267">
        <v>300.57999999999993</v>
      </c>
      <c r="Z345" s="38">
        <v>0.37158972000000001</v>
      </c>
    </row>
    <row r="346" spans="2:26" x14ac:dyDescent="0.25">
      <c r="B346" s="30">
        <v>302320</v>
      </c>
      <c r="C346" s="31">
        <v>20056</v>
      </c>
      <c r="D346" s="31" t="s">
        <v>9</v>
      </c>
      <c r="E346" s="32">
        <v>0.47460648148148149</v>
      </c>
      <c r="F346" s="33">
        <v>0.47460648148148149</v>
      </c>
      <c r="I346" s="186">
        <f t="shared" si="51"/>
        <v>0</v>
      </c>
      <c r="J346" s="118">
        <f t="shared" si="52"/>
        <v>15.000000000002345</v>
      </c>
      <c r="K346" s="187">
        <v>15</v>
      </c>
      <c r="L346" s="187">
        <v>26</v>
      </c>
      <c r="M346" s="217">
        <f t="shared" si="48"/>
        <v>1.1818143999999999</v>
      </c>
      <c r="N346" s="3">
        <f t="shared" si="53"/>
        <v>169.69730345613277</v>
      </c>
      <c r="O346" s="3">
        <v>169.69730345613277</v>
      </c>
      <c r="P346" s="4">
        <f t="shared" si="49"/>
        <v>2.8282883909355463</v>
      </c>
      <c r="Q346" s="173">
        <f t="shared" si="50"/>
        <v>197.15999999999997</v>
      </c>
      <c r="R346" s="173">
        <v>197.15999999999997</v>
      </c>
      <c r="S346" s="173">
        <v>7</v>
      </c>
      <c r="X346" s="4">
        <v>5.0449550576022126</v>
      </c>
      <c r="Y346" s="267">
        <v>334.61999999999995</v>
      </c>
      <c r="Z346" s="38">
        <v>0.66311476114285706</v>
      </c>
    </row>
    <row r="347" spans="2:26" x14ac:dyDescent="0.25">
      <c r="B347" s="30">
        <v>302320</v>
      </c>
      <c r="C347" s="31">
        <v>20059</v>
      </c>
      <c r="D347" s="31" t="s">
        <v>10</v>
      </c>
      <c r="E347" s="32">
        <v>0.47478009259259263</v>
      </c>
      <c r="F347" s="33">
        <v>0.47500000000000003</v>
      </c>
      <c r="I347" s="188">
        <f t="shared" si="51"/>
        <v>18.999999999999773</v>
      </c>
      <c r="J347" s="218">
        <f t="shared" si="52"/>
        <v>18.999999999999773</v>
      </c>
      <c r="K347" s="189">
        <v>19</v>
      </c>
      <c r="L347" s="189">
        <v>15.67</v>
      </c>
      <c r="M347" s="219">
        <f t="shared" si="48"/>
        <v>0.56231877473684211</v>
      </c>
      <c r="N347" s="3">
        <f t="shared" si="53"/>
        <v>188.69730345613277</v>
      </c>
      <c r="O347" s="3">
        <v>188.69730345613277</v>
      </c>
      <c r="P347" s="4">
        <f t="shared" si="49"/>
        <v>3.1449550576022127</v>
      </c>
      <c r="Q347" s="173">
        <f t="shared" si="50"/>
        <v>212.82999999999996</v>
      </c>
      <c r="R347" s="173">
        <v>212.82999999999996</v>
      </c>
      <c r="S347" s="173">
        <v>8</v>
      </c>
      <c r="X347" s="4">
        <v>5.444955057602213</v>
      </c>
      <c r="Y347" s="267">
        <v>361.28999999999996</v>
      </c>
      <c r="Z347" s="38">
        <v>0.75766803000000005</v>
      </c>
    </row>
    <row r="348" spans="2:26" x14ac:dyDescent="0.25">
      <c r="B348" s="30">
        <v>302320</v>
      </c>
      <c r="C348" s="31">
        <v>20044</v>
      </c>
      <c r="D348" s="31" t="s">
        <v>180</v>
      </c>
      <c r="E348" s="32">
        <v>0.47500000000000003</v>
      </c>
      <c r="F348" s="33">
        <v>0.47520833333333329</v>
      </c>
      <c r="I348" s="173">
        <f t="shared" si="51"/>
        <v>17.999999999993221</v>
      </c>
      <c r="J348" s="2">
        <f t="shared" si="52"/>
        <v>17.999999999993221</v>
      </c>
      <c r="K348" s="173">
        <v>18</v>
      </c>
      <c r="L348" s="173">
        <v>24.5</v>
      </c>
      <c r="M348" s="38">
        <f t="shared" si="48"/>
        <v>0.92802733333333343</v>
      </c>
      <c r="N348" s="3">
        <f t="shared" si="53"/>
        <v>206.69730345613277</v>
      </c>
      <c r="O348" s="3">
        <v>206.69730345613277</v>
      </c>
      <c r="P348" s="4">
        <f t="shared" si="49"/>
        <v>3.444955057602213</v>
      </c>
      <c r="Q348" s="173">
        <f t="shared" si="50"/>
        <v>237.32999999999996</v>
      </c>
      <c r="R348" s="173">
        <v>237.32999999999996</v>
      </c>
      <c r="S348" s="173">
        <v>9</v>
      </c>
      <c r="X348" s="4">
        <v>5.8782883909355466</v>
      </c>
      <c r="Y348" s="267">
        <v>389.71</v>
      </c>
      <c r="Z348" s="38">
        <v>0.74527733538461538</v>
      </c>
    </row>
    <row r="349" spans="2:26" x14ac:dyDescent="0.25">
      <c r="B349" s="30">
        <v>302320</v>
      </c>
      <c r="C349" s="31">
        <v>20045</v>
      </c>
      <c r="D349" s="31" t="s">
        <v>14</v>
      </c>
      <c r="E349" s="32">
        <v>0.47520833333333329</v>
      </c>
      <c r="F349" s="33">
        <v>0.47533564814814816</v>
      </c>
      <c r="I349" s="173">
        <f t="shared" si="51"/>
        <v>11.000000000004917</v>
      </c>
      <c r="J349" s="2">
        <f t="shared" si="52"/>
        <v>11.000000000004917</v>
      </c>
      <c r="K349" s="173">
        <v>11</v>
      </c>
      <c r="L349" s="173">
        <v>36</v>
      </c>
      <c r="M349" s="38">
        <f t="shared" si="48"/>
        <v>2.2313978181818181</v>
      </c>
      <c r="N349" s="3">
        <f t="shared" si="53"/>
        <v>217.69730345613277</v>
      </c>
      <c r="O349" s="3">
        <v>217.69730345613277</v>
      </c>
      <c r="P349" s="4">
        <f t="shared" si="49"/>
        <v>3.6282883909355461</v>
      </c>
      <c r="Q349" s="173">
        <f t="shared" si="50"/>
        <v>273.32999999999993</v>
      </c>
      <c r="R349" s="173">
        <v>273.32999999999993</v>
      </c>
      <c r="S349" s="173">
        <v>10</v>
      </c>
      <c r="X349" s="4">
        <v>6.278288390935546</v>
      </c>
      <c r="Y349" s="267">
        <v>418.28999999999996</v>
      </c>
      <c r="Z349" s="38">
        <v>0.8119292199999999</v>
      </c>
    </row>
    <row r="350" spans="2:26" x14ac:dyDescent="0.25">
      <c r="B350" s="30">
        <v>302320</v>
      </c>
      <c r="C350" s="31">
        <v>20049</v>
      </c>
      <c r="D350" s="31" t="s">
        <v>13</v>
      </c>
      <c r="E350" s="32">
        <v>0.47533564814814816</v>
      </c>
      <c r="F350" s="33">
        <v>0.47533564814814816</v>
      </c>
      <c r="I350" s="173">
        <f t="shared" si="51"/>
        <v>0</v>
      </c>
      <c r="J350" s="2">
        <f t="shared" si="52"/>
        <v>49.999999999996625</v>
      </c>
      <c r="K350" s="173">
        <v>50</v>
      </c>
      <c r="L350" s="173">
        <v>27.25</v>
      </c>
      <c r="M350" s="38">
        <f t="shared" si="48"/>
        <v>0.37158972000000001</v>
      </c>
      <c r="N350" s="3">
        <f t="shared" si="53"/>
        <v>267.69730345613277</v>
      </c>
      <c r="O350" s="3">
        <v>267.69730345613277</v>
      </c>
      <c r="P350" s="4">
        <f t="shared" si="49"/>
        <v>4.4616217242688796</v>
      </c>
      <c r="Q350" s="173">
        <f t="shared" si="50"/>
        <v>300.57999999999993</v>
      </c>
      <c r="R350" s="173">
        <v>300.57999999999993</v>
      </c>
      <c r="S350" s="173">
        <v>11</v>
      </c>
      <c r="X350" s="4">
        <v>6.3949550576022132</v>
      </c>
      <c r="Y350" s="267">
        <v>452.78999999999996</v>
      </c>
      <c r="Z350" s="38">
        <v>3.360378857142857</v>
      </c>
    </row>
    <row r="351" spans="2:26" x14ac:dyDescent="0.25">
      <c r="B351" s="30">
        <v>302320</v>
      </c>
      <c r="C351" s="31">
        <v>20050</v>
      </c>
      <c r="D351" s="31" t="s">
        <v>12</v>
      </c>
      <c r="E351" s="32">
        <v>0.47591435185185182</v>
      </c>
      <c r="F351" s="33">
        <v>0.47597222222222224</v>
      </c>
      <c r="I351" s="173">
        <f t="shared" si="51"/>
        <v>5.000000000003979</v>
      </c>
      <c r="J351" s="2">
        <f t="shared" si="52"/>
        <v>5.000000000003979</v>
      </c>
      <c r="K351" s="3">
        <v>35</v>
      </c>
      <c r="L351" s="173">
        <v>34.04</v>
      </c>
      <c r="M351" s="38">
        <f t="shared" si="48"/>
        <v>0.66311476114285706</v>
      </c>
      <c r="N351" s="3">
        <f t="shared" si="53"/>
        <v>302.69730345613277</v>
      </c>
      <c r="O351" s="3">
        <v>302.69730345613277</v>
      </c>
      <c r="P351" s="4">
        <f t="shared" si="49"/>
        <v>5.0449550576022126</v>
      </c>
      <c r="Q351" s="173">
        <f t="shared" si="50"/>
        <v>334.61999999999995</v>
      </c>
      <c r="R351" s="173">
        <v>334.61999999999995</v>
      </c>
      <c r="S351" s="173">
        <v>12</v>
      </c>
      <c r="X351" s="4">
        <v>6.7116217242688796</v>
      </c>
      <c r="Y351" s="267">
        <v>474.78999999999996</v>
      </c>
      <c r="Z351" s="38">
        <v>0.78947115789473687</v>
      </c>
    </row>
    <row r="352" spans="2:26" x14ac:dyDescent="0.25">
      <c r="B352" s="30">
        <v>302320</v>
      </c>
      <c r="C352" s="31">
        <v>20050</v>
      </c>
      <c r="D352" s="31" t="s">
        <v>12</v>
      </c>
      <c r="E352" s="32">
        <v>0.47597222222222224</v>
      </c>
      <c r="F352" s="33">
        <v>0.47597222222222224</v>
      </c>
      <c r="I352" s="46">
        <f t="shared" si="51"/>
        <v>0</v>
      </c>
      <c r="J352" s="49">
        <f t="shared" si="52"/>
        <v>0</v>
      </c>
      <c r="K352" s="46"/>
      <c r="L352" s="46"/>
      <c r="M352" s="38"/>
      <c r="N352" s="3">
        <f t="shared" si="53"/>
        <v>302.69730345613277</v>
      </c>
      <c r="O352" s="3"/>
      <c r="P352" s="4"/>
      <c r="Q352" s="173">
        <f t="shared" si="50"/>
        <v>334.61999999999995</v>
      </c>
      <c r="U352" s="173" t="s">
        <v>592</v>
      </c>
      <c r="V352" s="173" t="s">
        <v>593</v>
      </c>
      <c r="X352" s="4">
        <v>6.8282883909355458</v>
      </c>
      <c r="Y352" s="267">
        <v>505.96</v>
      </c>
      <c r="Z352" s="38">
        <v>3.0360292457142855</v>
      </c>
    </row>
    <row r="353" spans="2:37" x14ac:dyDescent="0.25">
      <c r="B353" s="30">
        <v>302320</v>
      </c>
      <c r="C353" s="31">
        <v>20049</v>
      </c>
      <c r="D353" s="31" t="s">
        <v>13</v>
      </c>
      <c r="E353" s="32">
        <v>0.47597222222222224</v>
      </c>
      <c r="F353" s="33">
        <v>0.47597222222222224</v>
      </c>
      <c r="I353" s="46">
        <f t="shared" si="51"/>
        <v>0</v>
      </c>
      <c r="J353" s="49">
        <f t="shared" si="52"/>
        <v>29.999999999999893</v>
      </c>
      <c r="K353" s="46"/>
      <c r="L353" s="46"/>
      <c r="M353" s="38"/>
      <c r="N353" s="3">
        <f t="shared" si="53"/>
        <v>302.69730345613277</v>
      </c>
      <c r="O353" s="3"/>
      <c r="P353" s="4"/>
      <c r="Q353" s="173">
        <f t="shared" si="50"/>
        <v>334.61999999999995</v>
      </c>
      <c r="X353" s="4">
        <v>7.2282883909355462</v>
      </c>
      <c r="Y353" s="267">
        <v>532.88</v>
      </c>
      <c r="Z353" s="38">
        <v>0.76477028000000014</v>
      </c>
    </row>
    <row r="354" spans="2:37" x14ac:dyDescent="0.25">
      <c r="B354" s="30">
        <v>302320</v>
      </c>
      <c r="C354" s="31">
        <v>20027</v>
      </c>
      <c r="D354" s="31" t="s">
        <v>38</v>
      </c>
      <c r="E354" s="32">
        <v>0.47631944444444446</v>
      </c>
      <c r="F354" s="33">
        <v>0.47659722222222217</v>
      </c>
      <c r="I354" s="173">
        <f t="shared" si="51"/>
        <v>23.999999999994159</v>
      </c>
      <c r="J354" s="2">
        <f t="shared" si="52"/>
        <v>23.999999999994159</v>
      </c>
      <c r="K354" s="173">
        <v>24</v>
      </c>
      <c r="L354" s="173">
        <v>26.67</v>
      </c>
      <c r="M354" s="38">
        <f t="shared" si="48"/>
        <v>0.75766803000000005</v>
      </c>
      <c r="N354" s="3">
        <f t="shared" si="53"/>
        <v>326.69730345613277</v>
      </c>
      <c r="O354" s="3">
        <v>326.69730345613277</v>
      </c>
      <c r="P354" s="4">
        <f t="shared" si="49"/>
        <v>5.444955057602213</v>
      </c>
      <c r="Q354" s="173">
        <f t="shared" si="50"/>
        <v>361.28999999999996</v>
      </c>
      <c r="R354" s="173">
        <v>361.28999999999996</v>
      </c>
      <c r="S354" s="173">
        <v>13</v>
      </c>
      <c r="X354" s="4">
        <v>7.5449550576022126</v>
      </c>
      <c r="Y354" s="267">
        <v>559.21</v>
      </c>
      <c r="Z354" s="38">
        <v>0.94485343578947356</v>
      </c>
    </row>
    <row r="355" spans="2:37" x14ac:dyDescent="0.25">
      <c r="B355" s="30">
        <v>302320</v>
      </c>
      <c r="C355" s="31">
        <v>20025</v>
      </c>
      <c r="D355" s="31" t="s">
        <v>39</v>
      </c>
      <c r="E355" s="32">
        <v>0.47659722222222217</v>
      </c>
      <c r="F355" s="33">
        <v>0.47659722222222217</v>
      </c>
      <c r="I355" s="173">
        <f t="shared" si="51"/>
        <v>0</v>
      </c>
      <c r="J355" s="2">
        <f t="shared" si="52"/>
        <v>26.000000000007262</v>
      </c>
      <c r="K355" s="173">
        <v>26</v>
      </c>
      <c r="L355" s="173">
        <v>28.42</v>
      </c>
      <c r="M355" s="38">
        <f t="shared" si="48"/>
        <v>0.74527733538461538</v>
      </c>
      <c r="N355" s="3">
        <f t="shared" si="53"/>
        <v>352.69730345613277</v>
      </c>
      <c r="O355" s="3">
        <v>352.69730345613277</v>
      </c>
      <c r="P355" s="4">
        <f t="shared" si="49"/>
        <v>5.8782883909355466</v>
      </c>
      <c r="Q355" s="173">
        <f t="shared" si="50"/>
        <v>389.71</v>
      </c>
      <c r="R355" s="173">
        <v>389.71</v>
      </c>
      <c r="S355" s="173">
        <v>14</v>
      </c>
      <c r="X355" s="4">
        <v>8.0116217242688794</v>
      </c>
      <c r="Y355" s="267">
        <v>589.96</v>
      </c>
      <c r="Z355" s="38">
        <v>0.7487800714285715</v>
      </c>
    </row>
    <row r="356" spans="2:37" x14ac:dyDescent="0.25">
      <c r="B356" s="30">
        <v>302320</v>
      </c>
      <c r="C356" s="31">
        <v>20015</v>
      </c>
      <c r="D356" s="31" t="s">
        <v>37</v>
      </c>
      <c r="E356" s="32">
        <v>0.47689814814814818</v>
      </c>
      <c r="F356" s="33">
        <v>0.47717592592592589</v>
      </c>
      <c r="I356" s="173">
        <f t="shared" si="51"/>
        <v>23.999999999994159</v>
      </c>
      <c r="J356" s="2">
        <f t="shared" si="52"/>
        <v>23.999999999994159</v>
      </c>
      <c r="K356" s="173">
        <v>24</v>
      </c>
      <c r="L356" s="173">
        <v>28.58</v>
      </c>
      <c r="M356" s="38">
        <f t="shared" si="48"/>
        <v>0.8119292199999999</v>
      </c>
      <c r="N356" s="3">
        <f t="shared" si="53"/>
        <v>376.69730345613277</v>
      </c>
      <c r="O356" s="3">
        <v>376.69730345613277</v>
      </c>
      <c r="P356" s="4">
        <f t="shared" si="49"/>
        <v>6.278288390935546</v>
      </c>
      <c r="Q356" s="173">
        <f t="shared" si="50"/>
        <v>418.28999999999996</v>
      </c>
      <c r="R356" s="173">
        <v>418.28999999999996</v>
      </c>
      <c r="S356" s="173">
        <v>15</v>
      </c>
      <c r="X356" s="4">
        <v>8.5449550576022126</v>
      </c>
      <c r="Y356" s="267">
        <v>660.04000000000008</v>
      </c>
      <c r="Z356" s="38">
        <v>1.49317704</v>
      </c>
    </row>
    <row r="357" spans="2:37" x14ac:dyDescent="0.25">
      <c r="B357" s="30">
        <v>302320</v>
      </c>
      <c r="C357" s="31">
        <v>20013</v>
      </c>
      <c r="D357" s="31" t="s">
        <v>36</v>
      </c>
      <c r="E357" s="32">
        <v>0.47717592592592589</v>
      </c>
      <c r="F357" s="33">
        <v>0.47722222222222221</v>
      </c>
      <c r="I357" s="173">
        <f t="shared" si="51"/>
        <v>4.000000000002224</v>
      </c>
      <c r="J357" s="2">
        <f t="shared" si="52"/>
        <v>4.000000000002224</v>
      </c>
      <c r="K357" s="173">
        <v>7</v>
      </c>
      <c r="L357" s="173">
        <v>34.5</v>
      </c>
      <c r="M357" s="38">
        <f t="shared" si="48"/>
        <v>3.360378857142857</v>
      </c>
      <c r="N357" s="3">
        <f t="shared" si="53"/>
        <v>383.69730345613277</v>
      </c>
      <c r="O357" s="3">
        <v>383.69730345613277</v>
      </c>
      <c r="P357" s="4">
        <f t="shared" si="49"/>
        <v>6.3949550576022132</v>
      </c>
      <c r="Q357" s="173">
        <f t="shared" si="50"/>
        <v>452.78999999999996</v>
      </c>
      <c r="R357" s="173">
        <v>452.78999999999996</v>
      </c>
      <c r="S357" s="173">
        <v>16</v>
      </c>
      <c r="X357" s="4">
        <v>8.5782883909355458</v>
      </c>
      <c r="Y357" s="267">
        <v>689.62000000000012</v>
      </c>
      <c r="Z357" s="38">
        <v>10.084058639999999</v>
      </c>
    </row>
    <row r="358" spans="2:37" x14ac:dyDescent="0.25">
      <c r="B358" s="30">
        <v>302320</v>
      </c>
      <c r="C358" s="31">
        <v>20001</v>
      </c>
      <c r="D358" s="31" t="s">
        <v>3</v>
      </c>
      <c r="E358" s="32">
        <v>0.47722222222222221</v>
      </c>
      <c r="F358" s="33">
        <v>0.47723379629629631</v>
      </c>
      <c r="I358" s="46">
        <f t="shared" si="51"/>
        <v>1.000000000001755</v>
      </c>
      <c r="J358" s="49">
        <f t="shared" si="52"/>
        <v>1.000000000001755</v>
      </c>
      <c r="K358" s="46"/>
      <c r="L358" s="46"/>
      <c r="M358" s="38"/>
      <c r="N358" s="3">
        <f t="shared" si="53"/>
        <v>383.69730345613277</v>
      </c>
      <c r="O358" s="3"/>
      <c r="P358" s="4"/>
      <c r="Q358" s="173">
        <f t="shared" si="50"/>
        <v>452.78999999999996</v>
      </c>
      <c r="U358" s="173">
        <v>7</v>
      </c>
      <c r="V358" s="173" t="s">
        <v>597</v>
      </c>
      <c r="X358" s="4">
        <v>8.7449550576022137</v>
      </c>
      <c r="Y358" s="267">
        <v>713.41000000000008</v>
      </c>
      <c r="Z358" s="38">
        <v>1.622040264</v>
      </c>
    </row>
    <row r="359" spans="2:37" x14ac:dyDescent="0.25">
      <c r="B359" s="30">
        <v>302320</v>
      </c>
      <c r="C359" s="31">
        <v>20013</v>
      </c>
      <c r="D359" s="31" t="s">
        <v>36</v>
      </c>
      <c r="E359" s="32">
        <v>0.47723379629629631</v>
      </c>
      <c r="F359" s="33">
        <v>0.4772569444444445</v>
      </c>
      <c r="I359" s="46">
        <f t="shared" si="51"/>
        <v>2.0000000000035101</v>
      </c>
      <c r="J359" s="49">
        <f t="shared" si="52"/>
        <v>2.0000000000035101</v>
      </c>
      <c r="K359" s="46"/>
      <c r="L359" s="46"/>
      <c r="M359" s="38"/>
      <c r="N359" s="3">
        <f t="shared" si="53"/>
        <v>383.69730345613277</v>
      </c>
      <c r="O359" s="3"/>
      <c r="P359" s="4"/>
      <c r="Q359" s="173">
        <f t="shared" si="50"/>
        <v>452.78999999999996</v>
      </c>
      <c r="X359" s="4">
        <v>9.0116217242688794</v>
      </c>
      <c r="Y359" s="267">
        <v>726.68000000000006</v>
      </c>
      <c r="Z359" s="38">
        <v>0.56548114500000002</v>
      </c>
    </row>
    <row r="360" spans="2:37" x14ac:dyDescent="0.25">
      <c r="B360" s="30">
        <v>302320</v>
      </c>
      <c r="C360" s="31">
        <v>20001</v>
      </c>
      <c r="D360" s="31" t="s">
        <v>3</v>
      </c>
      <c r="E360" s="32">
        <v>0.4772569444444445</v>
      </c>
      <c r="F360" s="33">
        <v>0.4774768518518519</v>
      </c>
      <c r="I360" s="173">
        <f t="shared" si="51"/>
        <v>18.999999999999773</v>
      </c>
      <c r="J360" s="2">
        <f t="shared" si="52"/>
        <v>18.999999999999773</v>
      </c>
      <c r="K360" s="173">
        <v>19</v>
      </c>
      <c r="L360" s="173">
        <v>22</v>
      </c>
      <c r="M360" s="38">
        <f t="shared" si="48"/>
        <v>0.78947115789473687</v>
      </c>
      <c r="N360" s="3">
        <f t="shared" si="53"/>
        <v>402.69730345613277</v>
      </c>
      <c r="O360" s="3">
        <v>402.69730345613277</v>
      </c>
      <c r="P360" s="4">
        <f t="shared" si="49"/>
        <v>6.7116217242688796</v>
      </c>
      <c r="Q360" s="173">
        <f t="shared" si="50"/>
        <v>474.78999999999996</v>
      </c>
      <c r="R360" s="173">
        <v>474.78999999999996</v>
      </c>
      <c r="S360" s="173">
        <v>17</v>
      </c>
      <c r="X360" s="4">
        <v>9.3782883909355466</v>
      </c>
      <c r="Y360" s="267">
        <v>753.35</v>
      </c>
      <c r="Z360" s="38">
        <v>0.82654694181818189</v>
      </c>
    </row>
    <row r="361" spans="2:37" x14ac:dyDescent="0.25">
      <c r="B361" s="30">
        <v>302320</v>
      </c>
      <c r="C361" s="31">
        <v>20004</v>
      </c>
      <c r="D361" s="31" t="s">
        <v>2</v>
      </c>
      <c r="E361" s="32">
        <v>0.4774768518518519</v>
      </c>
      <c r="F361" s="33">
        <v>0.4775578703703704</v>
      </c>
      <c r="I361" s="173">
        <f t="shared" si="51"/>
        <v>6.9999999999978968</v>
      </c>
      <c r="J361" s="2">
        <f t="shared" si="52"/>
        <v>6.9999999999978968</v>
      </c>
      <c r="K361" s="173">
        <v>7</v>
      </c>
      <c r="L361" s="173">
        <v>31.17</v>
      </c>
      <c r="M361" s="38">
        <f t="shared" si="48"/>
        <v>3.0360292457142855</v>
      </c>
      <c r="N361" s="3">
        <f t="shared" si="53"/>
        <v>409.69730345613277</v>
      </c>
      <c r="O361" s="3">
        <v>409.69730345613277</v>
      </c>
      <c r="P361" s="4">
        <f t="shared" si="49"/>
        <v>6.8282883909355458</v>
      </c>
      <c r="Q361" s="173">
        <f t="shared" si="50"/>
        <v>505.96</v>
      </c>
      <c r="R361" s="173">
        <v>505.96</v>
      </c>
      <c r="S361" s="173">
        <v>18</v>
      </c>
      <c r="X361" s="4">
        <v>9.6616217242688798</v>
      </c>
      <c r="Y361" s="267">
        <v>781.77</v>
      </c>
      <c r="Z361" s="38">
        <v>1.1398359247058822</v>
      </c>
    </row>
    <row r="362" spans="2:37" x14ac:dyDescent="0.25">
      <c r="B362" s="30">
        <v>302320</v>
      </c>
      <c r="C362" s="31">
        <v>20010</v>
      </c>
      <c r="D362" s="31" t="s">
        <v>1</v>
      </c>
      <c r="E362" s="32">
        <v>0.4775578703703704</v>
      </c>
      <c r="F362" s="33">
        <v>0.4775578703703704</v>
      </c>
      <c r="I362" s="173">
        <f t="shared" si="51"/>
        <v>0</v>
      </c>
      <c r="J362" s="2">
        <f t="shared" si="52"/>
        <v>23.999999999994159</v>
      </c>
      <c r="K362" s="173">
        <v>24</v>
      </c>
      <c r="L362" s="173">
        <v>26.92</v>
      </c>
      <c r="M362" s="38">
        <f t="shared" si="48"/>
        <v>0.76477028000000014</v>
      </c>
      <c r="N362" s="3">
        <f t="shared" si="53"/>
        <v>433.69730345613277</v>
      </c>
      <c r="O362" s="3">
        <v>433.69730345613277</v>
      </c>
      <c r="P362" s="4">
        <f t="shared" si="49"/>
        <v>7.2282883909355462</v>
      </c>
      <c r="Q362" s="173">
        <f t="shared" si="50"/>
        <v>532.88</v>
      </c>
      <c r="R362" s="173">
        <v>532.88</v>
      </c>
      <c r="S362" s="173">
        <v>19</v>
      </c>
      <c r="X362" s="4">
        <v>9.9616217242688787</v>
      </c>
      <c r="Y362" s="267">
        <v>810.35</v>
      </c>
      <c r="Z362" s="38">
        <v>1.0825722933333333</v>
      </c>
    </row>
    <row r="363" spans="2:37" x14ac:dyDescent="0.25">
      <c r="B363" s="30">
        <v>302320</v>
      </c>
      <c r="C363" s="31">
        <v>20021</v>
      </c>
      <c r="D363" s="31" t="s">
        <v>0</v>
      </c>
      <c r="E363" s="32">
        <v>0.47783564814814811</v>
      </c>
      <c r="F363" s="33">
        <v>0.47805555555555551</v>
      </c>
      <c r="I363" s="173">
        <f t="shared" si="51"/>
        <v>18.999999999999773</v>
      </c>
      <c r="J363" s="2">
        <f t="shared" si="52"/>
        <v>18.999999999999773</v>
      </c>
      <c r="K363" s="173">
        <v>19</v>
      </c>
      <c r="L363" s="173">
        <v>26.33</v>
      </c>
      <c r="M363" s="38">
        <f t="shared" si="48"/>
        <v>0.94485343578947356</v>
      </c>
      <c r="N363" s="3">
        <f t="shared" si="53"/>
        <v>452.69730345613277</v>
      </c>
      <c r="O363" s="3">
        <v>452.69730345613277</v>
      </c>
      <c r="P363" s="4">
        <f t="shared" si="49"/>
        <v>7.5449550576022126</v>
      </c>
      <c r="Q363" s="173">
        <f t="shared" si="50"/>
        <v>559.21</v>
      </c>
      <c r="R363" s="173">
        <v>559.21</v>
      </c>
      <c r="S363" s="173">
        <v>20</v>
      </c>
      <c r="X363" s="4">
        <v>10.094955057602213</v>
      </c>
      <c r="Y363" s="267">
        <v>844.85</v>
      </c>
      <c r="Z363" s="38">
        <v>2.9403315000000001</v>
      </c>
    </row>
    <row r="364" spans="2:37" x14ac:dyDescent="0.25">
      <c r="B364" s="30">
        <v>302320</v>
      </c>
      <c r="C364" s="31">
        <v>20017</v>
      </c>
      <c r="D364" s="31" t="s">
        <v>5</v>
      </c>
      <c r="E364" s="32">
        <v>0.47805555555555551</v>
      </c>
      <c r="F364" s="33">
        <v>0.47805555555555551</v>
      </c>
      <c r="I364" s="173">
        <f t="shared" si="51"/>
        <v>0</v>
      </c>
      <c r="J364" s="2">
        <f t="shared" si="52"/>
        <v>18.999999999999773</v>
      </c>
      <c r="K364" s="173">
        <v>28</v>
      </c>
      <c r="L364" s="173">
        <v>30.75</v>
      </c>
      <c r="M364" s="38">
        <f t="shared" si="48"/>
        <v>0.7487800714285715</v>
      </c>
      <c r="N364" s="3">
        <f t="shared" si="53"/>
        <v>480.69730345613277</v>
      </c>
      <c r="O364" s="3">
        <v>480.69730345613277</v>
      </c>
      <c r="P364" s="4">
        <f t="shared" si="49"/>
        <v>8.0116217242688794</v>
      </c>
      <c r="Q364" s="173">
        <f t="shared" si="50"/>
        <v>589.96</v>
      </c>
      <c r="R364" s="173">
        <v>589.96</v>
      </c>
      <c r="S364" s="173">
        <v>21</v>
      </c>
      <c r="X364" s="4">
        <v>10.41162172426888</v>
      </c>
      <c r="Y364" s="267">
        <v>866.85</v>
      </c>
      <c r="Z364" s="38">
        <v>0.78947115789473687</v>
      </c>
    </row>
    <row r="365" spans="2:37" x14ac:dyDescent="0.25">
      <c r="B365" s="30">
        <v>302320</v>
      </c>
      <c r="C365" s="31">
        <v>20030</v>
      </c>
      <c r="D365" s="31" t="s">
        <v>6</v>
      </c>
      <c r="E365" s="32">
        <v>0.47827546296296292</v>
      </c>
      <c r="F365" s="33">
        <v>0.47833333333333333</v>
      </c>
      <c r="I365" s="46">
        <f t="shared" si="51"/>
        <v>5.000000000003979</v>
      </c>
      <c r="J365" s="49">
        <f t="shared" si="52"/>
        <v>5.000000000003979</v>
      </c>
      <c r="K365" s="46"/>
      <c r="L365" s="46"/>
      <c r="M365" s="38"/>
      <c r="N365" s="3">
        <f t="shared" si="53"/>
        <v>480.69730345613277</v>
      </c>
      <c r="O365" s="3"/>
      <c r="P365" s="4"/>
      <c r="Q365" s="173">
        <f t="shared" si="50"/>
        <v>589.96</v>
      </c>
      <c r="X365" s="4">
        <v>10.528288390935547</v>
      </c>
      <c r="Y365" s="267">
        <v>898.02</v>
      </c>
      <c r="Z365" s="38">
        <v>3.0360292457142855</v>
      </c>
    </row>
    <row r="366" spans="2:37" x14ac:dyDescent="0.25">
      <c r="B366" s="30">
        <v>302320</v>
      </c>
      <c r="C366" s="31">
        <v>20017</v>
      </c>
      <c r="D366" s="31" t="s">
        <v>5</v>
      </c>
      <c r="E366" s="32">
        <v>0.47833333333333333</v>
      </c>
      <c r="F366" s="33">
        <v>0.47837962962962965</v>
      </c>
      <c r="I366" s="46">
        <f t="shared" si="51"/>
        <v>4.000000000002224</v>
      </c>
      <c r="J366" s="49">
        <f t="shared" si="52"/>
        <v>4.000000000002224</v>
      </c>
      <c r="K366" s="46"/>
      <c r="L366" s="46"/>
      <c r="M366" s="38"/>
      <c r="N366" s="3">
        <f t="shared" si="53"/>
        <v>480.69730345613277</v>
      </c>
      <c r="O366" s="3"/>
      <c r="P366" s="4"/>
      <c r="Q366" s="173">
        <f t="shared" si="50"/>
        <v>589.96</v>
      </c>
      <c r="X366" s="4">
        <v>10.569460458094126</v>
      </c>
      <c r="Y366" s="267">
        <v>909.02</v>
      </c>
      <c r="Z366" s="38">
        <v>3.0360292457151985</v>
      </c>
      <c r="AC366" s="483">
        <v>302320</v>
      </c>
      <c r="AD366" s="483">
        <v>20008</v>
      </c>
      <c r="AE366" s="485">
        <v>42616</v>
      </c>
      <c r="AF366" s="483">
        <v>1</v>
      </c>
      <c r="AG366" s="486">
        <v>970.42</v>
      </c>
      <c r="AH366" s="381">
        <v>0.47278935185185184</v>
      </c>
      <c r="AI366" s="489" t="s">
        <v>804</v>
      </c>
      <c r="AJ366" s="489">
        <v>1.5306310000000001</v>
      </c>
      <c r="AK366" s="381">
        <v>0.4801273148148148</v>
      </c>
    </row>
    <row r="367" spans="2:37" x14ac:dyDescent="0.25">
      <c r="B367" s="30">
        <v>302320</v>
      </c>
      <c r="C367" s="31">
        <v>20030</v>
      </c>
      <c r="D367" s="31" t="s">
        <v>6</v>
      </c>
      <c r="E367" s="32">
        <v>0.47837962962962965</v>
      </c>
      <c r="F367" s="33">
        <v>0.47862268518518519</v>
      </c>
      <c r="I367" s="210">
        <f t="shared" si="51"/>
        <v>20.999999999998487</v>
      </c>
      <c r="J367" s="211">
        <f t="shared" si="52"/>
        <v>20.999999999998487</v>
      </c>
      <c r="K367" s="210">
        <v>32</v>
      </c>
      <c r="L367" s="210">
        <v>70.08</v>
      </c>
      <c r="M367" s="38">
        <f t="shared" si="48"/>
        <v>1.49317704</v>
      </c>
      <c r="N367" s="3">
        <f t="shared" si="53"/>
        <v>512.69730345613277</v>
      </c>
      <c r="O367" s="3">
        <v>512.69730345613277</v>
      </c>
      <c r="P367" s="4">
        <f t="shared" si="49"/>
        <v>8.5449550576022126</v>
      </c>
      <c r="Q367" s="173">
        <f t="shared" si="50"/>
        <v>660.04000000000008</v>
      </c>
      <c r="R367" s="173">
        <v>660.04000000000008</v>
      </c>
      <c r="S367" s="173">
        <v>22</v>
      </c>
      <c r="T367" s="173">
        <v>1</v>
      </c>
      <c r="U367" s="173">
        <v>2</v>
      </c>
      <c r="V367" s="173">
        <v>35</v>
      </c>
    </row>
    <row r="368" spans="2:37" x14ac:dyDescent="0.25">
      <c r="B368" s="30">
        <v>302320</v>
      </c>
      <c r="C368" s="31">
        <v>20029</v>
      </c>
      <c r="D368" s="31" t="s">
        <v>11</v>
      </c>
      <c r="E368" s="32">
        <v>0.47862268518518519</v>
      </c>
      <c r="F368" s="33">
        <v>0.47875000000000001</v>
      </c>
      <c r="I368" s="142">
        <f t="shared" si="51"/>
        <v>11.000000000000121</v>
      </c>
      <c r="J368" s="120">
        <f t="shared" si="52"/>
        <v>11.000000000000121</v>
      </c>
      <c r="K368" s="142"/>
      <c r="L368" s="142"/>
      <c r="M368" s="38"/>
      <c r="N368" s="3">
        <f t="shared" si="53"/>
        <v>512.69730345613277</v>
      </c>
      <c r="O368" s="3"/>
      <c r="P368" s="4"/>
      <c r="Q368" s="173">
        <f t="shared" si="50"/>
        <v>660.04000000000008</v>
      </c>
      <c r="X368" s="4"/>
      <c r="Y368" s="267"/>
      <c r="Z368" s="38"/>
    </row>
    <row r="369" spans="2:26" x14ac:dyDescent="0.25">
      <c r="B369" s="30">
        <v>302320</v>
      </c>
      <c r="C369" s="31">
        <v>20052</v>
      </c>
      <c r="D369" s="31" t="s">
        <v>7</v>
      </c>
      <c r="E369" s="32">
        <v>0.47875000000000001</v>
      </c>
      <c r="F369" s="33">
        <v>0.47877314814814814</v>
      </c>
      <c r="I369" s="173">
        <f t="shared" si="51"/>
        <v>1.9999999999987139</v>
      </c>
      <c r="J369" s="2">
        <f t="shared" si="52"/>
        <v>1.9999999999987139</v>
      </c>
      <c r="K369" s="173">
        <v>2</v>
      </c>
      <c r="L369" s="173">
        <v>29.58</v>
      </c>
      <c r="M369" s="38">
        <f t="shared" si="48"/>
        <v>10.084058639999999</v>
      </c>
      <c r="N369" s="3">
        <f t="shared" si="53"/>
        <v>514.69730345613277</v>
      </c>
      <c r="O369" s="3">
        <v>514.69730345613277</v>
      </c>
      <c r="P369" s="4">
        <f t="shared" si="49"/>
        <v>8.5782883909355458</v>
      </c>
      <c r="Q369" s="173">
        <f t="shared" si="50"/>
        <v>689.62000000000012</v>
      </c>
      <c r="R369" s="173">
        <v>689.62000000000012</v>
      </c>
      <c r="S369" s="173">
        <v>23</v>
      </c>
    </row>
    <row r="370" spans="2:26" x14ac:dyDescent="0.25">
      <c r="B370" s="30">
        <v>302320</v>
      </c>
      <c r="C370" s="31">
        <v>20035</v>
      </c>
      <c r="D370" s="31" t="s">
        <v>8</v>
      </c>
      <c r="E370" s="32">
        <v>0.47877314814814814</v>
      </c>
      <c r="F370" s="33">
        <v>0.47888888888888892</v>
      </c>
      <c r="I370" s="173">
        <f t="shared" si="51"/>
        <v>10.000000000003162</v>
      </c>
      <c r="J370" s="2">
        <f t="shared" si="52"/>
        <v>10.000000000003162</v>
      </c>
      <c r="K370" s="173">
        <v>10</v>
      </c>
      <c r="L370" s="173">
        <v>23.79</v>
      </c>
      <c r="M370" s="38">
        <f t="shared" si="48"/>
        <v>1.622040264</v>
      </c>
      <c r="N370" s="3">
        <f t="shared" si="53"/>
        <v>524.69730345613277</v>
      </c>
      <c r="O370" s="3">
        <v>524.69730345613277</v>
      </c>
      <c r="P370" s="4">
        <f t="shared" si="49"/>
        <v>8.7449550576022137</v>
      </c>
      <c r="Q370" s="173">
        <f t="shared" si="50"/>
        <v>713.41000000000008</v>
      </c>
      <c r="R370" s="173">
        <v>713.41000000000008</v>
      </c>
      <c r="S370" s="173">
        <v>24</v>
      </c>
    </row>
    <row r="371" spans="2:26" x14ac:dyDescent="0.25">
      <c r="B371" s="30">
        <v>302320</v>
      </c>
      <c r="C371" s="31">
        <v>20037</v>
      </c>
      <c r="D371" s="31" t="s">
        <v>8</v>
      </c>
      <c r="E371" s="32">
        <v>0.47888888888888892</v>
      </c>
      <c r="F371" s="33">
        <v>0.47888888888888892</v>
      </c>
      <c r="I371" s="173">
        <f t="shared" si="51"/>
        <v>0</v>
      </c>
      <c r="J371" s="2">
        <f t="shared" si="52"/>
        <v>12.999999999998835</v>
      </c>
      <c r="K371" s="173">
        <v>16</v>
      </c>
      <c r="L371" s="173">
        <v>13.27</v>
      </c>
      <c r="M371" s="38">
        <f t="shared" si="48"/>
        <v>0.56548114500000002</v>
      </c>
      <c r="N371" s="3">
        <f t="shared" si="53"/>
        <v>540.69730345613277</v>
      </c>
      <c r="O371" s="3">
        <v>540.69730345613277</v>
      </c>
      <c r="P371" s="4">
        <f t="shared" si="49"/>
        <v>9.0116217242688794</v>
      </c>
      <c r="Q371" s="173">
        <f t="shared" si="50"/>
        <v>726.68000000000006</v>
      </c>
      <c r="R371" s="173">
        <v>726.68000000000006</v>
      </c>
      <c r="S371" s="173">
        <v>25</v>
      </c>
    </row>
    <row r="372" spans="2:26" x14ac:dyDescent="0.25">
      <c r="B372" s="30">
        <v>302320</v>
      </c>
      <c r="C372" s="31">
        <v>20038</v>
      </c>
      <c r="D372" s="31" t="s">
        <v>182</v>
      </c>
      <c r="E372" s="32">
        <v>0.47903935185185187</v>
      </c>
      <c r="F372" s="33">
        <v>0.47907407407407404</v>
      </c>
      <c r="I372" s="142">
        <f t="shared" si="51"/>
        <v>2.9999999999956728</v>
      </c>
      <c r="J372" s="120">
        <f t="shared" si="52"/>
        <v>2.9999999999956728</v>
      </c>
      <c r="K372" s="142"/>
      <c r="L372" s="142"/>
      <c r="M372" s="38"/>
      <c r="N372" s="3">
        <f t="shared" si="53"/>
        <v>540.69730345613277</v>
      </c>
      <c r="O372" s="3"/>
      <c r="P372" s="4"/>
      <c r="Q372" s="173">
        <f t="shared" si="50"/>
        <v>726.68000000000006</v>
      </c>
      <c r="X372" s="4"/>
      <c r="Y372" s="267"/>
      <c r="Z372" s="38"/>
    </row>
    <row r="373" spans="2:26" x14ac:dyDescent="0.25">
      <c r="B373" s="30">
        <v>302320</v>
      </c>
      <c r="C373" s="31">
        <v>20027</v>
      </c>
      <c r="D373" s="31" t="s">
        <v>38</v>
      </c>
      <c r="E373" s="32">
        <v>0.47907407407407404</v>
      </c>
      <c r="F373" s="33">
        <v>0.47932870370370373</v>
      </c>
      <c r="I373" s="173">
        <f t="shared" si="51"/>
        <v>22.000000000005038</v>
      </c>
      <c r="J373" s="2">
        <f t="shared" si="52"/>
        <v>22.000000000005038</v>
      </c>
      <c r="K373" s="173">
        <v>22</v>
      </c>
      <c r="L373" s="173">
        <v>26.67</v>
      </c>
      <c r="M373" s="38">
        <f t="shared" si="48"/>
        <v>0.82654694181818189</v>
      </c>
      <c r="N373" s="3">
        <f t="shared" si="53"/>
        <v>562.69730345613277</v>
      </c>
      <c r="O373" s="3">
        <v>562.69730345613277</v>
      </c>
      <c r="P373" s="4">
        <f t="shared" si="49"/>
        <v>9.3782883909355466</v>
      </c>
      <c r="Q373" s="173">
        <f t="shared" si="50"/>
        <v>753.35</v>
      </c>
      <c r="R373" s="173">
        <v>753.35</v>
      </c>
      <c r="S373" s="173">
        <v>26</v>
      </c>
    </row>
    <row r="374" spans="2:26" x14ac:dyDescent="0.25">
      <c r="B374" s="30">
        <v>302320</v>
      </c>
      <c r="C374" s="31">
        <v>20025</v>
      </c>
      <c r="D374" s="31" t="s">
        <v>39</v>
      </c>
      <c r="E374" s="32">
        <v>0.47932870370370373</v>
      </c>
      <c r="F374" s="33">
        <v>0.479525462962963</v>
      </c>
      <c r="I374" s="173">
        <f t="shared" si="51"/>
        <v>17.000000000001059</v>
      </c>
      <c r="J374" s="2">
        <f t="shared" si="52"/>
        <v>17.000000000001059</v>
      </c>
      <c r="K374" s="173">
        <v>17</v>
      </c>
      <c r="L374" s="173">
        <v>28.42</v>
      </c>
      <c r="M374" s="38">
        <f t="shared" si="48"/>
        <v>1.1398359247058822</v>
      </c>
      <c r="N374" s="3">
        <f t="shared" si="53"/>
        <v>579.69730345613277</v>
      </c>
      <c r="O374" s="3">
        <v>579.69730345613277</v>
      </c>
      <c r="P374" s="4">
        <f t="shared" si="49"/>
        <v>9.6616217242688798</v>
      </c>
      <c r="Q374" s="173">
        <f t="shared" si="50"/>
        <v>781.77</v>
      </c>
      <c r="R374" s="173">
        <v>781.77</v>
      </c>
      <c r="S374" s="173">
        <v>27</v>
      </c>
    </row>
    <row r="375" spans="2:26" x14ac:dyDescent="0.25">
      <c r="B375" s="30">
        <v>302320</v>
      </c>
      <c r="C375" s="31">
        <v>20015</v>
      </c>
      <c r="D375" s="31" t="s">
        <v>37</v>
      </c>
      <c r="E375" s="32">
        <v>0.479525462962963</v>
      </c>
      <c r="F375" s="33">
        <v>0.479525462962963</v>
      </c>
      <c r="I375" s="173">
        <f t="shared" si="51"/>
        <v>0</v>
      </c>
      <c r="J375" s="2">
        <f t="shared" si="52"/>
        <v>17.999999999993221</v>
      </c>
      <c r="K375" s="173">
        <v>18</v>
      </c>
      <c r="L375" s="173">
        <v>28.58</v>
      </c>
      <c r="M375" s="38">
        <f t="shared" si="48"/>
        <v>1.0825722933333333</v>
      </c>
      <c r="N375" s="3">
        <f t="shared" si="53"/>
        <v>597.69730345613277</v>
      </c>
      <c r="O375" s="3">
        <v>597.69730345613277</v>
      </c>
      <c r="P375" s="4">
        <f t="shared" si="49"/>
        <v>9.9616217242688787</v>
      </c>
      <c r="Q375" s="173">
        <f t="shared" si="50"/>
        <v>810.35</v>
      </c>
      <c r="R375" s="173">
        <v>810.35</v>
      </c>
      <c r="S375" s="173">
        <v>28</v>
      </c>
    </row>
    <row r="376" spans="2:26" x14ac:dyDescent="0.25">
      <c r="B376" s="30">
        <v>302320</v>
      </c>
      <c r="C376" s="31">
        <v>20013</v>
      </c>
      <c r="D376" s="31" t="s">
        <v>36</v>
      </c>
      <c r="E376" s="32">
        <v>0.47973379629629626</v>
      </c>
      <c r="F376" s="33">
        <v>0.47980324074074071</v>
      </c>
      <c r="I376" s="173">
        <f t="shared" si="51"/>
        <v>6.0000000000009379</v>
      </c>
      <c r="J376" s="2">
        <f t="shared" si="52"/>
        <v>6.0000000000009379</v>
      </c>
      <c r="K376" s="173">
        <v>8</v>
      </c>
      <c r="L376" s="173">
        <v>34.5</v>
      </c>
      <c r="M376" s="38">
        <f t="shared" si="48"/>
        <v>2.9403315000000001</v>
      </c>
      <c r="N376" s="3">
        <f t="shared" si="53"/>
        <v>605.69730345613277</v>
      </c>
      <c r="O376" s="3">
        <v>605.69730345613277</v>
      </c>
      <c r="P376" s="4">
        <f t="shared" si="49"/>
        <v>10.094955057602213</v>
      </c>
      <c r="Q376" s="173">
        <f t="shared" si="50"/>
        <v>844.85</v>
      </c>
      <c r="R376" s="173">
        <v>844.85</v>
      </c>
      <c r="S376" s="173">
        <v>29</v>
      </c>
    </row>
    <row r="377" spans="2:26" x14ac:dyDescent="0.25">
      <c r="B377" s="30">
        <v>302320</v>
      </c>
      <c r="C377" s="31">
        <v>20013</v>
      </c>
      <c r="D377" s="31" t="s">
        <v>36</v>
      </c>
      <c r="E377" s="32">
        <v>0.47980324074074071</v>
      </c>
      <c r="F377" s="33">
        <v>0.4798263888888889</v>
      </c>
      <c r="I377" s="46">
        <f t="shared" si="51"/>
        <v>2.0000000000035101</v>
      </c>
      <c r="J377" s="49">
        <f t="shared" si="52"/>
        <v>0</v>
      </c>
      <c r="K377" s="46"/>
      <c r="L377" s="46"/>
      <c r="M377" s="38"/>
      <c r="N377" s="3">
        <f t="shared" si="53"/>
        <v>605.69730345613277</v>
      </c>
      <c r="O377" s="3"/>
      <c r="P377" s="4"/>
      <c r="Q377" s="173">
        <f t="shared" si="50"/>
        <v>844.85</v>
      </c>
      <c r="U377" s="173" t="s">
        <v>594</v>
      </c>
      <c r="V377" s="173" t="s">
        <v>595</v>
      </c>
      <c r="X377" s="4"/>
      <c r="Y377" s="267"/>
      <c r="Z377" s="38"/>
    </row>
    <row r="378" spans="2:26" x14ac:dyDescent="0.25">
      <c r="B378" s="30">
        <v>302320</v>
      </c>
      <c r="C378" s="31">
        <v>20001</v>
      </c>
      <c r="D378" s="31" t="s">
        <v>3</v>
      </c>
      <c r="E378" s="32">
        <v>0.47980324074074071</v>
      </c>
      <c r="F378" s="33">
        <v>0.47980324074074071</v>
      </c>
      <c r="I378" s="46">
        <f t="shared" si="51"/>
        <v>0</v>
      </c>
      <c r="J378" s="49">
        <f t="shared" si="52"/>
        <v>2.0000000000035101</v>
      </c>
      <c r="K378" s="46"/>
      <c r="L378" s="46"/>
      <c r="M378" s="38"/>
      <c r="N378" s="3">
        <f t="shared" si="53"/>
        <v>605.69730345613277</v>
      </c>
      <c r="O378" s="3"/>
      <c r="P378" s="4"/>
      <c r="Q378" s="173">
        <f t="shared" si="50"/>
        <v>844.85</v>
      </c>
      <c r="X378" s="4"/>
      <c r="Y378" s="267"/>
      <c r="Z378" s="38"/>
    </row>
    <row r="379" spans="2:26" x14ac:dyDescent="0.25">
      <c r="B379" s="30">
        <v>302320</v>
      </c>
      <c r="C379" s="31">
        <v>20001</v>
      </c>
      <c r="D379" s="31" t="s">
        <v>3</v>
      </c>
      <c r="E379" s="32">
        <v>0.4798263888888889</v>
      </c>
      <c r="F379" s="33">
        <v>0.4800462962962963</v>
      </c>
      <c r="I379" s="173">
        <f t="shared" si="51"/>
        <v>18.999999999999773</v>
      </c>
      <c r="J379" s="2">
        <f t="shared" si="52"/>
        <v>18.999999999999773</v>
      </c>
      <c r="K379" s="173">
        <v>19</v>
      </c>
      <c r="L379" s="173">
        <v>22</v>
      </c>
      <c r="M379" s="38">
        <f t="shared" si="48"/>
        <v>0.78947115789473687</v>
      </c>
      <c r="N379" s="3">
        <f t="shared" si="53"/>
        <v>624.69730345613277</v>
      </c>
      <c r="O379" s="3">
        <v>624.69730345613277</v>
      </c>
      <c r="P379" s="4">
        <f t="shared" si="49"/>
        <v>10.41162172426888</v>
      </c>
      <c r="Q379" s="173">
        <f t="shared" si="50"/>
        <v>866.85</v>
      </c>
      <c r="R379" s="173">
        <v>866.85</v>
      </c>
      <c r="S379" s="173">
        <v>30</v>
      </c>
    </row>
    <row r="380" spans="2:26" x14ac:dyDescent="0.25">
      <c r="B380" s="30">
        <v>302320</v>
      </c>
      <c r="C380" s="31">
        <v>20004</v>
      </c>
      <c r="D380" s="31" t="s">
        <v>2</v>
      </c>
      <c r="E380" s="32">
        <v>0.4800462962962963</v>
      </c>
      <c r="F380" s="33">
        <v>0.4800462962962963</v>
      </c>
      <c r="I380" s="173">
        <f t="shared" si="51"/>
        <v>0</v>
      </c>
      <c r="J380" s="2">
        <f t="shared" si="52"/>
        <v>6.9999999999978968</v>
      </c>
      <c r="K380" s="173">
        <v>7</v>
      </c>
      <c r="L380" s="173">
        <v>31.17</v>
      </c>
      <c r="M380" s="38">
        <f t="shared" si="48"/>
        <v>3.0360292457142855</v>
      </c>
      <c r="N380" s="3">
        <f t="shared" si="53"/>
        <v>631.69730345613277</v>
      </c>
      <c r="O380" s="3">
        <v>631.69730345613277</v>
      </c>
      <c r="P380" s="4">
        <f t="shared" si="49"/>
        <v>10.528288390935547</v>
      </c>
      <c r="Q380" s="173">
        <f t="shared" si="50"/>
        <v>898.02</v>
      </c>
      <c r="R380" s="173">
        <v>898.02</v>
      </c>
      <c r="S380" s="173">
        <v>31</v>
      </c>
    </row>
    <row r="381" spans="2:26" x14ac:dyDescent="0.25">
      <c r="B381" s="34">
        <v>302320</v>
      </c>
      <c r="C381" s="35">
        <v>20010</v>
      </c>
      <c r="D381" s="35" t="s">
        <v>1</v>
      </c>
      <c r="E381" s="36">
        <v>0.4801273148148148</v>
      </c>
      <c r="F381" s="37">
        <v>0.48031249999999998</v>
      </c>
      <c r="I381" s="173">
        <f t="shared" si="51"/>
        <v>15.999999999999304</v>
      </c>
      <c r="J381" s="53">
        <f>L381*J380/L380</f>
        <v>2.4703240295148174</v>
      </c>
      <c r="K381" s="38">
        <v>2.4703240295148174</v>
      </c>
      <c r="L381" s="173">
        <v>11</v>
      </c>
      <c r="M381" s="38">
        <f t="shared" si="48"/>
        <v>3.0360292457151985</v>
      </c>
      <c r="N381" s="3">
        <f t="shared" si="53"/>
        <v>634.16762748564759</v>
      </c>
      <c r="O381" s="3">
        <v>634.16762748564759</v>
      </c>
      <c r="P381" s="4">
        <f t="shared" si="49"/>
        <v>10.569460458094126</v>
      </c>
      <c r="Q381" s="173">
        <f t="shared" si="50"/>
        <v>909.02</v>
      </c>
      <c r="R381" s="173">
        <v>909.02</v>
      </c>
    </row>
    <row r="382" spans="2:26" x14ac:dyDescent="0.25">
      <c r="B382" s="173">
        <v>302320</v>
      </c>
      <c r="C382" s="173">
        <v>20236</v>
      </c>
      <c r="D382" s="173" t="s">
        <v>452</v>
      </c>
      <c r="E382" s="1">
        <v>0.48031249999999998</v>
      </c>
      <c r="F382" s="1">
        <v>0.48032407407407413</v>
      </c>
      <c r="G382" s="173">
        <v>1</v>
      </c>
      <c r="H382" s="173" t="s">
        <v>581</v>
      </c>
      <c r="M382" s="38">
        <f>AVERAGE(M336:M380)</f>
        <v>1.5185168912214797</v>
      </c>
    </row>
    <row r="383" spans="2:26" x14ac:dyDescent="0.25">
      <c r="B383" s="173">
        <v>302320</v>
      </c>
      <c r="C383" s="173">
        <v>20010</v>
      </c>
      <c r="D383" s="173" t="s">
        <v>1</v>
      </c>
      <c r="E383" s="1">
        <v>0.48032407407407413</v>
      </c>
      <c r="F383" s="1">
        <v>0.48037037037037034</v>
      </c>
      <c r="G383" s="173">
        <v>4</v>
      </c>
      <c r="H383" s="173" t="s">
        <v>581</v>
      </c>
    </row>
    <row r="384" spans="2:26" x14ac:dyDescent="0.25">
      <c r="B384" s="173">
        <v>302320</v>
      </c>
      <c r="C384" s="173">
        <v>20010</v>
      </c>
      <c r="D384" s="173" t="s">
        <v>1</v>
      </c>
      <c r="E384" s="1">
        <v>0.48037037037037034</v>
      </c>
      <c r="F384" s="1">
        <v>0.48041666666666666</v>
      </c>
      <c r="G384" s="173">
        <v>0</v>
      </c>
      <c r="H384" s="173" t="s">
        <v>581</v>
      </c>
    </row>
    <row r="385" spans="2:26" x14ac:dyDescent="0.25">
      <c r="B385" s="173">
        <v>302320</v>
      </c>
      <c r="C385" s="173">
        <v>20007</v>
      </c>
      <c r="D385" s="173" t="s">
        <v>582</v>
      </c>
      <c r="E385" s="1">
        <v>0.48037037037037034</v>
      </c>
      <c r="F385" s="1">
        <v>0.48037037037037034</v>
      </c>
      <c r="G385" s="173">
        <v>4</v>
      </c>
      <c r="H385" s="173" t="s">
        <v>581</v>
      </c>
    </row>
    <row r="386" spans="2:26" x14ac:dyDescent="0.25">
      <c r="B386" s="173">
        <v>302320</v>
      </c>
      <c r="C386" s="173">
        <v>20236</v>
      </c>
      <c r="D386" s="173" t="s">
        <v>452</v>
      </c>
      <c r="E386" s="1">
        <v>0.48041666666666666</v>
      </c>
      <c r="F386" s="1">
        <v>0.48046296296296293</v>
      </c>
      <c r="G386" s="173">
        <v>4</v>
      </c>
      <c r="H386" s="173" t="s">
        <v>580</v>
      </c>
    </row>
    <row r="387" spans="2:26" x14ac:dyDescent="0.25">
      <c r="B387" s="173">
        <v>302320</v>
      </c>
      <c r="C387" s="183">
        <v>20008</v>
      </c>
      <c r="D387" s="173" t="s">
        <v>579</v>
      </c>
      <c r="E387" s="1">
        <v>0.48046296296296293</v>
      </c>
      <c r="F387" s="1">
        <v>0.48047453703703707</v>
      </c>
      <c r="G387" s="173" t="s">
        <v>566</v>
      </c>
      <c r="H387" s="173" t="s">
        <v>566</v>
      </c>
    </row>
    <row r="388" spans="2:26" x14ac:dyDescent="0.25">
      <c r="B388" s="173">
        <v>302320</v>
      </c>
      <c r="C388" s="173">
        <v>20236</v>
      </c>
      <c r="D388" s="173" t="s">
        <v>452</v>
      </c>
      <c r="E388" s="1">
        <v>0.48047453703703707</v>
      </c>
      <c r="F388" s="1">
        <v>0.48048611111111111</v>
      </c>
      <c r="G388" s="173">
        <v>1</v>
      </c>
      <c r="H388" s="173" t="s">
        <v>580</v>
      </c>
    </row>
    <row r="389" spans="2:26" x14ac:dyDescent="0.25">
      <c r="B389" s="173">
        <v>302320</v>
      </c>
      <c r="C389" s="183">
        <v>20008</v>
      </c>
      <c r="D389" s="173" t="s">
        <v>579</v>
      </c>
      <c r="E389" s="1">
        <v>0.48048611111111111</v>
      </c>
      <c r="F389" s="1">
        <v>0.48048611111111111</v>
      </c>
      <c r="G389" s="173" t="s">
        <v>566</v>
      </c>
      <c r="H389" s="173" t="s">
        <v>566</v>
      </c>
    </row>
    <row r="390" spans="2:26" x14ac:dyDescent="0.25">
      <c r="C390" s="52"/>
      <c r="E390" s="1"/>
      <c r="F390" s="1"/>
    </row>
    <row r="391" spans="2:26" x14ac:dyDescent="0.25">
      <c r="B391" s="173">
        <v>302320</v>
      </c>
      <c r="C391" s="173">
        <v>20236</v>
      </c>
      <c r="D391" s="173" t="s">
        <v>452</v>
      </c>
      <c r="E391" s="1">
        <v>0.53865740740740742</v>
      </c>
      <c r="F391" s="1">
        <v>0.53865740740740742</v>
      </c>
      <c r="G391" s="173">
        <v>5</v>
      </c>
      <c r="H391" s="173" t="s">
        <v>581</v>
      </c>
    </row>
    <row r="392" spans="2:26" x14ac:dyDescent="0.25">
      <c r="B392" s="26">
        <v>302320</v>
      </c>
      <c r="C392" s="27">
        <v>20010</v>
      </c>
      <c r="D392" s="27" t="s">
        <v>1</v>
      </c>
      <c r="E392" s="28">
        <v>0.53871527777777783</v>
      </c>
      <c r="F392" s="29">
        <v>0.53895833333333332</v>
      </c>
      <c r="I392" s="173">
        <f>(F392-E392)*86400</f>
        <v>20.99999999999369</v>
      </c>
      <c r="J392" s="2">
        <f>L392*J393/L393</f>
        <v>29.022407899738681</v>
      </c>
      <c r="K392" s="3">
        <v>29.022407899738681</v>
      </c>
      <c r="L392" s="173">
        <v>15.92</v>
      </c>
      <c r="M392" s="38">
        <f t="shared" ref="M392:M409" si="54">L392/K392*0.0113636*60</f>
        <v>0.37400448499994149</v>
      </c>
      <c r="N392" s="3">
        <f>K392</f>
        <v>29.022407899738681</v>
      </c>
      <c r="O392" s="3">
        <v>29.022407899738681</v>
      </c>
      <c r="P392" s="4">
        <f t="shared" ref="P392:P409" si="55">O392/60</f>
        <v>0.483706798328978</v>
      </c>
      <c r="Q392" s="173">
        <f>L392</f>
        <v>15.92</v>
      </c>
      <c r="R392" s="173">
        <v>15.92</v>
      </c>
      <c r="S392" s="173">
        <v>1</v>
      </c>
      <c r="X392" s="4">
        <v>0.483706798328978</v>
      </c>
      <c r="Y392" s="173">
        <v>15.92</v>
      </c>
      <c r="Z392" s="38">
        <v>0.37400448499994149</v>
      </c>
    </row>
    <row r="393" spans="2:26" x14ac:dyDescent="0.25">
      <c r="B393" s="30">
        <v>302320</v>
      </c>
      <c r="C393" s="31">
        <v>20021</v>
      </c>
      <c r="D393" s="31" t="s">
        <v>0</v>
      </c>
      <c r="E393" s="32">
        <v>0.53895833333333332</v>
      </c>
      <c r="F393" s="33">
        <v>0.53895833333333332</v>
      </c>
      <c r="I393" s="173">
        <f>(F393-E393)*86400</f>
        <v>0</v>
      </c>
      <c r="J393" s="2">
        <f>(E394-E393)*86400</f>
        <v>48.000000000007503</v>
      </c>
      <c r="K393" s="173">
        <v>48</v>
      </c>
      <c r="L393" s="173">
        <v>26.33</v>
      </c>
      <c r="M393" s="38">
        <f t="shared" si="54"/>
        <v>0.37400448499999994</v>
      </c>
      <c r="N393" s="3">
        <f>N392+K393</f>
        <v>77.022407899738681</v>
      </c>
      <c r="O393" s="3">
        <v>77.022407899738681</v>
      </c>
      <c r="P393" s="4">
        <f t="shared" si="55"/>
        <v>1.283706798328978</v>
      </c>
      <c r="Q393" s="173">
        <f t="shared" ref="Q393:Q409" si="56">Q392+L393</f>
        <v>42.25</v>
      </c>
      <c r="R393" s="173">
        <v>42.25</v>
      </c>
      <c r="S393" s="173">
        <v>2</v>
      </c>
      <c r="X393" s="4">
        <v>1.283706798328978</v>
      </c>
      <c r="Y393" s="173">
        <v>42.25</v>
      </c>
      <c r="Z393" s="38">
        <v>0.37400448499999994</v>
      </c>
    </row>
    <row r="394" spans="2:26" x14ac:dyDescent="0.25">
      <c r="B394" s="30">
        <v>302320</v>
      </c>
      <c r="C394" s="31">
        <v>20017</v>
      </c>
      <c r="D394" s="31" t="s">
        <v>5</v>
      </c>
      <c r="E394" s="32">
        <v>0.53951388888888896</v>
      </c>
      <c r="F394" s="33">
        <v>0.5398263888888889</v>
      </c>
      <c r="I394" s="173">
        <f t="shared" ref="I394:I409" si="57">(F394-E394)*86400</f>
        <v>26.999999999994628</v>
      </c>
      <c r="J394" s="2">
        <f t="shared" ref="J394:J408" si="58">(E395-E394)*86400</f>
        <v>26.999999999994628</v>
      </c>
      <c r="K394" s="173">
        <v>27</v>
      </c>
      <c r="L394" s="173">
        <v>30.75</v>
      </c>
      <c r="M394" s="38">
        <f t="shared" si="54"/>
        <v>0.77651266666666663</v>
      </c>
      <c r="N394" s="3">
        <f t="shared" ref="N394:N409" si="59">N393+K394</f>
        <v>104.02240789973868</v>
      </c>
      <c r="O394" s="3">
        <v>104.02240789973868</v>
      </c>
      <c r="P394" s="4">
        <f t="shared" si="55"/>
        <v>1.733706798328978</v>
      </c>
      <c r="Q394" s="173">
        <f t="shared" si="56"/>
        <v>73</v>
      </c>
      <c r="R394" s="173">
        <v>73</v>
      </c>
      <c r="S394" s="173">
        <v>3</v>
      </c>
      <c r="X394" s="4">
        <v>1.733706798328978</v>
      </c>
      <c r="Y394" s="173">
        <v>73</v>
      </c>
      <c r="Z394" s="38">
        <v>0.77651266666666663</v>
      </c>
    </row>
    <row r="395" spans="2:26" x14ac:dyDescent="0.25">
      <c r="B395" s="30">
        <v>302320</v>
      </c>
      <c r="C395" s="31">
        <v>20030</v>
      </c>
      <c r="D395" s="31" t="s">
        <v>6</v>
      </c>
      <c r="E395" s="32">
        <v>0.5398263888888889</v>
      </c>
      <c r="F395" s="33">
        <v>0.5398263888888889</v>
      </c>
      <c r="I395" s="173">
        <f t="shared" si="57"/>
        <v>0</v>
      </c>
      <c r="J395" s="2">
        <f t="shared" si="58"/>
        <v>34.999999999999076</v>
      </c>
      <c r="K395" s="173">
        <v>35</v>
      </c>
      <c r="L395" s="173">
        <v>40.5</v>
      </c>
      <c r="M395" s="38">
        <f t="shared" si="54"/>
        <v>0.7889585142857144</v>
      </c>
      <c r="N395" s="3">
        <f t="shared" si="59"/>
        <v>139.02240789973868</v>
      </c>
      <c r="O395" s="3">
        <v>139.02240789973868</v>
      </c>
      <c r="P395" s="4">
        <f t="shared" si="55"/>
        <v>2.3170401316623113</v>
      </c>
      <c r="Q395" s="173">
        <f t="shared" si="56"/>
        <v>113.5</v>
      </c>
      <c r="R395" s="173">
        <v>113.5</v>
      </c>
      <c r="S395" s="173">
        <v>4</v>
      </c>
      <c r="X395" s="4">
        <v>2.3170401316623113</v>
      </c>
      <c r="Y395" s="173">
        <v>113.5</v>
      </c>
      <c r="Z395" s="38">
        <v>0.7889585142857144</v>
      </c>
    </row>
    <row r="396" spans="2:26" x14ac:dyDescent="0.25">
      <c r="B396" s="30">
        <v>302320</v>
      </c>
      <c r="C396" s="31">
        <v>20035</v>
      </c>
      <c r="D396" s="31" t="s">
        <v>8</v>
      </c>
      <c r="E396" s="32">
        <v>0.54023148148148148</v>
      </c>
      <c r="F396" s="33">
        <v>0.54039351851851858</v>
      </c>
      <c r="I396" s="173">
        <f t="shared" si="57"/>
        <v>14.000000000005386</v>
      </c>
      <c r="J396" s="2">
        <f t="shared" si="58"/>
        <v>14.000000000005386</v>
      </c>
      <c r="K396" s="173">
        <v>14</v>
      </c>
      <c r="L396" s="173">
        <v>29.58</v>
      </c>
      <c r="M396" s="38">
        <f t="shared" si="54"/>
        <v>1.4405798057142856</v>
      </c>
      <c r="N396" s="3">
        <f t="shared" si="59"/>
        <v>153.02240789973868</v>
      </c>
      <c r="O396" s="3">
        <v>153.02240789973868</v>
      </c>
      <c r="P396" s="4">
        <f t="shared" si="55"/>
        <v>2.5503734649956447</v>
      </c>
      <c r="Q396" s="173">
        <f t="shared" si="56"/>
        <v>143.07999999999998</v>
      </c>
      <c r="R396" s="173">
        <v>143.07999999999998</v>
      </c>
      <c r="S396" s="173">
        <v>5</v>
      </c>
      <c r="X396" s="4">
        <v>2.5503734649956447</v>
      </c>
      <c r="Y396" s="173">
        <v>143.07999999999998</v>
      </c>
      <c r="Z396" s="38">
        <v>1.4405798057142856</v>
      </c>
    </row>
    <row r="397" spans="2:26" x14ac:dyDescent="0.25">
      <c r="B397" s="30">
        <v>302320</v>
      </c>
      <c r="C397" s="31">
        <v>20052</v>
      </c>
      <c r="D397" s="31" t="s">
        <v>7</v>
      </c>
      <c r="E397" s="32">
        <v>0.54039351851851858</v>
      </c>
      <c r="F397" s="33">
        <v>0.54072916666666659</v>
      </c>
      <c r="I397" s="173">
        <f t="shared" si="57"/>
        <v>28.999999999988546</v>
      </c>
      <c r="J397" s="2">
        <f t="shared" si="58"/>
        <v>28.999999999988546</v>
      </c>
      <c r="K397" s="173">
        <v>29</v>
      </c>
      <c r="L397" s="173">
        <v>28.08</v>
      </c>
      <c r="M397" s="38">
        <f t="shared" si="54"/>
        <v>0.66018597517241373</v>
      </c>
      <c r="N397" s="3">
        <f t="shared" si="59"/>
        <v>182.02240789973868</v>
      </c>
      <c r="O397" s="3">
        <v>182.02240789973868</v>
      </c>
      <c r="P397" s="4">
        <f t="shared" si="55"/>
        <v>3.033706798328978</v>
      </c>
      <c r="Q397" s="173">
        <f t="shared" si="56"/>
        <v>171.15999999999997</v>
      </c>
      <c r="R397" s="173">
        <v>171.15999999999997</v>
      </c>
      <c r="S397" s="173">
        <v>6</v>
      </c>
      <c r="X397" s="4">
        <v>3.033706798328978</v>
      </c>
      <c r="Y397" s="173">
        <v>171.15999999999997</v>
      </c>
      <c r="Z397" s="38">
        <v>0.66018597517241373</v>
      </c>
    </row>
    <row r="398" spans="2:26" x14ac:dyDescent="0.25">
      <c r="B398" s="30">
        <v>302320</v>
      </c>
      <c r="C398" s="31">
        <v>20056</v>
      </c>
      <c r="D398" s="31" t="s">
        <v>9</v>
      </c>
      <c r="E398" s="32">
        <v>0.54072916666666659</v>
      </c>
      <c r="F398" s="33">
        <v>0.54072916666666659</v>
      </c>
      <c r="I398" s="173">
        <f t="shared" si="57"/>
        <v>0</v>
      </c>
      <c r="J398" s="2">
        <f t="shared" si="58"/>
        <v>32.0000000000082</v>
      </c>
      <c r="K398" s="173">
        <v>32</v>
      </c>
      <c r="L398" s="173">
        <v>26</v>
      </c>
      <c r="M398" s="38">
        <f t="shared" si="54"/>
        <v>0.55397549999999995</v>
      </c>
      <c r="N398" s="3">
        <f t="shared" si="59"/>
        <v>214.02240789973868</v>
      </c>
      <c r="O398" s="3">
        <v>214.02240789973868</v>
      </c>
      <c r="P398" s="4">
        <f t="shared" si="55"/>
        <v>3.5670401316623113</v>
      </c>
      <c r="Q398" s="173">
        <f t="shared" si="56"/>
        <v>197.15999999999997</v>
      </c>
      <c r="R398" s="173">
        <v>197.15999999999997</v>
      </c>
      <c r="S398" s="173">
        <v>7</v>
      </c>
      <c r="X398" s="4">
        <v>3.5670401316623113</v>
      </c>
      <c r="Y398" s="173">
        <v>197.15999999999997</v>
      </c>
      <c r="Z398" s="38">
        <v>0.55397549999999995</v>
      </c>
    </row>
    <row r="399" spans="2:26" x14ac:dyDescent="0.25">
      <c r="B399" s="30">
        <v>302320</v>
      </c>
      <c r="C399" s="31">
        <v>20059</v>
      </c>
      <c r="D399" s="31" t="s">
        <v>10</v>
      </c>
      <c r="E399" s="32">
        <v>0.54109953703703706</v>
      </c>
      <c r="F399" s="33">
        <v>0.54125000000000001</v>
      </c>
      <c r="I399" s="173">
        <f t="shared" si="57"/>
        <v>12.999999999998835</v>
      </c>
      <c r="J399" s="2">
        <f t="shared" si="58"/>
        <v>12.999999999998835</v>
      </c>
      <c r="K399" s="173">
        <v>13</v>
      </c>
      <c r="L399" s="173">
        <v>15.67</v>
      </c>
      <c r="M399" s="38">
        <f t="shared" si="54"/>
        <v>0.82185051692307687</v>
      </c>
      <c r="N399" s="3">
        <f t="shared" si="59"/>
        <v>227.02240789973868</v>
      </c>
      <c r="O399" s="3">
        <v>227.02240789973868</v>
      </c>
      <c r="P399" s="4">
        <f t="shared" si="55"/>
        <v>3.783706798328978</v>
      </c>
      <c r="Q399" s="173">
        <f t="shared" si="56"/>
        <v>212.82999999999996</v>
      </c>
      <c r="R399" s="173">
        <v>212.82999999999996</v>
      </c>
      <c r="S399" s="173">
        <v>8</v>
      </c>
      <c r="X399" s="4">
        <v>3.783706798328978</v>
      </c>
      <c r="Y399" s="173">
        <v>212.82999999999996</v>
      </c>
      <c r="Z399" s="38">
        <v>0.82185051692307687</v>
      </c>
    </row>
    <row r="400" spans="2:26" x14ac:dyDescent="0.25">
      <c r="B400" s="30">
        <v>302320</v>
      </c>
      <c r="C400" s="31">
        <v>20044</v>
      </c>
      <c r="D400" s="31" t="s">
        <v>180</v>
      </c>
      <c r="E400" s="32">
        <v>0.54125000000000001</v>
      </c>
      <c r="F400" s="33">
        <v>0.54125000000000001</v>
      </c>
      <c r="I400" s="173">
        <f t="shared" si="57"/>
        <v>0</v>
      </c>
      <c r="J400" s="2">
        <f t="shared" si="58"/>
        <v>17.999999999993221</v>
      </c>
      <c r="K400" s="173">
        <v>18</v>
      </c>
      <c r="L400" s="173">
        <v>24.5</v>
      </c>
      <c r="M400" s="38">
        <f t="shared" si="54"/>
        <v>0.92802733333333343</v>
      </c>
      <c r="N400" s="3">
        <f t="shared" si="59"/>
        <v>245.02240789973868</v>
      </c>
      <c r="O400" s="3">
        <v>245.02240789973868</v>
      </c>
      <c r="P400" s="4">
        <f t="shared" si="55"/>
        <v>4.0837067983289783</v>
      </c>
      <c r="Q400" s="173">
        <f t="shared" si="56"/>
        <v>237.32999999999996</v>
      </c>
      <c r="R400" s="173">
        <v>237.32999999999996</v>
      </c>
      <c r="S400" s="173">
        <v>9</v>
      </c>
      <c r="X400" s="4">
        <v>4.0837067983289783</v>
      </c>
      <c r="Y400" s="173">
        <v>237.32999999999996</v>
      </c>
      <c r="Z400" s="38">
        <v>0.92802733333333343</v>
      </c>
    </row>
    <row r="401" spans="2:37" x14ac:dyDescent="0.25">
      <c r="B401" s="30">
        <v>302320</v>
      </c>
      <c r="C401" s="31">
        <v>20045</v>
      </c>
      <c r="D401" s="31" t="s">
        <v>14</v>
      </c>
      <c r="E401" s="32">
        <v>0.54145833333333326</v>
      </c>
      <c r="F401" s="33">
        <v>0.54175925925925927</v>
      </c>
      <c r="I401" s="173">
        <f t="shared" si="57"/>
        <v>26.000000000007262</v>
      </c>
      <c r="J401" s="2">
        <f t="shared" si="58"/>
        <v>26.000000000007262</v>
      </c>
      <c r="K401" s="173">
        <v>26</v>
      </c>
      <c r="L401" s="173">
        <v>36</v>
      </c>
      <c r="M401" s="38">
        <f t="shared" si="54"/>
        <v>0.94405292307692301</v>
      </c>
      <c r="N401" s="3">
        <f t="shared" si="59"/>
        <v>271.02240789973871</v>
      </c>
      <c r="O401" s="3">
        <v>271.02240789973871</v>
      </c>
      <c r="P401" s="4">
        <f t="shared" si="55"/>
        <v>4.5170401316623119</v>
      </c>
      <c r="Q401" s="173">
        <f t="shared" si="56"/>
        <v>273.32999999999993</v>
      </c>
      <c r="R401" s="173">
        <v>273.32999999999993</v>
      </c>
      <c r="S401" s="173">
        <v>10</v>
      </c>
      <c r="X401" s="4">
        <v>4.5170401316623119</v>
      </c>
      <c r="Y401" s="173">
        <v>273.32999999999993</v>
      </c>
      <c r="Z401" s="38">
        <v>0.94405292307692301</v>
      </c>
    </row>
    <row r="402" spans="2:37" x14ac:dyDescent="0.25">
      <c r="B402" s="30">
        <v>302320</v>
      </c>
      <c r="C402" s="31">
        <v>20049</v>
      </c>
      <c r="D402" s="31" t="s">
        <v>13</v>
      </c>
      <c r="E402" s="32">
        <v>0.54175925925925927</v>
      </c>
      <c r="F402" s="33">
        <v>0.54192129629629626</v>
      </c>
      <c r="I402" s="173">
        <f t="shared" si="57"/>
        <v>13.999999999995794</v>
      </c>
      <c r="J402" s="2">
        <f t="shared" si="58"/>
        <v>13.999999999995794</v>
      </c>
      <c r="K402" s="173">
        <v>14</v>
      </c>
      <c r="L402" s="173">
        <v>27.25</v>
      </c>
      <c r="M402" s="38">
        <f t="shared" si="54"/>
        <v>1.3271061428571427</v>
      </c>
      <c r="N402" s="3">
        <f t="shared" si="59"/>
        <v>285.02240789973871</v>
      </c>
      <c r="O402" s="3">
        <v>285.02240789973871</v>
      </c>
      <c r="P402" s="4">
        <f t="shared" si="55"/>
        <v>4.7503734649956453</v>
      </c>
      <c r="Q402" s="173">
        <f t="shared" si="56"/>
        <v>300.57999999999993</v>
      </c>
      <c r="R402" s="173">
        <v>300.57999999999993</v>
      </c>
      <c r="S402" s="173">
        <v>11</v>
      </c>
      <c r="X402" s="4">
        <v>4.7503734649956453</v>
      </c>
      <c r="Y402" s="173">
        <v>300.57999999999993</v>
      </c>
      <c r="Z402" s="38">
        <v>1.3271061428571427</v>
      </c>
    </row>
    <row r="403" spans="2:37" x14ac:dyDescent="0.25">
      <c r="B403" s="30">
        <v>302320</v>
      </c>
      <c r="C403" s="31">
        <v>20050</v>
      </c>
      <c r="D403" s="31" t="s">
        <v>12</v>
      </c>
      <c r="E403" s="32">
        <v>0.54192129629629626</v>
      </c>
      <c r="F403" s="33">
        <v>0.54192129629629626</v>
      </c>
      <c r="I403" s="173">
        <f t="shared" si="57"/>
        <v>0</v>
      </c>
      <c r="J403" s="2">
        <f t="shared" si="58"/>
        <v>32.0000000000082</v>
      </c>
      <c r="K403" s="173">
        <v>32</v>
      </c>
      <c r="L403" s="173">
        <v>34.04</v>
      </c>
      <c r="M403" s="38">
        <f t="shared" si="54"/>
        <v>0.72528177000000005</v>
      </c>
      <c r="N403" s="3">
        <f t="shared" si="59"/>
        <v>317.02240789973871</v>
      </c>
      <c r="O403" s="3">
        <v>317.02240789973871</v>
      </c>
      <c r="P403" s="4">
        <f t="shared" si="55"/>
        <v>5.2837067983289785</v>
      </c>
      <c r="Q403" s="173">
        <f t="shared" si="56"/>
        <v>334.61999999999995</v>
      </c>
      <c r="R403" s="173">
        <v>334.61999999999995</v>
      </c>
      <c r="S403" s="173">
        <v>12</v>
      </c>
      <c r="X403" s="4">
        <v>5.2837067983289785</v>
      </c>
      <c r="Y403" s="173">
        <v>334.61999999999995</v>
      </c>
      <c r="Z403" s="38">
        <v>0.72528177000000005</v>
      </c>
    </row>
    <row r="404" spans="2:37" x14ac:dyDescent="0.25">
      <c r="B404" s="30">
        <v>302320</v>
      </c>
      <c r="C404" s="31">
        <v>20027</v>
      </c>
      <c r="D404" s="31" t="s">
        <v>38</v>
      </c>
      <c r="E404" s="32">
        <v>0.54229166666666673</v>
      </c>
      <c r="F404" s="33">
        <v>0.54229166666666673</v>
      </c>
      <c r="I404" s="173">
        <f t="shared" si="57"/>
        <v>0</v>
      </c>
      <c r="J404" s="2">
        <f t="shared" si="58"/>
        <v>25.999999999997669</v>
      </c>
      <c r="K404" s="173">
        <v>26</v>
      </c>
      <c r="L404" s="173">
        <v>26.67</v>
      </c>
      <c r="M404" s="38">
        <f t="shared" si="54"/>
        <v>0.6993858738461538</v>
      </c>
      <c r="N404" s="3">
        <f t="shared" si="59"/>
        <v>343.02240789973871</v>
      </c>
      <c r="O404" s="3">
        <v>343.02240789973871</v>
      </c>
      <c r="P404" s="4">
        <f t="shared" si="55"/>
        <v>5.7170401316623121</v>
      </c>
      <c r="Q404" s="173">
        <f t="shared" si="56"/>
        <v>361.28999999999996</v>
      </c>
      <c r="R404" s="173">
        <v>361.28999999999996</v>
      </c>
      <c r="S404" s="173">
        <v>13</v>
      </c>
      <c r="X404" s="4">
        <v>5.7170401316623121</v>
      </c>
      <c r="Y404" s="173">
        <v>361.28999999999996</v>
      </c>
      <c r="Z404" s="38">
        <v>0.6993858738461538</v>
      </c>
    </row>
    <row r="405" spans="2:37" x14ac:dyDescent="0.25">
      <c r="B405" s="30">
        <v>302320</v>
      </c>
      <c r="C405" s="31">
        <v>20025</v>
      </c>
      <c r="D405" s="31" t="s">
        <v>39</v>
      </c>
      <c r="E405" s="32">
        <v>0.54259259259259263</v>
      </c>
      <c r="F405" s="33">
        <v>0.5428587962962963</v>
      </c>
      <c r="I405" s="173">
        <f t="shared" si="57"/>
        <v>22.9999999999972</v>
      </c>
      <c r="J405" s="2">
        <f t="shared" si="58"/>
        <v>22.9999999999972</v>
      </c>
      <c r="K405" s="173">
        <v>23</v>
      </c>
      <c r="L405" s="173">
        <v>28.42</v>
      </c>
      <c r="M405" s="38">
        <f t="shared" si="54"/>
        <v>0.84248742260869569</v>
      </c>
      <c r="N405" s="3">
        <f t="shared" si="59"/>
        <v>366.02240789973871</v>
      </c>
      <c r="O405" s="3">
        <v>366.02240789973871</v>
      </c>
      <c r="P405" s="4">
        <f t="shared" si="55"/>
        <v>6.1003734649956449</v>
      </c>
      <c r="Q405" s="173">
        <f t="shared" si="56"/>
        <v>389.71</v>
      </c>
      <c r="R405" s="173">
        <v>389.71</v>
      </c>
      <c r="S405" s="173">
        <v>14</v>
      </c>
      <c r="X405" s="4">
        <v>6.1003734649956449</v>
      </c>
      <c r="Y405" s="173">
        <v>389.71</v>
      </c>
      <c r="Z405" s="38">
        <v>0.84248742260869569</v>
      </c>
    </row>
    <row r="406" spans="2:37" x14ac:dyDescent="0.25">
      <c r="B406" s="30">
        <v>302320</v>
      </c>
      <c r="C406" s="31">
        <v>20015</v>
      </c>
      <c r="D406" s="31" t="s">
        <v>37</v>
      </c>
      <c r="E406" s="32">
        <v>0.5428587962962963</v>
      </c>
      <c r="F406" s="33">
        <v>0.54314814814814816</v>
      </c>
      <c r="I406" s="173">
        <f t="shared" si="57"/>
        <v>25.000000000000711</v>
      </c>
      <c r="J406" s="2">
        <f t="shared" si="58"/>
        <v>25.000000000000711</v>
      </c>
      <c r="K406" s="173">
        <v>25</v>
      </c>
      <c r="L406" s="173">
        <v>28.58</v>
      </c>
      <c r="M406" s="38">
        <f t="shared" si="54"/>
        <v>0.77945205119999994</v>
      </c>
      <c r="N406" s="3">
        <f t="shared" si="59"/>
        <v>391.02240789973871</v>
      </c>
      <c r="O406" s="3">
        <v>391.02240789973871</v>
      </c>
      <c r="P406" s="4">
        <f t="shared" si="55"/>
        <v>6.5170401316623119</v>
      </c>
      <c r="Q406" s="173">
        <f t="shared" si="56"/>
        <v>418.28999999999996</v>
      </c>
      <c r="R406" s="173">
        <v>418.28999999999996</v>
      </c>
      <c r="S406" s="173">
        <v>15</v>
      </c>
      <c r="X406" s="4">
        <v>6.5170401316623119</v>
      </c>
      <c r="Y406" s="173">
        <v>418.28999999999996</v>
      </c>
      <c r="Z406" s="38">
        <v>0.77945205119999994</v>
      </c>
    </row>
    <row r="407" spans="2:37" x14ac:dyDescent="0.25">
      <c r="B407" s="30">
        <v>302320</v>
      </c>
      <c r="C407" s="31">
        <v>20013</v>
      </c>
      <c r="D407" s="31" t="s">
        <v>36</v>
      </c>
      <c r="E407" s="32">
        <v>0.54314814814814816</v>
      </c>
      <c r="F407" s="33">
        <v>0.54346064814814821</v>
      </c>
      <c r="I407" s="173">
        <f t="shared" si="57"/>
        <v>27.000000000004221</v>
      </c>
      <c r="J407" s="2">
        <f t="shared" si="58"/>
        <v>27.000000000004221</v>
      </c>
      <c r="K407" s="173">
        <v>27</v>
      </c>
      <c r="L407" s="173">
        <v>26.5</v>
      </c>
      <c r="M407" s="38">
        <f t="shared" si="54"/>
        <v>0.66918977777777777</v>
      </c>
      <c r="N407" s="3">
        <f t="shared" si="59"/>
        <v>418.02240789973871</v>
      </c>
      <c r="O407" s="3">
        <v>418.02240789973871</v>
      </c>
      <c r="P407" s="4">
        <f t="shared" si="55"/>
        <v>6.9670401316623121</v>
      </c>
      <c r="Q407" s="173">
        <f t="shared" si="56"/>
        <v>444.78999999999996</v>
      </c>
      <c r="R407" s="173">
        <v>444.78999999999996</v>
      </c>
      <c r="S407" s="173">
        <v>16</v>
      </c>
      <c r="X407" s="4">
        <v>6.9670401316623121</v>
      </c>
      <c r="Y407" s="173">
        <v>444.78999999999996</v>
      </c>
      <c r="Z407" s="38">
        <v>0.66918977777777777</v>
      </c>
    </row>
    <row r="408" spans="2:37" x14ac:dyDescent="0.25">
      <c r="B408" s="30">
        <v>302320</v>
      </c>
      <c r="C408" s="31">
        <v>20004</v>
      </c>
      <c r="D408" s="31" t="s">
        <v>2</v>
      </c>
      <c r="E408" s="32">
        <v>0.54346064814814821</v>
      </c>
      <c r="F408" s="33">
        <v>0.54346064814814821</v>
      </c>
      <c r="I408" s="173">
        <f t="shared" si="57"/>
        <v>0</v>
      </c>
      <c r="J408" s="2">
        <f t="shared" si="58"/>
        <v>12.999999999998835</v>
      </c>
      <c r="K408" s="173">
        <v>13</v>
      </c>
      <c r="L408" s="173">
        <v>31.17</v>
      </c>
      <c r="M408" s="38">
        <f t="shared" si="54"/>
        <v>1.6347849784615385</v>
      </c>
      <c r="N408" s="3">
        <f t="shared" si="59"/>
        <v>431.02240789973871</v>
      </c>
      <c r="O408" s="3">
        <v>431.02240789973871</v>
      </c>
      <c r="P408" s="4">
        <f t="shared" si="55"/>
        <v>7.1837067983289788</v>
      </c>
      <c r="Q408" s="173">
        <f t="shared" si="56"/>
        <v>475.96</v>
      </c>
      <c r="R408" s="173">
        <v>475.96</v>
      </c>
      <c r="S408" s="173">
        <v>17</v>
      </c>
      <c r="X408" s="4">
        <v>7.1837067983289788</v>
      </c>
      <c r="Y408" s="173">
        <v>475.96</v>
      </c>
      <c r="Z408" s="38">
        <v>1.6347849784615385</v>
      </c>
    </row>
    <row r="409" spans="2:37" x14ac:dyDescent="0.25">
      <c r="B409" s="34">
        <v>302320</v>
      </c>
      <c r="C409" s="35">
        <v>20010</v>
      </c>
      <c r="D409" s="35" t="s">
        <v>1</v>
      </c>
      <c r="E409" s="36">
        <v>0.54361111111111116</v>
      </c>
      <c r="F409" s="37">
        <v>0.54391203703703705</v>
      </c>
      <c r="I409" s="173">
        <f t="shared" si="57"/>
        <v>25.999999999997669</v>
      </c>
      <c r="J409" s="53">
        <f>L409*J408/L408</f>
        <v>4.5877446262427712</v>
      </c>
      <c r="K409" s="38">
        <v>4.5877446262427712</v>
      </c>
      <c r="L409" s="173">
        <v>11</v>
      </c>
      <c r="M409" s="38">
        <f t="shared" si="54"/>
        <v>1.634784978461685</v>
      </c>
      <c r="N409" s="3">
        <f t="shared" si="59"/>
        <v>435.6101525259815</v>
      </c>
      <c r="O409" s="3">
        <v>435.6101525259815</v>
      </c>
      <c r="P409" s="4">
        <f t="shared" si="55"/>
        <v>7.2601692087663583</v>
      </c>
      <c r="Q409" s="173">
        <f t="shared" si="56"/>
        <v>486.96</v>
      </c>
      <c r="R409" s="173">
        <v>486.96</v>
      </c>
      <c r="X409" s="4">
        <v>7.2601692087663583</v>
      </c>
      <c r="Y409" s="173">
        <v>486.96</v>
      </c>
      <c r="Z409" s="38">
        <v>1.634784978461685</v>
      </c>
      <c r="AC409" s="483">
        <v>302320</v>
      </c>
      <c r="AD409" s="483">
        <v>20008</v>
      </c>
      <c r="AE409" s="485">
        <v>42616</v>
      </c>
      <c r="AF409" s="483">
        <v>2</v>
      </c>
      <c r="AG409" s="483">
        <v>486.96</v>
      </c>
      <c r="AH409" s="381">
        <v>0.53871527777777783</v>
      </c>
      <c r="AI409" s="489" t="s">
        <v>805</v>
      </c>
      <c r="AJ409" s="489">
        <v>1.151206</v>
      </c>
      <c r="AK409" s="381">
        <v>0.54361111111111116</v>
      </c>
    </row>
    <row r="410" spans="2:37" x14ac:dyDescent="0.25">
      <c r="B410" s="173">
        <v>302320</v>
      </c>
      <c r="C410" s="173">
        <v>20236</v>
      </c>
      <c r="D410" s="173" t="s">
        <v>452</v>
      </c>
      <c r="E410" s="1">
        <v>0.54391203703703705</v>
      </c>
      <c r="F410" s="1">
        <v>0.54392361111111109</v>
      </c>
      <c r="G410" s="173">
        <v>1</v>
      </c>
      <c r="H410" s="173" t="s">
        <v>580</v>
      </c>
      <c r="M410" s="38">
        <f>AVERAGE(M393:M408)</f>
        <v>0.87286473355773275</v>
      </c>
    </row>
    <row r="411" spans="2:37" x14ac:dyDescent="0.25">
      <c r="B411" s="173">
        <v>302320</v>
      </c>
      <c r="C411" s="183">
        <v>20008</v>
      </c>
      <c r="D411" s="173" t="s">
        <v>579</v>
      </c>
      <c r="E411" s="1">
        <v>0.54392361111111109</v>
      </c>
      <c r="F411" s="1">
        <v>0.54392361111111109</v>
      </c>
      <c r="G411" s="173" t="s">
        <v>566</v>
      </c>
      <c r="H411" s="173" t="s">
        <v>566</v>
      </c>
    </row>
    <row r="412" spans="2:37" x14ac:dyDescent="0.25">
      <c r="C412" s="52"/>
      <c r="E412" s="1"/>
      <c r="F412" s="1"/>
    </row>
    <row r="413" spans="2:37" x14ac:dyDescent="0.25">
      <c r="B413" s="173">
        <v>302320</v>
      </c>
      <c r="C413" s="173">
        <v>20236</v>
      </c>
      <c r="D413" s="173" t="s">
        <v>452</v>
      </c>
      <c r="E413" s="1">
        <v>0.72769675925925925</v>
      </c>
      <c r="F413" s="1">
        <v>0.72773148148148159</v>
      </c>
      <c r="G413" s="173">
        <v>3</v>
      </c>
      <c r="H413" s="173" t="s">
        <v>580</v>
      </c>
    </row>
    <row r="414" spans="2:37" x14ac:dyDescent="0.25">
      <c r="B414" s="173">
        <v>302320</v>
      </c>
      <c r="C414" s="183">
        <v>20008</v>
      </c>
      <c r="D414" s="173" t="s">
        <v>579</v>
      </c>
      <c r="E414" s="1">
        <v>0.72773148148148159</v>
      </c>
      <c r="F414" s="1">
        <v>0.72780092592592593</v>
      </c>
      <c r="G414" s="173" t="s">
        <v>566</v>
      </c>
      <c r="H414" s="173" t="s">
        <v>566</v>
      </c>
    </row>
    <row r="415" spans="2:37" x14ac:dyDescent="0.25">
      <c r="B415" s="173">
        <v>302320</v>
      </c>
      <c r="C415" s="173">
        <v>20236</v>
      </c>
      <c r="D415" s="173" t="s">
        <v>452</v>
      </c>
      <c r="E415" s="1">
        <v>0.72780092592592593</v>
      </c>
      <c r="F415" s="1">
        <v>0.72791666666666666</v>
      </c>
      <c r="G415" s="173">
        <v>10</v>
      </c>
      <c r="H415" s="173" t="s">
        <v>581</v>
      </c>
    </row>
    <row r="416" spans="2:37" x14ac:dyDescent="0.25">
      <c r="B416" s="173">
        <v>302320</v>
      </c>
      <c r="C416" s="173">
        <v>20010</v>
      </c>
      <c r="D416" s="173" t="s">
        <v>1</v>
      </c>
      <c r="E416" s="1">
        <v>0.72791666666666666</v>
      </c>
      <c r="F416" s="1">
        <v>0.72796296296296292</v>
      </c>
      <c r="G416" s="173">
        <v>4</v>
      </c>
      <c r="H416" s="173" t="s">
        <v>581</v>
      </c>
    </row>
    <row r="417" spans="2:8" x14ac:dyDescent="0.25">
      <c r="B417" s="173">
        <v>302320</v>
      </c>
      <c r="C417" s="173">
        <v>20007</v>
      </c>
      <c r="D417" s="173" t="s">
        <v>582</v>
      </c>
      <c r="E417" s="1">
        <v>0.72796296296296292</v>
      </c>
      <c r="F417" s="1">
        <v>0.72797453703703707</v>
      </c>
      <c r="G417" s="173">
        <v>1</v>
      </c>
      <c r="H417" s="173" t="s">
        <v>581</v>
      </c>
    </row>
    <row r="418" spans="2:8" x14ac:dyDescent="0.25">
      <c r="B418" s="221">
        <v>302320</v>
      </c>
      <c r="C418" s="222">
        <v>20010</v>
      </c>
      <c r="D418" s="222" t="s">
        <v>1</v>
      </c>
      <c r="E418" s="223">
        <v>0.72797453703703707</v>
      </c>
      <c r="F418" s="224">
        <v>0.72824074074074074</v>
      </c>
      <c r="G418" s="173">
        <v>23</v>
      </c>
      <c r="H418" s="173">
        <v>31.17</v>
      </c>
    </row>
    <row r="419" spans="2:8" x14ac:dyDescent="0.25">
      <c r="B419" s="225">
        <v>302320</v>
      </c>
      <c r="C419" s="226">
        <v>20004</v>
      </c>
      <c r="D419" s="226" t="s">
        <v>2</v>
      </c>
      <c r="E419" s="227">
        <v>0.72824074074074074</v>
      </c>
      <c r="F419" s="228">
        <v>0.72824074074074074</v>
      </c>
      <c r="G419" s="173">
        <v>8</v>
      </c>
      <c r="H419" s="173">
        <v>22</v>
      </c>
    </row>
    <row r="420" spans="2:8" x14ac:dyDescent="0.25">
      <c r="B420" s="225">
        <v>302320</v>
      </c>
      <c r="C420" s="226">
        <v>20001</v>
      </c>
      <c r="D420" s="226" t="s">
        <v>3</v>
      </c>
      <c r="E420" s="227">
        <v>0.72833333333333339</v>
      </c>
      <c r="F420" s="228">
        <v>0.72846064814814815</v>
      </c>
      <c r="G420" s="173">
        <v>11</v>
      </c>
      <c r="H420" s="173">
        <v>34.5</v>
      </c>
    </row>
    <row r="421" spans="2:8" x14ac:dyDescent="0.25">
      <c r="B421" s="225">
        <v>302320</v>
      </c>
      <c r="C421" s="226">
        <v>20013</v>
      </c>
      <c r="D421" s="226" t="s">
        <v>36</v>
      </c>
      <c r="E421" s="227">
        <v>0.72846064814814815</v>
      </c>
      <c r="F421" s="228">
        <v>0.72870370370370363</v>
      </c>
      <c r="G421" s="173">
        <v>21</v>
      </c>
      <c r="H421" s="173">
        <v>28.58</v>
      </c>
    </row>
    <row r="422" spans="2:8" x14ac:dyDescent="0.25">
      <c r="B422" s="225">
        <v>302320</v>
      </c>
      <c r="C422" s="226">
        <v>20015</v>
      </c>
      <c r="D422" s="226" t="s">
        <v>37</v>
      </c>
      <c r="E422" s="227">
        <v>0.72870370370370363</v>
      </c>
      <c r="F422" s="228">
        <v>0.72891203703703711</v>
      </c>
      <c r="G422" s="173">
        <v>18</v>
      </c>
      <c r="H422" s="173">
        <v>28.42</v>
      </c>
    </row>
    <row r="423" spans="2:8" x14ac:dyDescent="0.25">
      <c r="B423" s="225">
        <v>302320</v>
      </c>
      <c r="C423" s="226">
        <v>20025</v>
      </c>
      <c r="D423" s="226" t="s">
        <v>39</v>
      </c>
      <c r="E423" s="227">
        <v>0.72891203703703711</v>
      </c>
      <c r="F423" s="228">
        <v>0.72900462962962964</v>
      </c>
      <c r="G423" s="173">
        <v>8</v>
      </c>
      <c r="H423" s="173">
        <v>26.67</v>
      </c>
    </row>
    <row r="424" spans="2:8" x14ac:dyDescent="0.25">
      <c r="B424" s="225">
        <v>302320</v>
      </c>
      <c r="C424" s="226">
        <v>20027</v>
      </c>
      <c r="D424" s="226" t="s">
        <v>38</v>
      </c>
      <c r="E424" s="227">
        <v>0.72900462962962964</v>
      </c>
      <c r="F424" s="228">
        <v>0.72900462962962964</v>
      </c>
      <c r="G424" s="173">
        <v>17</v>
      </c>
      <c r="H424" s="173">
        <v>34.04</v>
      </c>
    </row>
    <row r="425" spans="2:8" x14ac:dyDescent="0.25">
      <c r="B425" s="225">
        <v>302320</v>
      </c>
      <c r="C425" s="226">
        <v>20050</v>
      </c>
      <c r="D425" s="226" t="s">
        <v>12</v>
      </c>
      <c r="E425" s="227">
        <v>0.72920138888888886</v>
      </c>
      <c r="F425" s="228">
        <v>0.72927083333333342</v>
      </c>
      <c r="G425" s="173">
        <v>6</v>
      </c>
      <c r="H425" s="173" t="s">
        <v>581</v>
      </c>
    </row>
    <row r="426" spans="2:8" x14ac:dyDescent="0.25">
      <c r="B426" s="225">
        <v>302320</v>
      </c>
      <c r="C426" s="226">
        <v>20038</v>
      </c>
      <c r="D426" s="226" t="s">
        <v>182</v>
      </c>
      <c r="E426" s="227">
        <v>0.72927083333333342</v>
      </c>
      <c r="F426" s="228">
        <v>0.72951388888888891</v>
      </c>
      <c r="G426" s="173">
        <v>21</v>
      </c>
      <c r="H426" s="173" t="s">
        <v>581</v>
      </c>
    </row>
    <row r="427" spans="2:8" x14ac:dyDescent="0.25">
      <c r="B427" s="225">
        <v>302320</v>
      </c>
      <c r="C427" s="226">
        <v>20050</v>
      </c>
      <c r="D427" s="226" t="s">
        <v>12</v>
      </c>
      <c r="E427" s="227">
        <v>0.72951388888888891</v>
      </c>
      <c r="F427" s="228">
        <v>0.72969907407407408</v>
      </c>
      <c r="G427" s="173">
        <v>16</v>
      </c>
      <c r="H427" s="173" t="s">
        <v>581</v>
      </c>
    </row>
    <row r="428" spans="2:8" x14ac:dyDescent="0.25">
      <c r="B428" s="225">
        <v>302320</v>
      </c>
      <c r="C428" s="226">
        <v>20050</v>
      </c>
      <c r="D428" s="226" t="s">
        <v>12</v>
      </c>
      <c r="E428" s="227">
        <v>0.72969907407407408</v>
      </c>
      <c r="F428" s="228">
        <v>0.72971064814814823</v>
      </c>
      <c r="G428" s="173">
        <v>0</v>
      </c>
      <c r="H428" s="173">
        <v>27.25</v>
      </c>
    </row>
    <row r="429" spans="2:8" x14ac:dyDescent="0.25">
      <c r="B429" s="225">
        <v>302320</v>
      </c>
      <c r="C429" s="226">
        <v>20049</v>
      </c>
      <c r="D429" s="226" t="s">
        <v>13</v>
      </c>
      <c r="E429" s="227">
        <v>0.72969907407407408</v>
      </c>
      <c r="F429" s="228">
        <v>0.72969907407407408</v>
      </c>
      <c r="G429" s="173">
        <v>1</v>
      </c>
      <c r="H429" s="173" t="s">
        <v>581</v>
      </c>
    </row>
    <row r="430" spans="2:8" x14ac:dyDescent="0.25">
      <c r="B430" s="225">
        <v>302320</v>
      </c>
      <c r="C430" s="226">
        <v>20049</v>
      </c>
      <c r="D430" s="226" t="s">
        <v>13</v>
      </c>
      <c r="E430" s="227">
        <v>0.72971064814814823</v>
      </c>
      <c r="F430" s="228">
        <v>0.72971064814814823</v>
      </c>
      <c r="G430" s="173">
        <v>21</v>
      </c>
      <c r="H430" s="173" t="s">
        <v>581</v>
      </c>
    </row>
    <row r="431" spans="2:8" x14ac:dyDescent="0.25">
      <c r="B431" s="225">
        <v>302320</v>
      </c>
      <c r="C431" s="226">
        <v>20047</v>
      </c>
      <c r="D431" s="226" t="s">
        <v>20</v>
      </c>
      <c r="E431" s="227">
        <v>0.72995370370370372</v>
      </c>
      <c r="F431" s="228">
        <v>0.72995370370370372</v>
      </c>
      <c r="G431" s="173">
        <v>18</v>
      </c>
      <c r="H431" s="173" t="s">
        <v>581</v>
      </c>
    </row>
    <row r="432" spans="2:8" x14ac:dyDescent="0.25">
      <c r="B432" s="225">
        <v>302320</v>
      </c>
      <c r="C432" s="226">
        <v>20061</v>
      </c>
      <c r="D432" s="226" t="s">
        <v>20</v>
      </c>
      <c r="E432" s="227">
        <v>0.73016203703703697</v>
      </c>
      <c r="F432" s="228">
        <v>0.73017361111111112</v>
      </c>
      <c r="G432" s="173">
        <v>1</v>
      </c>
      <c r="H432" s="173" t="s">
        <v>581</v>
      </c>
    </row>
    <row r="433" spans="2:8" x14ac:dyDescent="0.25">
      <c r="B433" s="225">
        <v>302320</v>
      </c>
      <c r="C433" s="226">
        <v>20047</v>
      </c>
      <c r="D433" s="226" t="s">
        <v>20</v>
      </c>
      <c r="E433" s="227">
        <v>0.73017361111111112</v>
      </c>
      <c r="F433" s="228">
        <v>0.73019675925925931</v>
      </c>
      <c r="G433" s="173">
        <v>2</v>
      </c>
      <c r="H433" s="173" t="s">
        <v>581</v>
      </c>
    </row>
    <row r="434" spans="2:8" x14ac:dyDescent="0.25">
      <c r="B434" s="225">
        <v>302320</v>
      </c>
      <c r="C434" s="226">
        <v>20061</v>
      </c>
      <c r="D434" s="226" t="s">
        <v>20</v>
      </c>
      <c r="E434" s="227">
        <v>0.73019675925925931</v>
      </c>
      <c r="F434" s="228">
        <v>0.73019675925925931</v>
      </c>
      <c r="G434" s="173">
        <v>203</v>
      </c>
      <c r="H434" s="173" t="s">
        <v>581</v>
      </c>
    </row>
    <row r="435" spans="2:8" x14ac:dyDescent="0.25">
      <c r="B435" s="225">
        <v>302320</v>
      </c>
      <c r="C435" s="226">
        <v>12250</v>
      </c>
      <c r="D435" s="226" t="s">
        <v>583</v>
      </c>
      <c r="E435" s="227">
        <v>0.7325462962962962</v>
      </c>
      <c r="F435" s="228">
        <v>0.7325462962962962</v>
      </c>
      <c r="G435" s="173">
        <v>60</v>
      </c>
      <c r="H435" s="173" t="s">
        <v>581</v>
      </c>
    </row>
    <row r="436" spans="2:8" x14ac:dyDescent="0.25">
      <c r="B436" s="225">
        <v>302320</v>
      </c>
      <c r="C436" s="226">
        <v>12247</v>
      </c>
      <c r="D436" s="226" t="s">
        <v>584</v>
      </c>
      <c r="E436" s="227">
        <v>0.73324074074074075</v>
      </c>
      <c r="F436" s="228">
        <v>0.73364583333333344</v>
      </c>
      <c r="G436" s="173">
        <v>35</v>
      </c>
      <c r="H436" s="173" t="s">
        <v>581</v>
      </c>
    </row>
    <row r="437" spans="2:8" x14ac:dyDescent="0.25">
      <c r="B437" s="225">
        <v>302320</v>
      </c>
      <c r="C437" s="226">
        <v>3638</v>
      </c>
      <c r="D437" s="226" t="s">
        <v>585</v>
      </c>
      <c r="E437" s="227">
        <v>0.73364583333333344</v>
      </c>
      <c r="F437" s="228">
        <v>0.73364583333333344</v>
      </c>
      <c r="G437" s="173">
        <v>260</v>
      </c>
      <c r="H437" s="173" t="s">
        <v>581</v>
      </c>
    </row>
    <row r="438" spans="2:8" x14ac:dyDescent="0.25">
      <c r="B438" s="225">
        <v>302320</v>
      </c>
      <c r="C438" s="226">
        <v>8119</v>
      </c>
      <c r="D438" s="226" t="s">
        <v>569</v>
      </c>
      <c r="E438" s="227">
        <v>0.73665509259259254</v>
      </c>
      <c r="F438" s="228">
        <v>0.73665509259259254</v>
      </c>
      <c r="G438" s="173">
        <v>18</v>
      </c>
      <c r="H438" s="173" t="s">
        <v>581</v>
      </c>
    </row>
    <row r="439" spans="2:8" x14ac:dyDescent="0.25">
      <c r="B439" s="225">
        <v>302320</v>
      </c>
      <c r="C439" s="226">
        <v>8118</v>
      </c>
      <c r="D439" s="226" t="s">
        <v>586</v>
      </c>
      <c r="E439" s="227">
        <v>0.73686342592592602</v>
      </c>
      <c r="F439" s="228">
        <v>0.73725694444444445</v>
      </c>
      <c r="G439" s="173">
        <v>34</v>
      </c>
      <c r="H439" s="173" t="s">
        <v>581</v>
      </c>
    </row>
    <row r="440" spans="2:8" x14ac:dyDescent="0.25">
      <c r="B440" s="225">
        <v>302320</v>
      </c>
      <c r="C440" s="226">
        <v>8117</v>
      </c>
      <c r="D440" s="226" t="s">
        <v>587</v>
      </c>
      <c r="E440" s="227">
        <v>0.73725694444444445</v>
      </c>
      <c r="F440" s="228">
        <v>0.73725694444444445</v>
      </c>
      <c r="G440" s="173">
        <v>757</v>
      </c>
      <c r="H440" s="173" t="s">
        <v>581</v>
      </c>
    </row>
    <row r="441" spans="2:8" x14ac:dyDescent="0.25">
      <c r="B441" s="225">
        <v>302320</v>
      </c>
      <c r="C441" s="226">
        <v>8116</v>
      </c>
      <c r="D441" s="226" t="s">
        <v>588</v>
      </c>
      <c r="E441" s="227">
        <v>0.74601851851851853</v>
      </c>
      <c r="F441" s="228">
        <v>0.74601851851851853</v>
      </c>
      <c r="G441" s="173">
        <v>1885</v>
      </c>
      <c r="H441" s="173" t="s">
        <v>581</v>
      </c>
    </row>
    <row r="442" spans="2:8" x14ac:dyDescent="0.25">
      <c r="B442" s="225">
        <v>302320</v>
      </c>
      <c r="C442" s="226">
        <v>8119</v>
      </c>
      <c r="D442" s="226" t="s">
        <v>569</v>
      </c>
      <c r="E442" s="227">
        <v>0.7678356481481482</v>
      </c>
      <c r="F442" s="228">
        <v>0.7678356481481482</v>
      </c>
      <c r="G442" s="173">
        <v>139</v>
      </c>
      <c r="H442" s="173" t="s">
        <v>581</v>
      </c>
    </row>
    <row r="443" spans="2:8" x14ac:dyDescent="0.25">
      <c r="B443" s="225">
        <v>302320</v>
      </c>
      <c r="C443" s="226">
        <v>3638</v>
      </c>
      <c r="D443" s="226" t="s">
        <v>585</v>
      </c>
      <c r="E443" s="227">
        <v>0.76944444444444438</v>
      </c>
      <c r="F443" s="228">
        <v>0.76966435185185178</v>
      </c>
      <c r="G443" s="173">
        <v>19</v>
      </c>
      <c r="H443" s="173" t="s">
        <v>581</v>
      </c>
    </row>
    <row r="444" spans="2:8" x14ac:dyDescent="0.25">
      <c r="B444" s="225">
        <v>302320</v>
      </c>
      <c r="C444" s="226">
        <v>12247</v>
      </c>
      <c r="D444" s="226" t="s">
        <v>584</v>
      </c>
      <c r="E444" s="227">
        <v>0.76966435185185178</v>
      </c>
      <c r="F444" s="228">
        <v>0.76990740740740737</v>
      </c>
      <c r="G444" s="173">
        <v>21</v>
      </c>
      <c r="H444" s="173" t="s">
        <v>581</v>
      </c>
    </row>
    <row r="445" spans="2:8" x14ac:dyDescent="0.25">
      <c r="B445" s="225">
        <v>302320</v>
      </c>
      <c r="C445" s="226">
        <v>12250</v>
      </c>
      <c r="D445" s="226" t="s">
        <v>583</v>
      </c>
      <c r="E445" s="227">
        <v>0.76990740740740737</v>
      </c>
      <c r="F445" s="228">
        <v>0.76990740740740737</v>
      </c>
      <c r="G445" s="173">
        <v>192</v>
      </c>
      <c r="H445" s="173" t="s">
        <v>581</v>
      </c>
    </row>
    <row r="446" spans="2:8" x14ac:dyDescent="0.25">
      <c r="B446" s="225">
        <v>302320</v>
      </c>
      <c r="C446" s="226">
        <v>20061</v>
      </c>
      <c r="D446" s="226" t="s">
        <v>20</v>
      </c>
      <c r="E446" s="227">
        <v>0.77212962962962972</v>
      </c>
      <c r="F446" s="228">
        <v>0.77221064814814822</v>
      </c>
      <c r="G446" s="173">
        <v>7</v>
      </c>
      <c r="H446" s="173" t="s">
        <v>581</v>
      </c>
    </row>
    <row r="447" spans="2:8" x14ac:dyDescent="0.25">
      <c r="B447" s="225">
        <v>302320</v>
      </c>
      <c r="C447" s="226">
        <v>20047</v>
      </c>
      <c r="D447" s="226" t="s">
        <v>20</v>
      </c>
      <c r="E447" s="227">
        <v>0.77221064814814822</v>
      </c>
      <c r="F447" s="228">
        <v>0.77238425925925924</v>
      </c>
      <c r="G447" s="173">
        <v>15</v>
      </c>
      <c r="H447" s="173" t="s">
        <v>581</v>
      </c>
    </row>
    <row r="448" spans="2:8" x14ac:dyDescent="0.25">
      <c r="B448" s="225">
        <v>302320</v>
      </c>
      <c r="C448" s="226">
        <v>20049</v>
      </c>
      <c r="D448" s="226" t="s">
        <v>13</v>
      </c>
      <c r="E448" s="227">
        <v>0.77238425925925924</v>
      </c>
      <c r="F448" s="228">
        <v>0.77246527777777774</v>
      </c>
      <c r="G448" s="173">
        <v>7</v>
      </c>
      <c r="H448" s="173">
        <v>27.25</v>
      </c>
    </row>
    <row r="449" spans="2:37" x14ac:dyDescent="0.25">
      <c r="B449" s="225">
        <v>302320</v>
      </c>
      <c r="C449" s="226">
        <v>20050</v>
      </c>
      <c r="D449" s="226" t="s">
        <v>12</v>
      </c>
      <c r="E449" s="227">
        <v>0.77246527777777774</v>
      </c>
      <c r="F449" s="228">
        <v>0.77260416666666665</v>
      </c>
      <c r="G449" s="173">
        <v>12</v>
      </c>
      <c r="H449" s="173">
        <v>35.17</v>
      </c>
    </row>
    <row r="450" spans="2:37" x14ac:dyDescent="0.25">
      <c r="B450" s="225">
        <v>302320</v>
      </c>
      <c r="C450" s="226">
        <v>20037</v>
      </c>
      <c r="D450" s="226" t="s">
        <v>8</v>
      </c>
      <c r="E450" s="227">
        <v>0.77260416666666665</v>
      </c>
      <c r="F450" s="228">
        <v>0.77269675925925929</v>
      </c>
      <c r="G450" s="173">
        <v>8</v>
      </c>
      <c r="H450" s="173">
        <v>23.79</v>
      </c>
    </row>
    <row r="451" spans="2:37" x14ac:dyDescent="0.25">
      <c r="B451" s="225">
        <v>302320</v>
      </c>
      <c r="C451" s="226">
        <v>20035</v>
      </c>
      <c r="D451" s="226" t="s">
        <v>8</v>
      </c>
      <c r="E451" s="227">
        <v>0.77269675925925929</v>
      </c>
      <c r="F451" s="228">
        <v>0.77269675925925929</v>
      </c>
      <c r="G451" s="173">
        <v>12</v>
      </c>
      <c r="H451" s="173">
        <v>40.5</v>
      </c>
    </row>
    <row r="452" spans="2:37" x14ac:dyDescent="0.25">
      <c r="B452" s="225">
        <v>302320</v>
      </c>
      <c r="C452" s="226">
        <v>20030</v>
      </c>
      <c r="D452" s="226" t="s">
        <v>6</v>
      </c>
      <c r="E452" s="227">
        <v>0.7728356481481482</v>
      </c>
      <c r="F452" s="228">
        <v>0.77295138888888892</v>
      </c>
      <c r="G452" s="173">
        <v>10</v>
      </c>
      <c r="H452" s="173">
        <v>30.75</v>
      </c>
    </row>
    <row r="453" spans="2:37" x14ac:dyDescent="0.25">
      <c r="B453" s="225">
        <v>302320</v>
      </c>
      <c r="C453" s="226">
        <v>20017</v>
      </c>
      <c r="D453" s="226" t="s">
        <v>5</v>
      </c>
      <c r="E453" s="227">
        <v>0.77295138888888892</v>
      </c>
      <c r="F453" s="228">
        <v>0.77302083333333327</v>
      </c>
      <c r="G453" s="173">
        <v>6</v>
      </c>
      <c r="H453" s="173">
        <v>26.33</v>
      </c>
    </row>
    <row r="454" spans="2:37" x14ac:dyDescent="0.25">
      <c r="B454" s="225">
        <v>302320</v>
      </c>
      <c r="C454" s="226">
        <v>20021</v>
      </c>
      <c r="D454" s="226" t="s">
        <v>0</v>
      </c>
      <c r="E454" s="227">
        <v>0.77302083333333327</v>
      </c>
      <c r="F454" s="228">
        <v>0.77310185185185187</v>
      </c>
      <c r="G454" s="173">
        <v>7</v>
      </c>
      <c r="H454" s="173">
        <v>26.92</v>
      </c>
    </row>
    <row r="455" spans="2:37" x14ac:dyDescent="0.25">
      <c r="B455" s="229">
        <v>302320</v>
      </c>
      <c r="C455" s="230">
        <v>20010</v>
      </c>
      <c r="D455" s="230" t="s">
        <v>1</v>
      </c>
      <c r="E455" s="231">
        <v>0.77310185185185187</v>
      </c>
      <c r="F455" s="232">
        <v>0.77327546296296301</v>
      </c>
      <c r="G455" s="173">
        <v>15</v>
      </c>
      <c r="H455" s="173" t="s">
        <v>581</v>
      </c>
    </row>
    <row r="456" spans="2:37" x14ac:dyDescent="0.25">
      <c r="B456" s="173">
        <v>302320</v>
      </c>
      <c r="C456" s="173">
        <v>20236</v>
      </c>
      <c r="D456" s="173" t="s">
        <v>452</v>
      </c>
      <c r="E456" s="1">
        <v>0.77327546296296301</v>
      </c>
      <c r="F456" s="1">
        <v>0.77328703703703694</v>
      </c>
      <c r="G456" s="173">
        <v>1</v>
      </c>
      <c r="H456" s="173" t="s">
        <v>581</v>
      </c>
      <c r="AC456" s="486">
        <v>302320</v>
      </c>
      <c r="AD456" s="486">
        <v>20008</v>
      </c>
      <c r="AE456" s="487">
        <v>42616</v>
      </c>
      <c r="AF456" s="486">
        <v>3</v>
      </c>
      <c r="AG456" s="486">
        <v>388.84</v>
      </c>
      <c r="AH456" s="488">
        <v>0.72791666666666666</v>
      </c>
      <c r="AI456" s="490" t="s">
        <v>806</v>
      </c>
      <c r="AJ456" s="490">
        <v>9.9599999999999994E-2</v>
      </c>
      <c r="AK456" s="488">
        <v>0.77310185185185187</v>
      </c>
    </row>
    <row r="457" spans="2:37" x14ac:dyDescent="0.25">
      <c r="B457" s="173">
        <v>302320</v>
      </c>
      <c r="C457" s="173">
        <v>20010</v>
      </c>
      <c r="D457" s="173" t="s">
        <v>1</v>
      </c>
      <c r="E457" s="1">
        <v>0.77328703703703694</v>
      </c>
      <c r="F457" s="1">
        <v>0.77334490740740736</v>
      </c>
      <c r="G457" s="173">
        <v>5</v>
      </c>
      <c r="H457" s="173" t="s">
        <v>581</v>
      </c>
    </row>
    <row r="458" spans="2:37" x14ac:dyDescent="0.25">
      <c r="B458" s="173">
        <v>302320</v>
      </c>
      <c r="C458" s="173">
        <v>20236</v>
      </c>
      <c r="D458" s="173" t="s">
        <v>452</v>
      </c>
      <c r="E458" s="1">
        <v>0.77334490740740736</v>
      </c>
      <c r="F458" s="1">
        <v>0.77334490740740736</v>
      </c>
      <c r="G458" s="173">
        <v>37</v>
      </c>
      <c r="H458" s="173" t="s">
        <v>580</v>
      </c>
    </row>
    <row r="459" spans="2:37" x14ac:dyDescent="0.25">
      <c r="B459" s="173">
        <v>302320</v>
      </c>
      <c r="C459" s="183">
        <v>20008</v>
      </c>
      <c r="D459" s="173" t="s">
        <v>579</v>
      </c>
      <c r="E459" s="1">
        <v>0.77377314814814813</v>
      </c>
      <c r="F459" s="1">
        <v>0.77377314814814813</v>
      </c>
      <c r="G459" s="173" t="s">
        <v>566</v>
      </c>
      <c r="H459" s="173" t="s">
        <v>566</v>
      </c>
    </row>
    <row r="460" spans="2:37" x14ac:dyDescent="0.25">
      <c r="C460" s="52"/>
      <c r="E460" s="1"/>
      <c r="F460" s="1"/>
    </row>
    <row r="461" spans="2:37" x14ac:dyDescent="0.25">
      <c r="B461" s="173">
        <v>302320</v>
      </c>
      <c r="C461" s="183">
        <v>20008</v>
      </c>
      <c r="D461" s="173" t="s">
        <v>579</v>
      </c>
      <c r="E461" s="1">
        <v>0.83740740740740749</v>
      </c>
      <c r="F461" s="1">
        <v>0.83740740740740749</v>
      </c>
      <c r="G461" s="173" t="s">
        <v>566</v>
      </c>
      <c r="H461" s="173" t="s">
        <v>566</v>
      </c>
    </row>
    <row r="462" spans="2:37" x14ac:dyDescent="0.25">
      <c r="C462" s="52"/>
      <c r="E462" s="1"/>
      <c r="F462" s="1"/>
    </row>
    <row r="463" spans="2:37" x14ac:dyDescent="0.25">
      <c r="B463" s="173">
        <v>302320</v>
      </c>
      <c r="C463" s="183">
        <v>20008</v>
      </c>
      <c r="D463" s="173" t="s">
        <v>579</v>
      </c>
      <c r="E463" s="1">
        <v>0.87893518518518521</v>
      </c>
      <c r="F463" s="1">
        <v>0.87894675925925936</v>
      </c>
      <c r="G463" s="173" t="s">
        <v>566</v>
      </c>
      <c r="H463" s="173" t="s">
        <v>566</v>
      </c>
    </row>
    <row r="464" spans="2:37" x14ac:dyDescent="0.25">
      <c r="B464" s="173">
        <v>302320</v>
      </c>
      <c r="C464" s="173">
        <v>20236</v>
      </c>
      <c r="D464" s="173" t="s">
        <v>452</v>
      </c>
      <c r="E464" s="1">
        <v>0.87893518518518521</v>
      </c>
      <c r="F464" s="1">
        <v>0.87893518518518521</v>
      </c>
      <c r="G464" s="173">
        <v>1</v>
      </c>
      <c r="H464" s="173" t="s">
        <v>581</v>
      </c>
    </row>
    <row r="465" spans="2:26" x14ac:dyDescent="0.25">
      <c r="B465" s="173">
        <v>302320</v>
      </c>
      <c r="C465" s="173">
        <v>20236</v>
      </c>
      <c r="D465" s="173" t="s">
        <v>452</v>
      </c>
      <c r="E465" s="1">
        <v>0.87894675925925936</v>
      </c>
      <c r="F465" s="1">
        <v>0.87898148148148147</v>
      </c>
      <c r="G465" s="173">
        <v>3</v>
      </c>
      <c r="H465" s="173" t="s">
        <v>580</v>
      </c>
    </row>
    <row r="466" spans="2:26" x14ac:dyDescent="0.25">
      <c r="B466" s="173">
        <v>302320</v>
      </c>
      <c r="C466" s="183">
        <v>20008</v>
      </c>
      <c r="D466" s="173" t="s">
        <v>579</v>
      </c>
      <c r="E466" s="1">
        <v>0.87898148148148147</v>
      </c>
      <c r="F466" s="1">
        <v>0.87899305555555562</v>
      </c>
      <c r="G466" s="173" t="s">
        <v>566</v>
      </c>
      <c r="H466" s="173" t="s">
        <v>566</v>
      </c>
    </row>
    <row r="467" spans="2:26" x14ac:dyDescent="0.25">
      <c r="B467" s="173">
        <v>302320</v>
      </c>
      <c r="C467" s="173">
        <v>20236</v>
      </c>
      <c r="D467" s="173" t="s">
        <v>452</v>
      </c>
      <c r="E467" s="1">
        <v>0.87899305555555562</v>
      </c>
      <c r="F467" s="1">
        <v>0.87903935185185178</v>
      </c>
      <c r="G467" s="173">
        <v>4</v>
      </c>
      <c r="H467" s="173" t="s">
        <v>581</v>
      </c>
    </row>
    <row r="468" spans="2:26" x14ac:dyDescent="0.25">
      <c r="B468" s="192">
        <v>302320</v>
      </c>
      <c r="C468" s="193">
        <v>20010</v>
      </c>
      <c r="D468" s="193" t="s">
        <v>1</v>
      </c>
      <c r="E468" s="194">
        <v>0.87903935185185178</v>
      </c>
      <c r="F468" s="195">
        <v>0.87903935185185178</v>
      </c>
      <c r="I468" s="173">
        <f>(F468-E468)*86400</f>
        <v>0</v>
      </c>
      <c r="J468" s="2">
        <f>L468*J471/L471</f>
        <v>10.278769464486915</v>
      </c>
      <c r="K468" s="3">
        <v>10.278769464486915</v>
      </c>
      <c r="L468" s="173">
        <v>15.92</v>
      </c>
      <c r="M468" s="38">
        <f t="shared" ref="M468:M513" si="60">L468/K468*0.0113636*60</f>
        <v>1.0560126635296438</v>
      </c>
      <c r="N468" s="3">
        <f>K468</f>
        <v>10.278769464486915</v>
      </c>
      <c r="O468" s="3">
        <v>10.278769464486915</v>
      </c>
      <c r="P468" s="4">
        <f t="shared" ref="P468:P513" si="61">O468/60</f>
        <v>0.17131282440811527</v>
      </c>
      <c r="Q468" s="173">
        <f>L468</f>
        <v>15.92</v>
      </c>
      <c r="R468" s="173">
        <v>15.92</v>
      </c>
      <c r="S468" s="173">
        <v>1</v>
      </c>
      <c r="X468" s="4">
        <v>0.17131282440811527</v>
      </c>
      <c r="Y468" s="173">
        <v>15.92</v>
      </c>
      <c r="Z468" s="38">
        <v>1.0560126635296438</v>
      </c>
    </row>
    <row r="469" spans="2:26" x14ac:dyDescent="0.25">
      <c r="B469" s="196">
        <v>302320</v>
      </c>
      <c r="C469" s="197">
        <v>20021</v>
      </c>
      <c r="D469" s="197" t="s">
        <v>0</v>
      </c>
      <c r="E469" s="198">
        <v>0.87922453703703696</v>
      </c>
      <c r="F469" s="199">
        <v>0.87928240740740737</v>
      </c>
      <c r="I469" s="173">
        <f>(F469-E469)*86400</f>
        <v>5.000000000003979</v>
      </c>
      <c r="J469" s="2">
        <f>(E470-E469)*86400</f>
        <v>5.000000000003979</v>
      </c>
      <c r="M469" s="38"/>
      <c r="N469" s="3">
        <f>N468+K469</f>
        <v>10.278769464486915</v>
      </c>
      <c r="O469" s="3"/>
      <c r="P469" s="4"/>
      <c r="Q469" s="173">
        <f t="shared" ref="Q469:Q513" si="62">Q468+L469</f>
        <v>15.92</v>
      </c>
      <c r="X469" s="4">
        <v>0.45464615774144856</v>
      </c>
      <c r="Y469" s="173">
        <v>42.25</v>
      </c>
      <c r="Z469" s="38">
        <v>1.0560126635294118</v>
      </c>
    </row>
    <row r="470" spans="2:26" x14ac:dyDescent="0.25">
      <c r="B470" s="196">
        <v>302320</v>
      </c>
      <c r="C470" s="197">
        <v>20009</v>
      </c>
      <c r="D470" s="197" t="s">
        <v>589</v>
      </c>
      <c r="E470" s="198">
        <v>0.87928240740740737</v>
      </c>
      <c r="F470" s="199">
        <v>0.87929398148148152</v>
      </c>
      <c r="I470" s="142">
        <f t="shared" ref="I470:I513" si="63">(F470-E470)*86400</f>
        <v>1.0000000000065512</v>
      </c>
      <c r="J470" s="120">
        <f t="shared" ref="J470:J512" si="64">(E471-E470)*86400</f>
        <v>1.0000000000065512</v>
      </c>
      <c r="K470" s="142"/>
      <c r="L470" s="142"/>
      <c r="M470" s="38"/>
      <c r="N470" s="3">
        <f t="shared" ref="N470:N513" si="65">N469+K470</f>
        <v>10.278769464486915</v>
      </c>
      <c r="O470" s="3"/>
      <c r="P470" s="4"/>
      <c r="Q470" s="173">
        <f t="shared" si="62"/>
        <v>15.92</v>
      </c>
      <c r="X470" s="4">
        <v>0.93797949107478185</v>
      </c>
      <c r="Y470" s="173">
        <v>73</v>
      </c>
      <c r="Z470" s="38">
        <v>0.72296006896551712</v>
      </c>
    </row>
    <row r="471" spans="2:26" x14ac:dyDescent="0.25">
      <c r="B471" s="196">
        <v>302320</v>
      </c>
      <c r="C471" s="197">
        <v>20021</v>
      </c>
      <c r="D471" s="197" t="s">
        <v>0</v>
      </c>
      <c r="E471" s="198">
        <v>0.87929398148148152</v>
      </c>
      <c r="F471" s="199">
        <v>0.87949074074074074</v>
      </c>
      <c r="I471" s="173">
        <f t="shared" si="63"/>
        <v>16.999999999996263</v>
      </c>
      <c r="J471" s="2">
        <f t="shared" si="64"/>
        <v>16.999999999996263</v>
      </c>
      <c r="K471" s="173">
        <v>17</v>
      </c>
      <c r="L471" s="173">
        <v>26.33</v>
      </c>
      <c r="M471" s="38">
        <f t="shared" si="60"/>
        <v>1.0560126635294118</v>
      </c>
      <c r="N471" s="3">
        <f t="shared" si="65"/>
        <v>27.278769464486913</v>
      </c>
      <c r="O471" s="3">
        <v>27.278769464486913</v>
      </c>
      <c r="P471" s="4">
        <f t="shared" si="61"/>
        <v>0.45464615774144856</v>
      </c>
      <c r="Q471" s="173">
        <f t="shared" si="62"/>
        <v>42.25</v>
      </c>
      <c r="R471" s="173">
        <v>42.25</v>
      </c>
      <c r="S471" s="173">
        <v>2</v>
      </c>
      <c r="X471" s="4">
        <v>1.6213128244081152</v>
      </c>
      <c r="Y471" s="173">
        <v>113.5</v>
      </c>
      <c r="Z471" s="38">
        <v>0.67350117073170734</v>
      </c>
    </row>
    <row r="472" spans="2:26" x14ac:dyDescent="0.25">
      <c r="B472" s="196">
        <v>302320</v>
      </c>
      <c r="C472" s="197">
        <v>20017</v>
      </c>
      <c r="D472" s="197" t="s">
        <v>5</v>
      </c>
      <c r="E472" s="198">
        <v>0.87949074074074074</v>
      </c>
      <c r="F472" s="199">
        <v>0.87949074074074074</v>
      </c>
      <c r="I472" s="173">
        <f t="shared" si="63"/>
        <v>0</v>
      </c>
      <c r="J472" s="2">
        <f t="shared" si="64"/>
        <v>29.000000000007731</v>
      </c>
      <c r="K472" s="173">
        <v>29</v>
      </c>
      <c r="L472" s="173">
        <v>30.75</v>
      </c>
      <c r="M472" s="38">
        <f t="shared" si="60"/>
        <v>0.72296006896551712</v>
      </c>
      <c r="N472" s="3">
        <f t="shared" si="65"/>
        <v>56.278769464486913</v>
      </c>
      <c r="O472" s="3">
        <v>56.278769464486913</v>
      </c>
      <c r="P472" s="4">
        <f t="shared" si="61"/>
        <v>0.93797949107478185</v>
      </c>
      <c r="Q472" s="173">
        <f t="shared" si="62"/>
        <v>73</v>
      </c>
      <c r="R472" s="173">
        <v>73</v>
      </c>
      <c r="S472" s="173">
        <v>3</v>
      </c>
      <c r="X472" s="4">
        <v>1.837979491074782</v>
      </c>
      <c r="Y472" s="173">
        <v>143.07999999999998</v>
      </c>
      <c r="Z472" s="38">
        <v>1.5513936369230767</v>
      </c>
    </row>
    <row r="473" spans="2:26" x14ac:dyDescent="0.25">
      <c r="B473" s="196">
        <v>302320</v>
      </c>
      <c r="C473" s="197">
        <v>20030</v>
      </c>
      <c r="D473" s="197" t="s">
        <v>6</v>
      </c>
      <c r="E473" s="198">
        <v>0.87982638888888898</v>
      </c>
      <c r="F473" s="199">
        <v>0.88011574074074073</v>
      </c>
      <c r="I473" s="173">
        <f t="shared" si="63"/>
        <v>24.999999999991118</v>
      </c>
      <c r="J473" s="2">
        <f t="shared" si="64"/>
        <v>24.999999999991118</v>
      </c>
      <c r="K473" s="173">
        <v>41</v>
      </c>
      <c r="L473" s="173">
        <v>40.5</v>
      </c>
      <c r="M473" s="38">
        <f t="shared" si="60"/>
        <v>0.67350117073170734</v>
      </c>
      <c r="N473" s="3">
        <f t="shared" si="65"/>
        <v>97.278769464486913</v>
      </c>
      <c r="O473" s="3">
        <v>97.278769464486913</v>
      </c>
      <c r="P473" s="4">
        <f t="shared" si="61"/>
        <v>1.6213128244081152</v>
      </c>
      <c r="Q473" s="173">
        <f t="shared" si="62"/>
        <v>113.5</v>
      </c>
      <c r="R473" s="173">
        <v>113.5</v>
      </c>
      <c r="S473" s="173">
        <v>4</v>
      </c>
      <c r="X473" s="4">
        <v>2.2213128244081153</v>
      </c>
      <c r="Y473" s="173">
        <v>171.15999999999997</v>
      </c>
      <c r="Z473" s="38">
        <v>0.83240840347826084</v>
      </c>
    </row>
    <row r="474" spans="2:26" x14ac:dyDescent="0.25">
      <c r="B474" s="196">
        <v>302320</v>
      </c>
      <c r="C474" s="197">
        <v>20052</v>
      </c>
      <c r="D474" s="197" t="s">
        <v>7</v>
      </c>
      <c r="E474" s="198">
        <v>0.88011574074074073</v>
      </c>
      <c r="F474" s="199">
        <v>0.8803009259259259</v>
      </c>
      <c r="I474" s="46">
        <f t="shared" si="63"/>
        <v>15.999999999999304</v>
      </c>
      <c r="J474" s="49">
        <f t="shared" si="64"/>
        <v>15.999999999999304</v>
      </c>
      <c r="K474" s="46"/>
      <c r="L474" s="46"/>
      <c r="M474" s="38"/>
      <c r="N474" s="3">
        <f t="shared" si="65"/>
        <v>97.278769464486913</v>
      </c>
      <c r="O474" s="3"/>
      <c r="P474" s="4"/>
      <c r="Q474" s="173">
        <f t="shared" si="62"/>
        <v>113.5</v>
      </c>
      <c r="U474" s="173">
        <v>6</v>
      </c>
      <c r="V474" s="173">
        <v>52</v>
      </c>
      <c r="X474" s="4">
        <v>2.6546461577414484</v>
      </c>
      <c r="Y474" s="173">
        <v>197.15999999999997</v>
      </c>
      <c r="Z474" s="38">
        <v>0.68181599999999998</v>
      </c>
    </row>
    <row r="475" spans="2:26" x14ac:dyDescent="0.25">
      <c r="B475" s="196">
        <v>302320</v>
      </c>
      <c r="C475" s="197">
        <v>20035</v>
      </c>
      <c r="D475" s="197" t="s">
        <v>8</v>
      </c>
      <c r="E475" s="198">
        <v>0.8803009259259259</v>
      </c>
      <c r="F475" s="199">
        <v>0.88045138888888885</v>
      </c>
      <c r="I475" s="173">
        <f t="shared" si="63"/>
        <v>12.999999999998835</v>
      </c>
      <c r="J475" s="2">
        <f t="shared" si="64"/>
        <v>12.999999999998835</v>
      </c>
      <c r="K475" s="173">
        <v>13</v>
      </c>
      <c r="L475" s="173">
        <v>29.58</v>
      </c>
      <c r="M475" s="38">
        <f t="shared" si="60"/>
        <v>1.5513936369230767</v>
      </c>
      <c r="N475" s="3">
        <f t="shared" si="65"/>
        <v>110.27876946448691</v>
      </c>
      <c r="O475" s="3">
        <v>110.27876946448691</v>
      </c>
      <c r="P475" s="4">
        <f t="shared" si="61"/>
        <v>1.837979491074782</v>
      </c>
      <c r="Q475" s="173">
        <f t="shared" si="62"/>
        <v>143.07999999999998</v>
      </c>
      <c r="R475" s="173">
        <v>143.07999999999998</v>
      </c>
      <c r="S475" s="173">
        <v>5</v>
      </c>
      <c r="X475" s="4">
        <v>3.0046461577414485</v>
      </c>
      <c r="Y475" s="173">
        <v>212.82999999999996</v>
      </c>
      <c r="Z475" s="38">
        <v>0.50876460571428572</v>
      </c>
    </row>
    <row r="476" spans="2:26" x14ac:dyDescent="0.25">
      <c r="B476" s="196">
        <v>302320</v>
      </c>
      <c r="C476" s="197">
        <v>20052</v>
      </c>
      <c r="D476" s="197" t="s">
        <v>7</v>
      </c>
      <c r="E476" s="198">
        <v>0.88045138888888885</v>
      </c>
      <c r="F476" s="199">
        <v>0.88045138888888885</v>
      </c>
      <c r="I476" s="173">
        <f t="shared" si="63"/>
        <v>0</v>
      </c>
      <c r="J476" s="2">
        <f t="shared" si="64"/>
        <v>22.9999999999972</v>
      </c>
      <c r="K476" s="173">
        <v>23</v>
      </c>
      <c r="L476" s="173">
        <v>28.08</v>
      </c>
      <c r="M476" s="38">
        <f t="shared" si="60"/>
        <v>0.83240840347826084</v>
      </c>
      <c r="N476" s="3">
        <f t="shared" si="65"/>
        <v>133.27876946448691</v>
      </c>
      <c r="O476" s="3">
        <v>133.27876946448691</v>
      </c>
      <c r="P476" s="4">
        <f t="shared" si="61"/>
        <v>2.2213128244081153</v>
      </c>
      <c r="Q476" s="173">
        <f t="shared" si="62"/>
        <v>171.15999999999997</v>
      </c>
      <c r="R476" s="173">
        <v>171.15999999999997</v>
      </c>
      <c r="S476" s="173">
        <v>6</v>
      </c>
      <c r="X476" s="4">
        <v>3.337979491074782</v>
      </c>
      <c r="Y476" s="173">
        <v>237.32999999999996</v>
      </c>
      <c r="Z476" s="38">
        <v>0.83522460000000009</v>
      </c>
    </row>
    <row r="477" spans="2:26" x14ac:dyDescent="0.25">
      <c r="B477" s="196">
        <v>302320</v>
      </c>
      <c r="C477" s="197">
        <v>20056</v>
      </c>
      <c r="D477" s="197" t="s">
        <v>9</v>
      </c>
      <c r="E477" s="198">
        <v>0.88071759259259252</v>
      </c>
      <c r="F477" s="199">
        <v>0.88101851851851853</v>
      </c>
      <c r="I477" s="173">
        <f t="shared" si="63"/>
        <v>26.000000000007262</v>
      </c>
      <c r="J477" s="2">
        <f t="shared" si="64"/>
        <v>26.000000000007262</v>
      </c>
      <c r="K477" s="173">
        <v>26</v>
      </c>
      <c r="L477" s="173">
        <v>26</v>
      </c>
      <c r="M477" s="38">
        <f t="shared" si="60"/>
        <v>0.68181599999999998</v>
      </c>
      <c r="N477" s="3">
        <f t="shared" si="65"/>
        <v>159.27876946448691</v>
      </c>
      <c r="O477" s="3">
        <v>159.27876946448691</v>
      </c>
      <c r="P477" s="4">
        <f t="shared" si="61"/>
        <v>2.6546461577414484</v>
      </c>
      <c r="Q477" s="173">
        <f t="shared" si="62"/>
        <v>197.15999999999997</v>
      </c>
      <c r="R477" s="173">
        <v>197.15999999999997</v>
      </c>
      <c r="S477" s="173">
        <v>7</v>
      </c>
      <c r="X477" s="4">
        <v>3.6546461577414484</v>
      </c>
      <c r="Y477" s="173">
        <v>273.32999999999993</v>
      </c>
      <c r="Z477" s="38">
        <v>1.2918618947368421</v>
      </c>
    </row>
    <row r="478" spans="2:26" x14ac:dyDescent="0.25">
      <c r="B478" s="196">
        <v>302320</v>
      </c>
      <c r="C478" s="197">
        <v>20059</v>
      </c>
      <c r="D478" s="197" t="s">
        <v>10</v>
      </c>
      <c r="E478" s="198">
        <v>0.88101851851851853</v>
      </c>
      <c r="F478" s="199">
        <v>0.88101851851851853</v>
      </c>
      <c r="I478" s="173">
        <f t="shared" si="63"/>
        <v>0</v>
      </c>
      <c r="J478" s="2">
        <f t="shared" si="64"/>
        <v>20.99999999999369</v>
      </c>
      <c r="K478" s="173">
        <v>21</v>
      </c>
      <c r="L478" s="173">
        <v>15.67</v>
      </c>
      <c r="M478" s="38">
        <f t="shared" si="60"/>
        <v>0.50876460571428572</v>
      </c>
      <c r="N478" s="3">
        <f t="shared" si="65"/>
        <v>180.27876946448691</v>
      </c>
      <c r="O478" s="3">
        <v>180.27876946448691</v>
      </c>
      <c r="P478" s="4">
        <f t="shared" si="61"/>
        <v>3.0046461577414485</v>
      </c>
      <c r="Q478" s="173">
        <f t="shared" si="62"/>
        <v>212.82999999999996</v>
      </c>
      <c r="R478" s="173">
        <v>212.82999999999996</v>
      </c>
      <c r="S478" s="173">
        <v>8</v>
      </c>
      <c r="X478" s="4">
        <v>4.0046461577414485</v>
      </c>
      <c r="Y478" s="173">
        <v>300.57999999999993</v>
      </c>
      <c r="Z478" s="38">
        <v>0.88473742857142856</v>
      </c>
    </row>
    <row r="479" spans="2:26" x14ac:dyDescent="0.25">
      <c r="B479" s="196">
        <v>302320</v>
      </c>
      <c r="C479" s="197">
        <v>20044</v>
      </c>
      <c r="D479" s="197" t="s">
        <v>180</v>
      </c>
      <c r="E479" s="198">
        <v>0.88126157407407402</v>
      </c>
      <c r="F479" s="199">
        <v>0.88149305555555557</v>
      </c>
      <c r="I479" s="173">
        <f t="shared" si="63"/>
        <v>20.000000000006324</v>
      </c>
      <c r="J479" s="2">
        <f t="shared" si="64"/>
        <v>20.000000000006324</v>
      </c>
      <c r="K479" s="173">
        <v>20</v>
      </c>
      <c r="L479" s="173">
        <v>24.5</v>
      </c>
      <c r="M479" s="38">
        <f t="shared" si="60"/>
        <v>0.83522460000000009</v>
      </c>
      <c r="N479" s="3">
        <f t="shared" si="65"/>
        <v>200.27876946448691</v>
      </c>
      <c r="O479" s="3">
        <v>200.27876946448691</v>
      </c>
      <c r="P479" s="4">
        <f t="shared" si="61"/>
        <v>3.337979491074782</v>
      </c>
      <c r="Q479" s="173">
        <f t="shared" si="62"/>
        <v>237.32999999999996</v>
      </c>
      <c r="R479" s="173">
        <v>237.32999999999996</v>
      </c>
      <c r="S479" s="173">
        <v>9</v>
      </c>
      <c r="X479" s="4">
        <v>4.6213128244081156</v>
      </c>
      <c r="Y479" s="173">
        <v>334.61999999999995</v>
      </c>
      <c r="Z479" s="38">
        <v>0.62727071999999995</v>
      </c>
    </row>
    <row r="480" spans="2:26" x14ac:dyDescent="0.25">
      <c r="B480" s="196">
        <v>302320</v>
      </c>
      <c r="C480" s="197">
        <v>20045</v>
      </c>
      <c r="D480" s="197" t="s">
        <v>14</v>
      </c>
      <c r="E480" s="198">
        <v>0.88149305555555557</v>
      </c>
      <c r="F480" s="199">
        <v>0.88171296296296298</v>
      </c>
      <c r="I480" s="173">
        <f t="shared" si="63"/>
        <v>18.999999999999773</v>
      </c>
      <c r="J480" s="2">
        <f t="shared" si="64"/>
        <v>18.999999999999773</v>
      </c>
      <c r="K480" s="173">
        <v>19</v>
      </c>
      <c r="L480" s="173">
        <v>36</v>
      </c>
      <c r="M480" s="38">
        <f t="shared" si="60"/>
        <v>1.2918618947368421</v>
      </c>
      <c r="N480" s="3">
        <f t="shared" si="65"/>
        <v>219.27876946448691</v>
      </c>
      <c r="O480" s="3">
        <v>219.27876946448691</v>
      </c>
      <c r="P480" s="4">
        <f t="shared" si="61"/>
        <v>3.6546461577414484</v>
      </c>
      <c r="Q480" s="173">
        <f t="shared" si="62"/>
        <v>273.32999999999993</v>
      </c>
      <c r="R480" s="173">
        <v>273.32999999999993</v>
      </c>
      <c r="S480" s="173">
        <v>10</v>
      </c>
      <c r="X480" s="4">
        <v>5.0546461577414483</v>
      </c>
      <c r="Y480" s="173">
        <v>361.28999999999996</v>
      </c>
      <c r="Z480" s="38">
        <v>0.6993858738461538</v>
      </c>
    </row>
    <row r="481" spans="2:26" x14ac:dyDescent="0.25">
      <c r="B481" s="196">
        <v>302320</v>
      </c>
      <c r="C481" s="197">
        <v>20049</v>
      </c>
      <c r="D481" s="197" t="s">
        <v>13</v>
      </c>
      <c r="E481" s="198">
        <v>0.88171296296296298</v>
      </c>
      <c r="F481" s="199">
        <v>0.88171296296296298</v>
      </c>
      <c r="I481" s="173">
        <f t="shared" si="63"/>
        <v>0</v>
      </c>
      <c r="J481" s="2">
        <f t="shared" si="64"/>
        <v>20.99999999999369</v>
      </c>
      <c r="K481" s="173">
        <v>21</v>
      </c>
      <c r="L481" s="173">
        <v>27.25</v>
      </c>
      <c r="M481" s="38">
        <f t="shared" si="60"/>
        <v>0.88473742857142856</v>
      </c>
      <c r="N481" s="3">
        <f t="shared" si="65"/>
        <v>240.27876946448691</v>
      </c>
      <c r="O481" s="3">
        <v>240.27876946448691</v>
      </c>
      <c r="P481" s="4">
        <f t="shared" si="61"/>
        <v>4.0046461577414485</v>
      </c>
      <c r="Q481" s="173">
        <f t="shared" si="62"/>
        <v>300.57999999999993</v>
      </c>
      <c r="R481" s="173">
        <v>300.57999999999993</v>
      </c>
      <c r="S481" s="173">
        <v>11</v>
      </c>
      <c r="X481" s="4">
        <v>5.4713128244081153</v>
      </c>
      <c r="Y481" s="173">
        <v>389.71</v>
      </c>
      <c r="Z481" s="38">
        <v>0.77508842879999995</v>
      </c>
    </row>
    <row r="482" spans="2:26" x14ac:dyDescent="0.25">
      <c r="B482" s="196">
        <v>302320</v>
      </c>
      <c r="C482" s="197">
        <v>20050</v>
      </c>
      <c r="D482" s="197" t="s">
        <v>12</v>
      </c>
      <c r="E482" s="198">
        <v>0.88195601851851846</v>
      </c>
      <c r="F482" s="199">
        <v>0.88238425925925934</v>
      </c>
      <c r="I482" s="173">
        <f t="shared" si="63"/>
        <v>37.000000000012179</v>
      </c>
      <c r="J482" s="2">
        <f t="shared" si="64"/>
        <v>37.000000000012179</v>
      </c>
      <c r="K482" s="173">
        <v>37</v>
      </c>
      <c r="L482" s="173">
        <v>34.04</v>
      </c>
      <c r="M482" s="38">
        <f t="shared" si="60"/>
        <v>0.62727071999999995</v>
      </c>
      <c r="N482" s="3">
        <f t="shared" si="65"/>
        <v>277.27876946448691</v>
      </c>
      <c r="O482" s="3">
        <v>277.27876946448691</v>
      </c>
      <c r="P482" s="4">
        <f t="shared" si="61"/>
        <v>4.6213128244081156</v>
      </c>
      <c r="Q482" s="173">
        <f t="shared" si="62"/>
        <v>334.61999999999995</v>
      </c>
      <c r="R482" s="173">
        <v>334.61999999999995</v>
      </c>
      <c r="S482" s="173">
        <v>12</v>
      </c>
      <c r="X482" s="4">
        <v>5.8546461577414481</v>
      </c>
      <c r="Y482" s="173">
        <v>418.28999999999996</v>
      </c>
      <c r="Z482" s="38">
        <v>0.84723049043478249</v>
      </c>
    </row>
    <row r="483" spans="2:26" x14ac:dyDescent="0.25">
      <c r="B483" s="196">
        <v>302320</v>
      </c>
      <c r="C483" s="197">
        <v>20027</v>
      </c>
      <c r="D483" s="197" t="s">
        <v>38</v>
      </c>
      <c r="E483" s="198">
        <v>0.88238425925925934</v>
      </c>
      <c r="F483" s="199">
        <v>0.88238425925925934</v>
      </c>
      <c r="I483" s="173">
        <f t="shared" si="63"/>
        <v>0</v>
      </c>
      <c r="J483" s="2">
        <f t="shared" si="64"/>
        <v>25.999999999997669</v>
      </c>
      <c r="K483" s="173">
        <v>26</v>
      </c>
      <c r="L483" s="173">
        <v>26.67</v>
      </c>
      <c r="M483" s="38">
        <f t="shared" si="60"/>
        <v>0.6993858738461538</v>
      </c>
      <c r="N483" s="3">
        <f t="shared" si="65"/>
        <v>303.27876946448691</v>
      </c>
      <c r="O483" s="3">
        <v>303.27876946448691</v>
      </c>
      <c r="P483" s="4">
        <f t="shared" si="61"/>
        <v>5.0546461577414483</v>
      </c>
      <c r="Q483" s="173">
        <f t="shared" si="62"/>
        <v>361.28999999999996</v>
      </c>
      <c r="R483" s="173">
        <v>361.28999999999996</v>
      </c>
      <c r="S483" s="173">
        <v>13</v>
      </c>
      <c r="X483" s="4">
        <v>6.1213128244081156</v>
      </c>
      <c r="Y483" s="173">
        <v>452.78999999999996</v>
      </c>
      <c r="Z483" s="38">
        <v>1.47016575</v>
      </c>
    </row>
    <row r="484" spans="2:26" x14ac:dyDescent="0.25">
      <c r="B484" s="196">
        <v>302320</v>
      </c>
      <c r="C484" s="197">
        <v>20025</v>
      </c>
      <c r="D484" s="197" t="s">
        <v>39</v>
      </c>
      <c r="E484" s="198">
        <v>0.88268518518518524</v>
      </c>
      <c r="F484" s="199">
        <v>0.88297453703703699</v>
      </c>
      <c r="I484" s="173">
        <f t="shared" si="63"/>
        <v>24.999999999991118</v>
      </c>
      <c r="J484" s="2">
        <f t="shared" si="64"/>
        <v>24.999999999991118</v>
      </c>
      <c r="K484" s="173">
        <v>25</v>
      </c>
      <c r="L484" s="173">
        <v>28.42</v>
      </c>
      <c r="M484" s="38">
        <f t="shared" si="60"/>
        <v>0.77508842879999995</v>
      </c>
      <c r="N484" s="3">
        <f t="shared" si="65"/>
        <v>328.27876946448691</v>
      </c>
      <c r="O484" s="3">
        <v>328.27876946448691</v>
      </c>
      <c r="P484" s="4">
        <f t="shared" si="61"/>
        <v>5.4713128244081153</v>
      </c>
      <c r="Q484" s="173">
        <f t="shared" si="62"/>
        <v>389.71</v>
      </c>
      <c r="R484" s="173">
        <v>389.71</v>
      </c>
      <c r="S484" s="173">
        <v>14</v>
      </c>
      <c r="X484" s="4">
        <v>6.3546461577414481</v>
      </c>
      <c r="Y484" s="173">
        <v>474.78999999999996</v>
      </c>
      <c r="Z484" s="38">
        <v>1.0714251428571426</v>
      </c>
    </row>
    <row r="485" spans="2:26" x14ac:dyDescent="0.25">
      <c r="B485" s="196">
        <v>302320</v>
      </c>
      <c r="C485" s="197">
        <v>20015</v>
      </c>
      <c r="D485" s="197" t="s">
        <v>37</v>
      </c>
      <c r="E485" s="198">
        <v>0.88297453703703699</v>
      </c>
      <c r="F485" s="199">
        <v>0.88297453703703699</v>
      </c>
      <c r="I485" s="173">
        <f t="shared" si="63"/>
        <v>0</v>
      </c>
      <c r="J485" s="2">
        <f t="shared" si="64"/>
        <v>22.9999999999972</v>
      </c>
      <c r="K485" s="173">
        <v>23</v>
      </c>
      <c r="L485" s="173">
        <v>28.58</v>
      </c>
      <c r="M485" s="38">
        <f t="shared" si="60"/>
        <v>0.84723049043478249</v>
      </c>
      <c r="N485" s="3">
        <f t="shared" si="65"/>
        <v>351.27876946448691</v>
      </c>
      <c r="O485" s="3">
        <v>351.27876946448691</v>
      </c>
      <c r="P485" s="4">
        <f t="shared" si="61"/>
        <v>5.8546461577414481</v>
      </c>
      <c r="Q485" s="173">
        <f t="shared" si="62"/>
        <v>418.28999999999996</v>
      </c>
      <c r="R485" s="173">
        <v>418.28999999999996</v>
      </c>
      <c r="S485" s="173">
        <v>15</v>
      </c>
      <c r="X485" s="4">
        <v>6.7879794910747817</v>
      </c>
      <c r="Y485" s="173">
        <v>505.96</v>
      </c>
      <c r="Z485" s="38">
        <v>0.81739248923076924</v>
      </c>
    </row>
    <row r="486" spans="2:26" x14ac:dyDescent="0.25">
      <c r="B486" s="196">
        <v>302320</v>
      </c>
      <c r="C486" s="197">
        <v>20013</v>
      </c>
      <c r="D486" s="197" t="s">
        <v>36</v>
      </c>
      <c r="E486" s="198">
        <v>0.88324074074074066</v>
      </c>
      <c r="F486" s="199">
        <v>0.88326388888888896</v>
      </c>
      <c r="I486" s="173">
        <f t="shared" si="63"/>
        <v>2.0000000000131024</v>
      </c>
      <c r="J486" s="2">
        <f t="shared" si="64"/>
        <v>2.0000000000131024</v>
      </c>
      <c r="K486" s="173">
        <v>16</v>
      </c>
      <c r="L486" s="173">
        <v>34.5</v>
      </c>
      <c r="M486" s="38">
        <f t="shared" si="60"/>
        <v>1.47016575</v>
      </c>
      <c r="N486" s="3">
        <f t="shared" si="65"/>
        <v>367.27876946448691</v>
      </c>
      <c r="O486" s="3">
        <v>367.27876946448691</v>
      </c>
      <c r="P486" s="4">
        <f t="shared" si="61"/>
        <v>6.1213128244081156</v>
      </c>
      <c r="Q486" s="173">
        <f t="shared" si="62"/>
        <v>452.78999999999996</v>
      </c>
      <c r="R486" s="173">
        <v>452.78999999999996</v>
      </c>
      <c r="S486" s="173">
        <v>16</v>
      </c>
      <c r="X486" s="4">
        <v>7.2879794910747817</v>
      </c>
      <c r="Y486" s="173">
        <v>532.88</v>
      </c>
      <c r="Z486" s="38">
        <v>0.61181622400000002</v>
      </c>
    </row>
    <row r="487" spans="2:26" x14ac:dyDescent="0.25">
      <c r="B487" s="196">
        <v>302320</v>
      </c>
      <c r="C487" s="197">
        <v>20012</v>
      </c>
      <c r="D487" s="197" t="s">
        <v>451</v>
      </c>
      <c r="E487" s="198">
        <v>0.88326388888888896</v>
      </c>
      <c r="F487" s="199">
        <v>0.88342592592592595</v>
      </c>
      <c r="I487" s="142">
        <f t="shared" si="63"/>
        <v>13.999999999995794</v>
      </c>
      <c r="J487" s="120">
        <f t="shared" si="64"/>
        <v>13.999999999995794</v>
      </c>
      <c r="K487" s="142"/>
      <c r="L487" s="142"/>
      <c r="M487" s="38"/>
      <c r="N487" s="3">
        <f t="shared" si="65"/>
        <v>367.27876946448691</v>
      </c>
      <c r="O487" s="3"/>
      <c r="P487" s="4"/>
      <c r="Q487" s="173">
        <f t="shared" si="62"/>
        <v>452.78999999999996</v>
      </c>
      <c r="X487" s="4">
        <v>7.7046461577414487</v>
      </c>
      <c r="Y487" s="173">
        <v>559.21</v>
      </c>
      <c r="Z487" s="38">
        <v>0.71808861119999989</v>
      </c>
    </row>
    <row r="488" spans="2:26" x14ac:dyDescent="0.25">
      <c r="B488" s="196">
        <v>302320</v>
      </c>
      <c r="C488" s="197">
        <v>20001</v>
      </c>
      <c r="D488" s="197" t="s">
        <v>3</v>
      </c>
      <c r="E488" s="198">
        <v>0.88342592592592595</v>
      </c>
      <c r="F488" s="199">
        <v>0.88358796296296294</v>
      </c>
      <c r="I488" s="184">
        <f t="shared" si="63"/>
        <v>13.999999999995794</v>
      </c>
      <c r="J488" s="220">
        <f t="shared" si="64"/>
        <v>13.999999999995794</v>
      </c>
      <c r="K488" s="185">
        <v>14</v>
      </c>
      <c r="L488" s="233">
        <v>22</v>
      </c>
      <c r="M488" s="38">
        <f t="shared" si="60"/>
        <v>1.0714251428571426</v>
      </c>
      <c r="N488" s="3">
        <f t="shared" si="65"/>
        <v>381.27876946448691</v>
      </c>
      <c r="O488" s="3">
        <v>381.27876946448691</v>
      </c>
      <c r="P488" s="4">
        <f t="shared" si="61"/>
        <v>6.3546461577414481</v>
      </c>
      <c r="Q488" s="173">
        <f t="shared" si="62"/>
        <v>474.78999999999996</v>
      </c>
      <c r="R488" s="173">
        <v>474.78999999999996</v>
      </c>
      <c r="S488" s="173">
        <v>17</v>
      </c>
      <c r="X488" s="4">
        <v>8.0879794910747815</v>
      </c>
      <c r="Y488" s="173">
        <v>589.96</v>
      </c>
      <c r="Z488" s="38">
        <v>0.91155834782608691</v>
      </c>
    </row>
    <row r="489" spans="2:26" x14ac:dyDescent="0.25">
      <c r="B489" s="196">
        <v>302320</v>
      </c>
      <c r="C489" s="197">
        <v>20004</v>
      </c>
      <c r="D489" s="197" t="s">
        <v>2</v>
      </c>
      <c r="E489" s="198">
        <v>0.88358796296296294</v>
      </c>
      <c r="F489" s="199">
        <v>0.88365740740740739</v>
      </c>
      <c r="I489" s="186">
        <f t="shared" si="63"/>
        <v>6.0000000000009379</v>
      </c>
      <c r="J489" s="118">
        <f t="shared" si="64"/>
        <v>6.0000000000009379</v>
      </c>
      <c r="K489" s="187">
        <v>26</v>
      </c>
      <c r="L489" s="234">
        <v>31.17</v>
      </c>
      <c r="M489" s="38">
        <f t="shared" si="60"/>
        <v>0.81739248923076924</v>
      </c>
      <c r="N489" s="3">
        <f t="shared" si="65"/>
        <v>407.27876946448691</v>
      </c>
      <c r="O489" s="3">
        <v>407.27876946448691</v>
      </c>
      <c r="P489" s="4">
        <f t="shared" si="61"/>
        <v>6.7879794910747817</v>
      </c>
      <c r="Q489" s="173">
        <f t="shared" si="62"/>
        <v>505.96</v>
      </c>
      <c r="R489" s="173">
        <v>505.96</v>
      </c>
      <c r="S489" s="173">
        <v>18</v>
      </c>
      <c r="X489" s="4">
        <v>8.8046461577414483</v>
      </c>
      <c r="Y489" s="173">
        <v>660.04000000000008</v>
      </c>
      <c r="Z489" s="38">
        <v>1.1112015181395347</v>
      </c>
    </row>
    <row r="490" spans="2:26" x14ac:dyDescent="0.25">
      <c r="B490" s="196">
        <v>302320</v>
      </c>
      <c r="C490" s="197">
        <v>20011</v>
      </c>
      <c r="D490" s="197" t="s">
        <v>40</v>
      </c>
      <c r="E490" s="198">
        <v>0.88365740740740739</v>
      </c>
      <c r="F490" s="199">
        <v>0.88366898148148154</v>
      </c>
      <c r="I490" s="190">
        <f t="shared" si="63"/>
        <v>1.0000000000065512</v>
      </c>
      <c r="J490" s="235">
        <f t="shared" si="64"/>
        <v>1.0000000000065512</v>
      </c>
      <c r="K490" s="191"/>
      <c r="L490" s="236"/>
      <c r="M490" s="38"/>
      <c r="N490" s="3">
        <f t="shared" si="65"/>
        <v>407.27876946448691</v>
      </c>
      <c r="O490" s="3"/>
      <c r="P490" s="4"/>
      <c r="Q490" s="173">
        <f t="shared" si="62"/>
        <v>505.96</v>
      </c>
      <c r="X490" s="4">
        <v>8.9213128244081155</v>
      </c>
      <c r="Y490" s="173">
        <v>689.62000000000012</v>
      </c>
      <c r="Z490" s="38">
        <v>2.8811596114285711</v>
      </c>
    </row>
    <row r="491" spans="2:26" x14ac:dyDescent="0.25">
      <c r="B491" s="196">
        <v>302320</v>
      </c>
      <c r="C491" s="197">
        <v>20004</v>
      </c>
      <c r="D491" s="197" t="s">
        <v>2</v>
      </c>
      <c r="E491" s="198">
        <v>0.88366898148148154</v>
      </c>
      <c r="F491" s="199">
        <v>0.88371527777777781</v>
      </c>
      <c r="I491" s="100">
        <f t="shared" si="63"/>
        <v>3.9999999999974278</v>
      </c>
      <c r="J491" s="99">
        <f t="shared" si="64"/>
        <v>3.9999999999974278</v>
      </c>
      <c r="K491" s="97"/>
      <c r="L491" s="238"/>
      <c r="M491" s="38"/>
      <c r="N491" s="3">
        <f t="shared" si="65"/>
        <v>407.27876946448691</v>
      </c>
      <c r="O491" s="3"/>
      <c r="P491" s="4"/>
      <c r="Q491" s="173">
        <f t="shared" si="62"/>
        <v>505.96</v>
      </c>
      <c r="U491" s="173" t="s">
        <v>599</v>
      </c>
      <c r="V491" s="173" t="s">
        <v>598</v>
      </c>
      <c r="X491" s="4">
        <v>9.154646157741448</v>
      </c>
      <c r="Y491" s="173">
        <v>713.41000000000008</v>
      </c>
      <c r="Z491" s="38">
        <v>1.1586001885714285</v>
      </c>
    </row>
    <row r="492" spans="2:26" x14ac:dyDescent="0.25">
      <c r="B492" s="196">
        <v>302320</v>
      </c>
      <c r="C492" s="197">
        <v>20011</v>
      </c>
      <c r="D492" s="197" t="s">
        <v>40</v>
      </c>
      <c r="E492" s="198">
        <v>0.88371527777777781</v>
      </c>
      <c r="F492" s="199">
        <v>0.88380787037037034</v>
      </c>
      <c r="I492" s="190">
        <f t="shared" si="63"/>
        <v>7.9999999999948557</v>
      </c>
      <c r="J492" s="235">
        <f t="shared" si="64"/>
        <v>7.9999999999948557</v>
      </c>
      <c r="K492" s="191"/>
      <c r="L492" s="236"/>
      <c r="M492" s="38"/>
      <c r="N492" s="3">
        <f t="shared" si="65"/>
        <v>407.27876946448691</v>
      </c>
      <c r="O492" s="3"/>
      <c r="P492" s="4"/>
      <c r="Q492" s="173">
        <f t="shared" si="62"/>
        <v>505.96</v>
      </c>
      <c r="X492" s="4">
        <v>9.4379794910747812</v>
      </c>
      <c r="Y492" s="173">
        <v>726.58</v>
      </c>
      <c r="Z492" s="38">
        <v>0.52820686588235288</v>
      </c>
    </row>
    <row r="493" spans="2:26" x14ac:dyDescent="0.25">
      <c r="B493" s="196">
        <v>302320</v>
      </c>
      <c r="C493" s="197">
        <v>20004</v>
      </c>
      <c r="D493" s="197" t="s">
        <v>2</v>
      </c>
      <c r="E493" s="198">
        <v>0.88380787037037034</v>
      </c>
      <c r="F493" s="199">
        <v>0.88388888888888895</v>
      </c>
      <c r="I493" s="100">
        <f t="shared" si="63"/>
        <v>7.0000000000074891</v>
      </c>
      <c r="J493" s="99">
        <f t="shared" si="64"/>
        <v>7.0000000000074891</v>
      </c>
      <c r="K493" s="97"/>
      <c r="L493" s="238"/>
      <c r="M493" s="38"/>
      <c r="N493" s="3">
        <f t="shared" si="65"/>
        <v>407.27876946448691</v>
      </c>
      <c r="O493" s="3"/>
      <c r="P493" s="4"/>
      <c r="Q493" s="173">
        <f t="shared" si="62"/>
        <v>505.96</v>
      </c>
      <c r="X493" s="4">
        <v>9.8379794910747815</v>
      </c>
      <c r="Y493" s="173">
        <v>753.25</v>
      </c>
      <c r="Z493" s="38">
        <v>0.75766803000000005</v>
      </c>
    </row>
    <row r="494" spans="2:26" x14ac:dyDescent="0.25">
      <c r="B494" s="196">
        <v>302320</v>
      </c>
      <c r="C494" s="197">
        <v>20010</v>
      </c>
      <c r="D494" s="197" t="s">
        <v>1</v>
      </c>
      <c r="E494" s="198">
        <v>0.88388888888888895</v>
      </c>
      <c r="F494" s="199">
        <v>0.88388888888888895</v>
      </c>
      <c r="I494" s="186">
        <f t="shared" si="63"/>
        <v>0</v>
      </c>
      <c r="J494" s="118">
        <f t="shared" si="64"/>
        <v>25.999999999997669</v>
      </c>
      <c r="K494" s="187">
        <v>30</v>
      </c>
      <c r="L494" s="234">
        <v>26.92</v>
      </c>
      <c r="M494" s="38">
        <f t="shared" si="60"/>
        <v>0.61181622400000002</v>
      </c>
      <c r="N494" s="3">
        <f t="shared" si="65"/>
        <v>437.27876946448691</v>
      </c>
      <c r="O494" s="3">
        <v>437.27876946448691</v>
      </c>
      <c r="P494" s="4">
        <f t="shared" si="61"/>
        <v>7.2879794910747817</v>
      </c>
      <c r="Q494" s="173">
        <f t="shared" si="62"/>
        <v>532.88</v>
      </c>
      <c r="R494" s="173">
        <v>532.88</v>
      </c>
      <c r="S494" s="173">
        <v>19</v>
      </c>
      <c r="X494" s="4">
        <v>10.254646157741449</v>
      </c>
      <c r="Y494" s="173">
        <v>781.67</v>
      </c>
      <c r="Z494" s="38">
        <v>0.77508842879999995</v>
      </c>
    </row>
    <row r="495" spans="2:26" x14ac:dyDescent="0.25">
      <c r="B495" s="196">
        <v>302320</v>
      </c>
      <c r="C495" s="197">
        <v>20236</v>
      </c>
      <c r="D495" s="197" t="s">
        <v>452</v>
      </c>
      <c r="E495" s="198">
        <v>0.88418981481481485</v>
      </c>
      <c r="F495" s="199">
        <v>0.88421296296296292</v>
      </c>
      <c r="I495" s="190">
        <f t="shared" si="63"/>
        <v>1.9999999999939178</v>
      </c>
      <c r="J495" s="235">
        <f t="shared" si="64"/>
        <v>1.9999999999939178</v>
      </c>
      <c r="K495" s="191"/>
      <c r="L495" s="236"/>
      <c r="M495" s="38"/>
      <c r="N495" s="3">
        <f t="shared" si="65"/>
        <v>437.27876946448691</v>
      </c>
      <c r="O495" s="3"/>
      <c r="P495" s="4"/>
      <c r="Q495" s="173">
        <f t="shared" si="62"/>
        <v>532.88</v>
      </c>
      <c r="X495" s="4">
        <v>10.671312824408115</v>
      </c>
      <c r="Y495" s="173">
        <v>810.25</v>
      </c>
      <c r="Z495" s="38">
        <v>0.77945205119999994</v>
      </c>
    </row>
    <row r="496" spans="2:26" x14ac:dyDescent="0.25">
      <c r="B496" s="196">
        <v>302320</v>
      </c>
      <c r="C496" s="197">
        <v>20010</v>
      </c>
      <c r="D496" s="197" t="s">
        <v>1</v>
      </c>
      <c r="E496" s="198">
        <v>0.88421296296296292</v>
      </c>
      <c r="F496" s="199">
        <v>0.88423611111111111</v>
      </c>
      <c r="I496" s="100">
        <f t="shared" si="63"/>
        <v>2.0000000000035101</v>
      </c>
      <c r="J496" s="99">
        <f t="shared" si="64"/>
        <v>2.0000000000035101</v>
      </c>
      <c r="K496" s="97"/>
      <c r="L496" s="238"/>
      <c r="M496" s="38"/>
      <c r="N496" s="3">
        <f t="shared" si="65"/>
        <v>437.27876946448691</v>
      </c>
      <c r="O496" s="3"/>
      <c r="P496" s="4"/>
      <c r="Q496" s="173">
        <f t="shared" si="62"/>
        <v>532.88</v>
      </c>
      <c r="X496" s="4">
        <v>10.887979491074782</v>
      </c>
      <c r="Y496" s="173">
        <v>844.75</v>
      </c>
      <c r="Z496" s="38">
        <v>1.8094347692307693</v>
      </c>
    </row>
    <row r="497" spans="2:37" x14ac:dyDescent="0.25">
      <c r="B497" s="196">
        <v>302320</v>
      </c>
      <c r="C497" s="197">
        <v>20021</v>
      </c>
      <c r="D497" s="197" t="s">
        <v>0</v>
      </c>
      <c r="E497" s="198">
        <v>0.88423611111111111</v>
      </c>
      <c r="F497" s="199">
        <v>0.88452546296296297</v>
      </c>
      <c r="I497" s="188">
        <f t="shared" si="63"/>
        <v>25.000000000000711</v>
      </c>
      <c r="J497" s="218">
        <f t="shared" si="64"/>
        <v>25.000000000000711</v>
      </c>
      <c r="K497" s="189">
        <v>25</v>
      </c>
      <c r="L497" s="237">
        <v>26.33</v>
      </c>
      <c r="M497" s="38">
        <f t="shared" si="60"/>
        <v>0.71808861119999989</v>
      </c>
      <c r="N497" s="3">
        <f t="shared" si="65"/>
        <v>462.27876946448691</v>
      </c>
      <c r="O497" s="3">
        <v>462.27876946448691</v>
      </c>
      <c r="P497" s="4">
        <f t="shared" si="61"/>
        <v>7.7046461577414487</v>
      </c>
      <c r="Q497" s="173">
        <f t="shared" si="62"/>
        <v>559.21</v>
      </c>
      <c r="R497" s="173">
        <v>559.21</v>
      </c>
      <c r="S497" s="173">
        <v>20</v>
      </c>
      <c r="X497" s="4">
        <v>11.171312824408115</v>
      </c>
      <c r="Y497" s="173">
        <v>866.75</v>
      </c>
      <c r="Z497" s="38">
        <v>0.88235011764705884</v>
      </c>
    </row>
    <row r="498" spans="2:37" x14ac:dyDescent="0.25">
      <c r="B498" s="196">
        <v>302320</v>
      </c>
      <c r="C498" s="197">
        <v>20017</v>
      </c>
      <c r="D498" s="197" t="s">
        <v>5</v>
      </c>
      <c r="E498" s="198">
        <v>0.88452546296296297</v>
      </c>
      <c r="F498" s="199">
        <v>0.88452546296296297</v>
      </c>
      <c r="I498" s="173">
        <f t="shared" si="63"/>
        <v>0</v>
      </c>
      <c r="J498" s="2">
        <f t="shared" si="64"/>
        <v>21.000000000003283</v>
      </c>
      <c r="K498" s="173">
        <v>23</v>
      </c>
      <c r="L498" s="173">
        <v>30.75</v>
      </c>
      <c r="M498" s="38">
        <f t="shared" si="60"/>
        <v>0.91155834782608691</v>
      </c>
      <c r="N498" s="3">
        <f t="shared" si="65"/>
        <v>485.27876946448691</v>
      </c>
      <c r="O498" s="3">
        <v>485.27876946448691</v>
      </c>
      <c r="P498" s="4">
        <f t="shared" si="61"/>
        <v>8.0879794910747815</v>
      </c>
      <c r="Q498" s="173">
        <f t="shared" si="62"/>
        <v>589.96</v>
      </c>
      <c r="R498" s="173">
        <v>589.96</v>
      </c>
      <c r="S498" s="173">
        <v>21</v>
      </c>
      <c r="X498" s="4">
        <v>11.287979491074783</v>
      </c>
      <c r="Y498" s="173">
        <v>897.92</v>
      </c>
      <c r="Z498" s="38">
        <v>3.0360292457142855</v>
      </c>
    </row>
    <row r="499" spans="2:37" x14ac:dyDescent="0.25">
      <c r="B499" s="196">
        <v>302320</v>
      </c>
      <c r="C499" s="197">
        <v>20030</v>
      </c>
      <c r="D499" s="197" t="s">
        <v>6</v>
      </c>
      <c r="E499" s="198">
        <v>0.88476851851851857</v>
      </c>
      <c r="F499" s="199">
        <v>0.88478009259259249</v>
      </c>
      <c r="I499" s="46">
        <f t="shared" si="63"/>
        <v>0.99999999998736655</v>
      </c>
      <c r="J499" s="49">
        <f t="shared" si="64"/>
        <v>0.99999999998736655</v>
      </c>
      <c r="K499" s="46"/>
      <c r="L499" s="46"/>
      <c r="M499" s="38"/>
      <c r="N499" s="3">
        <f t="shared" si="65"/>
        <v>485.27876946448691</v>
      </c>
      <c r="O499" s="3"/>
      <c r="P499" s="4"/>
      <c r="Q499" s="173">
        <f t="shared" si="62"/>
        <v>589.96</v>
      </c>
      <c r="X499" s="4">
        <v>11.329151558233361</v>
      </c>
      <c r="Y499" s="173">
        <v>908.92</v>
      </c>
      <c r="Z499" s="38">
        <v>3.0360292457151985</v>
      </c>
      <c r="AC499" s="483">
        <v>302320</v>
      </c>
      <c r="AD499" s="483">
        <v>20008</v>
      </c>
      <c r="AE499" s="485">
        <v>42616</v>
      </c>
      <c r="AF499" s="483">
        <v>4</v>
      </c>
      <c r="AG499" s="486">
        <v>970.42</v>
      </c>
      <c r="AH499" s="381">
        <v>0.87903935185185178</v>
      </c>
      <c r="AI499" s="489" t="s">
        <v>807</v>
      </c>
      <c r="AJ499" s="489">
        <v>1.408447</v>
      </c>
      <c r="AK499" s="381">
        <v>0.88701388888888888</v>
      </c>
    </row>
    <row r="500" spans="2:37" x14ac:dyDescent="0.25">
      <c r="B500" s="196">
        <v>302320</v>
      </c>
      <c r="C500" s="197">
        <v>20017</v>
      </c>
      <c r="D500" s="197" t="s">
        <v>5</v>
      </c>
      <c r="E500" s="198">
        <v>0.88478009259259249</v>
      </c>
      <c r="F500" s="199">
        <v>0.88479166666666664</v>
      </c>
      <c r="I500" s="46">
        <f t="shared" si="63"/>
        <v>1.0000000000065512</v>
      </c>
      <c r="J500" s="49">
        <f t="shared" si="64"/>
        <v>1.0000000000065512</v>
      </c>
      <c r="K500" s="46"/>
      <c r="L500" s="46"/>
      <c r="M500" s="38"/>
      <c r="N500" s="3">
        <f t="shared" si="65"/>
        <v>485.27876946448691</v>
      </c>
      <c r="O500" s="3"/>
      <c r="P500" s="4"/>
      <c r="Q500" s="173">
        <f t="shared" si="62"/>
        <v>589.96</v>
      </c>
      <c r="X500" s="4"/>
      <c r="Z500" s="38"/>
    </row>
    <row r="501" spans="2:37" x14ac:dyDescent="0.25">
      <c r="B501" s="196">
        <v>302320</v>
      </c>
      <c r="C501" s="197">
        <v>20030</v>
      </c>
      <c r="D501" s="197" t="s">
        <v>6</v>
      </c>
      <c r="E501" s="198">
        <v>0.88479166666666664</v>
      </c>
      <c r="F501" s="199">
        <v>0.88528935185185187</v>
      </c>
      <c r="I501" s="210">
        <f t="shared" si="63"/>
        <v>43.000000000003524</v>
      </c>
      <c r="J501" s="211">
        <f t="shared" si="64"/>
        <v>43.000000000003524</v>
      </c>
      <c r="K501" s="210">
        <v>43</v>
      </c>
      <c r="L501" s="210">
        <v>70.08</v>
      </c>
      <c r="M501" s="38">
        <f t="shared" si="60"/>
        <v>1.1112015181395347</v>
      </c>
      <c r="N501" s="3">
        <f t="shared" si="65"/>
        <v>528.27876946448691</v>
      </c>
      <c r="O501" s="3">
        <v>528.27876946448691</v>
      </c>
      <c r="P501" s="4">
        <f t="shared" si="61"/>
        <v>8.8046461577414483</v>
      </c>
      <c r="Q501" s="173">
        <f t="shared" si="62"/>
        <v>660.04000000000008</v>
      </c>
      <c r="R501" s="173">
        <v>660.04000000000008</v>
      </c>
      <c r="S501" s="173">
        <v>22</v>
      </c>
      <c r="T501" s="173">
        <v>1</v>
      </c>
      <c r="U501" s="173">
        <v>2</v>
      </c>
      <c r="V501" s="173">
        <v>35</v>
      </c>
    </row>
    <row r="502" spans="2:37" x14ac:dyDescent="0.25">
      <c r="B502" s="196">
        <v>302320</v>
      </c>
      <c r="C502" s="197">
        <v>20052</v>
      </c>
      <c r="D502" s="197" t="s">
        <v>7</v>
      </c>
      <c r="E502" s="198">
        <v>0.88528935185185187</v>
      </c>
      <c r="F502" s="199">
        <v>0.88528935185185187</v>
      </c>
      <c r="I502" s="173">
        <f t="shared" si="63"/>
        <v>0</v>
      </c>
      <c r="J502" s="2">
        <f t="shared" si="64"/>
        <v>6.9999999999978968</v>
      </c>
      <c r="K502" s="173">
        <v>7</v>
      </c>
      <c r="L502" s="173">
        <v>29.58</v>
      </c>
      <c r="M502" s="38">
        <f t="shared" si="60"/>
        <v>2.8811596114285711</v>
      </c>
      <c r="N502" s="3">
        <f t="shared" si="65"/>
        <v>535.27876946448691</v>
      </c>
      <c r="O502" s="3">
        <v>535.27876946448691</v>
      </c>
      <c r="P502" s="4">
        <f t="shared" si="61"/>
        <v>8.9213128244081155</v>
      </c>
      <c r="Q502" s="173">
        <f t="shared" si="62"/>
        <v>689.62000000000012</v>
      </c>
      <c r="R502" s="173">
        <v>689.62000000000012</v>
      </c>
      <c r="S502" s="173">
        <v>23</v>
      </c>
    </row>
    <row r="503" spans="2:37" x14ac:dyDescent="0.25">
      <c r="B503" s="196">
        <v>302320</v>
      </c>
      <c r="C503" s="197">
        <v>20035</v>
      </c>
      <c r="D503" s="197" t="s">
        <v>8</v>
      </c>
      <c r="E503" s="198">
        <v>0.88537037037037036</v>
      </c>
      <c r="F503" s="199">
        <v>0.88553240740740735</v>
      </c>
      <c r="I503" s="173">
        <f t="shared" si="63"/>
        <v>13.999999999995794</v>
      </c>
      <c r="J503" s="2">
        <f t="shared" si="64"/>
        <v>13.999999999995794</v>
      </c>
      <c r="K503" s="173">
        <v>14</v>
      </c>
      <c r="L503" s="173">
        <v>23.79</v>
      </c>
      <c r="M503" s="38">
        <f t="shared" si="60"/>
        <v>1.1586001885714285</v>
      </c>
      <c r="N503" s="3">
        <f t="shared" si="65"/>
        <v>549.27876946448691</v>
      </c>
      <c r="O503" s="3">
        <v>549.27876946448691</v>
      </c>
      <c r="P503" s="4">
        <f t="shared" si="61"/>
        <v>9.154646157741448</v>
      </c>
      <c r="Q503" s="173">
        <f t="shared" si="62"/>
        <v>713.41000000000008</v>
      </c>
      <c r="R503" s="173">
        <v>713.41000000000008</v>
      </c>
      <c r="S503" s="173">
        <v>24</v>
      </c>
    </row>
    <row r="504" spans="2:37" x14ac:dyDescent="0.25">
      <c r="B504" s="196">
        <v>302320</v>
      </c>
      <c r="C504" s="197">
        <v>20037</v>
      </c>
      <c r="D504" s="197" t="s">
        <v>8</v>
      </c>
      <c r="E504" s="198">
        <v>0.88553240740740735</v>
      </c>
      <c r="F504" s="199">
        <v>0.88572916666666668</v>
      </c>
      <c r="I504" s="173">
        <f t="shared" si="63"/>
        <v>17.000000000005855</v>
      </c>
      <c r="J504" s="2">
        <f t="shared" si="64"/>
        <v>17.000000000005855</v>
      </c>
      <c r="K504" s="173">
        <v>17</v>
      </c>
      <c r="L504" s="173">
        <v>13.17</v>
      </c>
      <c r="M504" s="38">
        <f t="shared" si="60"/>
        <v>0.52820686588235288</v>
      </c>
      <c r="N504" s="3">
        <f t="shared" si="65"/>
        <v>566.27876946448691</v>
      </c>
      <c r="O504" s="3">
        <v>566.27876946448691</v>
      </c>
      <c r="P504" s="4">
        <f t="shared" si="61"/>
        <v>9.4379794910747812</v>
      </c>
      <c r="Q504" s="173">
        <f t="shared" si="62"/>
        <v>726.58</v>
      </c>
      <c r="R504" s="173">
        <v>726.58</v>
      </c>
      <c r="S504" s="173">
        <v>25</v>
      </c>
    </row>
    <row r="505" spans="2:37" x14ac:dyDescent="0.25">
      <c r="B505" s="196">
        <v>302320</v>
      </c>
      <c r="C505" s="197">
        <v>20027</v>
      </c>
      <c r="D505" s="197" t="s">
        <v>38</v>
      </c>
      <c r="E505" s="198">
        <v>0.88572916666666668</v>
      </c>
      <c r="F505" s="199">
        <v>0.88572916666666668</v>
      </c>
      <c r="I505" s="173">
        <f t="shared" si="63"/>
        <v>0</v>
      </c>
      <c r="J505" s="2">
        <f t="shared" si="64"/>
        <v>24.000000000003752</v>
      </c>
      <c r="K505" s="173">
        <v>24</v>
      </c>
      <c r="L505" s="173">
        <v>26.67</v>
      </c>
      <c r="M505" s="38">
        <f t="shared" si="60"/>
        <v>0.75766803000000005</v>
      </c>
      <c r="N505" s="3">
        <f t="shared" si="65"/>
        <v>590.27876946448691</v>
      </c>
      <c r="O505" s="3">
        <v>590.27876946448691</v>
      </c>
      <c r="P505" s="4">
        <f t="shared" si="61"/>
        <v>9.8379794910747815</v>
      </c>
      <c r="Q505" s="173">
        <f t="shared" si="62"/>
        <v>753.25</v>
      </c>
      <c r="R505" s="173">
        <v>753.25</v>
      </c>
      <c r="S505" s="173">
        <v>26</v>
      </c>
    </row>
    <row r="506" spans="2:37" x14ac:dyDescent="0.25">
      <c r="B506" s="196">
        <v>302320</v>
      </c>
      <c r="C506" s="197">
        <v>20025</v>
      </c>
      <c r="D506" s="197" t="s">
        <v>39</v>
      </c>
      <c r="E506" s="198">
        <v>0.8860069444444445</v>
      </c>
      <c r="F506" s="199">
        <v>0.88629629629629625</v>
      </c>
      <c r="I506" s="173">
        <f t="shared" si="63"/>
        <v>24.999999999991118</v>
      </c>
      <c r="J506" s="2">
        <f t="shared" si="64"/>
        <v>24.999999999991118</v>
      </c>
      <c r="K506" s="173">
        <v>25</v>
      </c>
      <c r="L506" s="173">
        <v>28.42</v>
      </c>
      <c r="M506" s="38">
        <f t="shared" si="60"/>
        <v>0.77508842879999995</v>
      </c>
      <c r="N506" s="3">
        <f t="shared" si="65"/>
        <v>615.27876946448691</v>
      </c>
      <c r="O506" s="3">
        <v>615.27876946448691</v>
      </c>
      <c r="P506" s="4">
        <f t="shared" si="61"/>
        <v>10.254646157741449</v>
      </c>
      <c r="Q506" s="173">
        <f t="shared" si="62"/>
        <v>781.67</v>
      </c>
      <c r="R506" s="173">
        <v>781.67</v>
      </c>
      <c r="S506" s="173">
        <v>27</v>
      </c>
    </row>
    <row r="507" spans="2:37" x14ac:dyDescent="0.25">
      <c r="B507" s="196">
        <v>302320</v>
      </c>
      <c r="C507" s="197">
        <v>20015</v>
      </c>
      <c r="D507" s="197" t="s">
        <v>37</v>
      </c>
      <c r="E507" s="198">
        <v>0.88629629629629625</v>
      </c>
      <c r="F507" s="199">
        <v>0.88656250000000003</v>
      </c>
      <c r="I507" s="173">
        <f t="shared" si="63"/>
        <v>23.000000000006793</v>
      </c>
      <c r="J507" s="2">
        <f t="shared" si="64"/>
        <v>23.000000000006793</v>
      </c>
      <c r="K507" s="173">
        <v>25</v>
      </c>
      <c r="L507" s="173">
        <v>28.58</v>
      </c>
      <c r="M507" s="38">
        <f t="shared" si="60"/>
        <v>0.77945205119999994</v>
      </c>
      <c r="N507" s="3">
        <f t="shared" si="65"/>
        <v>640.27876946448691</v>
      </c>
      <c r="O507" s="3">
        <v>640.27876946448691</v>
      </c>
      <c r="P507" s="4">
        <f t="shared" si="61"/>
        <v>10.671312824408115</v>
      </c>
      <c r="Q507" s="173">
        <f t="shared" si="62"/>
        <v>810.25</v>
      </c>
      <c r="R507" s="173">
        <v>810.25</v>
      </c>
      <c r="S507" s="173">
        <v>28</v>
      </c>
    </row>
    <row r="508" spans="2:37" x14ac:dyDescent="0.25">
      <c r="B508" s="196">
        <v>302320</v>
      </c>
      <c r="C508" s="197">
        <v>20012</v>
      </c>
      <c r="D508" s="197" t="s">
        <v>451</v>
      </c>
      <c r="E508" s="198">
        <v>0.88656250000000003</v>
      </c>
      <c r="F508" s="199">
        <v>0.88658564814814822</v>
      </c>
      <c r="I508" s="142">
        <f t="shared" si="63"/>
        <v>2.0000000000035101</v>
      </c>
      <c r="J508" s="120">
        <f t="shared" si="64"/>
        <v>2.0000000000035101</v>
      </c>
      <c r="K508" s="142"/>
      <c r="L508" s="142"/>
      <c r="M508" s="38"/>
      <c r="N508" s="3">
        <f t="shared" si="65"/>
        <v>640.27876946448691</v>
      </c>
      <c r="O508" s="3"/>
      <c r="P508" s="4"/>
      <c r="Q508" s="173">
        <f t="shared" si="62"/>
        <v>810.25</v>
      </c>
      <c r="X508" s="4"/>
      <c r="Z508" s="38"/>
    </row>
    <row r="509" spans="2:37" x14ac:dyDescent="0.25">
      <c r="B509" s="196">
        <v>302320</v>
      </c>
      <c r="C509" s="197">
        <v>20013</v>
      </c>
      <c r="D509" s="197" t="s">
        <v>36</v>
      </c>
      <c r="E509" s="198">
        <v>0.88658564814814822</v>
      </c>
      <c r="F509" s="199">
        <v>0.88663194444444438</v>
      </c>
      <c r="I509" s="173">
        <f t="shared" si="63"/>
        <v>3.9999999999878355</v>
      </c>
      <c r="J509" s="2">
        <f t="shared" si="64"/>
        <v>3.9999999999878355</v>
      </c>
      <c r="K509" s="173">
        <v>13</v>
      </c>
      <c r="L509" s="173">
        <v>34.5</v>
      </c>
      <c r="M509" s="38">
        <f t="shared" si="60"/>
        <v>1.8094347692307693</v>
      </c>
      <c r="N509" s="3">
        <f t="shared" si="65"/>
        <v>653.27876946448691</v>
      </c>
      <c r="O509" s="3">
        <v>653.27876946448691</v>
      </c>
      <c r="P509" s="4">
        <f t="shared" si="61"/>
        <v>10.887979491074782</v>
      </c>
      <c r="Q509" s="173">
        <f t="shared" si="62"/>
        <v>844.75</v>
      </c>
      <c r="R509" s="173">
        <v>844.75</v>
      </c>
      <c r="S509" s="173">
        <v>29</v>
      </c>
    </row>
    <row r="510" spans="2:37" x14ac:dyDescent="0.25">
      <c r="B510" s="196">
        <v>302320</v>
      </c>
      <c r="C510" s="197">
        <v>20012</v>
      </c>
      <c r="D510" s="197" t="s">
        <v>451</v>
      </c>
      <c r="E510" s="198">
        <v>0.88663194444444438</v>
      </c>
      <c r="F510" s="199">
        <v>0.88663194444444438</v>
      </c>
      <c r="I510" s="142">
        <f t="shared" si="63"/>
        <v>0</v>
      </c>
      <c r="J510" s="120">
        <f t="shared" si="64"/>
        <v>9.0000000000014069</v>
      </c>
      <c r="K510" s="142"/>
      <c r="L510" s="142"/>
      <c r="M510" s="38"/>
      <c r="N510" s="3">
        <f t="shared" si="65"/>
        <v>653.27876946448691</v>
      </c>
      <c r="O510" s="3"/>
      <c r="P510" s="4"/>
      <c r="Q510" s="173">
        <f t="shared" si="62"/>
        <v>844.75</v>
      </c>
      <c r="X510" s="4"/>
      <c r="Z510" s="38"/>
    </row>
    <row r="511" spans="2:37" x14ac:dyDescent="0.25">
      <c r="B511" s="196">
        <v>302320</v>
      </c>
      <c r="C511" s="197">
        <v>20001</v>
      </c>
      <c r="D511" s="197" t="s">
        <v>3</v>
      </c>
      <c r="E511" s="198">
        <v>0.88673611111111106</v>
      </c>
      <c r="F511" s="199">
        <v>0.88693287037037039</v>
      </c>
      <c r="I511" s="173">
        <f t="shared" si="63"/>
        <v>17.000000000005855</v>
      </c>
      <c r="J511" s="2">
        <f t="shared" si="64"/>
        <v>17.000000000005855</v>
      </c>
      <c r="K511" s="173">
        <v>17</v>
      </c>
      <c r="L511" s="173">
        <v>22</v>
      </c>
      <c r="M511" s="38">
        <f t="shared" si="60"/>
        <v>0.88235011764705884</v>
      </c>
      <c r="N511" s="3">
        <f t="shared" si="65"/>
        <v>670.27876946448691</v>
      </c>
      <c r="O511" s="3">
        <v>670.27876946448691</v>
      </c>
      <c r="P511" s="4">
        <f t="shared" si="61"/>
        <v>11.171312824408115</v>
      </c>
      <c r="Q511" s="173">
        <f t="shared" si="62"/>
        <v>866.75</v>
      </c>
      <c r="R511" s="173">
        <v>866.75</v>
      </c>
      <c r="S511" s="173">
        <v>30</v>
      </c>
    </row>
    <row r="512" spans="2:37" x14ac:dyDescent="0.25">
      <c r="B512" s="196">
        <v>302320</v>
      </c>
      <c r="C512" s="197">
        <v>20004</v>
      </c>
      <c r="D512" s="197" t="s">
        <v>2</v>
      </c>
      <c r="E512" s="198">
        <v>0.88693287037037039</v>
      </c>
      <c r="F512" s="199">
        <v>0.88701388888888888</v>
      </c>
      <c r="I512" s="173">
        <f t="shared" si="63"/>
        <v>6.9999999999978968</v>
      </c>
      <c r="J512" s="2">
        <f t="shared" si="64"/>
        <v>6.9999999999978968</v>
      </c>
      <c r="K512" s="173">
        <v>7</v>
      </c>
      <c r="L512" s="173">
        <v>31.17</v>
      </c>
      <c r="M512" s="38">
        <f t="shared" si="60"/>
        <v>3.0360292457142855</v>
      </c>
      <c r="N512" s="3">
        <f t="shared" si="65"/>
        <v>677.27876946448691</v>
      </c>
      <c r="O512" s="3">
        <v>677.27876946448691</v>
      </c>
      <c r="P512" s="4">
        <f t="shared" si="61"/>
        <v>11.287979491074783</v>
      </c>
      <c r="Q512" s="173">
        <f t="shared" si="62"/>
        <v>897.92</v>
      </c>
      <c r="R512" s="173">
        <v>897.92</v>
      </c>
      <c r="S512" s="173">
        <v>31</v>
      </c>
    </row>
    <row r="513" spans="1:26" x14ac:dyDescent="0.25">
      <c r="B513" s="200">
        <v>302320</v>
      </c>
      <c r="C513" s="201">
        <v>20010</v>
      </c>
      <c r="D513" s="201" t="s">
        <v>1</v>
      </c>
      <c r="E513" s="202">
        <v>0.88701388888888888</v>
      </c>
      <c r="F513" s="203">
        <v>0.88736111111111116</v>
      </c>
      <c r="I513" s="173">
        <f t="shared" si="63"/>
        <v>30.00000000000469</v>
      </c>
      <c r="J513" s="53">
        <f>L513*J512/L512</f>
        <v>2.4703240295148174</v>
      </c>
      <c r="K513" s="38">
        <v>2.4703240295148174</v>
      </c>
      <c r="L513" s="173">
        <v>11</v>
      </c>
      <c r="M513" s="38">
        <f t="shared" si="60"/>
        <v>3.0360292457151985</v>
      </c>
      <c r="N513" s="3">
        <f t="shared" si="65"/>
        <v>679.74909349400173</v>
      </c>
      <c r="O513" s="3">
        <v>679.74909349400173</v>
      </c>
      <c r="P513" s="4">
        <f t="shared" si="61"/>
        <v>11.329151558233361</v>
      </c>
      <c r="Q513" s="173">
        <f t="shared" si="62"/>
        <v>908.92</v>
      </c>
      <c r="R513" s="173">
        <v>908.92</v>
      </c>
    </row>
    <row r="514" spans="1:26" x14ac:dyDescent="0.25">
      <c r="B514" s="173">
        <v>302320</v>
      </c>
      <c r="C514" s="173">
        <v>20236</v>
      </c>
      <c r="D514" s="173" t="s">
        <v>452</v>
      </c>
      <c r="E514" s="1">
        <v>0.88736111111111116</v>
      </c>
      <c r="F514" s="1">
        <v>0.88736111111111116</v>
      </c>
      <c r="G514" s="173">
        <v>6</v>
      </c>
      <c r="H514" s="173" t="s">
        <v>580</v>
      </c>
      <c r="M514" s="38">
        <f>AVERAGE(M471:M512)</f>
        <v>1.0435764459153156</v>
      </c>
    </row>
    <row r="515" spans="1:26" x14ac:dyDescent="0.25">
      <c r="B515" s="173">
        <v>302320</v>
      </c>
      <c r="C515" s="183">
        <v>20008</v>
      </c>
      <c r="D515" s="173" t="s">
        <v>579</v>
      </c>
      <c r="E515" s="1">
        <v>0.8874305555555555</v>
      </c>
      <c r="F515" s="1">
        <v>0.8874305555555555</v>
      </c>
      <c r="G515" s="173" t="s">
        <v>566</v>
      </c>
      <c r="H515" s="173" t="s">
        <v>566</v>
      </c>
    </row>
    <row r="518" spans="1:26" x14ac:dyDescent="0.25">
      <c r="A518" s="40">
        <v>42617</v>
      </c>
      <c r="B518" s="173">
        <v>302320</v>
      </c>
      <c r="C518" s="173">
        <v>20236</v>
      </c>
      <c r="D518" s="173" t="s">
        <v>452</v>
      </c>
      <c r="E518" s="1">
        <v>0.22408564814814813</v>
      </c>
      <c r="F518" s="1">
        <v>0.2240972222222222</v>
      </c>
      <c r="G518" s="173">
        <v>1</v>
      </c>
      <c r="H518" s="173" t="s">
        <v>580</v>
      </c>
    </row>
    <row r="519" spans="1:26" x14ac:dyDescent="0.25">
      <c r="B519" s="173">
        <v>302320</v>
      </c>
      <c r="C519" s="183">
        <v>20008</v>
      </c>
      <c r="D519" s="173" t="s">
        <v>579</v>
      </c>
      <c r="E519" s="1">
        <v>0.2240972222222222</v>
      </c>
      <c r="F519" s="1">
        <v>0.22410879629629629</v>
      </c>
      <c r="G519" s="173" t="s">
        <v>566</v>
      </c>
      <c r="H519" s="173" t="s">
        <v>566</v>
      </c>
    </row>
    <row r="520" spans="1:26" x14ac:dyDescent="0.25">
      <c r="B520" s="173">
        <v>302320</v>
      </c>
      <c r="C520" s="173">
        <v>20236</v>
      </c>
      <c r="D520" s="173" t="s">
        <v>452</v>
      </c>
      <c r="E520" s="1">
        <v>0.22410879629629629</v>
      </c>
      <c r="F520" s="1">
        <v>0.22413194444444443</v>
      </c>
      <c r="G520" s="173">
        <v>2</v>
      </c>
      <c r="H520" s="173" t="s">
        <v>581</v>
      </c>
    </row>
    <row r="521" spans="1:26" x14ac:dyDescent="0.25">
      <c r="B521" s="192">
        <v>302320</v>
      </c>
      <c r="C521" s="193">
        <v>20010</v>
      </c>
      <c r="D521" s="193" t="s">
        <v>1</v>
      </c>
      <c r="E521" s="194">
        <v>0.22413194444444443</v>
      </c>
      <c r="F521" s="195">
        <v>0.22413194444444443</v>
      </c>
      <c r="I521" s="173">
        <f>(F521-E521)*86400</f>
        <v>0</v>
      </c>
      <c r="J521" s="2">
        <f>L521*J522/L522</f>
        <v>22.704066811909403</v>
      </c>
      <c r="K521" s="3">
        <v>22.704066811909403</v>
      </c>
      <c r="L521" s="173">
        <v>20.170000000000002</v>
      </c>
      <c r="M521" s="38">
        <f t="shared" ref="M521:M545" si="66">L521/K521*0.0113636*60</f>
        <v>0.60571653677420823</v>
      </c>
      <c r="N521" s="3">
        <f>K521</f>
        <v>22.704066811909403</v>
      </c>
      <c r="O521" s="3">
        <v>22.704066811909403</v>
      </c>
      <c r="P521" s="4">
        <f t="shared" ref="P521:P545" si="67">O521/60</f>
        <v>0.37840111353182337</v>
      </c>
      <c r="Q521" s="173">
        <f>L521</f>
        <v>20.170000000000002</v>
      </c>
      <c r="R521" s="173">
        <v>20.170000000000002</v>
      </c>
      <c r="S521" s="173">
        <v>1</v>
      </c>
      <c r="X521" s="4">
        <v>0.37840111353182337</v>
      </c>
      <c r="Y521" s="173">
        <v>20.170000000000002</v>
      </c>
      <c r="Z521" s="38">
        <v>0.60571653677420823</v>
      </c>
    </row>
    <row r="522" spans="1:26" x14ac:dyDescent="0.25">
      <c r="B522" s="196">
        <v>302320</v>
      </c>
      <c r="C522" s="197">
        <v>20004</v>
      </c>
      <c r="D522" s="197" t="s">
        <v>2</v>
      </c>
      <c r="E522" s="198">
        <v>0.22443287037037038</v>
      </c>
      <c r="F522" s="199">
        <v>0.22443287037037038</v>
      </c>
      <c r="I522" s="210">
        <f>(F522-E522)*86400</f>
        <v>0</v>
      </c>
      <c r="J522" s="211">
        <f>(E523-E522)*86400</f>
        <v>61.999999999998501</v>
      </c>
      <c r="K522" s="210">
        <v>62</v>
      </c>
      <c r="L522" s="210">
        <v>55.08</v>
      </c>
      <c r="M522" s="38">
        <f t="shared" si="66"/>
        <v>0.60571653677419357</v>
      </c>
      <c r="N522" s="3">
        <f>N521+K522</f>
        <v>84.704066811909399</v>
      </c>
      <c r="O522" s="3">
        <v>84.704066811909399</v>
      </c>
      <c r="P522" s="4">
        <f t="shared" si="67"/>
        <v>1.4117344468651567</v>
      </c>
      <c r="Q522" s="173">
        <f t="shared" ref="Q522:Q545" si="68">Q521+L522</f>
        <v>75.25</v>
      </c>
      <c r="R522" s="173">
        <v>75.25</v>
      </c>
      <c r="S522" s="173">
        <v>2</v>
      </c>
      <c r="T522" s="173">
        <v>1</v>
      </c>
      <c r="U522" s="173">
        <v>2</v>
      </c>
      <c r="V522" s="173">
        <v>13</v>
      </c>
      <c r="X522" s="4">
        <v>1.4117344468651567</v>
      </c>
      <c r="Y522" s="173">
        <v>75.25</v>
      </c>
      <c r="Z522" s="38">
        <v>0.60571653677419357</v>
      </c>
    </row>
    <row r="523" spans="1:26" x14ac:dyDescent="0.25">
      <c r="B523" s="196">
        <v>302320</v>
      </c>
      <c r="C523" s="197">
        <v>20015</v>
      </c>
      <c r="D523" s="197" t="s">
        <v>37</v>
      </c>
      <c r="E523" s="198">
        <v>0.22515046296296296</v>
      </c>
      <c r="F523" s="199">
        <v>0.22537037037037036</v>
      </c>
      <c r="I523" s="117">
        <f t="shared" ref="I523:I545" si="69">(F523-E523)*86400</f>
        <v>18.999999999999773</v>
      </c>
      <c r="J523" s="118">
        <f t="shared" ref="J523:J544" si="70">(E524-E523)*86400</f>
        <v>18.999999999999773</v>
      </c>
      <c r="K523" s="117">
        <v>21</v>
      </c>
      <c r="L523" s="117">
        <v>28.42</v>
      </c>
      <c r="M523" s="38">
        <f t="shared" si="66"/>
        <v>0.92272432000000004</v>
      </c>
      <c r="N523" s="3">
        <f t="shared" ref="N523:N545" si="71">N522+K523</f>
        <v>105.7040668119094</v>
      </c>
      <c r="O523" s="3">
        <v>105.7040668119094</v>
      </c>
      <c r="P523" s="4">
        <f t="shared" si="67"/>
        <v>1.7617344468651566</v>
      </c>
      <c r="Q523" s="173">
        <f t="shared" si="68"/>
        <v>103.67</v>
      </c>
      <c r="R523" s="173">
        <v>103.67</v>
      </c>
      <c r="S523" s="173">
        <v>3</v>
      </c>
      <c r="X523" s="4">
        <v>1.7617344468651566</v>
      </c>
      <c r="Y523" s="173">
        <v>103.67</v>
      </c>
      <c r="Z523" s="38">
        <v>0.92272432000000004</v>
      </c>
    </row>
    <row r="524" spans="1:26" x14ac:dyDescent="0.25">
      <c r="B524" s="196">
        <v>302320</v>
      </c>
      <c r="C524" s="197">
        <v>20027</v>
      </c>
      <c r="D524" s="197" t="s">
        <v>38</v>
      </c>
      <c r="E524" s="198">
        <v>0.22537037037037036</v>
      </c>
      <c r="F524" s="199">
        <v>0.22539351851851852</v>
      </c>
      <c r="I524" s="46">
        <f t="shared" si="69"/>
        <v>2.000000000001112</v>
      </c>
      <c r="J524" s="49">
        <f t="shared" si="70"/>
        <v>2.000000000001112</v>
      </c>
      <c r="K524" s="46"/>
      <c r="L524" s="46"/>
      <c r="M524" s="38"/>
      <c r="N524" s="3">
        <f t="shared" si="71"/>
        <v>105.7040668119094</v>
      </c>
      <c r="O524" s="3"/>
      <c r="P524" s="4"/>
      <c r="Q524" s="173">
        <f t="shared" si="68"/>
        <v>103.67</v>
      </c>
      <c r="U524" s="173">
        <v>6</v>
      </c>
      <c r="V524" s="173">
        <v>27</v>
      </c>
      <c r="X524" s="4">
        <v>1.99506778019849</v>
      </c>
      <c r="Y524" s="173">
        <v>130.34</v>
      </c>
      <c r="Z524" s="38">
        <v>1.29885948</v>
      </c>
    </row>
    <row r="525" spans="1:26" x14ac:dyDescent="0.25">
      <c r="B525" s="196">
        <v>302320</v>
      </c>
      <c r="C525" s="197">
        <v>20025</v>
      </c>
      <c r="D525" s="197" t="s">
        <v>39</v>
      </c>
      <c r="E525" s="198">
        <v>0.22539351851851852</v>
      </c>
      <c r="F525" s="199">
        <v>0.22555555555555554</v>
      </c>
      <c r="I525" s="173">
        <f t="shared" si="69"/>
        <v>13.999999999998192</v>
      </c>
      <c r="J525" s="2">
        <f t="shared" si="70"/>
        <v>13.999999999998192</v>
      </c>
      <c r="K525" s="173">
        <v>14</v>
      </c>
      <c r="L525" s="173">
        <v>26.67</v>
      </c>
      <c r="M525" s="38">
        <f t="shared" si="66"/>
        <v>1.29885948</v>
      </c>
      <c r="N525" s="3">
        <f t="shared" si="71"/>
        <v>119.7040668119094</v>
      </c>
      <c r="O525" s="3">
        <v>119.7040668119094</v>
      </c>
      <c r="P525" s="4">
        <f t="shared" si="67"/>
        <v>1.99506778019849</v>
      </c>
      <c r="Q525" s="173">
        <f t="shared" si="68"/>
        <v>130.34</v>
      </c>
      <c r="R525" s="173">
        <v>130.34</v>
      </c>
      <c r="S525" s="173">
        <v>4</v>
      </c>
      <c r="X525" s="4">
        <v>2.3950677801984899</v>
      </c>
      <c r="Y525" s="173">
        <v>164.38</v>
      </c>
      <c r="Z525" s="38">
        <v>0.96704235999999988</v>
      </c>
    </row>
    <row r="526" spans="1:26" x14ac:dyDescent="0.25">
      <c r="B526" s="196">
        <v>302320</v>
      </c>
      <c r="C526" s="197">
        <v>20027</v>
      </c>
      <c r="D526" s="197" t="s">
        <v>38</v>
      </c>
      <c r="E526" s="198">
        <v>0.22555555555555554</v>
      </c>
      <c r="F526" s="199">
        <v>0.22555555555555554</v>
      </c>
      <c r="I526" s="173">
        <f t="shared" si="69"/>
        <v>0</v>
      </c>
      <c r="J526" s="2">
        <f t="shared" si="70"/>
        <v>24.000000000001354</v>
      </c>
      <c r="K526" s="173">
        <v>24</v>
      </c>
      <c r="L526" s="173">
        <v>34.04</v>
      </c>
      <c r="M526" s="38">
        <f t="shared" si="66"/>
        <v>0.96704235999999988</v>
      </c>
      <c r="N526" s="3">
        <f t="shared" si="71"/>
        <v>143.7040668119094</v>
      </c>
      <c r="O526" s="3">
        <v>143.7040668119094</v>
      </c>
      <c r="P526" s="4">
        <f t="shared" si="67"/>
        <v>2.3950677801984899</v>
      </c>
      <c r="Q526" s="173">
        <f t="shared" si="68"/>
        <v>164.38</v>
      </c>
      <c r="R526" s="173">
        <v>164.38</v>
      </c>
      <c r="S526" s="173">
        <v>5</v>
      </c>
      <c r="X526" s="4">
        <v>2.4784011135318234</v>
      </c>
      <c r="Y526" s="173">
        <v>199.55</v>
      </c>
      <c r="Z526" s="38">
        <v>4.7958937439999998</v>
      </c>
    </row>
    <row r="527" spans="1:26" x14ac:dyDescent="0.25">
      <c r="B527" s="196">
        <v>302320</v>
      </c>
      <c r="C527" s="197">
        <v>20050</v>
      </c>
      <c r="D527" s="197" t="s">
        <v>12</v>
      </c>
      <c r="E527" s="198">
        <v>0.22583333333333333</v>
      </c>
      <c r="F527" s="199">
        <v>0.22589120370370372</v>
      </c>
      <c r="I527" s="173">
        <f t="shared" si="69"/>
        <v>5.000000000001581</v>
      </c>
      <c r="J527" s="2">
        <f t="shared" si="70"/>
        <v>5.000000000001581</v>
      </c>
      <c r="K527" s="173">
        <v>5</v>
      </c>
      <c r="L527" s="173">
        <v>35.17</v>
      </c>
      <c r="M527" s="38">
        <f t="shared" si="66"/>
        <v>4.7958937439999998</v>
      </c>
      <c r="N527" s="3">
        <f t="shared" si="71"/>
        <v>148.7040668119094</v>
      </c>
      <c r="O527" s="3">
        <v>148.7040668119094</v>
      </c>
      <c r="P527" s="4">
        <f t="shared" si="67"/>
        <v>2.4784011135318234</v>
      </c>
      <c r="Q527" s="173">
        <f t="shared" si="68"/>
        <v>199.55</v>
      </c>
      <c r="R527" s="173">
        <v>199.55</v>
      </c>
      <c r="S527" s="173">
        <v>6</v>
      </c>
      <c r="X527" s="4">
        <v>2.74506778019849</v>
      </c>
      <c r="Y527" s="173">
        <v>223.34</v>
      </c>
      <c r="Z527" s="38">
        <v>1.013775165</v>
      </c>
    </row>
    <row r="528" spans="1:26" x14ac:dyDescent="0.25">
      <c r="B528" s="196">
        <v>302320</v>
      </c>
      <c r="C528" s="197">
        <v>20037</v>
      </c>
      <c r="D528" s="197" t="s">
        <v>8</v>
      </c>
      <c r="E528" s="198">
        <v>0.22589120370370372</v>
      </c>
      <c r="F528" s="199">
        <v>0.2260763888888889</v>
      </c>
      <c r="I528" s="173">
        <f t="shared" si="69"/>
        <v>15.999999999999304</v>
      </c>
      <c r="J528" s="2">
        <f t="shared" si="70"/>
        <v>15.999999999999304</v>
      </c>
      <c r="K528" s="173">
        <v>16</v>
      </c>
      <c r="L528" s="173">
        <v>23.79</v>
      </c>
      <c r="M528" s="38">
        <f t="shared" si="66"/>
        <v>1.013775165</v>
      </c>
      <c r="N528" s="3">
        <f t="shared" si="71"/>
        <v>164.7040668119094</v>
      </c>
      <c r="O528" s="3">
        <v>164.7040668119094</v>
      </c>
      <c r="P528" s="4">
        <f t="shared" si="67"/>
        <v>2.74506778019849</v>
      </c>
      <c r="Q528" s="173">
        <f t="shared" si="68"/>
        <v>223.34</v>
      </c>
      <c r="R528" s="173">
        <v>223.34</v>
      </c>
      <c r="S528" s="173">
        <v>7</v>
      </c>
      <c r="X528" s="4">
        <v>2.8784011135318233</v>
      </c>
      <c r="Y528" s="173">
        <v>252.92000000000002</v>
      </c>
      <c r="Z528" s="38">
        <v>2.5210146599999996</v>
      </c>
    </row>
    <row r="529" spans="2:37" x14ac:dyDescent="0.25">
      <c r="B529" s="196">
        <v>302320</v>
      </c>
      <c r="C529" s="197">
        <v>20035</v>
      </c>
      <c r="D529" s="197" t="s">
        <v>8</v>
      </c>
      <c r="E529" s="198">
        <v>0.2260763888888889</v>
      </c>
      <c r="F529" s="199">
        <v>0.22616898148148148</v>
      </c>
      <c r="I529" s="173">
        <f t="shared" si="69"/>
        <v>7.9999999999996518</v>
      </c>
      <c r="J529" s="2">
        <f t="shared" si="70"/>
        <v>7.9999999999996518</v>
      </c>
      <c r="K529" s="173">
        <v>8</v>
      </c>
      <c r="L529" s="173">
        <v>29.58</v>
      </c>
      <c r="M529" s="38">
        <f t="shared" si="66"/>
        <v>2.5210146599999996</v>
      </c>
      <c r="N529" s="3">
        <f t="shared" si="71"/>
        <v>172.7040668119094</v>
      </c>
      <c r="O529" s="3">
        <v>172.7040668119094</v>
      </c>
      <c r="P529" s="4">
        <f t="shared" si="67"/>
        <v>2.8784011135318233</v>
      </c>
      <c r="Q529" s="173">
        <f t="shared" si="68"/>
        <v>252.92000000000002</v>
      </c>
      <c r="R529" s="173">
        <v>252.92000000000002</v>
      </c>
      <c r="S529" s="173">
        <v>8</v>
      </c>
      <c r="X529" s="4">
        <v>3.2117344468651567</v>
      </c>
      <c r="Y529" s="173">
        <v>281</v>
      </c>
      <c r="Z529" s="38">
        <v>0.95726966399999991</v>
      </c>
    </row>
    <row r="530" spans="2:37" x14ac:dyDescent="0.25">
      <c r="B530" s="196">
        <v>302320</v>
      </c>
      <c r="C530" s="197">
        <v>20052</v>
      </c>
      <c r="D530" s="197" t="s">
        <v>7</v>
      </c>
      <c r="E530" s="198">
        <v>0.22616898148148148</v>
      </c>
      <c r="F530" s="199">
        <v>0.22616898148148148</v>
      </c>
      <c r="I530" s="173">
        <f t="shared" si="69"/>
        <v>0</v>
      </c>
      <c r="J530" s="2">
        <f t="shared" si="70"/>
        <v>20.000000000001528</v>
      </c>
      <c r="K530" s="173">
        <v>20</v>
      </c>
      <c r="L530" s="173">
        <v>28.08</v>
      </c>
      <c r="M530" s="38">
        <f t="shared" si="66"/>
        <v>0.95726966399999991</v>
      </c>
      <c r="N530" s="3">
        <f t="shared" si="71"/>
        <v>192.7040668119094</v>
      </c>
      <c r="O530" s="3">
        <v>192.7040668119094</v>
      </c>
      <c r="P530" s="4">
        <f t="shared" si="67"/>
        <v>3.2117344468651567</v>
      </c>
      <c r="Q530" s="173">
        <f t="shared" si="68"/>
        <v>281</v>
      </c>
      <c r="R530" s="173">
        <v>281</v>
      </c>
      <c r="S530" s="173">
        <v>9</v>
      </c>
      <c r="X530" s="4">
        <v>3.5450677801984898</v>
      </c>
      <c r="Y530" s="173">
        <v>307</v>
      </c>
      <c r="Z530" s="38">
        <v>0.88636079999999995</v>
      </c>
    </row>
    <row r="531" spans="2:37" x14ac:dyDescent="0.25">
      <c r="B531" s="196">
        <v>302320</v>
      </c>
      <c r="C531" s="197">
        <v>20056</v>
      </c>
      <c r="D531" s="197" t="s">
        <v>9</v>
      </c>
      <c r="E531" s="198">
        <v>0.22640046296296298</v>
      </c>
      <c r="F531" s="199">
        <v>0.22663194444444446</v>
      </c>
      <c r="I531" s="173">
        <f t="shared" si="69"/>
        <v>19.99999999999913</v>
      </c>
      <c r="J531" s="2">
        <f t="shared" si="70"/>
        <v>19.99999999999913</v>
      </c>
      <c r="K531" s="173">
        <v>20</v>
      </c>
      <c r="L531" s="173">
        <v>26</v>
      </c>
      <c r="M531" s="38">
        <f t="shared" si="66"/>
        <v>0.88636079999999995</v>
      </c>
      <c r="N531" s="3">
        <f t="shared" si="71"/>
        <v>212.7040668119094</v>
      </c>
      <c r="O531" s="3">
        <v>212.7040668119094</v>
      </c>
      <c r="P531" s="4">
        <f t="shared" si="67"/>
        <v>3.5450677801984898</v>
      </c>
      <c r="Q531" s="173">
        <f t="shared" si="68"/>
        <v>307</v>
      </c>
      <c r="R531" s="173">
        <v>307</v>
      </c>
      <c r="S531" s="173">
        <v>10</v>
      </c>
      <c r="X531" s="4">
        <v>3.9117344468651565</v>
      </c>
      <c r="Y531" s="173">
        <v>322.67</v>
      </c>
      <c r="Z531" s="38">
        <v>0.48563894181818179</v>
      </c>
    </row>
    <row r="532" spans="2:37" x14ac:dyDescent="0.25">
      <c r="B532" s="196">
        <v>302320</v>
      </c>
      <c r="C532" s="197">
        <v>20059</v>
      </c>
      <c r="D532" s="197" t="s">
        <v>10</v>
      </c>
      <c r="E532" s="198">
        <v>0.22663194444444446</v>
      </c>
      <c r="F532" s="199">
        <v>0.22688657407407409</v>
      </c>
      <c r="I532" s="173">
        <f t="shared" si="69"/>
        <v>22.000000000000242</v>
      </c>
      <c r="J532" s="2">
        <f t="shared" si="70"/>
        <v>22.000000000000242</v>
      </c>
      <c r="K532" s="173">
        <v>22</v>
      </c>
      <c r="L532" s="173">
        <v>15.67</v>
      </c>
      <c r="M532" s="38">
        <f t="shared" si="66"/>
        <v>0.48563894181818179</v>
      </c>
      <c r="N532" s="3">
        <f t="shared" si="71"/>
        <v>234.7040668119094</v>
      </c>
      <c r="O532" s="3">
        <v>234.7040668119094</v>
      </c>
      <c r="P532" s="4">
        <f t="shared" si="67"/>
        <v>3.9117344468651565</v>
      </c>
      <c r="Q532" s="173">
        <f t="shared" si="68"/>
        <v>322.67</v>
      </c>
      <c r="R532" s="173">
        <v>322.67</v>
      </c>
      <c r="S532" s="173">
        <v>11</v>
      </c>
      <c r="X532" s="4">
        <v>4.2284011135318229</v>
      </c>
      <c r="Y532" s="173">
        <v>347.17</v>
      </c>
      <c r="Z532" s="38">
        <v>0.87918378947368414</v>
      </c>
    </row>
    <row r="533" spans="2:37" x14ac:dyDescent="0.25">
      <c r="B533" s="196">
        <v>302320</v>
      </c>
      <c r="C533" s="197">
        <v>20044</v>
      </c>
      <c r="D533" s="197" t="s">
        <v>180</v>
      </c>
      <c r="E533" s="198">
        <v>0.22688657407407409</v>
      </c>
      <c r="F533" s="199">
        <v>0.22688657407407409</v>
      </c>
      <c r="I533" s="173">
        <f t="shared" si="69"/>
        <v>0</v>
      </c>
      <c r="J533" s="2">
        <f t="shared" si="70"/>
        <v>18.999999999999773</v>
      </c>
      <c r="K533" s="173">
        <v>19</v>
      </c>
      <c r="L533" s="173">
        <v>24.5</v>
      </c>
      <c r="M533" s="38">
        <f t="shared" si="66"/>
        <v>0.87918378947368414</v>
      </c>
      <c r="N533" s="3">
        <f t="shared" si="71"/>
        <v>253.7040668119094</v>
      </c>
      <c r="O533" s="3">
        <v>253.7040668119094</v>
      </c>
      <c r="P533" s="4">
        <f t="shared" si="67"/>
        <v>4.2284011135318229</v>
      </c>
      <c r="Q533" s="173">
        <f t="shared" si="68"/>
        <v>347.17</v>
      </c>
      <c r="R533" s="173">
        <v>347.17</v>
      </c>
      <c r="S533" s="173">
        <v>12</v>
      </c>
      <c r="X533" s="4">
        <v>4.4117344468651565</v>
      </c>
      <c r="Y533" s="173">
        <v>383.17</v>
      </c>
      <c r="Z533" s="38">
        <v>2.2313978181818181</v>
      </c>
    </row>
    <row r="534" spans="2:37" x14ac:dyDescent="0.25">
      <c r="B534" s="196">
        <v>302320</v>
      </c>
      <c r="C534" s="197">
        <v>20045</v>
      </c>
      <c r="D534" s="197" t="s">
        <v>14</v>
      </c>
      <c r="E534" s="198">
        <v>0.22710648148148149</v>
      </c>
      <c r="F534" s="199">
        <v>0.22723379629629628</v>
      </c>
      <c r="I534" s="173">
        <f t="shared" si="69"/>
        <v>10.999999999997723</v>
      </c>
      <c r="J534" s="2">
        <f t="shared" si="70"/>
        <v>10.999999999997723</v>
      </c>
      <c r="K534" s="173">
        <v>11</v>
      </c>
      <c r="L534" s="173">
        <v>36</v>
      </c>
      <c r="M534" s="38">
        <f t="shared" si="66"/>
        <v>2.2313978181818181</v>
      </c>
      <c r="N534" s="3">
        <f t="shared" si="71"/>
        <v>264.7040668119094</v>
      </c>
      <c r="O534" s="3">
        <v>264.7040668119094</v>
      </c>
      <c r="P534" s="4">
        <f t="shared" si="67"/>
        <v>4.4117344468651565</v>
      </c>
      <c r="Q534" s="173">
        <f t="shared" si="68"/>
        <v>383.17</v>
      </c>
      <c r="R534" s="173">
        <v>383.17</v>
      </c>
      <c r="S534" s="173">
        <v>13</v>
      </c>
      <c r="X534" s="4">
        <v>4.9784011135318229</v>
      </c>
      <c r="Y534" s="173">
        <v>410.42</v>
      </c>
      <c r="Z534" s="38">
        <v>0.54645547058823529</v>
      </c>
    </row>
    <row r="535" spans="2:37" x14ac:dyDescent="0.25">
      <c r="B535" s="196">
        <v>302320</v>
      </c>
      <c r="C535" s="197">
        <v>20049</v>
      </c>
      <c r="D535" s="197" t="s">
        <v>13</v>
      </c>
      <c r="E535" s="198">
        <v>0.22723379629629628</v>
      </c>
      <c r="F535" s="199">
        <v>0.22760416666666669</v>
      </c>
      <c r="I535" s="173">
        <f t="shared" si="69"/>
        <v>32.000000000003403</v>
      </c>
      <c r="J535" s="2">
        <f t="shared" si="70"/>
        <v>32.000000000003403</v>
      </c>
      <c r="K535" s="173">
        <v>34</v>
      </c>
      <c r="L535" s="173">
        <v>27.25</v>
      </c>
      <c r="M535" s="38">
        <f t="shared" si="66"/>
        <v>0.54645547058823529</v>
      </c>
      <c r="N535" s="3">
        <f t="shared" si="71"/>
        <v>298.7040668119094</v>
      </c>
      <c r="O535" s="3">
        <v>298.7040668119094</v>
      </c>
      <c r="P535" s="4">
        <f t="shared" si="67"/>
        <v>4.9784011135318229</v>
      </c>
      <c r="Q535" s="173">
        <f t="shared" si="68"/>
        <v>410.42</v>
      </c>
      <c r="R535" s="173">
        <v>410.42</v>
      </c>
      <c r="S535" s="173">
        <v>14</v>
      </c>
      <c r="X535" s="4">
        <v>5.5617344468651568</v>
      </c>
      <c r="Y535" s="173">
        <v>445.59000000000003</v>
      </c>
      <c r="Z535" s="38">
        <v>0.68512767771428573</v>
      </c>
    </row>
    <row r="536" spans="2:37" x14ac:dyDescent="0.25">
      <c r="B536" s="196">
        <v>302320</v>
      </c>
      <c r="C536" s="197">
        <v>20050</v>
      </c>
      <c r="D536" s="197" t="s">
        <v>12</v>
      </c>
      <c r="E536" s="198">
        <v>0.22760416666666669</v>
      </c>
      <c r="F536" s="199">
        <v>0.22761574074074076</v>
      </c>
      <c r="I536" s="46">
        <f t="shared" si="69"/>
        <v>0.99999999999935696</v>
      </c>
      <c r="J536" s="49">
        <f t="shared" si="70"/>
        <v>0.99999999999935696</v>
      </c>
      <c r="K536" s="46"/>
      <c r="L536" s="46"/>
      <c r="M536" s="38"/>
      <c r="N536" s="3">
        <f t="shared" si="71"/>
        <v>298.7040668119094</v>
      </c>
      <c r="O536" s="3"/>
      <c r="P536" s="4"/>
      <c r="Q536" s="173">
        <f t="shared" si="68"/>
        <v>410.42</v>
      </c>
      <c r="U536" s="173">
        <v>7</v>
      </c>
      <c r="V536" s="173" t="s">
        <v>593</v>
      </c>
      <c r="X536" s="4">
        <v>6.1117344468651567</v>
      </c>
      <c r="Y536" s="173">
        <v>469.38000000000005</v>
      </c>
      <c r="Z536" s="38">
        <v>0.49152735272727266</v>
      </c>
    </row>
    <row r="537" spans="2:37" x14ac:dyDescent="0.25">
      <c r="B537" s="196">
        <v>302320</v>
      </c>
      <c r="C537" s="197">
        <v>20049</v>
      </c>
      <c r="D537" s="197" t="s">
        <v>13</v>
      </c>
      <c r="E537" s="198">
        <v>0.22761574074074076</v>
      </c>
      <c r="F537" s="199">
        <v>0.22762731481481482</v>
      </c>
      <c r="I537" s="46">
        <f t="shared" si="69"/>
        <v>0.99999999999935696</v>
      </c>
      <c r="J537" s="49">
        <f t="shared" si="70"/>
        <v>0.99999999999935696</v>
      </c>
      <c r="K537" s="46"/>
      <c r="L537" s="46"/>
      <c r="M537" s="38"/>
      <c r="N537" s="3">
        <f t="shared" si="71"/>
        <v>298.7040668119094</v>
      </c>
      <c r="O537" s="3"/>
      <c r="P537" s="4"/>
      <c r="Q537" s="173">
        <f t="shared" si="68"/>
        <v>410.42</v>
      </c>
      <c r="X537" s="4">
        <v>6.84506778019849</v>
      </c>
      <c r="Y537" s="173">
        <v>509.88000000000005</v>
      </c>
      <c r="Z537" s="38">
        <v>0.62758063636363626</v>
      </c>
    </row>
    <row r="538" spans="2:37" x14ac:dyDescent="0.25">
      <c r="B538" s="196">
        <v>302320</v>
      </c>
      <c r="C538" s="197">
        <v>20050</v>
      </c>
      <c r="D538" s="197" t="s">
        <v>12</v>
      </c>
      <c r="E538" s="198">
        <v>0.22762731481481482</v>
      </c>
      <c r="F538" s="199">
        <v>0.22762731481481482</v>
      </c>
      <c r="I538" s="173">
        <f t="shared" si="69"/>
        <v>0</v>
      </c>
      <c r="J538" s="2">
        <f t="shared" si="70"/>
        <v>34.999999999999076</v>
      </c>
      <c r="K538" s="173">
        <v>35</v>
      </c>
      <c r="L538" s="173">
        <v>35.17</v>
      </c>
      <c r="M538" s="38">
        <f t="shared" si="66"/>
        <v>0.68512767771428573</v>
      </c>
      <c r="N538" s="3">
        <f t="shared" si="71"/>
        <v>333.7040668119094</v>
      </c>
      <c r="O538" s="3">
        <v>333.7040668119094</v>
      </c>
      <c r="P538" s="4">
        <f t="shared" si="67"/>
        <v>5.5617344468651568</v>
      </c>
      <c r="Q538" s="173">
        <f t="shared" si="68"/>
        <v>445.59000000000003</v>
      </c>
      <c r="R538" s="173">
        <v>445.59000000000003</v>
      </c>
      <c r="S538" s="173">
        <v>15</v>
      </c>
      <c r="X538" s="4">
        <v>7.1617344468651565</v>
      </c>
      <c r="Y538" s="173">
        <v>540.63000000000011</v>
      </c>
      <c r="Z538" s="38">
        <v>1.1034653684210525</v>
      </c>
    </row>
    <row r="539" spans="2:37" x14ac:dyDescent="0.25">
      <c r="B539" s="196">
        <v>302320</v>
      </c>
      <c r="C539" s="197">
        <v>20037</v>
      </c>
      <c r="D539" s="197" t="s">
        <v>8</v>
      </c>
      <c r="E539" s="198">
        <v>0.22803240740740741</v>
      </c>
      <c r="F539" s="199">
        <v>0.22819444444444445</v>
      </c>
      <c r="I539" s="173">
        <f t="shared" si="69"/>
        <v>14.00000000000059</v>
      </c>
      <c r="J539" s="2">
        <f t="shared" si="70"/>
        <v>14.00000000000059</v>
      </c>
      <c r="K539" s="173">
        <v>33</v>
      </c>
      <c r="L539" s="173">
        <v>23.79</v>
      </c>
      <c r="M539" s="38">
        <f t="shared" si="66"/>
        <v>0.49152735272727266</v>
      </c>
      <c r="N539" s="3">
        <f t="shared" si="71"/>
        <v>366.7040668119094</v>
      </c>
      <c r="O539" s="3">
        <v>366.7040668119094</v>
      </c>
      <c r="P539" s="4">
        <f t="shared" si="67"/>
        <v>6.1117344468651567</v>
      </c>
      <c r="Q539" s="173">
        <f t="shared" si="68"/>
        <v>469.38000000000005</v>
      </c>
      <c r="R539" s="173">
        <v>469.38000000000005</v>
      </c>
      <c r="S539" s="173">
        <v>16</v>
      </c>
      <c r="X539" s="4">
        <v>7.3284011135318234</v>
      </c>
      <c r="Y539" s="173">
        <v>566.96000000000015</v>
      </c>
      <c r="Z539" s="38">
        <v>1.7952215279999999</v>
      </c>
    </row>
    <row r="540" spans="2:37" x14ac:dyDescent="0.25">
      <c r="B540" s="196">
        <v>302320</v>
      </c>
      <c r="C540" s="197">
        <v>20028</v>
      </c>
      <c r="D540" s="197" t="s">
        <v>165</v>
      </c>
      <c r="E540" s="198">
        <v>0.22819444444444445</v>
      </c>
      <c r="F540" s="199">
        <v>0.22841435185185185</v>
      </c>
      <c r="I540" s="142">
        <f t="shared" si="69"/>
        <v>18.999999999999773</v>
      </c>
      <c r="J540" s="120">
        <f t="shared" si="70"/>
        <v>18.999999999999773</v>
      </c>
      <c r="K540" s="142"/>
      <c r="L540" s="142"/>
      <c r="M540" s="38"/>
      <c r="N540" s="3">
        <f t="shared" si="71"/>
        <v>366.7040668119094</v>
      </c>
      <c r="O540" s="3"/>
      <c r="P540" s="4"/>
      <c r="Q540" s="173">
        <f t="shared" si="68"/>
        <v>469.38000000000005</v>
      </c>
      <c r="X540" s="4">
        <v>7.5617344468651568</v>
      </c>
      <c r="Y540" s="173">
        <v>593.88000000000011</v>
      </c>
      <c r="Z540" s="38">
        <v>1.3110347657142858</v>
      </c>
    </row>
    <row r="541" spans="2:37" x14ac:dyDescent="0.25">
      <c r="B541" s="196">
        <v>302320</v>
      </c>
      <c r="C541" s="197">
        <v>20035</v>
      </c>
      <c r="D541" s="197" t="s">
        <v>8</v>
      </c>
      <c r="E541" s="198">
        <v>0.22841435185185185</v>
      </c>
      <c r="F541" s="199">
        <v>0.22841435185185185</v>
      </c>
      <c r="I541" s="173">
        <f t="shared" si="69"/>
        <v>0</v>
      </c>
      <c r="J541" s="2">
        <f t="shared" si="70"/>
        <v>44.000000000000483</v>
      </c>
      <c r="K541" s="173">
        <v>44</v>
      </c>
      <c r="L541" s="173">
        <v>40.5</v>
      </c>
      <c r="M541" s="38">
        <f t="shared" si="66"/>
        <v>0.62758063636363626</v>
      </c>
      <c r="N541" s="3">
        <f t="shared" si="71"/>
        <v>410.7040668119094</v>
      </c>
      <c r="O541" s="3">
        <v>410.7040668119094</v>
      </c>
      <c r="P541" s="4">
        <f t="shared" si="67"/>
        <v>6.84506778019849</v>
      </c>
      <c r="Q541" s="173">
        <f t="shared" si="68"/>
        <v>509.88000000000005</v>
      </c>
      <c r="R541" s="173">
        <v>509.88000000000005</v>
      </c>
      <c r="S541" s="173">
        <v>17</v>
      </c>
      <c r="X541" s="4">
        <v>7.6570786766818859</v>
      </c>
      <c r="Y541" s="173">
        <v>604.88000000000011</v>
      </c>
      <c r="Z541" s="38">
        <v>1.3110347657144552</v>
      </c>
      <c r="AC541" s="483">
        <v>302320</v>
      </c>
      <c r="AD541" s="483">
        <v>20008</v>
      </c>
      <c r="AE541" s="485">
        <v>42617</v>
      </c>
      <c r="AF541" s="483">
        <v>1</v>
      </c>
      <c r="AG541" s="483">
        <v>604.88</v>
      </c>
      <c r="AH541" s="381">
        <v>0.22413194444444443</v>
      </c>
      <c r="AI541" s="489" t="s">
        <v>803</v>
      </c>
      <c r="AJ541" s="489">
        <v>1.3235889999999999</v>
      </c>
      <c r="AK541" s="381">
        <v>0.22942129629629629</v>
      </c>
    </row>
    <row r="542" spans="2:37" x14ac:dyDescent="0.25">
      <c r="B542" s="196">
        <v>302320</v>
      </c>
      <c r="C542" s="197">
        <v>20030</v>
      </c>
      <c r="D542" s="197" t="s">
        <v>6</v>
      </c>
      <c r="E542" s="198">
        <v>0.22892361111111112</v>
      </c>
      <c r="F542" s="199">
        <v>0.22892361111111112</v>
      </c>
      <c r="I542" s="173">
        <f t="shared" si="69"/>
        <v>0</v>
      </c>
      <c r="J542" s="2">
        <f t="shared" si="70"/>
        <v>18.999999999999773</v>
      </c>
      <c r="K542" s="173">
        <v>19</v>
      </c>
      <c r="L542" s="173">
        <v>30.75</v>
      </c>
      <c r="M542" s="38">
        <f t="shared" si="66"/>
        <v>1.1034653684210525</v>
      </c>
      <c r="N542" s="3">
        <f t="shared" si="71"/>
        <v>429.7040668119094</v>
      </c>
      <c r="O542" s="3">
        <v>429.7040668119094</v>
      </c>
      <c r="P542" s="4">
        <f t="shared" si="67"/>
        <v>7.1617344468651565</v>
      </c>
      <c r="Q542" s="173">
        <f t="shared" si="68"/>
        <v>540.63000000000011</v>
      </c>
      <c r="R542" s="173">
        <v>540.63000000000011</v>
      </c>
      <c r="S542" s="173">
        <v>18</v>
      </c>
    </row>
    <row r="543" spans="2:37" x14ac:dyDescent="0.25">
      <c r="B543" s="196">
        <v>302320</v>
      </c>
      <c r="C543" s="197">
        <v>20017</v>
      </c>
      <c r="D543" s="197" t="s">
        <v>5</v>
      </c>
      <c r="E543" s="198">
        <v>0.22914351851851852</v>
      </c>
      <c r="F543" s="199">
        <v>0.22925925925925927</v>
      </c>
      <c r="I543" s="173">
        <f t="shared" si="69"/>
        <v>10.000000000000764</v>
      </c>
      <c r="J543" s="2">
        <f t="shared" si="70"/>
        <v>10.000000000000764</v>
      </c>
      <c r="K543" s="173">
        <v>10</v>
      </c>
      <c r="L543" s="173">
        <v>26.33</v>
      </c>
      <c r="M543" s="38">
        <f t="shared" si="66"/>
        <v>1.7952215279999999</v>
      </c>
      <c r="N543" s="3">
        <f t="shared" si="71"/>
        <v>439.7040668119094</v>
      </c>
      <c r="O543" s="3">
        <v>439.7040668119094</v>
      </c>
      <c r="P543" s="4">
        <f t="shared" si="67"/>
        <v>7.3284011135318234</v>
      </c>
      <c r="Q543" s="173">
        <f t="shared" si="68"/>
        <v>566.96000000000015</v>
      </c>
      <c r="R543" s="173">
        <v>566.96000000000015</v>
      </c>
      <c r="S543" s="173">
        <v>19</v>
      </c>
    </row>
    <row r="544" spans="2:37" x14ac:dyDescent="0.25">
      <c r="B544" s="196">
        <v>302320</v>
      </c>
      <c r="C544" s="197">
        <v>20021</v>
      </c>
      <c r="D544" s="197" t="s">
        <v>0</v>
      </c>
      <c r="E544" s="198">
        <v>0.22925925925925927</v>
      </c>
      <c r="F544" s="199">
        <v>0.22942129629629629</v>
      </c>
      <c r="I544" s="173">
        <f t="shared" si="69"/>
        <v>13.999999999998192</v>
      </c>
      <c r="J544" s="2">
        <f t="shared" si="70"/>
        <v>13.999999999998192</v>
      </c>
      <c r="K544" s="173">
        <v>14</v>
      </c>
      <c r="L544" s="173">
        <v>26.92</v>
      </c>
      <c r="M544" s="38">
        <f t="shared" si="66"/>
        <v>1.3110347657142858</v>
      </c>
      <c r="N544" s="3">
        <f t="shared" si="71"/>
        <v>453.7040668119094</v>
      </c>
      <c r="O544" s="3">
        <v>453.7040668119094</v>
      </c>
      <c r="P544" s="4">
        <f t="shared" si="67"/>
        <v>7.5617344468651568</v>
      </c>
      <c r="Q544" s="173">
        <f t="shared" si="68"/>
        <v>593.88000000000011</v>
      </c>
      <c r="R544" s="173">
        <v>593.88000000000011</v>
      </c>
      <c r="S544" s="173">
        <v>20</v>
      </c>
    </row>
    <row r="545" spans="2:18" x14ac:dyDescent="0.25">
      <c r="B545" s="200">
        <v>302320</v>
      </c>
      <c r="C545" s="201">
        <v>20010</v>
      </c>
      <c r="D545" s="201" t="s">
        <v>1</v>
      </c>
      <c r="E545" s="202">
        <v>0.22942129629629629</v>
      </c>
      <c r="F545" s="203">
        <v>0.22979166666666664</v>
      </c>
      <c r="I545" s="173">
        <f t="shared" si="69"/>
        <v>31.999999999998607</v>
      </c>
      <c r="J545" s="53">
        <f>L545*J544/L544</f>
        <v>5.7206537890037179</v>
      </c>
      <c r="K545" s="38">
        <v>5.7206537890037179</v>
      </c>
      <c r="L545" s="173">
        <v>11</v>
      </c>
      <c r="M545" s="38">
        <f t="shared" si="66"/>
        <v>1.3110347657144552</v>
      </c>
      <c r="N545" s="3">
        <f t="shared" si="71"/>
        <v>459.42472060091313</v>
      </c>
      <c r="O545" s="3">
        <v>459.42472060091313</v>
      </c>
      <c r="P545" s="4">
        <f t="shared" si="67"/>
        <v>7.6570786766818859</v>
      </c>
      <c r="Q545" s="173">
        <f t="shared" si="68"/>
        <v>604.88000000000011</v>
      </c>
      <c r="R545" s="173">
        <v>604.88000000000011</v>
      </c>
    </row>
    <row r="546" spans="2:18" x14ac:dyDescent="0.25">
      <c r="B546" s="173">
        <v>302320</v>
      </c>
      <c r="C546" s="173">
        <v>20236</v>
      </c>
      <c r="D546" s="173" t="s">
        <v>452</v>
      </c>
      <c r="E546" s="1">
        <v>0.22979166666666664</v>
      </c>
      <c r="F546" s="1">
        <v>0.22981481481481481</v>
      </c>
      <c r="G546" s="173">
        <v>2</v>
      </c>
      <c r="H546" s="173" t="s">
        <v>580</v>
      </c>
      <c r="M546" s="38">
        <f>AVERAGE(M522:M544)</f>
        <v>1.2697521094092969</v>
      </c>
      <c r="N546" s="3"/>
      <c r="P546" s="4"/>
    </row>
    <row r="547" spans="2:18" x14ac:dyDescent="0.25">
      <c r="B547" s="173">
        <v>302320</v>
      </c>
      <c r="C547" s="183">
        <v>20008</v>
      </c>
      <c r="D547" s="173" t="s">
        <v>579</v>
      </c>
      <c r="E547" s="1">
        <v>0.22981481481481481</v>
      </c>
      <c r="F547" s="1">
        <v>0.22982638888888887</v>
      </c>
      <c r="G547" s="173" t="s">
        <v>566</v>
      </c>
      <c r="H547" s="173" t="s">
        <v>566</v>
      </c>
    </row>
    <row r="548" spans="2:18" x14ac:dyDescent="0.25">
      <c r="B548" s="173">
        <v>302320</v>
      </c>
      <c r="C548" s="173">
        <v>20236</v>
      </c>
      <c r="D548" s="173" t="s">
        <v>452</v>
      </c>
      <c r="E548" s="1">
        <v>0.22982638888888887</v>
      </c>
      <c r="F548" s="1">
        <v>0.22982638888888887</v>
      </c>
      <c r="G548" s="173">
        <v>1</v>
      </c>
      <c r="H548" s="173" t="s">
        <v>580</v>
      </c>
    </row>
    <row r="549" spans="2:18" x14ac:dyDescent="0.25">
      <c r="B549" s="173">
        <v>302320</v>
      </c>
      <c r="C549" s="183">
        <v>20008</v>
      </c>
      <c r="D549" s="173" t="s">
        <v>579</v>
      </c>
      <c r="E549" s="1">
        <v>0.22983796296296297</v>
      </c>
      <c r="F549" s="1">
        <v>0.22983796296296297</v>
      </c>
      <c r="G549" s="173" t="s">
        <v>566</v>
      </c>
      <c r="H549" s="173" t="s">
        <v>566</v>
      </c>
    </row>
    <row r="550" spans="2:18" x14ac:dyDescent="0.25">
      <c r="C550" s="52"/>
      <c r="E550" s="1"/>
      <c r="F550" s="1"/>
    </row>
    <row r="551" spans="2:18" x14ac:dyDescent="0.25">
      <c r="B551" s="173">
        <v>302320</v>
      </c>
      <c r="C551" s="173">
        <v>20236</v>
      </c>
      <c r="D551" s="173" t="s">
        <v>452</v>
      </c>
      <c r="E551" s="1">
        <v>0.53598379629629633</v>
      </c>
      <c r="F551" s="1">
        <v>0.53606481481481483</v>
      </c>
      <c r="G551" s="173" t="s">
        <v>566</v>
      </c>
      <c r="H551" s="173" t="s">
        <v>566</v>
      </c>
    </row>
    <row r="552" spans="2:18" x14ac:dyDescent="0.25">
      <c r="B552" s="173">
        <v>302320</v>
      </c>
      <c r="C552" s="173">
        <v>20010</v>
      </c>
      <c r="D552" s="173" t="s">
        <v>1</v>
      </c>
      <c r="E552" s="1">
        <v>0.53606481481481483</v>
      </c>
      <c r="F552" s="1">
        <v>0.53606481481481483</v>
      </c>
      <c r="G552" s="173" t="s">
        <v>566</v>
      </c>
      <c r="H552" s="173" t="s">
        <v>566</v>
      </c>
    </row>
    <row r="553" spans="2:18" x14ac:dyDescent="0.25">
      <c r="B553" s="173">
        <v>302320</v>
      </c>
      <c r="C553" s="173">
        <v>20021</v>
      </c>
      <c r="D553" s="173" t="s">
        <v>0</v>
      </c>
      <c r="E553" s="1">
        <v>0.53743055555555552</v>
      </c>
      <c r="F553" s="1">
        <v>0.53749999999999998</v>
      </c>
      <c r="G553" s="173" t="s">
        <v>566</v>
      </c>
      <c r="H553" s="173" t="s">
        <v>566</v>
      </c>
    </row>
    <row r="554" spans="2:18" x14ac:dyDescent="0.25">
      <c r="B554" s="173">
        <v>302320</v>
      </c>
      <c r="C554" s="173">
        <v>20017</v>
      </c>
      <c r="D554" s="173" t="s">
        <v>5</v>
      </c>
      <c r="E554" s="1">
        <v>0.53749999999999998</v>
      </c>
      <c r="F554" s="1">
        <v>0.53749999999999998</v>
      </c>
      <c r="G554" s="173" t="s">
        <v>566</v>
      </c>
      <c r="H554" s="173" t="s">
        <v>566</v>
      </c>
    </row>
    <row r="555" spans="2:18" x14ac:dyDescent="0.25">
      <c r="B555" s="173">
        <v>302320</v>
      </c>
      <c r="C555" s="173">
        <v>20030</v>
      </c>
      <c r="D555" s="173" t="s">
        <v>6</v>
      </c>
      <c r="E555" s="1">
        <v>0.53776620370370376</v>
      </c>
      <c r="F555" s="1">
        <v>0.53787037037037033</v>
      </c>
      <c r="G555" s="173" t="s">
        <v>566</v>
      </c>
      <c r="H555" s="173" t="s">
        <v>566</v>
      </c>
    </row>
    <row r="556" spans="2:18" x14ac:dyDescent="0.25">
      <c r="B556" s="173">
        <v>302320</v>
      </c>
      <c r="C556" s="173">
        <v>20028</v>
      </c>
      <c r="D556" s="173" t="s">
        <v>165</v>
      </c>
      <c r="E556" s="1">
        <v>0.53787037037037033</v>
      </c>
      <c r="F556" s="1">
        <v>0.53787037037037033</v>
      </c>
      <c r="G556" s="173" t="s">
        <v>566</v>
      </c>
      <c r="H556" s="173" t="s">
        <v>566</v>
      </c>
    </row>
    <row r="557" spans="2:18" x14ac:dyDescent="0.25">
      <c r="B557" s="173">
        <v>302320</v>
      </c>
      <c r="C557" s="173">
        <v>20291</v>
      </c>
      <c r="D557" s="173" t="s">
        <v>590</v>
      </c>
      <c r="E557" s="1">
        <v>0.5389004629629629</v>
      </c>
      <c r="F557" s="1">
        <v>0.5389004629629629</v>
      </c>
      <c r="G557" s="173" t="s">
        <v>566</v>
      </c>
      <c r="H557" s="173" t="s">
        <v>566</v>
      </c>
    </row>
    <row r="558" spans="2:18" x14ac:dyDescent="0.25">
      <c r="B558" s="173">
        <v>302320</v>
      </c>
      <c r="C558" s="173">
        <v>20028</v>
      </c>
      <c r="D558" s="173" t="s">
        <v>165</v>
      </c>
      <c r="E558" s="1">
        <v>0.53913194444444446</v>
      </c>
      <c r="F558" s="1">
        <v>0.53913194444444446</v>
      </c>
      <c r="G558" s="173" t="s">
        <v>566</v>
      </c>
      <c r="H558" s="173" t="s">
        <v>566</v>
      </c>
    </row>
  </sheetData>
  <mergeCells count="5">
    <mergeCell ref="A1:H1"/>
    <mergeCell ref="I1:K1"/>
    <mergeCell ref="N1:P1"/>
    <mergeCell ref="Q1:R1"/>
    <mergeCell ref="X1:Z1"/>
  </mergeCells>
  <pageMargins left="0.7" right="0.7" top="0.75" bottom="0.75" header="0.3" footer="0.3"/>
  <pageSetup orientation="portrait"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36"/>
  <sheetViews>
    <sheetView zoomScale="70" zoomScaleNormal="70" workbookViewId="0">
      <pane ySplit="3" topLeftCell="A4" activePane="bottomLeft" state="frozen"/>
      <selection pane="bottomLeft" activeCell="X8" sqref="X8:Z8"/>
    </sheetView>
  </sheetViews>
  <sheetFormatPr defaultColWidth="9" defaultRowHeight="15" x14ac:dyDescent="0.25"/>
  <cols>
    <col min="1" max="1" width="3" style="239" bestFit="1" customWidth="1"/>
    <col min="2" max="2" width="10.42578125" style="239" bestFit="1" customWidth="1"/>
    <col min="3" max="3" width="5.140625" style="40" bestFit="1" customWidth="1"/>
    <col min="4" max="4" width="13" style="239" bestFit="1" customWidth="1"/>
    <col min="5" max="5" width="14.140625" style="239" bestFit="1" customWidth="1"/>
    <col min="6" max="6" width="10.85546875" style="239" bestFit="1" customWidth="1"/>
    <col min="7" max="7" width="14.28515625" style="239" bestFit="1" customWidth="1"/>
    <col min="8" max="8" width="17.28515625" style="38" bestFit="1" customWidth="1"/>
    <col min="9" max="9" width="24.140625" style="38" bestFit="1" customWidth="1"/>
    <col min="10" max="10" width="4.85546875" style="239" bestFit="1" customWidth="1"/>
    <col min="11" max="11" width="14.5703125" style="239" bestFit="1" customWidth="1"/>
    <col min="12" max="12" width="16.42578125" style="239" bestFit="1" customWidth="1"/>
    <col min="13" max="13" width="14.28515625" style="239" bestFit="1" customWidth="1"/>
    <col min="14" max="15" width="4.85546875" style="239" customWidth="1"/>
    <col min="16" max="16" width="5.42578125" style="239" bestFit="1" customWidth="1"/>
    <col min="17" max="17" width="10.5703125" style="239" bestFit="1" customWidth="1"/>
    <col min="18" max="18" width="10.42578125" style="239" bestFit="1" customWidth="1"/>
    <col min="19" max="19" width="6.28515625" style="3" bestFit="1" customWidth="1"/>
    <col min="20" max="20" width="5.42578125" style="3" bestFit="1" customWidth="1"/>
    <col min="21" max="21" width="6.85546875" style="239" bestFit="1" customWidth="1"/>
    <col min="22" max="22" width="5" style="239" bestFit="1" customWidth="1"/>
    <col min="23" max="23" width="6.42578125" style="239" bestFit="1" customWidth="1"/>
    <col min="24" max="24" width="5.140625" style="3" bestFit="1" customWidth="1"/>
    <col min="25" max="25" width="4.140625" style="239" bestFit="1" customWidth="1"/>
    <col min="26" max="26" width="6.85546875" style="239" bestFit="1" customWidth="1"/>
    <col min="27" max="27" width="5" style="239" bestFit="1" customWidth="1"/>
    <col min="28" max="28" width="4.42578125" style="3" bestFit="1" customWidth="1"/>
    <col min="29" max="29" width="4.140625" style="239" bestFit="1" customWidth="1"/>
    <col min="30" max="30" width="6.85546875" style="239" bestFit="1" customWidth="1"/>
    <col min="31" max="31" width="5" style="239" bestFit="1" customWidth="1"/>
    <col min="32" max="32" width="4.42578125" style="3" bestFit="1" customWidth="1"/>
    <col min="33" max="33" width="4.140625" style="239" bestFit="1" customWidth="1"/>
    <col min="34" max="34" width="6.85546875" style="239" bestFit="1" customWidth="1"/>
    <col min="35" max="35" width="5" style="239" bestFit="1" customWidth="1"/>
    <col min="36" max="36" width="4.42578125" style="239" bestFit="1" customWidth="1"/>
    <col min="37" max="37" width="4.140625" style="239" bestFit="1" customWidth="1"/>
    <col min="38" max="38" width="6.85546875" style="239" bestFit="1" customWidth="1"/>
    <col min="39" max="39" width="5" style="239" bestFit="1" customWidth="1"/>
    <col min="40" max="40" width="2.42578125" style="239" bestFit="1" customWidth="1"/>
    <col min="41" max="41" width="4.140625" style="239" bestFit="1" customWidth="1"/>
    <col min="42" max="42" width="5.140625" style="239" bestFit="1" customWidth="1"/>
    <col min="43" max="43" width="5" style="239" bestFit="1" customWidth="1"/>
    <col min="44" max="16384" width="9" style="239"/>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239" t="s">
        <v>16</v>
      </c>
      <c r="B3" s="239" t="s">
        <v>140</v>
      </c>
      <c r="C3" s="40" t="s">
        <v>15</v>
      </c>
      <c r="D3" s="239" t="s">
        <v>145</v>
      </c>
      <c r="E3" s="239" t="s">
        <v>147</v>
      </c>
      <c r="F3" s="239" t="s">
        <v>141</v>
      </c>
      <c r="G3" s="239" t="s">
        <v>142</v>
      </c>
      <c r="H3" s="38" t="s">
        <v>143</v>
      </c>
      <c r="I3" s="38" t="s">
        <v>498</v>
      </c>
      <c r="J3" s="239" t="s">
        <v>43</v>
      </c>
      <c r="K3" s="239" t="s">
        <v>138</v>
      </c>
      <c r="L3" s="239" t="s">
        <v>139</v>
      </c>
      <c r="M3" s="239" t="s">
        <v>144</v>
      </c>
      <c r="O3" s="239" t="s">
        <v>16</v>
      </c>
      <c r="P3" s="9" t="s">
        <v>15</v>
      </c>
      <c r="Q3" s="239" t="s">
        <v>17</v>
      </c>
      <c r="R3" s="239" t="s">
        <v>18</v>
      </c>
      <c r="S3" s="3" t="s">
        <v>44</v>
      </c>
      <c r="T3" s="3" t="s">
        <v>45</v>
      </c>
      <c r="U3" s="38" t="s">
        <v>46</v>
      </c>
      <c r="V3" s="39" t="s">
        <v>43</v>
      </c>
      <c r="W3" s="39" t="s">
        <v>44</v>
      </c>
      <c r="X3" s="3" t="s">
        <v>44</v>
      </c>
      <c r="Y3" s="239" t="s">
        <v>45</v>
      </c>
      <c r="Z3" s="239" t="s">
        <v>46</v>
      </c>
      <c r="AA3" s="239" t="s">
        <v>43</v>
      </c>
      <c r="AB3" s="3" t="s">
        <v>44</v>
      </c>
      <c r="AC3" s="239" t="s">
        <v>45</v>
      </c>
      <c r="AD3" s="239" t="s">
        <v>46</v>
      </c>
      <c r="AE3" s="239" t="s">
        <v>43</v>
      </c>
      <c r="AF3" s="3" t="s">
        <v>44</v>
      </c>
      <c r="AG3" s="239" t="s">
        <v>45</v>
      </c>
      <c r="AH3" s="239" t="s">
        <v>46</v>
      </c>
      <c r="AI3" s="239" t="s">
        <v>43</v>
      </c>
      <c r="AJ3" s="39" t="s">
        <v>44</v>
      </c>
      <c r="AK3" s="239" t="s">
        <v>45</v>
      </c>
      <c r="AL3" s="239" t="s">
        <v>46</v>
      </c>
      <c r="AM3" s="239" t="s">
        <v>43</v>
      </c>
      <c r="AN3" s="39" t="s">
        <v>44</v>
      </c>
      <c r="AO3" s="239" t="s">
        <v>45</v>
      </c>
      <c r="AP3" s="239" t="s">
        <v>46</v>
      </c>
      <c r="AQ3" s="239" t="s">
        <v>43</v>
      </c>
    </row>
    <row r="4" spans="1:44" x14ac:dyDescent="0.25">
      <c r="A4" s="239">
        <v>1</v>
      </c>
      <c r="B4" s="239">
        <v>22</v>
      </c>
      <c r="C4" s="40">
        <v>42613</v>
      </c>
      <c r="D4" s="41">
        <v>42613.625694444447</v>
      </c>
      <c r="E4" s="41" t="s">
        <v>148</v>
      </c>
      <c r="F4" s="3">
        <v>445.27895138101047</v>
      </c>
      <c r="G4" s="239">
        <v>486.96</v>
      </c>
      <c r="H4" s="38">
        <f t="shared" ref="H4:H16" si="0">G4/F4*0.0113636*60</f>
        <v>0.7456384774763446</v>
      </c>
      <c r="I4" s="263">
        <v>0.82202774024228131</v>
      </c>
      <c r="J4" s="39">
        <f t="shared" ref="J4:J15" si="1">(H4-0.142)/0.1278*0.1+7</f>
        <v>7.4723305770550423</v>
      </c>
      <c r="K4" s="239">
        <v>17</v>
      </c>
      <c r="M4" s="239" t="s">
        <v>149</v>
      </c>
      <c r="O4" s="239">
        <v>1</v>
      </c>
      <c r="P4" s="40">
        <v>42613</v>
      </c>
      <c r="Q4" s="239">
        <v>1</v>
      </c>
      <c r="R4" s="239">
        <v>1</v>
      </c>
      <c r="S4" s="3">
        <f>SUM(W4,X4,AB4,AF4,AJ4,AN4)</f>
        <v>486.96</v>
      </c>
      <c r="T4" s="3">
        <f t="shared" ref="T4:T7" si="2">SUM(Y4,AC4,AG4,AK4,AO4)</f>
        <v>445.27895138101047</v>
      </c>
      <c r="U4" s="38">
        <f t="shared" ref="U4:U8" si="3">S4/T4*0.0113636*60</f>
        <v>0.7456384774763446</v>
      </c>
      <c r="V4" s="39">
        <f>(U4-0.142)/0.142*0.1+7</f>
        <v>7.4250975193495385</v>
      </c>
      <c r="W4" s="39"/>
      <c r="X4" s="3">
        <v>486.96</v>
      </c>
      <c r="Y4" s="3">
        <v>445.27895138101047</v>
      </c>
      <c r="Z4" s="38">
        <f t="shared" ref="Z4:Z8" si="4">X4/Y4*0.0113636*60</f>
        <v>0.7456384774763446</v>
      </c>
      <c r="AA4" s="39">
        <f t="shared" ref="AA4:AA7" si="5">(Z4-0.142)/0.1278*0.1+7</f>
        <v>7.4723305770550423</v>
      </c>
      <c r="AD4" s="38"/>
      <c r="AE4" s="39"/>
      <c r="AH4" s="38"/>
      <c r="AI4" s="39"/>
      <c r="AL4" s="38"/>
      <c r="AM4" s="39"/>
      <c r="AP4" s="38"/>
      <c r="AQ4" s="39"/>
      <c r="AR4" s="38">
        <f>MAX(Z4,AD4,AH4,AL4,AP4)</f>
        <v>0.7456384774763446</v>
      </c>
    </row>
    <row r="5" spans="1:44" x14ac:dyDescent="0.25">
      <c r="A5" s="239">
        <v>2</v>
      </c>
      <c r="B5" s="239">
        <v>22</v>
      </c>
      <c r="C5" s="40">
        <v>42614</v>
      </c>
      <c r="D5" s="41">
        <v>42614.373611111114</v>
      </c>
      <c r="E5" s="41" t="s">
        <v>148</v>
      </c>
      <c r="F5" s="3">
        <v>429.52909829718652</v>
      </c>
      <c r="G5" s="239">
        <v>486.96</v>
      </c>
      <c r="H5" s="38">
        <f t="shared" si="0"/>
        <v>0.77297934104171195</v>
      </c>
      <c r="I5" s="263">
        <v>1.0047885799755822</v>
      </c>
      <c r="J5" s="39">
        <f t="shared" si="1"/>
        <v>7.4937240540232484</v>
      </c>
      <c r="K5" s="239">
        <v>17</v>
      </c>
      <c r="M5" s="239" t="s">
        <v>149</v>
      </c>
      <c r="O5" s="239">
        <v>2</v>
      </c>
      <c r="P5" s="40">
        <v>42614</v>
      </c>
      <c r="Q5" s="239">
        <v>3</v>
      </c>
      <c r="R5" s="239">
        <v>3</v>
      </c>
      <c r="S5" s="3">
        <f t="shared" ref="S5:S8" si="6">SUM(W5,X5,AB5,AF5,AJ5,AN5)</f>
        <v>1490.88</v>
      </c>
      <c r="T5" s="3">
        <f t="shared" si="2"/>
        <v>1199.1680552880089</v>
      </c>
      <c r="U5" s="38">
        <f t="shared" si="3"/>
        <v>0.84767588128910065</v>
      </c>
      <c r="V5" s="39">
        <f t="shared" ref="V5:V8" si="7">(U5-0.142)/0.142*0.1+7</f>
        <v>7.49695484597824</v>
      </c>
      <c r="W5" s="39"/>
      <c r="X5" s="3">
        <v>486.96</v>
      </c>
      <c r="Y5" s="3">
        <v>429.52909829718652</v>
      </c>
      <c r="Z5" s="38">
        <f t="shared" si="4"/>
        <v>0.77297934104171195</v>
      </c>
      <c r="AA5" s="39">
        <f t="shared" si="5"/>
        <v>7.4937240540232484</v>
      </c>
      <c r="AB5" s="3">
        <v>516.96</v>
      </c>
      <c r="AC5" s="3">
        <v>379.51443421707279</v>
      </c>
      <c r="AD5" s="38">
        <f t="shared" ref="AD5:AD7" si="8">AB5/AC5*0.0113636*60</f>
        <v>0.92874359334221024</v>
      </c>
      <c r="AE5" s="39">
        <f t="shared" ref="AE5:AE7" si="9">(AD5-0.142)/0.142*0.1+7</f>
        <v>7.5540447840438105</v>
      </c>
      <c r="AF5" s="3">
        <v>486.96000000000004</v>
      </c>
      <c r="AG5" s="3">
        <v>390.12452277374945</v>
      </c>
      <c r="AH5" s="38">
        <f t="shared" ref="AH5:AH7" si="10">AF5/AG5*0.0113636*60</f>
        <v>0.85105421468865594</v>
      </c>
      <c r="AI5" s="39">
        <f t="shared" ref="AI5:AI6" si="11">(AH5-0.142)/0.1278*0.1+7</f>
        <v>7.5548155044512173</v>
      </c>
      <c r="AL5" s="38"/>
      <c r="AM5" s="39"/>
      <c r="AP5" s="38"/>
      <c r="AQ5" s="39"/>
      <c r="AR5" s="38">
        <f t="shared" ref="AR5:AR8" si="12">MAX(Z5,AD5,AH5,AL5,AP5)</f>
        <v>0.92874359334221024</v>
      </c>
    </row>
    <row r="6" spans="1:44" x14ac:dyDescent="0.25">
      <c r="A6" s="239">
        <v>3</v>
      </c>
      <c r="B6" s="239">
        <v>22</v>
      </c>
      <c r="C6" s="40">
        <v>42614</v>
      </c>
      <c r="D6" s="41">
        <v>42614.51458333333</v>
      </c>
      <c r="E6" s="41" t="s">
        <v>148</v>
      </c>
      <c r="F6" s="3">
        <v>379.51443421707279</v>
      </c>
      <c r="G6" s="239">
        <v>516.96</v>
      </c>
      <c r="H6" s="38">
        <f t="shared" si="0"/>
        <v>0.92874359334221024</v>
      </c>
      <c r="I6" s="263">
        <v>1.1224432431728395</v>
      </c>
      <c r="J6" s="39">
        <f t="shared" si="1"/>
        <v>7.6156053156042329</v>
      </c>
      <c r="K6" s="239">
        <v>18</v>
      </c>
      <c r="L6" s="239">
        <v>2</v>
      </c>
      <c r="M6" s="239" t="s">
        <v>149</v>
      </c>
      <c r="O6" s="239">
        <v>3</v>
      </c>
      <c r="P6" s="40">
        <v>42615</v>
      </c>
      <c r="Q6" s="239">
        <v>4</v>
      </c>
      <c r="R6" s="239">
        <v>4</v>
      </c>
      <c r="S6" s="3">
        <f t="shared" si="6"/>
        <v>1947.84</v>
      </c>
      <c r="T6" s="3">
        <f t="shared" si="2"/>
        <v>1772.180653453192</v>
      </c>
      <c r="U6" s="38">
        <f t="shared" si="3"/>
        <v>0.74939790977414467</v>
      </c>
      <c r="V6" s="39">
        <f t="shared" si="7"/>
        <v>7.4277450068832005</v>
      </c>
      <c r="W6" s="39"/>
      <c r="X6" s="3">
        <v>486.96</v>
      </c>
      <c r="Y6" s="3">
        <v>577.33607853042508</v>
      </c>
      <c r="Z6" s="38">
        <f t="shared" si="4"/>
        <v>0.5750846546869719</v>
      </c>
      <c r="AA6" s="39">
        <f t="shared" si="5"/>
        <v>7.3388768816016992</v>
      </c>
      <c r="AB6" s="3">
        <v>486.96</v>
      </c>
      <c r="AC6" s="3">
        <v>398.48901889608396</v>
      </c>
      <c r="AD6" s="38">
        <f t="shared" si="8"/>
        <v>0.83319013477403192</v>
      </c>
      <c r="AE6" s="39">
        <f t="shared" si="9"/>
        <v>7.486753616038051</v>
      </c>
      <c r="AF6" s="3">
        <v>486.96</v>
      </c>
      <c r="AG6" s="3">
        <v>359.16845104477221</v>
      </c>
      <c r="AH6" s="38">
        <f t="shared" si="10"/>
        <v>0.92440502052506923</v>
      </c>
      <c r="AI6" s="39">
        <f t="shared" si="11"/>
        <v>7.6122105011933252</v>
      </c>
      <c r="AJ6" s="3">
        <v>486.96</v>
      </c>
      <c r="AK6" s="3">
        <v>437.18710498191069</v>
      </c>
      <c r="AL6" s="38">
        <f t="shared" ref="AL6" si="13">AJ6/AK6*0.0113636*60</f>
        <v>0.75943941524473302</v>
      </c>
      <c r="AM6" s="39">
        <f t="shared" ref="AM6" si="14">(AL6-0.142)/0.142*0.1+7</f>
        <v>7.4348164896089672</v>
      </c>
      <c r="AP6" s="38"/>
      <c r="AQ6" s="39"/>
      <c r="AR6" s="38">
        <f t="shared" si="12"/>
        <v>0.92440502052506923</v>
      </c>
    </row>
    <row r="7" spans="1:44" x14ac:dyDescent="0.25">
      <c r="A7" s="239">
        <v>4</v>
      </c>
      <c r="B7" s="239">
        <v>22</v>
      </c>
      <c r="C7" s="40">
        <v>42614</v>
      </c>
      <c r="D7" s="41">
        <v>42614.697222222225</v>
      </c>
      <c r="E7" s="41" t="s">
        <v>148</v>
      </c>
      <c r="F7" s="3">
        <v>390.12452277374945</v>
      </c>
      <c r="G7" s="239">
        <v>486.96000000000004</v>
      </c>
      <c r="H7" s="38">
        <f t="shared" si="0"/>
        <v>0.85105421468865594</v>
      </c>
      <c r="I7" s="263">
        <v>0.85177548173140405</v>
      </c>
      <c r="J7" s="39">
        <f t="shared" si="1"/>
        <v>7.5548155044512173</v>
      </c>
      <c r="K7" s="239">
        <v>17</v>
      </c>
      <c r="L7" s="239">
        <v>4</v>
      </c>
      <c r="M7" s="239" t="s">
        <v>149</v>
      </c>
      <c r="O7" s="239">
        <v>4</v>
      </c>
      <c r="P7" s="40">
        <v>42616</v>
      </c>
      <c r="Q7" s="239">
        <v>4</v>
      </c>
      <c r="R7" s="239">
        <v>3</v>
      </c>
      <c r="S7" s="3">
        <f t="shared" si="6"/>
        <v>2324.9</v>
      </c>
      <c r="T7" s="3">
        <f t="shared" si="2"/>
        <v>1749.5268735056309</v>
      </c>
      <c r="U7" s="38">
        <f t="shared" si="3"/>
        <v>0.90604725334897696</v>
      </c>
      <c r="V7" s="39">
        <f t="shared" si="7"/>
        <v>7.5380614460204063</v>
      </c>
      <c r="W7" s="39">
        <v>20</v>
      </c>
      <c r="X7" s="260">
        <v>909.02</v>
      </c>
      <c r="Y7" s="3">
        <v>634.16762748564759</v>
      </c>
      <c r="Z7" s="38">
        <f t="shared" si="4"/>
        <v>0.97731948692702209</v>
      </c>
      <c r="AA7" s="39">
        <f t="shared" si="5"/>
        <v>7.6536146220086243</v>
      </c>
      <c r="AB7" s="260">
        <v>486.96</v>
      </c>
      <c r="AC7" s="3">
        <v>435.6101525259815</v>
      </c>
      <c r="AD7" s="38">
        <f t="shared" si="8"/>
        <v>0.76218866212076442</v>
      </c>
      <c r="AE7" s="39">
        <f t="shared" si="9"/>
        <v>7.4367525789582851</v>
      </c>
      <c r="AF7" s="260">
        <v>908.92</v>
      </c>
      <c r="AG7" s="3">
        <v>679.74909349400173</v>
      </c>
      <c r="AH7" s="38">
        <f t="shared" si="10"/>
        <v>0.91168374426889698</v>
      </c>
      <c r="AI7" s="39">
        <f>(AH7-0.142)/0.1278*0.1+7</f>
        <v>7.6022564509146298</v>
      </c>
      <c r="AL7" s="38"/>
      <c r="AM7" s="39"/>
      <c r="AP7" s="38"/>
      <c r="AQ7" s="39"/>
      <c r="AR7" s="38">
        <f t="shared" si="12"/>
        <v>0.97731948692702209</v>
      </c>
    </row>
    <row r="8" spans="1:44" x14ac:dyDescent="0.25">
      <c r="A8" s="239">
        <v>5</v>
      </c>
      <c r="B8" s="239">
        <v>22</v>
      </c>
      <c r="C8" s="40">
        <v>42615</v>
      </c>
      <c r="D8" s="41">
        <v>42615.512499999997</v>
      </c>
      <c r="E8" s="41" t="s">
        <v>148</v>
      </c>
      <c r="F8" s="3">
        <v>577.33607853042508</v>
      </c>
      <c r="G8" s="239">
        <v>486.96</v>
      </c>
      <c r="H8" s="38">
        <f t="shared" si="0"/>
        <v>0.5750846546869719</v>
      </c>
      <c r="I8" s="263">
        <v>0.655091129331134</v>
      </c>
      <c r="J8" s="39">
        <f t="shared" si="1"/>
        <v>7.3388768816016992</v>
      </c>
      <c r="K8" s="239">
        <v>17</v>
      </c>
      <c r="M8" s="239" t="s">
        <v>149</v>
      </c>
      <c r="O8" s="239">
        <v>5</v>
      </c>
      <c r="P8" s="40">
        <v>42617</v>
      </c>
      <c r="Q8" s="239">
        <v>1</v>
      </c>
      <c r="R8" s="239">
        <v>1</v>
      </c>
      <c r="S8" s="3">
        <f t="shared" si="6"/>
        <v>604.88000000000011</v>
      </c>
      <c r="T8" s="3">
        <f>SUM(Y8,AC8,AG8,AK8,AO8)</f>
        <v>459.42472060091313</v>
      </c>
      <c r="U8" s="38">
        <f t="shared" si="3"/>
        <v>0.89768104237092805</v>
      </c>
      <c r="V8" s="39">
        <f t="shared" si="7"/>
        <v>7.532169748148541</v>
      </c>
      <c r="W8" s="39"/>
      <c r="X8" s="260">
        <v>604.88000000000011</v>
      </c>
      <c r="Y8" s="3">
        <v>459.42472060091313</v>
      </c>
      <c r="Z8" s="38">
        <f t="shared" si="4"/>
        <v>0.89768104237092805</v>
      </c>
      <c r="AA8" s="39">
        <f>(Z8-0.142)/0.1278*0.1+7</f>
        <v>7.5912997201650452</v>
      </c>
      <c r="AD8" s="38"/>
      <c r="AE8" s="39"/>
      <c r="AH8" s="38"/>
      <c r="AI8" s="39"/>
      <c r="AL8" s="38"/>
      <c r="AM8" s="39"/>
      <c r="AP8" s="38"/>
      <c r="AQ8" s="39"/>
      <c r="AR8" s="38">
        <f t="shared" si="12"/>
        <v>0.89768104237092805</v>
      </c>
    </row>
    <row r="9" spans="1:44" x14ac:dyDescent="0.25">
      <c r="A9" s="239">
        <v>6</v>
      </c>
      <c r="B9" s="239">
        <v>22</v>
      </c>
      <c r="C9" s="40">
        <v>42615</v>
      </c>
      <c r="D9" s="41">
        <v>42615.588194444441</v>
      </c>
      <c r="E9" s="41" t="s">
        <v>148</v>
      </c>
      <c r="F9" s="3">
        <v>398.48901889608396</v>
      </c>
      <c r="G9" s="239">
        <v>486.96000000000004</v>
      </c>
      <c r="H9" s="38">
        <f t="shared" si="0"/>
        <v>0.83319013477403214</v>
      </c>
      <c r="I9" s="263">
        <v>0.83519758135468136</v>
      </c>
      <c r="J9" s="39">
        <f t="shared" si="1"/>
        <v>7.5408373511533897</v>
      </c>
      <c r="K9" s="239">
        <v>17</v>
      </c>
      <c r="L9" s="239">
        <v>2</v>
      </c>
      <c r="M9" s="239" t="s">
        <v>149</v>
      </c>
      <c r="U9" s="38"/>
      <c r="V9" s="39"/>
      <c r="W9" s="39"/>
      <c r="Z9" s="38"/>
    </row>
    <row r="10" spans="1:44" x14ac:dyDescent="0.25">
      <c r="A10" s="239">
        <v>7</v>
      </c>
      <c r="B10" s="239">
        <v>22</v>
      </c>
      <c r="C10" s="40">
        <v>42615</v>
      </c>
      <c r="D10" s="41">
        <v>42615.711111111108</v>
      </c>
      <c r="E10" s="41" t="s">
        <v>148</v>
      </c>
      <c r="F10" s="3">
        <v>359.16845104477221</v>
      </c>
      <c r="G10" s="239">
        <v>486.96</v>
      </c>
      <c r="H10" s="38">
        <f t="shared" si="0"/>
        <v>0.92440502052506923</v>
      </c>
      <c r="I10" s="263">
        <v>1.1237478768112696</v>
      </c>
      <c r="J10" s="39">
        <f t="shared" si="1"/>
        <v>7.6122105011933252</v>
      </c>
      <c r="K10" s="239">
        <v>17</v>
      </c>
      <c r="M10" s="239" t="s">
        <v>149</v>
      </c>
      <c r="U10" s="38"/>
      <c r="V10" s="39"/>
      <c r="W10" s="39"/>
      <c r="Z10" s="38"/>
      <c r="AA10" s="39"/>
      <c r="AD10" s="38"/>
      <c r="AE10" s="39"/>
    </row>
    <row r="11" spans="1:44" x14ac:dyDescent="0.25">
      <c r="A11" s="239">
        <v>8</v>
      </c>
      <c r="B11" s="239">
        <v>22</v>
      </c>
      <c r="C11" s="40">
        <v>42615</v>
      </c>
      <c r="D11" s="41">
        <v>42615.882638888892</v>
      </c>
      <c r="E11" s="41" t="s">
        <v>148</v>
      </c>
      <c r="F11" s="3">
        <v>437.18710498191069</v>
      </c>
      <c r="G11" s="239">
        <v>486.96000000000004</v>
      </c>
      <c r="H11" s="38">
        <f t="shared" si="0"/>
        <v>0.75943941524473313</v>
      </c>
      <c r="I11" s="263">
        <v>0.78248254108701709</v>
      </c>
      <c r="J11" s="39">
        <f t="shared" si="1"/>
        <v>7.4831294328988527</v>
      </c>
      <c r="K11" s="239">
        <v>17</v>
      </c>
      <c r="L11" s="239">
        <v>1</v>
      </c>
      <c r="M11" s="239" t="s">
        <v>149</v>
      </c>
      <c r="P11" s="40"/>
      <c r="U11" s="38"/>
      <c r="V11" s="39"/>
      <c r="W11" s="39"/>
      <c r="Z11" s="38"/>
      <c r="AA11" s="39"/>
      <c r="AD11" s="38"/>
      <c r="AE11" s="39"/>
    </row>
    <row r="12" spans="1:44" x14ac:dyDescent="0.25">
      <c r="A12" s="239">
        <v>9</v>
      </c>
      <c r="B12" s="239">
        <v>22</v>
      </c>
      <c r="C12" s="40">
        <v>42616</v>
      </c>
      <c r="D12" s="261">
        <v>42616.472222222219</v>
      </c>
      <c r="E12" s="261" t="s">
        <v>148</v>
      </c>
      <c r="F12" s="3">
        <v>634.16762748564759</v>
      </c>
      <c r="G12" s="239">
        <v>909.02</v>
      </c>
      <c r="H12" s="38">
        <f t="shared" si="0"/>
        <v>0.97731948692702209</v>
      </c>
      <c r="I12" s="263">
        <v>1.5185168912214797</v>
      </c>
      <c r="J12" s="39">
        <f t="shared" si="1"/>
        <v>7.6536146220086243</v>
      </c>
      <c r="K12" s="52">
        <v>32</v>
      </c>
      <c r="L12" s="52">
        <v>1</v>
      </c>
      <c r="M12" s="239" t="s">
        <v>149</v>
      </c>
      <c r="P12" s="40"/>
      <c r="U12" s="38"/>
      <c r="V12" s="39"/>
      <c r="W12" s="39"/>
      <c r="Z12" s="38"/>
      <c r="AA12" s="39"/>
      <c r="AD12" s="38"/>
      <c r="AE12" s="39"/>
    </row>
    <row r="13" spans="1:44" x14ac:dyDescent="0.25">
      <c r="A13" s="239">
        <v>10</v>
      </c>
      <c r="B13" s="239">
        <v>22</v>
      </c>
      <c r="C13" s="40">
        <v>42616</v>
      </c>
      <c r="D13" s="261">
        <v>42616.538194444445</v>
      </c>
      <c r="E13" s="261" t="s">
        <v>148</v>
      </c>
      <c r="F13" s="3">
        <v>435.6101525259815</v>
      </c>
      <c r="G13" s="239">
        <v>486.96</v>
      </c>
      <c r="H13" s="38">
        <f t="shared" si="0"/>
        <v>0.76218866212076442</v>
      </c>
      <c r="I13" s="263">
        <v>0.87286473355773275</v>
      </c>
      <c r="J13" s="39">
        <f t="shared" si="1"/>
        <v>7.4852806432869832</v>
      </c>
      <c r="K13" s="52">
        <v>17</v>
      </c>
      <c r="M13" s="239" t="s">
        <v>149</v>
      </c>
      <c r="P13" s="9"/>
      <c r="U13" s="38"/>
      <c r="V13" s="39"/>
      <c r="W13" s="39"/>
    </row>
    <row r="14" spans="1:44" x14ac:dyDescent="0.25">
      <c r="A14" s="239">
        <v>11</v>
      </c>
      <c r="B14" s="239">
        <v>22</v>
      </c>
      <c r="C14" s="40">
        <v>42616</v>
      </c>
      <c r="D14" s="261">
        <v>42616.878472222219</v>
      </c>
      <c r="E14" s="261"/>
      <c r="F14" s="52"/>
      <c r="G14" s="52">
        <v>20</v>
      </c>
      <c r="I14" s="263"/>
      <c r="J14" s="39">
        <v>6</v>
      </c>
      <c r="K14" s="52"/>
      <c r="M14" s="239" t="s">
        <v>149</v>
      </c>
      <c r="P14" s="9"/>
      <c r="U14" s="38"/>
      <c r="V14" s="39"/>
      <c r="W14" s="39"/>
    </row>
    <row r="15" spans="1:44" x14ac:dyDescent="0.25">
      <c r="A15" s="239">
        <v>12</v>
      </c>
      <c r="B15" s="239">
        <v>22</v>
      </c>
      <c r="C15" s="40">
        <v>42616</v>
      </c>
      <c r="D15" s="261">
        <v>42616.87903935185</v>
      </c>
      <c r="E15" s="261" t="s">
        <v>148</v>
      </c>
      <c r="F15" s="3">
        <v>679.74909349400173</v>
      </c>
      <c r="G15" s="239">
        <v>908.92</v>
      </c>
      <c r="H15" s="38">
        <f t="shared" si="0"/>
        <v>0.91168374426889698</v>
      </c>
      <c r="I15" s="263">
        <v>1.0435764459153156</v>
      </c>
      <c r="J15" s="39">
        <f t="shared" si="1"/>
        <v>7.6022564509146298</v>
      </c>
      <c r="K15" s="52">
        <v>32</v>
      </c>
      <c r="L15" s="52">
        <v>1</v>
      </c>
      <c r="M15" s="239" t="s">
        <v>149</v>
      </c>
      <c r="P15" s="9"/>
      <c r="U15" s="38"/>
      <c r="V15" s="39"/>
      <c r="W15" s="39"/>
    </row>
    <row r="16" spans="1:44" x14ac:dyDescent="0.25">
      <c r="A16" s="239">
        <v>13</v>
      </c>
      <c r="B16" s="239">
        <v>22</v>
      </c>
      <c r="C16" s="40">
        <v>42617</v>
      </c>
      <c r="D16" s="261">
        <v>42617.223611111112</v>
      </c>
      <c r="E16" s="261" t="s">
        <v>148</v>
      </c>
      <c r="F16" s="3">
        <v>459.42472060091313</v>
      </c>
      <c r="G16" s="239">
        <v>604.88000000000011</v>
      </c>
      <c r="H16" s="38">
        <f t="shared" si="0"/>
        <v>0.89768104237092805</v>
      </c>
      <c r="I16" s="263">
        <v>1.2697521094092969</v>
      </c>
      <c r="J16" s="39">
        <f>(H16-0.142)/0.1278*0.1+7</f>
        <v>7.5912997201650452</v>
      </c>
      <c r="K16" s="52">
        <v>21</v>
      </c>
      <c r="L16" s="52">
        <v>1</v>
      </c>
      <c r="M16" s="239" t="s">
        <v>149</v>
      </c>
      <c r="P16" s="9"/>
      <c r="U16" s="38"/>
      <c r="V16" s="39"/>
      <c r="W16" s="39"/>
    </row>
    <row r="17" spans="16:39" x14ac:dyDescent="0.25">
      <c r="P17" s="9"/>
      <c r="U17" s="38"/>
      <c r="V17" s="39"/>
      <c r="W17" s="39"/>
    </row>
    <row r="18" spans="16:39" x14ac:dyDescent="0.25">
      <c r="P18" s="9"/>
      <c r="U18" s="38"/>
      <c r="V18" s="39"/>
      <c r="W18" s="39"/>
    </row>
    <row r="19" spans="16:39" x14ac:dyDescent="0.25">
      <c r="P19" s="9"/>
      <c r="U19" s="38"/>
      <c r="V19" s="39"/>
      <c r="W19" s="39"/>
    </row>
    <row r="20" spans="16:39" x14ac:dyDescent="0.25">
      <c r="P20" s="9"/>
      <c r="U20" s="38"/>
      <c r="V20" s="39"/>
      <c r="W20" s="39"/>
    </row>
    <row r="21" spans="16:39" x14ac:dyDescent="0.25">
      <c r="P21" s="9"/>
      <c r="U21" s="38"/>
      <c r="V21" s="39"/>
      <c r="W21" s="39"/>
    </row>
    <row r="22" spans="16:39" x14ac:dyDescent="0.25">
      <c r="P22" s="9"/>
      <c r="U22" s="38"/>
      <c r="V22" s="39"/>
      <c r="W22" s="39"/>
    </row>
    <row r="23" spans="16:39" x14ac:dyDescent="0.25">
      <c r="P23" s="9"/>
      <c r="U23" s="38"/>
      <c r="V23" s="39"/>
      <c r="W23" s="39"/>
    </row>
    <row r="24" spans="16:39" x14ac:dyDescent="0.25">
      <c r="P24" s="9"/>
      <c r="U24" s="38"/>
      <c r="V24" s="39"/>
      <c r="W24" s="39"/>
    </row>
    <row r="25" spans="16:39" x14ac:dyDescent="0.25">
      <c r="P25" s="9"/>
      <c r="U25" s="38"/>
      <c r="V25" s="39"/>
      <c r="W25" s="39"/>
    </row>
    <row r="26" spans="16:39" x14ac:dyDescent="0.25">
      <c r="P26" s="9"/>
      <c r="U26" s="38"/>
      <c r="V26" s="39"/>
      <c r="W26" s="39"/>
    </row>
    <row r="27" spans="16:39" x14ac:dyDescent="0.25">
      <c r="P27" s="9"/>
      <c r="U27" s="38"/>
      <c r="V27" s="39"/>
      <c r="W27" s="39"/>
    </row>
    <row r="28" spans="16:39" x14ac:dyDescent="0.25">
      <c r="P28" s="9"/>
      <c r="U28" s="38"/>
      <c r="V28" s="39"/>
      <c r="W28" s="39"/>
    </row>
    <row r="29" spans="16:39" x14ac:dyDescent="0.25">
      <c r="P29" s="9"/>
      <c r="U29" s="38"/>
      <c r="V29" s="39"/>
      <c r="W29" s="39"/>
    </row>
    <row r="32" spans="16:39" x14ac:dyDescent="0.25">
      <c r="P32" s="40"/>
      <c r="Q32" s="275"/>
      <c r="R32" s="275"/>
      <c r="U32" s="38"/>
      <c r="V32" s="39"/>
      <c r="W32" s="39"/>
      <c r="Y32" s="3"/>
      <c r="Z32" s="38"/>
      <c r="AA32" s="39"/>
      <c r="AC32" s="275"/>
      <c r="AD32" s="38"/>
      <c r="AE32" s="39"/>
      <c r="AG32" s="275"/>
      <c r="AH32" s="38"/>
      <c r="AI32" s="39"/>
      <c r="AJ32" s="275"/>
      <c r="AK32" s="275"/>
      <c r="AL32" s="38"/>
      <c r="AM32" s="39"/>
    </row>
    <row r="33" spans="16:39" x14ac:dyDescent="0.25">
      <c r="P33" s="40"/>
      <c r="Q33" s="275"/>
      <c r="R33" s="275"/>
      <c r="U33" s="38"/>
      <c r="V33" s="39"/>
      <c r="W33" s="39"/>
      <c r="Y33" s="3"/>
      <c r="Z33" s="38"/>
      <c r="AA33" s="39"/>
      <c r="AC33" s="3"/>
      <c r="AD33" s="38"/>
      <c r="AE33" s="39"/>
      <c r="AG33" s="3"/>
      <c r="AH33" s="38"/>
      <c r="AI33" s="39"/>
      <c r="AJ33" s="275"/>
      <c r="AK33" s="275"/>
      <c r="AL33" s="38"/>
      <c r="AM33" s="39"/>
    </row>
    <row r="34" spans="16:39" x14ac:dyDescent="0.25">
      <c r="P34" s="40"/>
      <c r="Q34" s="275"/>
      <c r="R34" s="275"/>
      <c r="U34" s="38"/>
      <c r="V34" s="39"/>
      <c r="W34" s="39"/>
      <c r="Y34" s="3"/>
      <c r="Z34" s="38"/>
      <c r="AA34" s="39"/>
      <c r="AC34" s="3"/>
      <c r="AD34" s="38"/>
      <c r="AE34" s="39"/>
      <c r="AG34" s="3"/>
      <c r="AH34" s="38"/>
      <c r="AI34" s="39"/>
      <c r="AJ34" s="3"/>
      <c r="AK34" s="3"/>
      <c r="AL34" s="38"/>
      <c r="AM34" s="39"/>
    </row>
    <row r="35" spans="16:39" x14ac:dyDescent="0.25">
      <c r="P35" s="40"/>
      <c r="Q35" s="275"/>
      <c r="R35" s="275"/>
      <c r="U35" s="38"/>
      <c r="V35" s="39"/>
      <c r="W35" s="39"/>
      <c r="X35" s="275"/>
      <c r="Y35" s="3"/>
      <c r="Z35" s="38"/>
      <c r="AA35" s="39"/>
      <c r="AB35" s="275"/>
      <c r="AC35" s="3"/>
      <c r="AD35" s="38"/>
      <c r="AE35" s="39"/>
      <c r="AF35" s="275"/>
      <c r="AG35" s="3"/>
      <c r="AH35" s="38"/>
      <c r="AI35" s="39"/>
      <c r="AJ35" s="275"/>
      <c r="AK35" s="275"/>
      <c r="AL35" s="38"/>
      <c r="AM35" s="39"/>
    </row>
    <row r="36" spans="16:39" x14ac:dyDescent="0.25">
      <c r="P36" s="40"/>
      <c r="Q36" s="275"/>
      <c r="R36" s="275"/>
      <c r="U36" s="38"/>
      <c r="V36" s="39"/>
      <c r="W36" s="39"/>
      <c r="X36" s="275"/>
      <c r="Y36" s="3"/>
      <c r="Z36" s="38"/>
      <c r="AA36" s="39"/>
      <c r="AC36" s="275"/>
      <c r="AD36" s="38"/>
      <c r="AE36" s="39"/>
      <c r="AG36" s="275"/>
      <c r="AH36" s="38"/>
      <c r="AI36" s="39"/>
      <c r="AJ36" s="275"/>
      <c r="AK36" s="275"/>
      <c r="AL36" s="38"/>
      <c r="AM36" s="39"/>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1"/>
  <sheetViews>
    <sheetView zoomScale="85" zoomScaleNormal="85" workbookViewId="0">
      <pane ySplit="2" topLeftCell="A3" activePane="bottomLeft" state="frozen"/>
      <selection pane="bottomLeft" activeCell="G17" sqref="G17"/>
    </sheetView>
  </sheetViews>
  <sheetFormatPr defaultColWidth="9" defaultRowHeight="15" x14ac:dyDescent="0.25"/>
  <cols>
    <col min="1" max="1" width="11" style="260" bestFit="1" customWidth="1"/>
    <col min="2" max="5" width="9" style="260"/>
    <col min="6" max="6" width="19.5703125" style="260" bestFit="1" customWidth="1"/>
    <col min="7" max="7" width="16" style="260" bestFit="1" customWidth="1"/>
    <col min="8" max="16384" width="9" style="260"/>
  </cols>
  <sheetData>
    <row r="1" spans="1:43" x14ac:dyDescent="0.25">
      <c r="B1" s="583" t="s">
        <v>486</v>
      </c>
      <c r="C1" s="583"/>
      <c r="D1" s="583"/>
      <c r="E1" s="583"/>
      <c r="F1" s="583" t="s">
        <v>485</v>
      </c>
      <c r="G1" s="583"/>
    </row>
    <row r="2" spans="1:43" x14ac:dyDescent="0.25">
      <c r="A2" s="260" t="s">
        <v>487</v>
      </c>
      <c r="B2" s="260" t="s">
        <v>472</v>
      </c>
      <c r="C2" s="260" t="s">
        <v>483</v>
      </c>
      <c r="D2" s="260" t="s">
        <v>470</v>
      </c>
      <c r="E2" s="260" t="s">
        <v>484</v>
      </c>
      <c r="F2" s="260" t="s">
        <v>470</v>
      </c>
      <c r="G2" s="260" t="s">
        <v>484</v>
      </c>
    </row>
    <row r="3" spans="1:43" x14ac:dyDescent="0.25">
      <c r="A3" s="260">
        <v>1</v>
      </c>
      <c r="B3" s="260">
        <v>17</v>
      </c>
      <c r="C3" s="260">
        <v>17</v>
      </c>
      <c r="F3" s="167"/>
      <c r="G3" s="167"/>
    </row>
    <row r="4" spans="1:43" x14ac:dyDescent="0.25">
      <c r="A4" s="260">
        <v>2</v>
      </c>
      <c r="B4" s="260">
        <v>17</v>
      </c>
      <c r="C4" s="260">
        <v>17</v>
      </c>
      <c r="F4" s="167"/>
      <c r="G4" s="167"/>
    </row>
    <row r="5" spans="1:43" x14ac:dyDescent="0.25">
      <c r="A5" s="260">
        <v>3</v>
      </c>
      <c r="B5" s="260">
        <v>18</v>
      </c>
      <c r="C5" s="260">
        <v>16</v>
      </c>
      <c r="D5" s="260">
        <v>2</v>
      </c>
      <c r="F5" s="167" t="s">
        <v>641</v>
      </c>
      <c r="G5" s="167"/>
    </row>
    <row r="6" spans="1:43" x14ac:dyDescent="0.25">
      <c r="A6" s="260">
        <v>4</v>
      </c>
      <c r="B6" s="260">
        <v>17</v>
      </c>
      <c r="C6" s="260">
        <v>13</v>
      </c>
      <c r="D6" s="260">
        <v>4</v>
      </c>
      <c r="F6" s="167" t="s">
        <v>642</v>
      </c>
      <c r="G6" s="167"/>
    </row>
    <row r="7" spans="1:43" x14ac:dyDescent="0.25">
      <c r="A7" s="260">
        <v>5</v>
      </c>
      <c r="B7" s="260">
        <v>17</v>
      </c>
      <c r="C7" s="260">
        <v>17</v>
      </c>
      <c r="F7" s="167"/>
      <c r="G7" s="167"/>
    </row>
    <row r="8" spans="1:43" x14ac:dyDescent="0.25">
      <c r="A8" s="260">
        <v>6</v>
      </c>
      <c r="B8" s="260">
        <v>17</v>
      </c>
      <c r="C8" s="260">
        <v>15</v>
      </c>
      <c r="D8" s="260">
        <v>2</v>
      </c>
      <c r="F8" s="167" t="s">
        <v>643</v>
      </c>
      <c r="G8" s="167"/>
    </row>
    <row r="9" spans="1:43" x14ac:dyDescent="0.25">
      <c r="A9" s="260">
        <v>7</v>
      </c>
      <c r="B9" s="260">
        <v>17</v>
      </c>
      <c r="C9" s="260">
        <v>17</v>
      </c>
      <c r="F9" s="167"/>
      <c r="G9" s="167"/>
    </row>
    <row r="10" spans="1:43" x14ac:dyDescent="0.25">
      <c r="A10" s="260">
        <v>8</v>
      </c>
      <c r="B10" s="260">
        <v>17</v>
      </c>
      <c r="C10" s="3">
        <v>16</v>
      </c>
      <c r="D10" s="260">
        <v>1</v>
      </c>
      <c r="F10" s="167" t="s">
        <v>644</v>
      </c>
      <c r="G10" s="167"/>
    </row>
    <row r="11" spans="1:43" x14ac:dyDescent="0.25">
      <c r="A11" s="260">
        <v>9</v>
      </c>
      <c r="B11" s="260">
        <v>32</v>
      </c>
      <c r="C11" s="260">
        <v>31</v>
      </c>
      <c r="D11" s="260">
        <v>1</v>
      </c>
      <c r="E11" s="260">
        <v>2</v>
      </c>
      <c r="F11" s="167" t="s">
        <v>645</v>
      </c>
      <c r="G11" s="260" t="s">
        <v>646</v>
      </c>
    </row>
    <row r="12" spans="1:43" x14ac:dyDescent="0.25">
      <c r="A12" s="260">
        <v>10</v>
      </c>
      <c r="B12" s="260">
        <v>17</v>
      </c>
      <c r="C12" s="260">
        <v>17</v>
      </c>
    </row>
    <row r="13" spans="1:43" x14ac:dyDescent="0.25">
      <c r="A13" s="260">
        <v>11</v>
      </c>
      <c r="B13" s="260">
        <v>32</v>
      </c>
      <c r="C13" s="260">
        <v>31</v>
      </c>
      <c r="D13" s="260">
        <v>1</v>
      </c>
      <c r="E13" s="260">
        <v>2</v>
      </c>
      <c r="F13" s="167" t="s">
        <v>645</v>
      </c>
      <c r="G13" s="260" t="s">
        <v>647</v>
      </c>
      <c r="P13" s="40"/>
      <c r="S13" s="3"/>
      <c r="T13" s="3"/>
      <c r="U13" s="38"/>
      <c r="V13" s="39"/>
      <c r="W13" s="39"/>
      <c r="X13" s="3"/>
      <c r="Y13" s="3"/>
      <c r="Z13" s="38"/>
      <c r="AA13" s="39"/>
      <c r="AB13" s="3"/>
      <c r="AD13" s="38"/>
      <c r="AE13" s="39"/>
      <c r="AF13" s="3"/>
      <c r="AH13" s="38"/>
      <c r="AI13" s="39"/>
      <c r="AL13" s="38"/>
      <c r="AM13" s="39"/>
      <c r="AP13" s="38"/>
      <c r="AQ13" s="39"/>
    </row>
    <row r="14" spans="1:43" x14ac:dyDescent="0.25">
      <c r="A14" s="260">
        <v>12</v>
      </c>
      <c r="B14" s="260">
        <v>21</v>
      </c>
      <c r="C14" s="260">
        <v>20</v>
      </c>
      <c r="D14" s="260">
        <v>1</v>
      </c>
      <c r="E14" s="260">
        <v>2</v>
      </c>
      <c r="F14" s="167" t="s">
        <v>648</v>
      </c>
      <c r="G14" s="260" t="s">
        <v>649</v>
      </c>
      <c r="P14" s="40"/>
      <c r="S14" s="3"/>
      <c r="T14" s="3"/>
      <c r="U14" s="38"/>
      <c r="V14" s="39"/>
      <c r="W14" s="39"/>
      <c r="X14" s="3"/>
      <c r="Y14" s="3"/>
      <c r="Z14" s="38"/>
      <c r="AA14" s="39"/>
      <c r="AB14" s="3"/>
      <c r="AC14" s="3"/>
      <c r="AD14" s="38"/>
      <c r="AE14" s="39"/>
      <c r="AF14" s="3"/>
      <c r="AG14" s="3"/>
      <c r="AH14" s="38"/>
      <c r="AI14" s="39"/>
      <c r="AL14" s="38"/>
      <c r="AM14" s="39"/>
      <c r="AP14" s="38"/>
      <c r="AQ14" s="39"/>
    </row>
    <row r="15" spans="1:43" x14ac:dyDescent="0.25">
      <c r="A15" s="260" t="s">
        <v>472</v>
      </c>
      <c r="B15" s="260">
        <f>SUM(B3:B14)</f>
        <v>239</v>
      </c>
      <c r="C15" s="260">
        <f t="shared" ref="C15:E15" si="0">SUM(C3:C14)</f>
        <v>227</v>
      </c>
      <c r="D15" s="260">
        <f t="shared" si="0"/>
        <v>12</v>
      </c>
      <c r="E15" s="260">
        <f t="shared" si="0"/>
        <v>6</v>
      </c>
      <c r="P15" s="40"/>
      <c r="S15" s="3"/>
      <c r="T15" s="3"/>
      <c r="U15" s="38"/>
      <c r="V15" s="39"/>
      <c r="W15" s="39"/>
      <c r="X15" s="3"/>
      <c r="Y15" s="3"/>
      <c r="Z15" s="38"/>
      <c r="AA15" s="39"/>
      <c r="AB15" s="3"/>
      <c r="AC15" s="3"/>
      <c r="AD15" s="38"/>
      <c r="AE15" s="39"/>
      <c r="AF15" s="3"/>
      <c r="AG15" s="3"/>
      <c r="AH15" s="38"/>
      <c r="AI15" s="39"/>
      <c r="AJ15" s="3"/>
      <c r="AK15" s="3"/>
      <c r="AL15" s="38"/>
      <c r="AM15" s="39"/>
      <c r="AP15" s="38"/>
      <c r="AQ15" s="39"/>
    </row>
    <row r="16" spans="1:43" x14ac:dyDescent="0.25">
      <c r="A16" s="260" t="s">
        <v>488</v>
      </c>
      <c r="C16" s="153">
        <f>C15/B15</f>
        <v>0.94979079497907948</v>
      </c>
      <c r="D16" s="153">
        <f>D15/B15</f>
        <v>5.0209205020920501E-2</v>
      </c>
      <c r="P16" s="40"/>
      <c r="S16" s="3"/>
      <c r="T16" s="3"/>
      <c r="U16" s="38"/>
      <c r="V16" s="39"/>
      <c r="W16" s="39"/>
      <c r="Y16" s="3"/>
      <c r="Z16" s="38"/>
      <c r="AA16" s="39"/>
      <c r="AC16" s="3"/>
      <c r="AD16" s="38"/>
      <c r="AE16" s="39"/>
      <c r="AG16" s="3"/>
      <c r="AH16" s="38"/>
      <c r="AI16" s="39"/>
      <c r="AL16" s="38"/>
      <c r="AM16" s="39"/>
      <c r="AP16" s="38"/>
      <c r="AQ16" s="39"/>
    </row>
    <row r="17" spans="3:43" x14ac:dyDescent="0.25">
      <c r="P17" s="40"/>
      <c r="S17" s="3"/>
      <c r="T17" s="3"/>
      <c r="U17" s="38"/>
      <c r="V17" s="39"/>
      <c r="W17" s="39"/>
      <c r="Y17" s="3"/>
      <c r="Z17" s="38"/>
      <c r="AA17" s="39"/>
      <c r="AB17" s="3"/>
      <c r="AD17" s="38"/>
      <c r="AE17" s="39"/>
      <c r="AF17" s="3"/>
      <c r="AH17" s="38"/>
      <c r="AI17" s="39"/>
      <c r="AL17" s="38"/>
      <c r="AM17" s="39"/>
      <c r="AP17" s="38"/>
      <c r="AQ17" s="39"/>
    </row>
    <row r="18" spans="3:43" x14ac:dyDescent="0.25">
      <c r="S18" s="3"/>
      <c r="T18" s="3"/>
      <c r="U18" s="38"/>
      <c r="V18" s="39"/>
      <c r="W18" s="39"/>
      <c r="X18" s="3"/>
      <c r="Z18" s="38"/>
      <c r="AB18" s="3"/>
      <c r="AF18" s="3"/>
    </row>
    <row r="19" spans="3:43" x14ac:dyDescent="0.25">
      <c r="S19" s="3"/>
      <c r="T19" s="3"/>
      <c r="U19" s="38"/>
      <c r="V19" s="39"/>
      <c r="W19" s="39"/>
      <c r="X19" s="3"/>
      <c r="Z19" s="38"/>
      <c r="AA19" s="39"/>
      <c r="AB19" s="3"/>
      <c r="AD19" s="38"/>
      <c r="AE19" s="39"/>
      <c r="AF19" s="3"/>
    </row>
    <row r="20" spans="3:43" x14ac:dyDescent="0.25">
      <c r="P20" s="40"/>
      <c r="S20" s="3"/>
      <c r="T20" s="3"/>
      <c r="U20" s="38"/>
      <c r="V20" s="39"/>
      <c r="W20" s="39"/>
      <c r="X20" s="3"/>
      <c r="Z20" s="38"/>
      <c r="AA20" s="39"/>
      <c r="AB20" s="3"/>
      <c r="AD20" s="38"/>
      <c r="AE20" s="39"/>
      <c r="AF20" s="3"/>
    </row>
    <row r="21" spans="3:43" x14ac:dyDescent="0.25">
      <c r="P21" s="40"/>
      <c r="S21" s="3"/>
      <c r="T21" s="3"/>
      <c r="U21" s="38"/>
      <c r="V21" s="39"/>
      <c r="W21" s="39"/>
      <c r="X21" s="3"/>
      <c r="Z21" s="38"/>
      <c r="AA21" s="39"/>
      <c r="AB21" s="3"/>
      <c r="AD21" s="38"/>
      <c r="AE21" s="39"/>
      <c r="AF21" s="3"/>
    </row>
    <row r="22" spans="3:43" x14ac:dyDescent="0.25">
      <c r="P22" s="9"/>
      <c r="S22" s="3"/>
      <c r="T22" s="3"/>
      <c r="U22" s="38"/>
      <c r="V22" s="39"/>
      <c r="W22" s="39"/>
      <c r="X22" s="3"/>
      <c r="AB22" s="3"/>
      <c r="AF22" s="3"/>
    </row>
    <row r="23" spans="3:43" x14ac:dyDescent="0.25">
      <c r="P23" s="9"/>
      <c r="S23" s="3"/>
      <c r="T23" s="3"/>
      <c r="U23" s="38"/>
      <c r="V23" s="39"/>
      <c r="W23" s="39"/>
      <c r="X23" s="3"/>
      <c r="AB23" s="3"/>
      <c r="AF23" s="3"/>
    </row>
    <row r="24" spans="3:43" x14ac:dyDescent="0.25">
      <c r="P24" s="9"/>
      <c r="S24" s="3"/>
      <c r="T24" s="3"/>
      <c r="U24" s="38"/>
      <c r="V24" s="39"/>
      <c r="W24" s="39"/>
      <c r="X24" s="3"/>
      <c r="AB24" s="3"/>
      <c r="AF24" s="3"/>
    </row>
    <row r="25" spans="3:43" x14ac:dyDescent="0.25">
      <c r="P25" s="9"/>
      <c r="S25" s="3"/>
      <c r="T25" s="3"/>
      <c r="U25" s="38"/>
      <c r="V25" s="39"/>
      <c r="W25" s="39"/>
      <c r="X25" s="3"/>
      <c r="AB25" s="3"/>
      <c r="AF25" s="3"/>
    </row>
    <row r="29" spans="3:43" x14ac:dyDescent="0.25">
      <c r="C29" s="40"/>
      <c r="D29" s="41"/>
      <c r="E29" s="41"/>
      <c r="F29" s="3"/>
      <c r="H29" s="38"/>
      <c r="I29" s="38"/>
    </row>
    <row r="30" spans="3:43" x14ac:dyDescent="0.25">
      <c r="C30" s="40"/>
      <c r="D30" s="41"/>
      <c r="E30" s="41"/>
      <c r="F30" s="3"/>
      <c r="H30" s="38"/>
      <c r="I30" s="38"/>
    </row>
    <row r="31" spans="3:43" x14ac:dyDescent="0.25">
      <c r="C31" s="40"/>
      <c r="D31" s="41"/>
      <c r="E31" s="41"/>
      <c r="F31" s="3"/>
      <c r="H31" s="38"/>
      <c r="I31" s="38"/>
    </row>
    <row r="32" spans="3:43" x14ac:dyDescent="0.25">
      <c r="C32" s="40"/>
      <c r="D32" s="41"/>
      <c r="E32" s="41"/>
      <c r="F32" s="3"/>
      <c r="H32" s="38"/>
      <c r="I32" s="38"/>
    </row>
    <row r="33" spans="3:9" x14ac:dyDescent="0.25">
      <c r="C33" s="40"/>
      <c r="D33" s="41"/>
      <c r="E33" s="41"/>
      <c r="F33" s="3"/>
      <c r="H33" s="38"/>
      <c r="I33" s="38"/>
    </row>
    <row r="34" spans="3:9" x14ac:dyDescent="0.25">
      <c r="C34" s="40"/>
      <c r="D34" s="41"/>
      <c r="E34" s="41"/>
      <c r="F34" s="3"/>
      <c r="H34" s="38"/>
      <c r="I34" s="38"/>
    </row>
    <row r="35" spans="3:9" x14ac:dyDescent="0.25">
      <c r="C35" s="40"/>
      <c r="D35" s="41"/>
      <c r="E35" s="41"/>
      <c r="F35" s="3"/>
      <c r="H35" s="38"/>
      <c r="I35" s="38"/>
    </row>
    <row r="36" spans="3:9" x14ac:dyDescent="0.25">
      <c r="C36" s="40"/>
      <c r="D36" s="41"/>
      <c r="E36" s="41"/>
      <c r="F36" s="3"/>
      <c r="H36" s="38"/>
      <c r="I36" s="38"/>
    </row>
    <row r="37" spans="3:9" x14ac:dyDescent="0.25">
      <c r="C37" s="40"/>
      <c r="D37" s="41"/>
      <c r="E37" s="41"/>
      <c r="F37" s="3"/>
      <c r="H37" s="38"/>
      <c r="I37" s="38"/>
    </row>
    <row r="38" spans="3:9" x14ac:dyDescent="0.25">
      <c r="C38" s="40"/>
      <c r="D38" s="41"/>
      <c r="E38" s="41"/>
      <c r="F38" s="3"/>
      <c r="H38" s="38"/>
      <c r="I38" s="38"/>
    </row>
    <row r="39" spans="3:9" x14ac:dyDescent="0.25">
      <c r="C39" s="40"/>
      <c r="D39" s="41"/>
      <c r="E39" s="41"/>
      <c r="H39" s="38"/>
      <c r="I39" s="38"/>
    </row>
    <row r="40" spans="3:9" x14ac:dyDescent="0.25">
      <c r="C40" s="40"/>
      <c r="D40" s="41"/>
      <c r="E40" s="41"/>
      <c r="F40" s="3"/>
      <c r="H40" s="38"/>
      <c r="I40" s="38"/>
    </row>
    <row r="41" spans="3:9" x14ac:dyDescent="0.25">
      <c r="C41" s="40"/>
      <c r="D41" s="41"/>
      <c r="E41" s="41"/>
      <c r="F41" s="3"/>
      <c r="H41" s="38"/>
      <c r="I41" s="38"/>
    </row>
  </sheetData>
  <mergeCells count="2">
    <mergeCell ref="B1:E1"/>
    <mergeCell ref="F1:G1"/>
  </mergeCells>
  <pageMargins left="0.7" right="0.7" top="0.75" bottom="0.75" header="0.3" footer="0.3"/>
  <pageSetup orientation="portrait"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82"/>
  <sheetViews>
    <sheetView zoomScale="85" zoomScaleNormal="85" workbookViewId="0">
      <pane ySplit="2" topLeftCell="A15" activePane="bottomLeft" state="frozen"/>
      <selection pane="bottomLeft" activeCell="AI1" sqref="AI1:AJ1048576"/>
    </sheetView>
  </sheetViews>
  <sheetFormatPr defaultColWidth="9" defaultRowHeight="15" x14ac:dyDescent="0.25"/>
  <cols>
    <col min="1" max="1" width="9" style="40"/>
    <col min="2" max="2" width="7.42578125" style="173" bestFit="1" customWidth="1"/>
    <col min="3" max="3" width="8" style="173" bestFit="1" customWidth="1"/>
    <col min="4" max="4" width="28" style="173" bestFit="1" customWidth="1"/>
    <col min="5" max="5" width="7.85546875" style="173" bestFit="1" customWidth="1"/>
    <col min="6" max="6" width="8.42578125" style="173" bestFit="1" customWidth="1"/>
    <col min="7" max="34" width="9" style="173"/>
    <col min="35" max="35" width="21.140625" style="489" bestFit="1" customWidth="1"/>
    <col min="36" max="36" width="9" style="489"/>
    <col min="37" max="16384" width="9" style="173"/>
  </cols>
  <sheetData>
    <row r="1" spans="1:28" x14ac:dyDescent="0.25">
      <c r="A1" s="588" t="s">
        <v>136</v>
      </c>
      <c r="B1" s="588"/>
      <c r="C1" s="588"/>
      <c r="D1" s="588"/>
      <c r="E1" s="588"/>
      <c r="F1" s="588"/>
      <c r="G1" s="588"/>
      <c r="H1" s="588"/>
      <c r="I1" s="583" t="s">
        <v>125</v>
      </c>
      <c r="J1" s="583"/>
      <c r="K1" s="583"/>
      <c r="L1" s="4"/>
      <c r="N1" s="583" t="s">
        <v>123</v>
      </c>
      <c r="O1" s="583"/>
      <c r="P1" s="583"/>
      <c r="Q1" s="583" t="s">
        <v>128</v>
      </c>
      <c r="R1" s="583"/>
      <c r="S1" s="172"/>
      <c r="T1" s="172"/>
      <c r="U1" s="172"/>
      <c r="V1" s="128"/>
      <c r="X1" s="583" t="s">
        <v>130</v>
      </c>
      <c r="Y1" s="583"/>
      <c r="Z1" s="583"/>
      <c r="AA1" s="48" t="s">
        <v>135</v>
      </c>
      <c r="AB1" s="45" t="s">
        <v>133</v>
      </c>
    </row>
    <row r="2" spans="1:28" x14ac:dyDescent="0.25">
      <c r="A2" s="40" t="s">
        <v>15</v>
      </c>
      <c r="B2" s="44" t="s">
        <v>112</v>
      </c>
      <c r="C2" s="173" t="s">
        <v>113</v>
      </c>
      <c r="D2" s="173" t="s">
        <v>114</v>
      </c>
      <c r="E2" s="173" t="s">
        <v>115</v>
      </c>
      <c r="F2" s="173" t="s">
        <v>116</v>
      </c>
      <c r="G2" s="173" t="s">
        <v>117</v>
      </c>
      <c r="H2" s="173" t="s">
        <v>137</v>
      </c>
      <c r="I2" s="173" t="s">
        <v>118</v>
      </c>
      <c r="J2" s="173" t="s">
        <v>119</v>
      </c>
      <c r="K2" s="173" t="s">
        <v>120</v>
      </c>
      <c r="L2" s="4" t="s">
        <v>121</v>
      </c>
      <c r="M2" s="173" t="s">
        <v>122</v>
      </c>
      <c r="N2" s="173" t="s">
        <v>119</v>
      </c>
      <c r="O2" s="3" t="s">
        <v>126</v>
      </c>
      <c r="P2" s="4" t="s">
        <v>127</v>
      </c>
      <c r="Q2" s="173" t="s">
        <v>129</v>
      </c>
      <c r="R2" s="173" t="s">
        <v>120</v>
      </c>
      <c r="S2" s="51" t="s">
        <v>179</v>
      </c>
      <c r="T2" s="173" t="s">
        <v>178</v>
      </c>
      <c r="U2" s="44" t="s">
        <v>416</v>
      </c>
      <c r="V2" s="116" t="s">
        <v>461</v>
      </c>
      <c r="X2" s="173" t="s">
        <v>124</v>
      </c>
      <c r="Y2" s="173" t="s">
        <v>131</v>
      </c>
      <c r="Z2" s="173" t="s">
        <v>132</v>
      </c>
      <c r="AA2" s="47" t="s">
        <v>18</v>
      </c>
      <c r="AB2" s="46" t="s">
        <v>134</v>
      </c>
    </row>
    <row r="3" spans="1:28" x14ac:dyDescent="0.25">
      <c r="A3" s="40">
        <v>42613</v>
      </c>
      <c r="B3" s="182">
        <v>234744</v>
      </c>
      <c r="C3" s="182">
        <v>13035</v>
      </c>
      <c r="D3" s="182" t="s">
        <v>42</v>
      </c>
      <c r="E3" s="1">
        <v>0.3445023148148148</v>
      </c>
      <c r="F3" s="1">
        <v>0.34457175925925926</v>
      </c>
    </row>
    <row r="4" spans="1:28" x14ac:dyDescent="0.25">
      <c r="B4" s="182">
        <v>234744</v>
      </c>
      <c r="C4" s="182">
        <v>13047</v>
      </c>
      <c r="D4" s="182" t="s">
        <v>41</v>
      </c>
      <c r="E4" s="1">
        <v>0.34457175925925926</v>
      </c>
      <c r="F4" s="1">
        <v>0.34462962962962962</v>
      </c>
    </row>
    <row r="5" spans="1:28" x14ac:dyDescent="0.25">
      <c r="B5" s="182">
        <v>234744</v>
      </c>
      <c r="C5" s="182">
        <v>13046</v>
      </c>
      <c r="D5" s="182" t="s">
        <v>22</v>
      </c>
      <c r="E5" s="1">
        <v>0.34462962962962962</v>
      </c>
      <c r="F5" s="1">
        <v>0.34473379629629625</v>
      </c>
    </row>
    <row r="6" spans="1:28" x14ac:dyDescent="0.25">
      <c r="B6" s="182">
        <v>234744</v>
      </c>
      <c r="C6" s="182">
        <v>13060</v>
      </c>
      <c r="D6" s="182" t="s">
        <v>24</v>
      </c>
      <c r="E6" s="1">
        <v>0.34473379629629625</v>
      </c>
      <c r="F6" s="1">
        <v>0.34473379629629625</v>
      </c>
    </row>
    <row r="7" spans="1:28" x14ac:dyDescent="0.25">
      <c r="B7" s="182">
        <v>234744</v>
      </c>
      <c r="C7" s="182">
        <v>13071</v>
      </c>
      <c r="D7" s="182" t="s">
        <v>25</v>
      </c>
      <c r="E7" s="1">
        <v>0.34486111111111112</v>
      </c>
      <c r="F7" s="1">
        <v>0.34486111111111112</v>
      </c>
    </row>
    <row r="8" spans="1:28" x14ac:dyDescent="0.25">
      <c r="B8" s="182">
        <v>234744</v>
      </c>
      <c r="C8" s="182">
        <v>15091</v>
      </c>
      <c r="D8" s="182" t="s">
        <v>28</v>
      </c>
      <c r="E8" s="1">
        <v>0.3457986111111111</v>
      </c>
      <c r="F8" s="1">
        <v>0.34587962962962965</v>
      </c>
    </row>
    <row r="9" spans="1:28" x14ac:dyDescent="0.25">
      <c r="B9" s="182">
        <v>234744</v>
      </c>
      <c r="C9" s="182">
        <v>15087</v>
      </c>
      <c r="D9" s="182" t="s">
        <v>29</v>
      </c>
      <c r="E9" s="1">
        <v>0.34587962962962965</v>
      </c>
      <c r="F9" s="1">
        <v>0.3460185185185185</v>
      </c>
    </row>
    <row r="10" spans="1:28" x14ac:dyDescent="0.25">
      <c r="B10" s="182">
        <v>234744</v>
      </c>
      <c r="C10" s="182">
        <v>15064</v>
      </c>
      <c r="D10" s="182" t="s">
        <v>568</v>
      </c>
      <c r="E10" s="1">
        <v>0.3460185185185185</v>
      </c>
      <c r="F10" s="1">
        <v>0.34609953703703705</v>
      </c>
    </row>
    <row r="11" spans="1:28" x14ac:dyDescent="0.25">
      <c r="B11" s="182">
        <v>234744</v>
      </c>
      <c r="C11" s="182">
        <v>15065</v>
      </c>
      <c r="D11" s="182" t="s">
        <v>31</v>
      </c>
      <c r="E11" s="1">
        <v>0.34609953703703705</v>
      </c>
      <c r="F11" s="1">
        <v>0.34609953703703705</v>
      </c>
    </row>
    <row r="12" spans="1:28" x14ac:dyDescent="0.25">
      <c r="B12" s="182">
        <v>234744</v>
      </c>
      <c r="C12" s="182">
        <v>15054</v>
      </c>
      <c r="D12" s="182" t="s">
        <v>166</v>
      </c>
      <c r="E12" s="1">
        <v>0.34620370370370374</v>
      </c>
      <c r="F12" s="1">
        <v>0.34628472222222223</v>
      </c>
    </row>
    <row r="13" spans="1:28" x14ac:dyDescent="0.25">
      <c r="B13" s="182">
        <v>234744</v>
      </c>
      <c r="C13" s="182">
        <v>15006</v>
      </c>
      <c r="D13" s="182" t="s">
        <v>446</v>
      </c>
      <c r="E13" s="1">
        <v>0.34628472222222223</v>
      </c>
      <c r="F13" s="1">
        <v>0.34645833333333331</v>
      </c>
    </row>
    <row r="14" spans="1:28" x14ac:dyDescent="0.25">
      <c r="B14" s="182">
        <v>234744</v>
      </c>
      <c r="C14" s="182">
        <v>15002</v>
      </c>
      <c r="D14" s="182" t="s">
        <v>511</v>
      </c>
      <c r="E14" s="1">
        <v>0.34645833333333331</v>
      </c>
      <c r="F14" s="1">
        <v>0.34645833333333331</v>
      </c>
    </row>
    <row r="15" spans="1:28" x14ac:dyDescent="0.25">
      <c r="B15" s="182">
        <v>234744</v>
      </c>
      <c r="C15" s="182">
        <v>15006</v>
      </c>
      <c r="D15" s="182" t="s">
        <v>446</v>
      </c>
      <c r="E15" s="1">
        <v>0.42850694444444448</v>
      </c>
      <c r="F15" s="1">
        <v>0.42874999999999996</v>
      </c>
    </row>
    <row r="16" spans="1:28" x14ac:dyDescent="0.25">
      <c r="B16" s="182">
        <v>234744</v>
      </c>
      <c r="C16" s="182">
        <v>15005</v>
      </c>
      <c r="D16" s="182" t="s">
        <v>34</v>
      </c>
      <c r="E16" s="1">
        <v>0.42874999999999996</v>
      </c>
      <c r="F16" s="1">
        <v>0.42874999999999996</v>
      </c>
    </row>
    <row r="17" spans="2:6" x14ac:dyDescent="0.25">
      <c r="B17" s="182">
        <v>234744</v>
      </c>
      <c r="C17" s="182">
        <v>15047</v>
      </c>
      <c r="D17" s="182" t="s">
        <v>445</v>
      </c>
      <c r="E17" s="1">
        <v>0.42924768518518519</v>
      </c>
      <c r="F17" s="1">
        <v>0.42924768518518519</v>
      </c>
    </row>
    <row r="18" spans="2:6" x14ac:dyDescent="0.25">
      <c r="B18" s="182">
        <v>234744</v>
      </c>
      <c r="C18" s="182">
        <v>15049</v>
      </c>
      <c r="D18" s="182" t="s">
        <v>158</v>
      </c>
      <c r="E18" s="1">
        <v>0.42980324074074078</v>
      </c>
      <c r="F18" s="1">
        <v>0.42982638888888891</v>
      </c>
    </row>
    <row r="19" spans="2:6" x14ac:dyDescent="0.25">
      <c r="B19" s="182">
        <v>234744</v>
      </c>
      <c r="C19" s="182">
        <v>15047</v>
      </c>
      <c r="D19" s="182" t="s">
        <v>445</v>
      </c>
      <c r="E19" s="1">
        <v>0.42982638888888891</v>
      </c>
      <c r="F19" s="1">
        <v>0.42982638888888891</v>
      </c>
    </row>
    <row r="20" spans="2:6" x14ac:dyDescent="0.25">
      <c r="B20" s="182">
        <v>234744</v>
      </c>
      <c r="C20" s="182">
        <v>15005</v>
      </c>
      <c r="D20" s="182" t="s">
        <v>34</v>
      </c>
      <c r="E20" s="1">
        <v>0.43233796296296295</v>
      </c>
      <c r="F20" s="1">
        <v>0.4324884259259259</v>
      </c>
    </row>
    <row r="21" spans="2:6" x14ac:dyDescent="0.25">
      <c r="B21" s="182">
        <v>234744</v>
      </c>
      <c r="C21" s="182">
        <v>15006</v>
      </c>
      <c r="D21" s="182" t="s">
        <v>446</v>
      </c>
      <c r="E21" s="1">
        <v>0.4324884259259259</v>
      </c>
      <c r="F21" s="1">
        <v>0.43277777777777776</v>
      </c>
    </row>
    <row r="22" spans="2:6" x14ac:dyDescent="0.25">
      <c r="B22" s="182">
        <v>234744</v>
      </c>
      <c r="C22" s="182">
        <v>15002</v>
      </c>
      <c r="D22" s="182" t="s">
        <v>511</v>
      </c>
      <c r="E22" s="1">
        <v>0.43277777777777776</v>
      </c>
      <c r="F22" s="1">
        <v>0.43277777777777776</v>
      </c>
    </row>
    <row r="23" spans="2:6" x14ac:dyDescent="0.25">
      <c r="B23" s="182">
        <v>234744</v>
      </c>
      <c r="C23" s="182">
        <v>15006</v>
      </c>
      <c r="D23" s="182" t="s">
        <v>446</v>
      </c>
      <c r="E23" s="1">
        <v>0.71562500000000007</v>
      </c>
      <c r="F23" s="1">
        <v>0.71562500000000007</v>
      </c>
    </row>
    <row r="24" spans="2:6" x14ac:dyDescent="0.25">
      <c r="B24" s="182">
        <v>234744</v>
      </c>
      <c r="C24" s="182">
        <v>15005</v>
      </c>
      <c r="D24" s="182" t="s">
        <v>34</v>
      </c>
      <c r="E24" s="1">
        <v>0.71578703703703705</v>
      </c>
      <c r="F24" s="1">
        <v>0.71616898148148145</v>
      </c>
    </row>
    <row r="25" spans="2:6" x14ac:dyDescent="0.25">
      <c r="B25" s="182">
        <v>234744</v>
      </c>
      <c r="C25" s="182">
        <v>15047</v>
      </c>
      <c r="D25" s="182" t="s">
        <v>445</v>
      </c>
      <c r="E25" s="1">
        <v>0.71616898148148145</v>
      </c>
      <c r="F25" s="1">
        <v>0.71642361111111119</v>
      </c>
    </row>
    <row r="26" spans="2:6" x14ac:dyDescent="0.25">
      <c r="B26" s="182">
        <v>234744</v>
      </c>
      <c r="C26" s="182">
        <v>15049</v>
      </c>
      <c r="D26" s="182" t="s">
        <v>158</v>
      </c>
      <c r="E26" s="1">
        <v>0.71642361111111119</v>
      </c>
      <c r="F26" s="1">
        <v>0.71642361111111119</v>
      </c>
    </row>
    <row r="27" spans="2:6" x14ac:dyDescent="0.25">
      <c r="B27" s="182">
        <v>234744</v>
      </c>
      <c r="C27" s="182">
        <v>15057</v>
      </c>
      <c r="D27" s="182" t="s">
        <v>639</v>
      </c>
      <c r="E27" s="1">
        <v>0.71652777777777776</v>
      </c>
      <c r="F27" s="1">
        <v>0.71659722222222222</v>
      </c>
    </row>
    <row r="28" spans="2:6" x14ac:dyDescent="0.25">
      <c r="B28" s="182">
        <v>234744</v>
      </c>
      <c r="C28" s="182">
        <v>15049</v>
      </c>
      <c r="D28" s="182" t="s">
        <v>158</v>
      </c>
      <c r="E28" s="1">
        <v>0.71659722222222222</v>
      </c>
      <c r="F28" s="1">
        <v>0.71674768518518517</v>
      </c>
    </row>
    <row r="29" spans="2:6" x14ac:dyDescent="0.25">
      <c r="B29" s="182">
        <v>234744</v>
      </c>
      <c r="C29" s="182">
        <v>15050</v>
      </c>
      <c r="D29" s="182" t="s">
        <v>159</v>
      </c>
      <c r="E29" s="1">
        <v>0.71674768518518517</v>
      </c>
      <c r="F29" s="1">
        <v>0.71690972222222227</v>
      </c>
    </row>
    <row r="30" spans="2:6" x14ac:dyDescent="0.25">
      <c r="B30" s="182">
        <v>234744</v>
      </c>
      <c r="C30" s="182">
        <v>15061</v>
      </c>
      <c r="D30" s="182" t="s">
        <v>444</v>
      </c>
      <c r="E30" s="1">
        <v>0.71690972222222227</v>
      </c>
      <c r="F30" s="1">
        <v>0.71690972222222227</v>
      </c>
    </row>
    <row r="31" spans="2:6" x14ac:dyDescent="0.25">
      <c r="B31" s="182">
        <v>234744</v>
      </c>
      <c r="C31" s="182">
        <v>15081</v>
      </c>
      <c r="D31" s="182" t="s">
        <v>160</v>
      </c>
      <c r="E31" s="1">
        <v>0.71886574074074072</v>
      </c>
      <c r="F31" s="1">
        <v>0.71886574074074072</v>
      </c>
    </row>
    <row r="32" spans="2:6" x14ac:dyDescent="0.25">
      <c r="B32" s="182">
        <v>234744</v>
      </c>
      <c r="C32" s="182">
        <v>20063</v>
      </c>
      <c r="D32" s="182" t="s">
        <v>163</v>
      </c>
      <c r="E32" s="1">
        <v>0.72025462962962961</v>
      </c>
      <c r="F32" s="1">
        <v>0.72025462962962961</v>
      </c>
    </row>
    <row r="33" spans="1:6" x14ac:dyDescent="0.25">
      <c r="B33" s="182">
        <v>234744</v>
      </c>
      <c r="C33" s="183">
        <v>20003</v>
      </c>
      <c r="D33" s="182" t="s">
        <v>640</v>
      </c>
      <c r="E33" s="1">
        <v>0.72303240740740737</v>
      </c>
      <c r="F33" s="1">
        <v>0.72303240740740737</v>
      </c>
    </row>
    <row r="34" spans="1:6" x14ac:dyDescent="0.25">
      <c r="B34" s="182"/>
      <c r="C34" s="182"/>
      <c r="D34" s="182"/>
      <c r="E34" s="182"/>
      <c r="F34" s="182"/>
    </row>
    <row r="35" spans="1:6" x14ac:dyDescent="0.25">
      <c r="B35" s="182"/>
      <c r="C35" s="182"/>
      <c r="D35" s="182"/>
      <c r="E35" s="182"/>
      <c r="F35" s="182"/>
    </row>
    <row r="36" spans="1:6" x14ac:dyDescent="0.25">
      <c r="A36" s="40">
        <v>42614</v>
      </c>
      <c r="B36" s="241">
        <v>234744</v>
      </c>
      <c r="C36" s="242">
        <v>20013</v>
      </c>
      <c r="D36" s="242" t="s">
        <v>36</v>
      </c>
      <c r="E36" s="243">
        <v>0.62517361111111114</v>
      </c>
      <c r="F36" s="244">
        <v>0.62517361111111114</v>
      </c>
    </row>
    <row r="37" spans="1:6" x14ac:dyDescent="0.25">
      <c r="B37" s="245">
        <v>234744</v>
      </c>
      <c r="C37" s="246">
        <v>20001</v>
      </c>
      <c r="D37" s="246" t="s">
        <v>3</v>
      </c>
      <c r="E37" s="247">
        <v>0.62807870370370367</v>
      </c>
      <c r="F37" s="248">
        <v>0.62810185185185186</v>
      </c>
    </row>
    <row r="38" spans="1:6" x14ac:dyDescent="0.25">
      <c r="B38" s="245">
        <v>234744</v>
      </c>
      <c r="C38" s="246">
        <v>20013</v>
      </c>
      <c r="D38" s="246" t="s">
        <v>36</v>
      </c>
      <c r="E38" s="247">
        <v>0.62810185185185186</v>
      </c>
      <c r="F38" s="248">
        <v>0.62822916666666673</v>
      </c>
    </row>
    <row r="39" spans="1:6" x14ac:dyDescent="0.25">
      <c r="B39" s="249">
        <v>234744</v>
      </c>
      <c r="C39" s="250">
        <v>20001</v>
      </c>
      <c r="D39" s="250" t="s">
        <v>3</v>
      </c>
      <c r="E39" s="251">
        <v>0.62822916666666673</v>
      </c>
      <c r="F39" s="252">
        <v>0.62842592592592594</v>
      </c>
    </row>
    <row r="40" spans="1:6" x14ac:dyDescent="0.25">
      <c r="B40" s="182">
        <v>234744</v>
      </c>
      <c r="C40" s="183">
        <v>20003</v>
      </c>
      <c r="D40" s="182" t="s">
        <v>640</v>
      </c>
      <c r="E40" s="1">
        <v>0.62842592592592594</v>
      </c>
      <c r="F40" s="1">
        <v>0.62842592592592594</v>
      </c>
    </row>
    <row r="41" spans="1:6" x14ac:dyDescent="0.25">
      <c r="B41" s="182"/>
      <c r="C41" s="182"/>
      <c r="D41" s="182"/>
      <c r="E41" s="182"/>
      <c r="F41" s="182"/>
    </row>
    <row r="42" spans="1:6" x14ac:dyDescent="0.25">
      <c r="B42" s="182"/>
      <c r="C42" s="182"/>
      <c r="D42" s="182"/>
      <c r="E42" s="182"/>
      <c r="F42" s="182"/>
    </row>
    <row r="43" spans="1:6" x14ac:dyDescent="0.25">
      <c r="A43" s="40">
        <v>42616</v>
      </c>
      <c r="B43" s="241">
        <v>234744</v>
      </c>
      <c r="C43" s="242">
        <v>20013</v>
      </c>
      <c r="D43" s="242" t="s">
        <v>36</v>
      </c>
      <c r="E43" s="243">
        <v>0.47178240740740746</v>
      </c>
      <c r="F43" s="244">
        <v>0.47178240740740746</v>
      </c>
    </row>
    <row r="44" spans="1:6" x14ac:dyDescent="0.25">
      <c r="B44" s="245">
        <v>234744</v>
      </c>
      <c r="C44" s="246">
        <v>20015</v>
      </c>
      <c r="D44" s="246" t="s">
        <v>37</v>
      </c>
      <c r="E44" s="247">
        <v>0.47236111111111106</v>
      </c>
      <c r="F44" s="248">
        <v>0.47236111111111106</v>
      </c>
    </row>
    <row r="45" spans="1:6" x14ac:dyDescent="0.25">
      <c r="B45" s="245">
        <v>234744</v>
      </c>
      <c r="C45" s="246">
        <v>20025</v>
      </c>
      <c r="D45" s="246" t="s">
        <v>39</v>
      </c>
      <c r="E45" s="247">
        <v>0.47304398148148147</v>
      </c>
      <c r="F45" s="248">
        <v>0.47304398148148147</v>
      </c>
    </row>
    <row r="46" spans="1:6" x14ac:dyDescent="0.25">
      <c r="B46" s="245">
        <v>234744</v>
      </c>
      <c r="C46" s="246">
        <v>20015</v>
      </c>
      <c r="D46" s="246" t="s">
        <v>37</v>
      </c>
      <c r="E46" s="247">
        <v>0.47442129629629631</v>
      </c>
      <c r="F46" s="248">
        <v>0.47476851851851848</v>
      </c>
    </row>
    <row r="47" spans="1:6" x14ac:dyDescent="0.25">
      <c r="B47" s="249">
        <v>234744</v>
      </c>
      <c r="C47" s="250">
        <v>20013</v>
      </c>
      <c r="D47" s="250" t="s">
        <v>36</v>
      </c>
      <c r="E47" s="251">
        <v>0.47476851851851848</v>
      </c>
      <c r="F47" s="252">
        <v>0.47476851851851848</v>
      </c>
    </row>
    <row r="48" spans="1:6" x14ac:dyDescent="0.25">
      <c r="B48" s="182">
        <v>234744</v>
      </c>
      <c r="C48" s="183">
        <v>20003</v>
      </c>
      <c r="D48" s="182" t="s">
        <v>640</v>
      </c>
      <c r="E48" s="1">
        <v>0.47505787037037034</v>
      </c>
      <c r="F48" s="1">
        <v>0.47505787037037034</v>
      </c>
    </row>
    <row r="49" spans="1:37" x14ac:dyDescent="0.25">
      <c r="B49" s="182"/>
      <c r="C49" s="182"/>
      <c r="D49" s="182"/>
      <c r="E49" s="182"/>
      <c r="F49" s="182"/>
    </row>
    <row r="50" spans="1:37" x14ac:dyDescent="0.25">
      <c r="B50" s="182"/>
      <c r="C50" s="182"/>
      <c r="D50" s="182"/>
      <c r="E50" s="182"/>
      <c r="F50" s="182"/>
    </row>
    <row r="51" spans="1:37" x14ac:dyDescent="0.25">
      <c r="A51" s="40">
        <v>42621</v>
      </c>
      <c r="B51" s="192">
        <v>234744</v>
      </c>
      <c r="C51" s="193">
        <v>20013</v>
      </c>
      <c r="D51" s="193" t="s">
        <v>36</v>
      </c>
      <c r="E51" s="194">
        <v>0.48803240740740739</v>
      </c>
      <c r="F51" s="195">
        <v>0.48833333333333334</v>
      </c>
      <c r="I51" s="182">
        <f>(F51-E51)*86400</f>
        <v>26.000000000002466</v>
      </c>
      <c r="J51" s="2">
        <f>L51*K52/L52</f>
        <v>12.99014778325123</v>
      </c>
      <c r="K51" s="3">
        <v>12.99014778325123</v>
      </c>
      <c r="L51" s="182">
        <v>17.579999999999998</v>
      </c>
      <c r="M51" s="38">
        <f t="shared" ref="M51:M61" si="0">L51/K51*0.0113636*60</f>
        <v>0.92272432000000004</v>
      </c>
      <c r="N51" s="3">
        <f>K51</f>
        <v>12.99014778325123</v>
      </c>
      <c r="O51" s="3">
        <v>12.99014778325123</v>
      </c>
      <c r="P51" s="4">
        <f t="shared" ref="P51:P62" si="1">O51/60</f>
        <v>0.21650246305418716</v>
      </c>
      <c r="Q51" s="182">
        <f>L51</f>
        <v>17.579999999999998</v>
      </c>
      <c r="R51" s="182">
        <v>17.579999999999998</v>
      </c>
      <c r="S51" s="182">
        <v>1</v>
      </c>
      <c r="X51" s="4">
        <v>0.21650246305418716</v>
      </c>
      <c r="Y51" s="182">
        <v>17.579999999999998</v>
      </c>
      <c r="Z51" s="38">
        <v>0.92272432000000004</v>
      </c>
    </row>
    <row r="52" spans="1:37" x14ac:dyDescent="0.25">
      <c r="B52" s="196">
        <v>234744</v>
      </c>
      <c r="C52" s="197">
        <v>20015</v>
      </c>
      <c r="D52" s="197" t="s">
        <v>37</v>
      </c>
      <c r="E52" s="198">
        <v>0.48833333333333334</v>
      </c>
      <c r="F52" s="199">
        <v>0.48851851851851852</v>
      </c>
      <c r="I52" s="182">
        <f>(F52-E52)*86400</f>
        <v>15.999999999999304</v>
      </c>
      <c r="J52" s="2">
        <f>(E53-E52)*86400</f>
        <v>15.999999999999304</v>
      </c>
      <c r="K52" s="3">
        <v>21</v>
      </c>
      <c r="L52" s="182">
        <v>28.42</v>
      </c>
      <c r="M52" s="38">
        <f t="shared" si="0"/>
        <v>0.92272432000000004</v>
      </c>
      <c r="N52" s="3">
        <f>N51+K52</f>
        <v>33.990147783251231</v>
      </c>
      <c r="O52" s="3">
        <v>33.990147783251231</v>
      </c>
      <c r="P52" s="4">
        <f t="shared" si="1"/>
        <v>0.56650246305418717</v>
      </c>
      <c r="Q52" s="182">
        <f t="shared" ref="Q52:Q62" si="2">Q51+L52</f>
        <v>46</v>
      </c>
      <c r="R52" s="182">
        <v>46</v>
      </c>
      <c r="S52" s="182">
        <v>2</v>
      </c>
      <c r="X52" s="4">
        <v>0.56650246305418717</v>
      </c>
      <c r="Y52" s="182">
        <v>46</v>
      </c>
      <c r="Z52" s="38">
        <v>0.92272432000000004</v>
      </c>
    </row>
    <row r="53" spans="1:37" x14ac:dyDescent="0.25">
      <c r="B53" s="196">
        <v>234744</v>
      </c>
      <c r="C53" s="197">
        <v>20027</v>
      </c>
      <c r="D53" s="197" t="s">
        <v>38</v>
      </c>
      <c r="E53" s="198">
        <v>0.48851851851851852</v>
      </c>
      <c r="F53" s="199">
        <v>0.48857638888888894</v>
      </c>
      <c r="I53" s="46">
        <f t="shared" ref="I53:I61" si="3">(F53-E53)*86400</f>
        <v>5.000000000003979</v>
      </c>
      <c r="J53" s="49">
        <f t="shared" ref="J53:J61" si="4">(E54-E53)*86400</f>
        <v>5.000000000003979</v>
      </c>
      <c r="K53" s="49"/>
      <c r="L53" s="46"/>
      <c r="M53" s="38"/>
      <c r="N53" s="3">
        <f t="shared" ref="N53:N62" si="5">N52+K53</f>
        <v>33.990147783251231</v>
      </c>
      <c r="O53" s="3"/>
      <c r="P53" s="4"/>
      <c r="Q53" s="182">
        <f t="shared" si="2"/>
        <v>46</v>
      </c>
      <c r="R53" s="182"/>
      <c r="U53" s="173">
        <v>6</v>
      </c>
      <c r="V53" s="173">
        <v>27</v>
      </c>
      <c r="X53" s="4">
        <v>0.78316912972083441</v>
      </c>
      <c r="Y53" s="182">
        <v>72.67</v>
      </c>
      <c r="Z53" s="38">
        <v>1.3987717476924328</v>
      </c>
    </row>
    <row r="54" spans="1:37" x14ac:dyDescent="0.25">
      <c r="B54" s="196">
        <v>234744</v>
      </c>
      <c r="C54" s="197">
        <v>20025</v>
      </c>
      <c r="D54" s="197" t="s">
        <v>39</v>
      </c>
      <c r="E54" s="198">
        <v>0.48857638888888894</v>
      </c>
      <c r="F54" s="199">
        <v>0.48857638888888894</v>
      </c>
      <c r="I54" s="182">
        <f t="shared" si="3"/>
        <v>0</v>
      </c>
      <c r="J54" s="2">
        <f t="shared" si="4"/>
        <v>12.999999999998835</v>
      </c>
      <c r="K54" s="3">
        <v>12.999999999998835</v>
      </c>
      <c r="L54" s="173">
        <v>26.67</v>
      </c>
      <c r="M54" s="38">
        <f t="shared" si="0"/>
        <v>1.3987717476924328</v>
      </c>
      <c r="N54" s="3">
        <f t="shared" si="5"/>
        <v>46.990147783250066</v>
      </c>
      <c r="O54" s="3">
        <v>46.990147783250066</v>
      </c>
      <c r="P54" s="4">
        <f t="shared" si="1"/>
        <v>0.78316912972083441</v>
      </c>
      <c r="Q54" s="182">
        <f t="shared" si="2"/>
        <v>72.67</v>
      </c>
      <c r="R54" s="182">
        <v>72.67</v>
      </c>
      <c r="S54" s="173">
        <v>3</v>
      </c>
      <c r="X54" s="4">
        <v>1.216502463054129</v>
      </c>
      <c r="Y54" s="182">
        <v>106.71000000000001</v>
      </c>
      <c r="Z54" s="38">
        <v>0.89265448615392617</v>
      </c>
    </row>
    <row r="55" spans="1:37" x14ac:dyDescent="0.25">
      <c r="B55" s="196">
        <v>234744</v>
      </c>
      <c r="C55" s="197">
        <v>20027</v>
      </c>
      <c r="D55" s="197" t="s">
        <v>38</v>
      </c>
      <c r="E55" s="198">
        <v>0.48872685185185188</v>
      </c>
      <c r="F55" s="199">
        <v>0.48902777777777778</v>
      </c>
      <c r="I55" s="182">
        <f t="shared" si="3"/>
        <v>25.999999999997669</v>
      </c>
      <c r="J55" s="2">
        <f t="shared" si="4"/>
        <v>25.999999999997669</v>
      </c>
      <c r="K55" s="3">
        <v>25.999999999997669</v>
      </c>
      <c r="L55" s="173">
        <v>34.04</v>
      </c>
      <c r="M55" s="38">
        <f t="shared" si="0"/>
        <v>0.89265448615392617</v>
      </c>
      <c r="N55" s="3">
        <f t="shared" si="5"/>
        <v>72.990147783247735</v>
      </c>
      <c r="O55" s="3">
        <v>72.990147783247735</v>
      </c>
      <c r="P55" s="4">
        <f t="shared" si="1"/>
        <v>1.216502463054129</v>
      </c>
      <c r="Q55" s="182">
        <f t="shared" si="2"/>
        <v>106.71000000000001</v>
      </c>
      <c r="R55" s="182">
        <v>106.71000000000001</v>
      </c>
      <c r="S55" s="173">
        <v>4</v>
      </c>
      <c r="X55" s="4">
        <v>1.3165024630541446</v>
      </c>
      <c r="Y55" s="182">
        <v>140.75</v>
      </c>
      <c r="Z55" s="38">
        <v>3.8681694399993951</v>
      </c>
    </row>
    <row r="56" spans="1:37" x14ac:dyDescent="0.25">
      <c r="B56" s="196">
        <v>234744</v>
      </c>
      <c r="C56" s="197">
        <v>20050</v>
      </c>
      <c r="D56" s="197" t="s">
        <v>12</v>
      </c>
      <c r="E56" s="198">
        <v>0.48902777777777778</v>
      </c>
      <c r="F56" s="199">
        <v>0.48909722222222224</v>
      </c>
      <c r="I56" s="182">
        <f t="shared" si="3"/>
        <v>6.0000000000009379</v>
      </c>
      <c r="J56" s="2">
        <f t="shared" si="4"/>
        <v>6.0000000000009379</v>
      </c>
      <c r="K56" s="3">
        <v>6.0000000000009379</v>
      </c>
      <c r="L56" s="173">
        <v>34.04</v>
      </c>
      <c r="M56" s="38">
        <f t="shared" si="0"/>
        <v>3.8681694399993951</v>
      </c>
      <c r="N56" s="3">
        <f t="shared" si="5"/>
        <v>78.990147783248673</v>
      </c>
      <c r="O56" s="3">
        <v>78.990147783248673</v>
      </c>
      <c r="P56" s="4">
        <f t="shared" si="1"/>
        <v>1.3165024630541446</v>
      </c>
      <c r="Q56" s="182">
        <f t="shared" si="2"/>
        <v>140.75</v>
      </c>
      <c r="R56" s="182">
        <v>140.75</v>
      </c>
      <c r="S56" s="173">
        <v>5</v>
      </c>
      <c r="X56" s="4">
        <v>1.6831691297207352</v>
      </c>
      <c r="Y56" s="182">
        <v>167.42000000000002</v>
      </c>
      <c r="Z56" s="38">
        <v>0.82654694181835298</v>
      </c>
    </row>
    <row r="57" spans="1:37" x14ac:dyDescent="0.25">
      <c r="B57" s="196">
        <v>234744</v>
      </c>
      <c r="C57" s="197">
        <v>20027</v>
      </c>
      <c r="D57" s="197" t="s">
        <v>38</v>
      </c>
      <c r="E57" s="198">
        <v>0.48909722222222224</v>
      </c>
      <c r="F57" s="199">
        <v>0.48909722222222224</v>
      </c>
      <c r="I57" s="182">
        <f t="shared" si="3"/>
        <v>0</v>
      </c>
      <c r="J57" s="2">
        <f t="shared" si="4"/>
        <v>21.999999999995445</v>
      </c>
      <c r="K57" s="3">
        <v>21.999999999995445</v>
      </c>
      <c r="L57" s="173">
        <v>26.67</v>
      </c>
      <c r="M57" s="38">
        <f t="shared" si="0"/>
        <v>0.82654694181835298</v>
      </c>
      <c r="N57" s="3">
        <f t="shared" si="5"/>
        <v>100.99014778324411</v>
      </c>
      <c r="O57" s="3">
        <v>100.99014778324411</v>
      </c>
      <c r="P57" s="4">
        <f t="shared" si="1"/>
        <v>1.6831691297207352</v>
      </c>
      <c r="Q57" s="182">
        <f t="shared" si="2"/>
        <v>167.42000000000002</v>
      </c>
      <c r="R57" s="182">
        <v>167.42000000000002</v>
      </c>
      <c r="S57" s="173">
        <v>6</v>
      </c>
      <c r="X57" s="4">
        <v>2.0998357963874139</v>
      </c>
      <c r="Y57" s="182">
        <v>195.84000000000003</v>
      </c>
      <c r="Z57" s="38">
        <v>0.77508842879997797</v>
      </c>
    </row>
    <row r="58" spans="1:37" x14ac:dyDescent="0.25">
      <c r="B58" s="196">
        <v>234744</v>
      </c>
      <c r="C58" s="197">
        <v>20025</v>
      </c>
      <c r="D58" s="197" t="s">
        <v>39</v>
      </c>
      <c r="E58" s="198">
        <v>0.48935185185185182</v>
      </c>
      <c r="F58" s="199">
        <v>0.48964120370370368</v>
      </c>
      <c r="I58" s="182">
        <f t="shared" si="3"/>
        <v>25.000000000000711</v>
      </c>
      <c r="J58" s="2">
        <f t="shared" si="4"/>
        <v>25.000000000000711</v>
      </c>
      <c r="K58" s="3">
        <v>25.000000000000711</v>
      </c>
      <c r="L58" s="173">
        <v>28.42</v>
      </c>
      <c r="M58" s="38">
        <f t="shared" si="0"/>
        <v>0.77508842879997797</v>
      </c>
      <c r="N58" s="3">
        <f t="shared" si="5"/>
        <v>125.99014778324482</v>
      </c>
      <c r="O58" s="3">
        <v>125.99014778324482</v>
      </c>
      <c r="P58" s="4">
        <f t="shared" si="1"/>
        <v>2.0998357963874139</v>
      </c>
      <c r="Q58" s="182">
        <f t="shared" si="2"/>
        <v>195.84000000000003</v>
      </c>
      <c r="R58" s="182">
        <v>195.84000000000003</v>
      </c>
      <c r="S58" s="173">
        <v>7</v>
      </c>
      <c r="X58" s="4">
        <v>2.3998357963874137</v>
      </c>
      <c r="Y58" s="182">
        <v>224.42000000000002</v>
      </c>
      <c r="Z58" s="38">
        <v>1.0825722933333333</v>
      </c>
    </row>
    <row r="59" spans="1:37" x14ac:dyDescent="0.25">
      <c r="B59" s="196">
        <v>234744</v>
      </c>
      <c r="C59" s="197">
        <v>20015</v>
      </c>
      <c r="D59" s="197" t="s">
        <v>37</v>
      </c>
      <c r="E59" s="198">
        <v>0.48964120370370368</v>
      </c>
      <c r="F59" s="199">
        <v>0.48983796296296295</v>
      </c>
      <c r="I59" s="182">
        <f t="shared" si="3"/>
        <v>17.000000000001059</v>
      </c>
      <c r="J59" s="2">
        <f t="shared" si="4"/>
        <v>17.000000000001059</v>
      </c>
      <c r="K59" s="3">
        <v>18</v>
      </c>
      <c r="L59" s="173">
        <v>28.58</v>
      </c>
      <c r="M59" s="38">
        <f t="shared" si="0"/>
        <v>1.0825722933333333</v>
      </c>
      <c r="N59" s="3">
        <f t="shared" si="5"/>
        <v>143.99014778324482</v>
      </c>
      <c r="O59" s="3">
        <v>143.99014778324482</v>
      </c>
      <c r="P59" s="4">
        <f t="shared" si="1"/>
        <v>2.3998357963874137</v>
      </c>
      <c r="Q59" s="182">
        <f t="shared" si="2"/>
        <v>224.42000000000002</v>
      </c>
      <c r="R59" s="182">
        <v>224.42000000000002</v>
      </c>
      <c r="S59" s="173">
        <v>8</v>
      </c>
      <c r="X59" s="4">
        <v>2.5498357963873572</v>
      </c>
      <c r="Y59" s="182">
        <v>258.92</v>
      </c>
      <c r="Z59" s="38">
        <v>2.6136280000009839</v>
      </c>
    </row>
    <row r="60" spans="1:37" x14ac:dyDescent="0.25">
      <c r="B60" s="196">
        <v>234744</v>
      </c>
      <c r="C60" s="197">
        <v>20001</v>
      </c>
      <c r="D60" s="197" t="s">
        <v>3</v>
      </c>
      <c r="E60" s="198">
        <v>0.48983796296296295</v>
      </c>
      <c r="F60" s="199">
        <v>0.48984953703703704</v>
      </c>
      <c r="I60" s="46">
        <f t="shared" si="3"/>
        <v>1.000000000001755</v>
      </c>
      <c r="J60" s="49">
        <f t="shared" si="4"/>
        <v>1.000000000001755</v>
      </c>
      <c r="K60" s="49"/>
      <c r="L60" s="46"/>
      <c r="M60" s="38"/>
      <c r="N60" s="3">
        <f t="shared" si="5"/>
        <v>143.99014778324482</v>
      </c>
      <c r="O60" s="3"/>
      <c r="P60" s="4"/>
      <c r="Q60" s="182">
        <f t="shared" si="2"/>
        <v>224.42000000000002</v>
      </c>
      <c r="R60" s="182"/>
      <c r="U60" s="173">
        <v>6</v>
      </c>
      <c r="V60" s="173">
        <v>1</v>
      </c>
      <c r="X60" s="4">
        <v>2.7476618833438042</v>
      </c>
      <c r="Y60" s="182">
        <v>304.42</v>
      </c>
      <c r="Z60" s="38">
        <v>2.6136280000009844</v>
      </c>
      <c r="AC60" s="483">
        <v>234744</v>
      </c>
      <c r="AD60" s="483">
        <v>20003</v>
      </c>
      <c r="AE60" s="485">
        <v>42621</v>
      </c>
      <c r="AF60" s="483">
        <v>1</v>
      </c>
      <c r="AG60" s="486">
        <v>338.92</v>
      </c>
      <c r="AH60" s="381">
        <v>0.48803240740740739</v>
      </c>
      <c r="AI60" s="489" t="s">
        <v>812</v>
      </c>
      <c r="AJ60" s="489">
        <v>2.041687</v>
      </c>
      <c r="AK60" s="381">
        <v>0.48995370370370367</v>
      </c>
    </row>
    <row r="61" spans="1:37" x14ac:dyDescent="0.25">
      <c r="B61" s="196">
        <v>234744</v>
      </c>
      <c r="C61" s="197">
        <v>20013</v>
      </c>
      <c r="D61" s="197" t="s">
        <v>36</v>
      </c>
      <c r="E61" s="198">
        <v>0.48984953703703704</v>
      </c>
      <c r="F61" s="199">
        <v>0.48995370370370367</v>
      </c>
      <c r="I61" s="182">
        <f t="shared" si="3"/>
        <v>8.9999999999966107</v>
      </c>
      <c r="J61" s="2">
        <f t="shared" si="4"/>
        <v>8.9999999999966107</v>
      </c>
      <c r="K61" s="3">
        <v>8.9999999999966107</v>
      </c>
      <c r="L61" s="173">
        <v>34.5</v>
      </c>
      <c r="M61" s="38">
        <f t="shared" si="0"/>
        <v>2.6136280000009839</v>
      </c>
      <c r="N61" s="3">
        <f t="shared" si="5"/>
        <v>152.99014778324144</v>
      </c>
      <c r="O61" s="3">
        <v>152.99014778324144</v>
      </c>
      <c r="P61" s="4">
        <f t="shared" si="1"/>
        <v>2.5498357963873572</v>
      </c>
      <c r="Q61" s="182">
        <f t="shared" si="2"/>
        <v>258.92</v>
      </c>
      <c r="R61" s="182">
        <v>258.92</v>
      </c>
      <c r="S61" s="173">
        <v>9</v>
      </c>
    </row>
    <row r="62" spans="1:37" x14ac:dyDescent="0.25">
      <c r="B62" s="200">
        <v>234744</v>
      </c>
      <c r="C62" s="201">
        <v>20001</v>
      </c>
      <c r="D62" s="201" t="s">
        <v>3</v>
      </c>
      <c r="E62" s="202">
        <v>0.48995370370370367</v>
      </c>
      <c r="F62" s="203">
        <v>0.48995370370370367</v>
      </c>
      <c r="I62" s="210">
        <f>(F62-E62)*86400</f>
        <v>0</v>
      </c>
      <c r="J62" s="255">
        <f>L62*J61/L61</f>
        <v>11.869565217386834</v>
      </c>
      <c r="K62" s="255">
        <v>11.869565217386834</v>
      </c>
      <c r="L62" s="210">
        <v>45.5</v>
      </c>
      <c r="M62" s="38">
        <f>L62/K62*0.0113636*60</f>
        <v>2.6136280000009844</v>
      </c>
      <c r="N62" s="3">
        <f t="shared" si="5"/>
        <v>164.85971300062826</v>
      </c>
      <c r="O62" s="3">
        <v>164.85971300062826</v>
      </c>
      <c r="P62" s="4">
        <f t="shared" si="1"/>
        <v>2.7476618833438042</v>
      </c>
      <c r="Q62" s="182">
        <f t="shared" si="2"/>
        <v>304.42</v>
      </c>
      <c r="R62" s="182">
        <v>304.42</v>
      </c>
      <c r="T62" s="173">
        <v>1</v>
      </c>
      <c r="U62" s="173">
        <v>2</v>
      </c>
      <c r="V62" s="173">
        <v>13</v>
      </c>
    </row>
    <row r="63" spans="1:37" x14ac:dyDescent="0.25">
      <c r="B63" s="182">
        <v>234744</v>
      </c>
      <c r="C63" s="183">
        <v>20003</v>
      </c>
      <c r="D63" s="182" t="s">
        <v>640</v>
      </c>
      <c r="E63" s="1">
        <v>0.49003472222222227</v>
      </c>
      <c r="F63" s="1">
        <v>0.49003472222222227</v>
      </c>
      <c r="M63" s="38">
        <f>AVERAGE(M52:M61)</f>
        <v>1.5475194572248003</v>
      </c>
    </row>
    <row r="64" spans="1:37" s="182" customFormat="1" x14ac:dyDescent="0.25">
      <c r="A64" s="40"/>
      <c r="C64" s="52"/>
      <c r="E64" s="1"/>
      <c r="F64" s="1"/>
      <c r="AI64" s="489"/>
      <c r="AJ64" s="489"/>
    </row>
    <row r="65" spans="2:37" x14ac:dyDescent="0.25">
      <c r="B65" s="192">
        <v>234744</v>
      </c>
      <c r="C65" s="193">
        <v>20013</v>
      </c>
      <c r="D65" s="193" t="s">
        <v>36</v>
      </c>
      <c r="E65" s="194">
        <v>0.62868055555555558</v>
      </c>
      <c r="F65" s="195">
        <v>0.62868055555555558</v>
      </c>
      <c r="I65" s="182">
        <f>(F65-E65)*86400</f>
        <v>0</v>
      </c>
      <c r="J65" s="2">
        <f>L65*K66/L66</f>
        <v>16.083040112596759</v>
      </c>
      <c r="K65" s="3">
        <v>16.083040112596759</v>
      </c>
      <c r="L65" s="182">
        <v>17.579999999999998</v>
      </c>
      <c r="M65" s="38">
        <f t="shared" ref="M65:M77" si="6">L65/K65*0.0113636*60</f>
        <v>0.74527733538461549</v>
      </c>
      <c r="N65" s="3">
        <f>K65</f>
        <v>16.083040112596759</v>
      </c>
      <c r="O65" s="3">
        <v>16.083040112596759</v>
      </c>
      <c r="P65" s="4">
        <f t="shared" ref="P65:P78" si="7">O65/60</f>
        <v>0.2680506685432793</v>
      </c>
      <c r="Q65" s="182">
        <f>L65</f>
        <v>17.579999999999998</v>
      </c>
      <c r="R65" s="182">
        <v>17.579999999999998</v>
      </c>
      <c r="S65" s="182">
        <v>1</v>
      </c>
      <c r="X65" s="4">
        <v>0.2680506685432793</v>
      </c>
      <c r="Y65" s="182">
        <v>17.579999999999998</v>
      </c>
      <c r="Z65" s="38">
        <v>0.74527733538461549</v>
      </c>
    </row>
    <row r="66" spans="2:37" x14ac:dyDescent="0.25">
      <c r="B66" s="196">
        <v>234744</v>
      </c>
      <c r="C66" s="197">
        <v>20015</v>
      </c>
      <c r="D66" s="197" t="s">
        <v>37</v>
      </c>
      <c r="E66" s="198">
        <v>0.62920138888888888</v>
      </c>
      <c r="F66" s="199">
        <v>0.62938657407407406</v>
      </c>
      <c r="I66" s="182">
        <f>(F66-E66)*86400</f>
        <v>15.999999999999304</v>
      </c>
      <c r="J66" s="2">
        <f>(E67-E66)*86400</f>
        <v>15.999999999999304</v>
      </c>
      <c r="K66" s="182">
        <v>26</v>
      </c>
      <c r="L66" s="182">
        <v>28.42</v>
      </c>
      <c r="M66" s="38">
        <f t="shared" si="6"/>
        <v>0.74527733538461538</v>
      </c>
      <c r="N66" s="3">
        <f>N65+K66</f>
        <v>42.083040112596763</v>
      </c>
      <c r="O66" s="3">
        <v>42.083040112596763</v>
      </c>
      <c r="P66" s="4">
        <f t="shared" si="7"/>
        <v>0.70138400187661276</v>
      </c>
      <c r="Q66" s="182">
        <f t="shared" ref="Q66:Q78" si="8">Q65+L66</f>
        <v>46</v>
      </c>
      <c r="R66" s="182">
        <v>46</v>
      </c>
      <c r="S66" s="182">
        <v>2</v>
      </c>
      <c r="X66" s="4">
        <v>0.70138400187661276</v>
      </c>
      <c r="Y66" s="182">
        <v>46</v>
      </c>
      <c r="Z66" s="38">
        <v>0.74527733538461538</v>
      </c>
    </row>
    <row r="67" spans="2:37" x14ac:dyDescent="0.25">
      <c r="B67" s="196">
        <v>234744</v>
      </c>
      <c r="C67" s="197">
        <v>20027</v>
      </c>
      <c r="D67" s="197" t="s">
        <v>38</v>
      </c>
      <c r="E67" s="198">
        <v>0.62938657407407406</v>
      </c>
      <c r="F67" s="199">
        <v>0.62950231481481478</v>
      </c>
      <c r="I67" s="46">
        <f t="shared" ref="I67:I77" si="9">(F67-E67)*86400</f>
        <v>9.9999999999983658</v>
      </c>
      <c r="J67" s="49">
        <f t="shared" ref="J67:J77" si="10">(E68-E67)*86400</f>
        <v>9.9999999999983658</v>
      </c>
      <c r="K67" s="46"/>
      <c r="L67" s="46"/>
      <c r="M67" s="38"/>
      <c r="N67" s="3">
        <f t="shared" ref="N67:N78" si="11">N66+K67</f>
        <v>42.083040112596763</v>
      </c>
      <c r="O67" s="3"/>
      <c r="P67" s="4"/>
      <c r="Q67" s="182">
        <f t="shared" si="8"/>
        <v>46</v>
      </c>
      <c r="R67" s="182"/>
      <c r="U67" s="182">
        <v>6</v>
      </c>
      <c r="V67" s="182">
        <v>27</v>
      </c>
      <c r="X67" s="4">
        <v>0.86805066854341206</v>
      </c>
      <c r="Y67" s="182">
        <v>72.67</v>
      </c>
      <c r="Z67" s="38">
        <v>1.818403271998553</v>
      </c>
    </row>
    <row r="68" spans="2:37" x14ac:dyDescent="0.25">
      <c r="B68" s="196">
        <v>234744</v>
      </c>
      <c r="C68" s="197">
        <v>20025</v>
      </c>
      <c r="D68" s="197" t="s">
        <v>39</v>
      </c>
      <c r="E68" s="198">
        <v>0.62950231481481478</v>
      </c>
      <c r="F68" s="199">
        <v>0.62950231481481478</v>
      </c>
      <c r="I68" s="182">
        <f t="shared" si="9"/>
        <v>0</v>
      </c>
      <c r="J68" s="2">
        <f t="shared" si="10"/>
        <v>10.000000000007958</v>
      </c>
      <c r="K68" s="3">
        <v>10.000000000007958</v>
      </c>
      <c r="L68" s="173">
        <v>26.67</v>
      </c>
      <c r="M68" s="38">
        <f t="shared" si="6"/>
        <v>1.818403271998553</v>
      </c>
      <c r="N68" s="3">
        <f t="shared" si="11"/>
        <v>52.083040112604721</v>
      </c>
      <c r="O68" s="3">
        <v>52.083040112604721</v>
      </c>
      <c r="P68" s="4">
        <f t="shared" si="7"/>
        <v>0.86805066854341206</v>
      </c>
      <c r="Q68" s="182">
        <f t="shared" si="8"/>
        <v>72.67</v>
      </c>
      <c r="R68" s="182">
        <v>72.67</v>
      </c>
      <c r="S68" s="173">
        <v>3</v>
      </c>
      <c r="X68" s="4">
        <v>1.1847173352100748</v>
      </c>
      <c r="Y68" s="182">
        <v>106.71000000000001</v>
      </c>
      <c r="Z68" s="38">
        <v>1.2215271915789621</v>
      </c>
    </row>
    <row r="69" spans="2:37" x14ac:dyDescent="0.25">
      <c r="B69" s="196">
        <v>234744</v>
      </c>
      <c r="C69" s="197">
        <v>20027</v>
      </c>
      <c r="D69" s="197" t="s">
        <v>38</v>
      </c>
      <c r="E69" s="198">
        <v>0.62961805555555561</v>
      </c>
      <c r="F69" s="199">
        <v>0.62983796296296302</v>
      </c>
      <c r="I69" s="182">
        <f t="shared" si="9"/>
        <v>18.999999999999773</v>
      </c>
      <c r="J69" s="2">
        <f t="shared" si="10"/>
        <v>18.999999999999773</v>
      </c>
      <c r="K69" s="3">
        <v>18.999999999999773</v>
      </c>
      <c r="L69" s="173">
        <v>34.04</v>
      </c>
      <c r="M69" s="38">
        <f t="shared" si="6"/>
        <v>1.2215271915789621</v>
      </c>
      <c r="N69" s="3">
        <f t="shared" si="11"/>
        <v>71.083040112604493</v>
      </c>
      <c r="O69" s="3">
        <v>71.083040112604493</v>
      </c>
      <c r="P69" s="4">
        <f t="shared" si="7"/>
        <v>1.1847173352100748</v>
      </c>
      <c r="Q69" s="182">
        <f t="shared" si="8"/>
        <v>106.71000000000001</v>
      </c>
      <c r="R69" s="182">
        <v>106.71000000000001</v>
      </c>
      <c r="S69" s="173">
        <v>4</v>
      </c>
      <c r="X69" s="4">
        <v>1.5513840018765856</v>
      </c>
      <c r="Y69" s="182">
        <v>133.96</v>
      </c>
      <c r="Z69" s="38">
        <v>0.84452209090944974</v>
      </c>
    </row>
    <row r="70" spans="2:37" x14ac:dyDescent="0.25">
      <c r="B70" s="196">
        <v>234744</v>
      </c>
      <c r="C70" s="197">
        <v>20050</v>
      </c>
      <c r="D70" s="197" t="s">
        <v>12</v>
      </c>
      <c r="E70" s="198">
        <v>0.62983796296296302</v>
      </c>
      <c r="F70" s="199">
        <v>0.63009259259259254</v>
      </c>
      <c r="I70" s="182">
        <f t="shared" si="9"/>
        <v>21.999999999990649</v>
      </c>
      <c r="J70" s="2">
        <f t="shared" si="10"/>
        <v>21.999999999990649</v>
      </c>
      <c r="K70" s="3">
        <v>21.999999999990649</v>
      </c>
      <c r="L70" s="173">
        <v>27.25</v>
      </c>
      <c r="M70" s="38">
        <f t="shared" si="6"/>
        <v>0.84452209090944974</v>
      </c>
      <c r="N70" s="3">
        <f t="shared" si="11"/>
        <v>93.083040112595143</v>
      </c>
      <c r="O70" s="3">
        <v>93.083040112595143</v>
      </c>
      <c r="P70" s="4">
        <f t="shared" si="7"/>
        <v>1.5513840018765856</v>
      </c>
      <c r="Q70" s="182">
        <f t="shared" si="8"/>
        <v>133.96</v>
      </c>
      <c r="R70" s="182">
        <v>133.96</v>
      </c>
      <c r="S70" s="182">
        <v>5</v>
      </c>
      <c r="X70" s="4">
        <v>2.1680506685432954</v>
      </c>
      <c r="Y70" s="182">
        <v>169.96</v>
      </c>
      <c r="Z70" s="38">
        <v>0.66338854054049412</v>
      </c>
    </row>
    <row r="71" spans="2:37" x14ac:dyDescent="0.25">
      <c r="B71" s="196">
        <v>234744</v>
      </c>
      <c r="C71" s="197">
        <v>20049</v>
      </c>
      <c r="D71" s="197" t="s">
        <v>13</v>
      </c>
      <c r="E71" s="198">
        <v>0.63009259259259254</v>
      </c>
      <c r="F71" s="199">
        <v>0.63009259259259254</v>
      </c>
      <c r="I71" s="182">
        <f t="shared" si="9"/>
        <v>0</v>
      </c>
      <c r="J71" s="2">
        <f t="shared" si="10"/>
        <v>37.000000000002586</v>
      </c>
      <c r="K71" s="3">
        <v>37.000000000002586</v>
      </c>
      <c r="L71" s="173">
        <v>36</v>
      </c>
      <c r="M71" s="38">
        <f t="shared" si="6"/>
        <v>0.66338854054049412</v>
      </c>
      <c r="N71" s="3">
        <f t="shared" si="11"/>
        <v>130.08304011259773</v>
      </c>
      <c r="O71" s="3">
        <v>130.08304011259773</v>
      </c>
      <c r="P71" s="4">
        <f t="shared" si="7"/>
        <v>2.1680506685432954</v>
      </c>
      <c r="Q71" s="182">
        <f t="shared" si="8"/>
        <v>169.96</v>
      </c>
      <c r="R71" s="182">
        <v>169.96</v>
      </c>
      <c r="S71" s="182">
        <v>6</v>
      </c>
      <c r="X71" s="4">
        <v>2.4513840018767263</v>
      </c>
      <c r="Y71" s="182">
        <v>205.96</v>
      </c>
      <c r="Z71" s="38">
        <v>1.4438456470583263</v>
      </c>
    </row>
    <row r="72" spans="2:37" x14ac:dyDescent="0.25">
      <c r="B72" s="196">
        <v>234744</v>
      </c>
      <c r="C72" s="197">
        <v>20045</v>
      </c>
      <c r="D72" s="197" t="s">
        <v>14</v>
      </c>
      <c r="E72" s="198">
        <v>0.63052083333333331</v>
      </c>
      <c r="F72" s="199">
        <v>0.63071759259259264</v>
      </c>
      <c r="I72" s="182">
        <f t="shared" si="9"/>
        <v>17.000000000005855</v>
      </c>
      <c r="J72" s="2">
        <f t="shared" si="10"/>
        <v>17.000000000005855</v>
      </c>
      <c r="K72" s="3">
        <v>17.000000000005855</v>
      </c>
      <c r="L72" s="173">
        <v>36</v>
      </c>
      <c r="M72" s="38">
        <f t="shared" si="6"/>
        <v>1.4438456470583263</v>
      </c>
      <c r="N72" s="3">
        <f t="shared" si="11"/>
        <v>147.08304011260358</v>
      </c>
      <c r="O72" s="3">
        <v>147.08304011260358</v>
      </c>
      <c r="P72" s="4">
        <f t="shared" si="7"/>
        <v>2.4513840018767263</v>
      </c>
      <c r="Q72" s="182">
        <f t="shared" si="8"/>
        <v>205.96</v>
      </c>
      <c r="R72" s="182">
        <v>205.96</v>
      </c>
      <c r="S72" s="182">
        <v>7</v>
      </c>
      <c r="X72" s="4">
        <v>2.834717335210013</v>
      </c>
      <c r="Y72" s="182">
        <v>233.21</v>
      </c>
      <c r="Z72" s="38">
        <v>0.80780373913053316</v>
      </c>
    </row>
    <row r="73" spans="2:37" x14ac:dyDescent="0.25">
      <c r="B73" s="196">
        <v>234744</v>
      </c>
      <c r="C73" s="197">
        <v>20049</v>
      </c>
      <c r="D73" s="197" t="s">
        <v>13</v>
      </c>
      <c r="E73" s="198">
        <v>0.63071759259259264</v>
      </c>
      <c r="F73" s="199">
        <v>0.63098379629629631</v>
      </c>
      <c r="I73" s="182">
        <f t="shared" si="9"/>
        <v>22.9999999999972</v>
      </c>
      <c r="J73" s="2">
        <f t="shared" si="10"/>
        <v>22.9999999999972</v>
      </c>
      <c r="K73" s="3">
        <v>22.9999999999972</v>
      </c>
      <c r="L73" s="173">
        <v>27.25</v>
      </c>
      <c r="M73" s="38">
        <f t="shared" si="6"/>
        <v>0.80780373913053316</v>
      </c>
      <c r="N73" s="3">
        <f t="shared" si="11"/>
        <v>170.08304011260077</v>
      </c>
      <c r="O73" s="3">
        <v>170.08304011260077</v>
      </c>
      <c r="P73" s="4">
        <f t="shared" si="7"/>
        <v>2.834717335210013</v>
      </c>
      <c r="Q73" s="182">
        <f t="shared" si="8"/>
        <v>233.21</v>
      </c>
      <c r="R73" s="182">
        <v>233.21</v>
      </c>
      <c r="S73" s="182">
        <v>8</v>
      </c>
      <c r="X73" s="4">
        <v>3.2680506685433075</v>
      </c>
      <c r="Y73" s="182">
        <v>267.25</v>
      </c>
      <c r="Z73" s="38">
        <v>0.89265448615392617</v>
      </c>
    </row>
    <row r="74" spans="2:37" x14ac:dyDescent="0.25">
      <c r="B74" s="196">
        <v>234744</v>
      </c>
      <c r="C74" s="197">
        <v>20050</v>
      </c>
      <c r="D74" s="197" t="s">
        <v>12</v>
      </c>
      <c r="E74" s="198">
        <v>0.63098379629629631</v>
      </c>
      <c r="F74" s="199">
        <v>0.63098379629629631</v>
      </c>
      <c r="I74" s="182">
        <f t="shared" si="9"/>
        <v>0</v>
      </c>
      <c r="J74" s="2">
        <f t="shared" si="10"/>
        <v>25.999999999997669</v>
      </c>
      <c r="K74" s="3">
        <v>25.999999999997669</v>
      </c>
      <c r="L74" s="173">
        <v>34.04</v>
      </c>
      <c r="M74" s="38">
        <f t="shared" si="6"/>
        <v>0.89265448615392617</v>
      </c>
      <c r="N74" s="3">
        <f t="shared" si="11"/>
        <v>196.08304011259844</v>
      </c>
      <c r="O74" s="3">
        <v>196.08304011259844</v>
      </c>
      <c r="P74" s="4">
        <f t="shared" si="7"/>
        <v>3.2680506685433075</v>
      </c>
      <c r="Q74" s="182">
        <f t="shared" si="8"/>
        <v>267.25</v>
      </c>
      <c r="R74" s="182">
        <v>267.25</v>
      </c>
      <c r="S74" s="182">
        <v>9</v>
      </c>
      <c r="X74" s="4">
        <v>3.5847173352099704</v>
      </c>
      <c r="Y74" s="182">
        <v>293.92</v>
      </c>
      <c r="Z74" s="38">
        <v>0.9570543536842222</v>
      </c>
    </row>
    <row r="75" spans="2:37" x14ac:dyDescent="0.25">
      <c r="B75" s="196">
        <v>234744</v>
      </c>
      <c r="C75" s="197">
        <v>20027</v>
      </c>
      <c r="D75" s="197" t="s">
        <v>38</v>
      </c>
      <c r="E75" s="198">
        <v>0.63128472222222221</v>
      </c>
      <c r="F75" s="199">
        <v>0.63150462962962961</v>
      </c>
      <c r="I75" s="182">
        <f t="shared" si="9"/>
        <v>18.999999999999773</v>
      </c>
      <c r="J75" s="2">
        <f t="shared" si="10"/>
        <v>18.999999999999773</v>
      </c>
      <c r="K75" s="3">
        <v>18.999999999999773</v>
      </c>
      <c r="L75" s="173">
        <v>26.67</v>
      </c>
      <c r="M75" s="38">
        <f t="shared" si="6"/>
        <v>0.9570543536842222</v>
      </c>
      <c r="N75" s="3">
        <f t="shared" si="11"/>
        <v>215.08304011259821</v>
      </c>
      <c r="O75" s="3">
        <v>215.08304011259821</v>
      </c>
      <c r="P75" s="4">
        <f t="shared" si="7"/>
        <v>3.5847173352099704</v>
      </c>
      <c r="Q75" s="182">
        <f t="shared" si="8"/>
        <v>293.92</v>
      </c>
      <c r="R75" s="182">
        <v>293.92</v>
      </c>
      <c r="S75" s="182">
        <v>10</v>
      </c>
      <c r="X75" s="4">
        <v>4.0013840018766489</v>
      </c>
      <c r="Y75" s="182">
        <v>322.34000000000003</v>
      </c>
      <c r="Z75" s="38">
        <v>0.77508842879997797</v>
      </c>
    </row>
    <row r="76" spans="2:37" x14ac:dyDescent="0.25">
      <c r="B76" s="196">
        <v>234744</v>
      </c>
      <c r="C76" s="197">
        <v>20025</v>
      </c>
      <c r="D76" s="197" t="s">
        <v>39</v>
      </c>
      <c r="E76" s="198">
        <v>0.63150462962962961</v>
      </c>
      <c r="F76" s="199">
        <v>0.63150462962962961</v>
      </c>
      <c r="I76" s="182">
        <f t="shared" si="9"/>
        <v>0</v>
      </c>
      <c r="J76" s="2">
        <f t="shared" si="10"/>
        <v>25.000000000000711</v>
      </c>
      <c r="K76" s="3">
        <v>25.000000000000711</v>
      </c>
      <c r="L76" s="173">
        <v>28.42</v>
      </c>
      <c r="M76" s="38">
        <f t="shared" si="6"/>
        <v>0.77508842879997797</v>
      </c>
      <c r="N76" s="3">
        <f t="shared" si="11"/>
        <v>240.08304011259892</v>
      </c>
      <c r="O76" s="3">
        <v>240.08304011259892</v>
      </c>
      <c r="P76" s="4">
        <f t="shared" si="7"/>
        <v>4.0013840018766489</v>
      </c>
      <c r="Q76" s="182">
        <f t="shared" si="8"/>
        <v>322.34000000000003</v>
      </c>
      <c r="R76" s="182">
        <v>322.34000000000003</v>
      </c>
      <c r="S76" s="182">
        <v>11</v>
      </c>
      <c r="X76" s="4">
        <v>4.234717335210072</v>
      </c>
      <c r="Y76" s="182">
        <v>385.42</v>
      </c>
      <c r="Z76" s="38">
        <v>3.0720680914273895</v>
      </c>
    </row>
    <row r="77" spans="2:37" x14ac:dyDescent="0.25">
      <c r="B77" s="196">
        <v>234744</v>
      </c>
      <c r="C77" s="197">
        <v>20015</v>
      </c>
      <c r="D77" s="197" t="s">
        <v>37</v>
      </c>
      <c r="E77" s="198">
        <v>0.63179398148148147</v>
      </c>
      <c r="F77" s="199">
        <v>0.63195601851851857</v>
      </c>
      <c r="I77" s="210">
        <f t="shared" si="9"/>
        <v>14.000000000005386</v>
      </c>
      <c r="J77" s="211">
        <f t="shared" si="10"/>
        <v>14.000000000005386</v>
      </c>
      <c r="K77" s="211">
        <v>14.000000000005386</v>
      </c>
      <c r="L77" s="210">
        <v>63.08</v>
      </c>
      <c r="M77" s="38">
        <f t="shared" si="6"/>
        <v>3.0720680914273895</v>
      </c>
      <c r="N77" s="3">
        <f t="shared" si="11"/>
        <v>254.08304011260429</v>
      </c>
      <c r="O77" s="3">
        <v>254.08304011260429</v>
      </c>
      <c r="P77" s="4">
        <f t="shared" si="7"/>
        <v>4.234717335210072</v>
      </c>
      <c r="Q77" s="182">
        <f t="shared" si="8"/>
        <v>385.42</v>
      </c>
      <c r="R77" s="182">
        <v>385.42</v>
      </c>
      <c r="S77" s="182">
        <v>12</v>
      </c>
      <c r="T77" s="173">
        <v>1</v>
      </c>
      <c r="U77" s="173">
        <v>2</v>
      </c>
      <c r="V77" s="173">
        <v>13</v>
      </c>
      <c r="X77" s="4">
        <v>4.4030221333500643</v>
      </c>
      <c r="Y77" s="182">
        <v>430.92</v>
      </c>
      <c r="Z77" s="38">
        <v>3.0720680914273895</v>
      </c>
      <c r="AC77" s="483">
        <v>234744</v>
      </c>
      <c r="AD77" s="483">
        <v>20003</v>
      </c>
      <c r="AE77" s="485">
        <v>42621</v>
      </c>
      <c r="AF77" s="483">
        <v>2</v>
      </c>
      <c r="AG77" s="486">
        <v>396.42</v>
      </c>
      <c r="AH77" s="381">
        <v>0.62868055555555558</v>
      </c>
      <c r="AI77" s="489" t="s">
        <v>813</v>
      </c>
      <c r="AJ77" s="489">
        <v>1.4007769999999999</v>
      </c>
      <c r="AK77" s="381">
        <v>0.63195601851851857</v>
      </c>
    </row>
    <row r="78" spans="2:37" x14ac:dyDescent="0.25">
      <c r="B78" s="200">
        <v>234744</v>
      </c>
      <c r="C78" s="201">
        <v>20001</v>
      </c>
      <c r="D78" s="201" t="s">
        <v>3</v>
      </c>
      <c r="E78" s="202">
        <v>0.63195601851851857</v>
      </c>
      <c r="F78" s="203">
        <v>0.63209490740740748</v>
      </c>
      <c r="I78" s="210">
        <f>(F78-E78)*86400</f>
        <v>12.000000000001876</v>
      </c>
      <c r="J78" s="255">
        <f>L78*J77/L77</f>
        <v>10.098287888399573</v>
      </c>
      <c r="K78" s="255">
        <v>10.098287888399573</v>
      </c>
      <c r="L78" s="210">
        <v>45.5</v>
      </c>
      <c r="M78" s="38">
        <f>L78/K78*0.0113636*60</f>
        <v>3.0720680914273895</v>
      </c>
      <c r="N78" s="3">
        <f t="shared" si="11"/>
        <v>264.18132800100386</v>
      </c>
      <c r="O78" s="3">
        <v>264.18132800100386</v>
      </c>
      <c r="P78" s="4">
        <f t="shared" si="7"/>
        <v>4.4030221333500643</v>
      </c>
      <c r="Q78" s="182">
        <f t="shared" si="8"/>
        <v>430.92</v>
      </c>
      <c r="R78" s="182">
        <v>430.92</v>
      </c>
      <c r="T78" s="173">
        <v>1</v>
      </c>
      <c r="U78" s="173">
        <v>2</v>
      </c>
      <c r="V78" s="173">
        <v>13</v>
      </c>
    </row>
    <row r="79" spans="2:37" x14ac:dyDescent="0.25">
      <c r="B79" s="182">
        <v>234744</v>
      </c>
      <c r="C79" s="183">
        <v>20003</v>
      </c>
      <c r="D79" s="182" t="s">
        <v>640</v>
      </c>
      <c r="E79" s="1">
        <v>0.63209490740740748</v>
      </c>
      <c r="F79" s="1">
        <v>0.63209490740740748</v>
      </c>
      <c r="M79" s="38">
        <f>AVERAGE(M66:M77)</f>
        <v>1.2037848342424047</v>
      </c>
    </row>
    <row r="80" spans="2:37" x14ac:dyDescent="0.25">
      <c r="B80" s="182">
        <v>234744</v>
      </c>
      <c r="C80" s="182">
        <v>20015</v>
      </c>
      <c r="D80" s="182" t="s">
        <v>37</v>
      </c>
      <c r="E80" s="1">
        <v>0.63449074074074074</v>
      </c>
      <c r="F80" s="1">
        <v>0.63457175925925924</v>
      </c>
    </row>
    <row r="81" spans="2:6" x14ac:dyDescent="0.25">
      <c r="B81" s="182">
        <v>234744</v>
      </c>
      <c r="C81" s="182">
        <v>20025</v>
      </c>
      <c r="D81" s="182" t="s">
        <v>39</v>
      </c>
      <c r="E81" s="1">
        <v>0.63457175925925924</v>
      </c>
      <c r="F81" s="1">
        <v>0.63489583333333333</v>
      </c>
    </row>
    <row r="82" spans="2:6" x14ac:dyDescent="0.25">
      <c r="B82" s="182">
        <v>234744</v>
      </c>
      <c r="C82" s="182">
        <v>20028</v>
      </c>
      <c r="D82" s="182" t="s">
        <v>165</v>
      </c>
      <c r="E82" s="1">
        <v>0.63489583333333333</v>
      </c>
      <c r="F82" s="1">
        <v>0.63489583333333333</v>
      </c>
    </row>
  </sheetData>
  <mergeCells count="5">
    <mergeCell ref="A1:H1"/>
    <mergeCell ref="I1:K1"/>
    <mergeCell ref="N1:P1"/>
    <mergeCell ref="Q1:R1"/>
    <mergeCell ref="X1:Z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29"/>
  <sheetViews>
    <sheetView zoomScale="70" zoomScaleNormal="70" workbookViewId="0">
      <pane ySplit="3" topLeftCell="A4" activePane="bottomLeft" state="frozen"/>
      <selection pane="bottomLeft" activeCell="AB11" sqref="AB11:AD11"/>
    </sheetView>
  </sheetViews>
  <sheetFormatPr defaultColWidth="9" defaultRowHeight="15" x14ac:dyDescent="0.25"/>
  <cols>
    <col min="1" max="1" width="3" style="262" bestFit="1" customWidth="1"/>
    <col min="2" max="2" width="10.42578125" style="262" bestFit="1" customWidth="1"/>
    <col min="3" max="3" width="5.140625" style="40" bestFit="1" customWidth="1"/>
    <col min="4" max="4" width="13" style="262" bestFit="1" customWidth="1"/>
    <col min="5" max="5" width="14.140625" style="262" bestFit="1" customWidth="1"/>
    <col min="6" max="6" width="10.85546875" style="262" bestFit="1" customWidth="1"/>
    <col min="7" max="7" width="14.28515625" style="262" bestFit="1" customWidth="1"/>
    <col min="8" max="8" width="17.28515625" style="38" bestFit="1" customWidth="1"/>
    <col min="9" max="9" width="24.140625" style="38" bestFit="1" customWidth="1"/>
    <col min="10" max="10" width="4.85546875" style="262" bestFit="1" customWidth="1"/>
    <col min="11" max="11" width="14.5703125" style="262" bestFit="1" customWidth="1"/>
    <col min="12" max="12" width="16.42578125" style="262" bestFit="1" customWidth="1"/>
    <col min="13" max="13" width="14.28515625" style="262" bestFit="1" customWidth="1"/>
    <col min="14" max="15" width="4.85546875" style="262" customWidth="1"/>
    <col min="16" max="16" width="5.42578125" style="40" bestFit="1" customWidth="1"/>
    <col min="17" max="17" width="10.5703125" style="262" bestFit="1" customWidth="1"/>
    <col min="18" max="18" width="10.42578125" style="262" bestFit="1" customWidth="1"/>
    <col min="19" max="20" width="5.42578125" style="3" bestFit="1" customWidth="1"/>
    <col min="21" max="21" width="5.7109375" style="262" bestFit="1" customWidth="1"/>
    <col min="22" max="22" width="5" style="262" bestFit="1" customWidth="1"/>
    <col min="23" max="23" width="6.42578125" style="262" bestFit="1" customWidth="1"/>
    <col min="24" max="24" width="5.140625" style="3" bestFit="1" customWidth="1"/>
    <col min="25" max="25" width="4.140625" style="262" bestFit="1" customWidth="1"/>
    <col min="26" max="26" width="5.7109375" style="262" bestFit="1" customWidth="1"/>
    <col min="27" max="27" width="5" style="262" bestFit="1" customWidth="1"/>
    <col min="28" max="28" width="4.42578125" style="3" bestFit="1" customWidth="1"/>
    <col min="29" max="29" width="4.140625" style="262" bestFit="1" customWidth="1"/>
    <col min="30" max="30" width="5.7109375" style="262" bestFit="1" customWidth="1"/>
    <col min="31" max="31" width="5" style="262" bestFit="1" customWidth="1"/>
    <col min="32" max="32" width="4.42578125" style="3" bestFit="1" customWidth="1"/>
    <col min="33" max="33" width="4.140625" style="262" bestFit="1" customWidth="1"/>
    <col min="34" max="34" width="7.28515625" style="262" bestFit="1" customWidth="1"/>
    <col min="35" max="35" width="5" style="262" bestFit="1" customWidth="1"/>
    <col min="36" max="36" width="4.42578125" style="262" bestFit="1" customWidth="1"/>
    <col min="37" max="37" width="4.140625" style="262" bestFit="1" customWidth="1"/>
    <col min="38" max="38" width="6" style="262" bestFit="1" customWidth="1"/>
    <col min="39" max="39" width="5" style="262" bestFit="1" customWidth="1"/>
    <col min="40" max="40" width="2.42578125" style="262" bestFit="1" customWidth="1"/>
    <col min="41" max="41" width="4.140625" style="262" bestFit="1" customWidth="1"/>
    <col min="42" max="42" width="5.140625" style="262" bestFit="1" customWidth="1"/>
    <col min="43" max="43" width="5" style="262" bestFit="1" customWidth="1"/>
    <col min="44" max="16384" width="9" style="262"/>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262" t="s">
        <v>16</v>
      </c>
      <c r="B3" s="262" t="s">
        <v>140</v>
      </c>
      <c r="C3" s="40" t="s">
        <v>15</v>
      </c>
      <c r="D3" s="262" t="s">
        <v>145</v>
      </c>
      <c r="E3" s="262" t="s">
        <v>147</v>
      </c>
      <c r="F3" s="262" t="s">
        <v>141</v>
      </c>
      <c r="G3" s="262" t="s">
        <v>142</v>
      </c>
      <c r="H3" s="38" t="s">
        <v>143</v>
      </c>
      <c r="I3" s="38" t="s">
        <v>498</v>
      </c>
      <c r="J3" s="262" t="s">
        <v>43</v>
      </c>
      <c r="K3" s="262" t="s">
        <v>138</v>
      </c>
      <c r="L3" s="262" t="s">
        <v>139</v>
      </c>
      <c r="M3" s="262" t="s">
        <v>144</v>
      </c>
      <c r="O3" s="262" t="s">
        <v>16</v>
      </c>
      <c r="P3" s="40" t="s">
        <v>15</v>
      </c>
      <c r="Q3" s="262" t="s">
        <v>17</v>
      </c>
      <c r="R3" s="262" t="s">
        <v>18</v>
      </c>
      <c r="S3" s="3" t="s">
        <v>44</v>
      </c>
      <c r="T3" s="3" t="s">
        <v>45</v>
      </c>
      <c r="U3" s="38" t="s">
        <v>46</v>
      </c>
      <c r="V3" s="39" t="s">
        <v>43</v>
      </c>
      <c r="W3" s="39" t="s">
        <v>44</v>
      </c>
      <c r="X3" s="3" t="s">
        <v>44</v>
      </c>
      <c r="Y3" s="262" t="s">
        <v>45</v>
      </c>
      <c r="Z3" s="262" t="s">
        <v>46</v>
      </c>
      <c r="AA3" s="262" t="s">
        <v>43</v>
      </c>
      <c r="AB3" s="3" t="s">
        <v>44</v>
      </c>
      <c r="AC3" s="262" t="s">
        <v>45</v>
      </c>
      <c r="AD3" s="262" t="s">
        <v>46</v>
      </c>
      <c r="AE3" s="262" t="s">
        <v>43</v>
      </c>
      <c r="AF3" s="3" t="s">
        <v>44</v>
      </c>
      <c r="AG3" s="262" t="s">
        <v>45</v>
      </c>
      <c r="AH3" s="262" t="s">
        <v>46</v>
      </c>
      <c r="AI3" s="262" t="s">
        <v>43</v>
      </c>
      <c r="AJ3" s="39" t="s">
        <v>44</v>
      </c>
      <c r="AK3" s="262" t="s">
        <v>45</v>
      </c>
      <c r="AL3" s="262" t="s">
        <v>46</v>
      </c>
      <c r="AM3" s="262" t="s">
        <v>43</v>
      </c>
      <c r="AN3" s="39" t="s">
        <v>44</v>
      </c>
      <c r="AO3" s="262" t="s">
        <v>45</v>
      </c>
      <c r="AP3" s="262" t="s">
        <v>46</v>
      </c>
      <c r="AQ3" s="262" t="s">
        <v>43</v>
      </c>
    </row>
    <row r="4" spans="1:44" x14ac:dyDescent="0.25">
      <c r="A4" s="262">
        <v>1</v>
      </c>
      <c r="B4" s="262">
        <v>28</v>
      </c>
      <c r="C4" s="40">
        <v>42614</v>
      </c>
      <c r="D4" s="41">
        <v>42614.625</v>
      </c>
      <c r="E4" s="41"/>
      <c r="F4" s="3"/>
      <c r="G4" s="262">
        <v>20</v>
      </c>
      <c r="I4" s="263"/>
      <c r="J4" s="262">
        <v>6</v>
      </c>
      <c r="K4" s="262">
        <v>4</v>
      </c>
      <c r="M4" s="262" t="s">
        <v>149</v>
      </c>
      <c r="O4" s="262">
        <v>0</v>
      </c>
      <c r="P4" s="40">
        <v>42614</v>
      </c>
      <c r="Q4" s="262">
        <v>1</v>
      </c>
      <c r="S4" s="3">
        <f>SUM(W4,X4,AB4,AF4,AJ4,AN4)</f>
        <v>20</v>
      </c>
      <c r="U4" s="38"/>
      <c r="V4" s="39"/>
      <c r="W4" s="39">
        <v>20</v>
      </c>
      <c r="Y4" s="3"/>
      <c r="Z4" s="38"/>
      <c r="AA4" s="39"/>
      <c r="AD4" s="38"/>
      <c r="AE4" s="39"/>
      <c r="AH4" s="38"/>
      <c r="AI4" s="39"/>
      <c r="AL4" s="38"/>
      <c r="AM4" s="39"/>
      <c r="AP4" s="38"/>
      <c r="AQ4" s="39"/>
      <c r="AR4" s="38">
        <f>MAX(Z4,AD4,AH4,AL4,AP4)</f>
        <v>0</v>
      </c>
    </row>
    <row r="5" spans="1:44" x14ac:dyDescent="0.25">
      <c r="A5" s="262">
        <v>2</v>
      </c>
      <c r="B5" s="262">
        <v>28</v>
      </c>
      <c r="C5" s="40">
        <v>42616</v>
      </c>
      <c r="D5" s="41">
        <v>42616.471782407411</v>
      </c>
      <c r="E5" s="41"/>
      <c r="F5" s="3"/>
      <c r="G5" s="262">
        <v>20</v>
      </c>
      <c r="I5" s="263"/>
      <c r="J5" s="262">
        <v>6</v>
      </c>
      <c r="K5" s="262">
        <v>4</v>
      </c>
      <c r="M5" s="262" t="s">
        <v>149</v>
      </c>
      <c r="O5" s="262">
        <v>1</v>
      </c>
      <c r="P5" s="40">
        <v>42615</v>
      </c>
      <c r="AG5" s="3"/>
      <c r="AH5" s="38"/>
      <c r="AI5" s="39"/>
      <c r="AL5" s="38"/>
      <c r="AM5" s="39"/>
      <c r="AP5" s="38"/>
      <c r="AQ5" s="39"/>
      <c r="AR5" s="38">
        <f t="shared" ref="AR5:AR11" si="0">MAX(Z5,AD5,AH5,AL5,AP5)</f>
        <v>0</v>
      </c>
    </row>
    <row r="6" spans="1:44" x14ac:dyDescent="0.25">
      <c r="A6" s="262">
        <v>3</v>
      </c>
      <c r="B6" s="262">
        <v>28</v>
      </c>
      <c r="C6" s="40">
        <v>42621</v>
      </c>
      <c r="D6" s="41">
        <v>42621.488032407404</v>
      </c>
      <c r="E6" s="41" t="s">
        <v>148</v>
      </c>
      <c r="F6" s="3">
        <v>164.85971300062826</v>
      </c>
      <c r="G6" s="262">
        <v>304.42</v>
      </c>
      <c r="H6" s="38">
        <f t="shared" ref="H6:H7" si="1">G6/F6*0.0113636*60</f>
        <v>1.2590002914733269</v>
      </c>
      <c r="I6" s="263">
        <v>1.5475194572248003</v>
      </c>
      <c r="J6" s="39">
        <f>(H6-0.142)/0.1278*0.1+7</f>
        <v>7.874022137303073</v>
      </c>
      <c r="K6" s="262">
        <v>10</v>
      </c>
      <c r="L6" s="262">
        <v>1</v>
      </c>
      <c r="M6" s="262" t="s">
        <v>149</v>
      </c>
      <c r="O6" s="484">
        <v>2</v>
      </c>
      <c r="P6" s="40">
        <v>42616</v>
      </c>
      <c r="Q6" s="262">
        <v>1</v>
      </c>
      <c r="S6" s="3">
        <f>SUM(W6,X6,AB6,AF5,AJ5,AN5)</f>
        <v>20</v>
      </c>
      <c r="U6" s="38"/>
      <c r="V6" s="39"/>
      <c r="W6" s="39">
        <v>20</v>
      </c>
      <c r="Y6" s="3"/>
      <c r="Z6" s="38"/>
      <c r="AA6" s="39"/>
      <c r="AC6" s="3"/>
      <c r="AD6" s="38"/>
      <c r="AE6" s="39"/>
      <c r="AG6" s="3"/>
      <c r="AH6" s="38"/>
      <c r="AI6" s="39"/>
      <c r="AJ6" s="3"/>
      <c r="AK6" s="3"/>
      <c r="AL6" s="38"/>
      <c r="AM6" s="39"/>
      <c r="AP6" s="38"/>
      <c r="AQ6" s="39"/>
      <c r="AR6" s="38">
        <f t="shared" si="0"/>
        <v>0</v>
      </c>
    </row>
    <row r="7" spans="1:44" x14ac:dyDescent="0.25">
      <c r="A7" s="262">
        <v>4</v>
      </c>
      <c r="B7" s="262">
        <v>28</v>
      </c>
      <c r="C7" s="40">
        <v>42621</v>
      </c>
      <c r="D7" s="41">
        <v>42621.628680555557</v>
      </c>
      <c r="E7" s="41" t="s">
        <v>148</v>
      </c>
      <c r="F7" s="3">
        <v>264.18132800100386</v>
      </c>
      <c r="G7" s="262">
        <v>430.92</v>
      </c>
      <c r="H7" s="38">
        <f t="shared" si="1"/>
        <v>1.1121457861657944</v>
      </c>
      <c r="I7" s="263">
        <v>1.2037848342424047</v>
      </c>
      <c r="J7" s="39">
        <f>(H7-0.142)/0.1278*0.1+7</f>
        <v>7.7591125087369281</v>
      </c>
      <c r="K7" s="262">
        <v>14</v>
      </c>
      <c r="L7" s="262">
        <v>2</v>
      </c>
      <c r="M7" s="262" t="s">
        <v>149</v>
      </c>
      <c r="O7" s="484">
        <v>3</v>
      </c>
      <c r="P7" s="40">
        <v>42617</v>
      </c>
      <c r="AF7" s="262"/>
      <c r="AG7" s="3"/>
      <c r="AH7" s="38"/>
      <c r="AI7" s="39"/>
      <c r="AL7" s="38"/>
      <c r="AM7" s="39"/>
      <c r="AP7" s="38"/>
      <c r="AQ7" s="39"/>
      <c r="AR7" s="38">
        <f t="shared" si="0"/>
        <v>0</v>
      </c>
    </row>
    <row r="8" spans="1:44" x14ac:dyDescent="0.25">
      <c r="D8" s="41"/>
      <c r="E8" s="41"/>
      <c r="F8" s="3"/>
      <c r="I8" s="263"/>
      <c r="O8" s="484">
        <v>4</v>
      </c>
      <c r="P8" s="40">
        <v>42618</v>
      </c>
      <c r="U8" s="38"/>
      <c r="V8" s="39"/>
      <c r="W8" s="39"/>
      <c r="X8" s="262"/>
      <c r="Y8" s="3"/>
      <c r="Z8" s="38"/>
      <c r="AA8" s="39"/>
      <c r="AD8" s="38"/>
      <c r="AE8" s="39"/>
      <c r="AH8" s="38"/>
      <c r="AI8" s="39"/>
      <c r="AL8" s="38"/>
      <c r="AM8" s="39"/>
      <c r="AP8" s="38"/>
      <c r="AQ8" s="39"/>
      <c r="AR8" s="38">
        <f t="shared" si="0"/>
        <v>0</v>
      </c>
    </row>
    <row r="9" spans="1:44" x14ac:dyDescent="0.25">
      <c r="D9" s="41"/>
      <c r="E9" s="41"/>
      <c r="F9" s="3"/>
      <c r="I9" s="263"/>
      <c r="O9" s="484">
        <v>5</v>
      </c>
      <c r="P9" s="40">
        <v>42619</v>
      </c>
      <c r="U9" s="38"/>
      <c r="V9" s="39"/>
      <c r="W9" s="39"/>
      <c r="Z9" s="38"/>
      <c r="AR9" s="38">
        <f>MAX(Z9,AD9,AH9,AL9,AP9)</f>
        <v>0</v>
      </c>
    </row>
    <row r="10" spans="1:44" x14ac:dyDescent="0.25">
      <c r="D10" s="41"/>
      <c r="E10" s="41"/>
      <c r="F10" s="3"/>
      <c r="I10" s="263"/>
      <c r="O10" s="484">
        <v>6</v>
      </c>
      <c r="P10" s="40">
        <v>42620</v>
      </c>
      <c r="U10" s="38"/>
      <c r="V10" s="39"/>
      <c r="W10" s="39"/>
      <c r="Z10" s="38"/>
      <c r="AA10" s="39"/>
      <c r="AD10" s="38"/>
      <c r="AE10" s="39"/>
      <c r="AR10" s="38">
        <f t="shared" si="0"/>
        <v>0</v>
      </c>
    </row>
    <row r="11" spans="1:44" x14ac:dyDescent="0.25">
      <c r="D11" s="41"/>
      <c r="E11" s="41"/>
      <c r="F11" s="3"/>
      <c r="I11" s="263"/>
      <c r="O11" s="484">
        <v>7</v>
      </c>
      <c r="P11" s="40">
        <v>42621</v>
      </c>
      <c r="Q11" s="262">
        <v>2</v>
      </c>
      <c r="R11" s="262">
        <v>2</v>
      </c>
      <c r="S11" s="3">
        <f>SUM(W11,X11,AB11,AF6,AJ6,AN6)</f>
        <v>735.34</v>
      </c>
      <c r="T11" s="3">
        <f>SUM(Y11,AC11,AG6,AK6,AO6)</f>
        <v>429.04104100163215</v>
      </c>
      <c r="U11" s="38">
        <f t="shared" ref="U11" si="2">S11/T11*0.0113636*60</f>
        <v>1.1685748670325753</v>
      </c>
      <c r="V11" s="39">
        <f t="shared" ref="V11" si="3">(U11-0.142)/0.142*0.1+7</f>
        <v>7.7229400472060394</v>
      </c>
      <c r="W11" s="39"/>
      <c r="X11" s="262">
        <v>304.42</v>
      </c>
      <c r="Y11" s="3">
        <v>164.85971300062826</v>
      </c>
      <c r="Z11" s="38">
        <f t="shared" ref="Z11" si="4">X11/Y11*0.0113636*60</f>
        <v>1.2590002914733269</v>
      </c>
      <c r="AA11" s="39">
        <f>(Z11-0.142)/0.1278*0.1+7</f>
        <v>7.874022137303073</v>
      </c>
      <c r="AB11" s="262">
        <v>430.92</v>
      </c>
      <c r="AC11" s="3">
        <v>264.18132800100386</v>
      </c>
      <c r="AD11" s="38">
        <f t="shared" ref="AD11" si="5">AB11/AC11*0.0113636*60</f>
        <v>1.1121457861657944</v>
      </c>
      <c r="AE11" s="39">
        <f>(AD11-0.142)/0.1278*0.1+7</f>
        <v>7.7591125087369281</v>
      </c>
      <c r="AR11" s="38">
        <f t="shared" si="0"/>
        <v>1.2590002914733269</v>
      </c>
    </row>
    <row r="12" spans="1:44" x14ac:dyDescent="0.25">
      <c r="D12" s="261"/>
      <c r="E12" s="261"/>
      <c r="F12" s="3"/>
      <c r="I12" s="263"/>
      <c r="J12" s="52"/>
      <c r="K12" s="52"/>
      <c r="L12" s="52"/>
      <c r="U12" s="38"/>
      <c r="V12" s="39"/>
      <c r="W12" s="39"/>
      <c r="Z12" s="38"/>
      <c r="AA12" s="39"/>
      <c r="AD12" s="38"/>
      <c r="AE12" s="39"/>
    </row>
    <row r="13" spans="1:44" x14ac:dyDescent="0.25">
      <c r="D13" s="261"/>
      <c r="E13" s="261"/>
      <c r="F13" s="3"/>
      <c r="I13" s="263"/>
      <c r="J13" s="52"/>
      <c r="K13" s="52"/>
      <c r="U13" s="38"/>
      <c r="V13" s="39"/>
      <c r="W13" s="39"/>
    </row>
    <row r="14" spans="1:44" x14ac:dyDescent="0.25">
      <c r="D14" s="261"/>
      <c r="E14" s="261"/>
      <c r="F14" s="52"/>
      <c r="G14" s="52"/>
      <c r="I14" s="263"/>
      <c r="J14" s="52"/>
      <c r="K14" s="52"/>
      <c r="U14" s="38"/>
      <c r="V14" s="39"/>
      <c r="W14" s="39"/>
    </row>
    <row r="15" spans="1:44" x14ac:dyDescent="0.25">
      <c r="D15" s="261"/>
      <c r="E15" s="261"/>
      <c r="F15" s="3"/>
      <c r="I15" s="263"/>
      <c r="J15" s="52"/>
      <c r="K15" s="52"/>
      <c r="L15" s="52"/>
      <c r="U15" s="38"/>
      <c r="V15" s="39"/>
      <c r="W15" s="39"/>
    </row>
    <row r="16" spans="1:44" x14ac:dyDescent="0.25">
      <c r="D16" s="261"/>
      <c r="E16" s="261"/>
      <c r="F16" s="3"/>
      <c r="I16" s="263"/>
      <c r="J16" s="52"/>
      <c r="K16" s="52"/>
      <c r="L16" s="52"/>
      <c r="U16" s="38"/>
      <c r="V16" s="39"/>
      <c r="W16" s="39"/>
    </row>
    <row r="17" spans="21:23" x14ac:dyDescent="0.25">
      <c r="U17" s="38"/>
      <c r="V17" s="39"/>
      <c r="W17" s="39"/>
    </row>
    <row r="18" spans="21:23" x14ac:dyDescent="0.25">
      <c r="U18" s="38"/>
      <c r="V18" s="39"/>
      <c r="W18" s="39"/>
    </row>
    <row r="19" spans="21:23" x14ac:dyDescent="0.25">
      <c r="U19" s="38"/>
      <c r="V19" s="39"/>
      <c r="W19" s="39"/>
    </row>
    <row r="20" spans="21:23" x14ac:dyDescent="0.25">
      <c r="U20" s="38"/>
      <c r="V20" s="39"/>
      <c r="W20" s="39"/>
    </row>
    <row r="21" spans="21:23" x14ac:dyDescent="0.25">
      <c r="U21" s="38"/>
      <c r="V21" s="39"/>
      <c r="W21" s="39"/>
    </row>
    <row r="22" spans="21:23" x14ac:dyDescent="0.25">
      <c r="U22" s="38"/>
      <c r="V22" s="39"/>
      <c r="W22" s="39"/>
    </row>
    <row r="23" spans="21:23" x14ac:dyDescent="0.25">
      <c r="U23" s="38"/>
      <c r="V23" s="39"/>
      <c r="W23" s="39"/>
    </row>
    <row r="24" spans="21:23" x14ac:dyDescent="0.25">
      <c r="U24" s="38"/>
      <c r="V24" s="39"/>
      <c r="W24" s="39"/>
    </row>
    <row r="25" spans="21:23" x14ac:dyDescent="0.25">
      <c r="U25" s="38"/>
      <c r="V25" s="39"/>
      <c r="W25" s="39"/>
    </row>
    <row r="26" spans="21:23" x14ac:dyDescent="0.25">
      <c r="U26" s="38"/>
      <c r="V26" s="39"/>
      <c r="W26" s="39"/>
    </row>
    <row r="27" spans="21:23" x14ac:dyDescent="0.25">
      <c r="U27" s="38"/>
      <c r="V27" s="39"/>
      <c r="W27" s="39"/>
    </row>
    <row r="28" spans="21:23" x14ac:dyDescent="0.25">
      <c r="U28" s="38"/>
      <c r="V28" s="39"/>
      <c r="W28" s="39"/>
    </row>
    <row r="29" spans="21:23" x14ac:dyDescent="0.25">
      <c r="U29" s="38"/>
      <c r="V29" s="39"/>
      <c r="W29" s="39"/>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31"/>
  <sheetViews>
    <sheetView zoomScale="85" zoomScaleNormal="85" workbookViewId="0">
      <pane ySplit="2" topLeftCell="A3" activePane="bottomLeft" state="frozen"/>
      <selection pane="bottomLeft" activeCell="F9" sqref="F9"/>
    </sheetView>
  </sheetViews>
  <sheetFormatPr defaultColWidth="9" defaultRowHeight="15" x14ac:dyDescent="0.25"/>
  <cols>
    <col min="1" max="1" width="11" style="262" bestFit="1" customWidth="1"/>
    <col min="2" max="5" width="9" style="262"/>
    <col min="6" max="6" width="19.5703125" style="262" bestFit="1" customWidth="1"/>
    <col min="7" max="7" width="16" style="262" bestFit="1" customWidth="1"/>
    <col min="8" max="16384" width="9" style="262"/>
  </cols>
  <sheetData>
    <row r="1" spans="1:43" x14ac:dyDescent="0.25">
      <c r="B1" s="583" t="s">
        <v>486</v>
      </c>
      <c r="C1" s="583"/>
      <c r="D1" s="583"/>
      <c r="E1" s="583"/>
      <c r="F1" s="583" t="s">
        <v>485</v>
      </c>
      <c r="G1" s="583"/>
    </row>
    <row r="2" spans="1:43" x14ac:dyDescent="0.25">
      <c r="A2" s="262" t="s">
        <v>487</v>
      </c>
      <c r="B2" s="262" t="s">
        <v>472</v>
      </c>
      <c r="C2" s="262" t="s">
        <v>483</v>
      </c>
      <c r="D2" s="262" t="s">
        <v>470</v>
      </c>
      <c r="E2" s="262" t="s">
        <v>484</v>
      </c>
      <c r="F2" s="262" t="s">
        <v>470</v>
      </c>
      <c r="G2" s="262" t="s">
        <v>484</v>
      </c>
    </row>
    <row r="3" spans="1:43" x14ac:dyDescent="0.25">
      <c r="A3" s="262">
        <v>1</v>
      </c>
      <c r="B3" s="262">
        <v>10</v>
      </c>
      <c r="C3" s="262">
        <v>9</v>
      </c>
      <c r="D3" s="262">
        <v>1</v>
      </c>
      <c r="E3" s="262">
        <v>2</v>
      </c>
      <c r="F3" s="167" t="s">
        <v>648</v>
      </c>
      <c r="G3" s="167" t="s">
        <v>650</v>
      </c>
    </row>
    <row r="4" spans="1:43" x14ac:dyDescent="0.25">
      <c r="A4" s="262">
        <v>2</v>
      </c>
      <c r="B4" s="262">
        <v>14</v>
      </c>
      <c r="C4" s="262">
        <v>12</v>
      </c>
      <c r="D4" s="262">
        <v>2</v>
      </c>
      <c r="E4" s="262">
        <v>1</v>
      </c>
      <c r="F4" s="167" t="s">
        <v>651</v>
      </c>
      <c r="G4" s="167" t="s">
        <v>493</v>
      </c>
    </row>
    <row r="5" spans="1:43" x14ac:dyDescent="0.25">
      <c r="A5" s="262" t="s">
        <v>472</v>
      </c>
      <c r="B5" s="262">
        <f>SUM(B3:B4)</f>
        <v>24</v>
      </c>
      <c r="C5" s="262">
        <f>SUM(C3:C4)</f>
        <v>21</v>
      </c>
      <c r="D5" s="262">
        <f>SUM(D3:D4)</f>
        <v>3</v>
      </c>
      <c r="E5" s="262">
        <f>SUM(E3:E4)</f>
        <v>3</v>
      </c>
      <c r="P5" s="40"/>
      <c r="S5" s="3"/>
      <c r="T5" s="3"/>
      <c r="U5" s="38"/>
      <c r="V5" s="39"/>
      <c r="W5" s="39"/>
      <c r="X5" s="3"/>
      <c r="Y5" s="3"/>
      <c r="Z5" s="38"/>
      <c r="AA5" s="39"/>
      <c r="AB5" s="3"/>
      <c r="AC5" s="3"/>
      <c r="AD5" s="38"/>
      <c r="AE5" s="39"/>
      <c r="AF5" s="3"/>
      <c r="AG5" s="3"/>
      <c r="AH5" s="38"/>
      <c r="AI5" s="39"/>
      <c r="AJ5" s="3"/>
      <c r="AK5" s="3"/>
      <c r="AL5" s="38"/>
      <c r="AM5" s="39"/>
      <c r="AP5" s="38"/>
      <c r="AQ5" s="39"/>
    </row>
    <row r="6" spans="1:43" x14ac:dyDescent="0.25">
      <c r="A6" s="262" t="s">
        <v>488</v>
      </c>
      <c r="C6" s="153">
        <f>C5/B5</f>
        <v>0.875</v>
      </c>
      <c r="D6" s="153">
        <f>D5/B5</f>
        <v>0.125</v>
      </c>
      <c r="P6" s="40"/>
      <c r="S6" s="3"/>
      <c r="T6" s="3"/>
      <c r="U6" s="38"/>
      <c r="V6" s="39"/>
      <c r="W6" s="39"/>
      <c r="Y6" s="3"/>
      <c r="Z6" s="38"/>
      <c r="AA6" s="39"/>
      <c r="AC6" s="3"/>
      <c r="AD6" s="38"/>
      <c r="AE6" s="39"/>
      <c r="AG6" s="3"/>
      <c r="AH6" s="38"/>
      <c r="AI6" s="39"/>
      <c r="AL6" s="38"/>
      <c r="AM6" s="39"/>
      <c r="AP6" s="38"/>
      <c r="AQ6" s="39"/>
    </row>
    <row r="7" spans="1:43" x14ac:dyDescent="0.25">
      <c r="P7" s="40"/>
      <c r="S7" s="3"/>
      <c r="T7" s="3"/>
      <c r="U7" s="38"/>
      <c r="V7" s="39"/>
      <c r="W7" s="39"/>
      <c r="Y7" s="3"/>
      <c r="Z7" s="38"/>
      <c r="AA7" s="39"/>
      <c r="AB7" s="3"/>
      <c r="AD7" s="38"/>
      <c r="AE7" s="39"/>
      <c r="AF7" s="3"/>
      <c r="AH7" s="38"/>
      <c r="AI7" s="39"/>
      <c r="AL7" s="38"/>
      <c r="AM7" s="39"/>
      <c r="AP7" s="38"/>
      <c r="AQ7" s="39"/>
    </row>
    <row r="8" spans="1:43" x14ac:dyDescent="0.25">
      <c r="L8" s="52"/>
      <c r="M8" s="52"/>
      <c r="N8" s="240"/>
      <c r="O8" s="261"/>
      <c r="P8" s="261"/>
      <c r="Q8" s="2"/>
      <c r="R8" s="52"/>
      <c r="S8" s="53"/>
      <c r="T8" s="53"/>
      <c r="U8" s="52"/>
      <c r="V8" s="52"/>
      <c r="W8" s="52"/>
      <c r="X8" s="52"/>
      <c r="Y8" s="52"/>
      <c r="Z8" s="38"/>
      <c r="AB8" s="3"/>
      <c r="AF8" s="3"/>
    </row>
    <row r="9" spans="1:43" x14ac:dyDescent="0.25">
      <c r="L9" s="52"/>
      <c r="M9" s="52"/>
      <c r="N9" s="240"/>
      <c r="O9" s="261"/>
      <c r="P9" s="261"/>
      <c r="Q9" s="2"/>
      <c r="R9" s="52"/>
      <c r="S9" s="53"/>
      <c r="T9" s="53"/>
      <c r="U9" s="52"/>
      <c r="V9" s="52"/>
      <c r="W9" s="52"/>
      <c r="X9" s="52"/>
      <c r="Y9" s="52"/>
      <c r="Z9" s="38"/>
      <c r="AA9" s="39"/>
      <c r="AB9" s="3"/>
      <c r="AD9" s="38"/>
      <c r="AE9" s="39"/>
      <c r="AF9" s="3"/>
    </row>
    <row r="10" spans="1:43" x14ac:dyDescent="0.25">
      <c r="L10" s="52"/>
      <c r="M10" s="52"/>
      <c r="N10" s="240"/>
      <c r="O10" s="261"/>
      <c r="P10" s="261"/>
      <c r="Q10" s="2"/>
      <c r="R10" s="52"/>
      <c r="S10" s="53"/>
      <c r="T10" s="53"/>
      <c r="U10" s="265"/>
      <c r="V10" s="52"/>
      <c r="W10" s="52"/>
      <c r="X10" s="52"/>
      <c r="Y10" s="52"/>
      <c r="Z10" s="38"/>
      <c r="AA10" s="39"/>
      <c r="AB10" s="3"/>
      <c r="AD10" s="38"/>
      <c r="AE10" s="39"/>
      <c r="AF10" s="3"/>
    </row>
    <row r="11" spans="1:43" x14ac:dyDescent="0.25">
      <c r="L11" s="52"/>
      <c r="M11" s="52"/>
      <c r="N11" s="240"/>
      <c r="O11" s="261"/>
      <c r="P11" s="261"/>
      <c r="Q11" s="2"/>
      <c r="R11" s="52"/>
      <c r="S11" s="53"/>
      <c r="T11" s="53"/>
      <c r="U11" s="265"/>
      <c r="V11" s="52"/>
      <c r="W11" s="52"/>
      <c r="X11" s="52"/>
      <c r="Y11" s="52"/>
      <c r="Z11" s="38"/>
      <c r="AA11" s="39"/>
      <c r="AB11" s="3"/>
      <c r="AD11" s="38"/>
      <c r="AE11" s="39"/>
      <c r="AF11" s="3"/>
    </row>
    <row r="12" spans="1:43" x14ac:dyDescent="0.25">
      <c r="L12" s="52"/>
      <c r="M12" s="52"/>
      <c r="N12" s="52"/>
      <c r="O12" s="52"/>
      <c r="P12" s="266"/>
      <c r="Q12" s="52"/>
      <c r="R12" s="52"/>
      <c r="S12" s="2"/>
      <c r="T12" s="2"/>
      <c r="U12" s="53"/>
      <c r="V12" s="265"/>
      <c r="W12" s="265"/>
      <c r="X12" s="2"/>
      <c r="Y12" s="52"/>
      <c r="AB12" s="3"/>
      <c r="AF12" s="3"/>
    </row>
    <row r="13" spans="1:43" x14ac:dyDescent="0.25">
      <c r="P13" s="9"/>
      <c r="S13" s="3"/>
      <c r="T13" s="3"/>
      <c r="U13" s="38"/>
      <c r="V13" s="39"/>
      <c r="W13" s="39"/>
      <c r="X13" s="3"/>
      <c r="AB13" s="3"/>
      <c r="AF13" s="3"/>
    </row>
    <row r="14" spans="1:43" x14ac:dyDescent="0.25">
      <c r="P14" s="9"/>
      <c r="S14" s="3"/>
      <c r="T14" s="3"/>
      <c r="U14" s="38"/>
      <c r="V14" s="39"/>
      <c r="W14" s="39"/>
      <c r="X14" s="3"/>
      <c r="AB14" s="3"/>
      <c r="AF14" s="3"/>
    </row>
    <row r="15" spans="1:43" x14ac:dyDescent="0.25">
      <c r="P15" s="9"/>
      <c r="S15" s="3"/>
      <c r="T15" s="3"/>
      <c r="U15" s="38"/>
      <c r="V15" s="39"/>
      <c r="W15" s="39"/>
      <c r="X15" s="3"/>
      <c r="AB15" s="3"/>
      <c r="AF15" s="3"/>
    </row>
    <row r="19" spans="3:9" x14ac:dyDescent="0.25">
      <c r="C19" s="40"/>
      <c r="D19" s="41"/>
      <c r="E19" s="41"/>
      <c r="F19" s="3"/>
      <c r="H19" s="38"/>
      <c r="I19" s="38"/>
    </row>
    <row r="20" spans="3:9" x14ac:dyDescent="0.25">
      <c r="C20" s="40"/>
      <c r="D20" s="41"/>
      <c r="E20" s="41"/>
      <c r="F20" s="3"/>
      <c r="H20" s="38"/>
      <c r="I20" s="38"/>
    </row>
    <row r="21" spans="3:9" x14ac:dyDescent="0.25">
      <c r="C21" s="40"/>
      <c r="D21" s="41"/>
      <c r="E21" s="41"/>
      <c r="F21" s="3"/>
      <c r="H21" s="38"/>
      <c r="I21" s="38"/>
    </row>
    <row r="22" spans="3:9" x14ac:dyDescent="0.25">
      <c r="C22" s="40"/>
      <c r="D22" s="41"/>
      <c r="E22" s="41"/>
      <c r="F22" s="3"/>
      <c r="H22" s="38"/>
      <c r="I22" s="38"/>
    </row>
    <row r="23" spans="3:9" x14ac:dyDescent="0.25">
      <c r="C23" s="40"/>
      <c r="D23" s="41"/>
      <c r="E23" s="41"/>
      <c r="F23" s="3"/>
      <c r="H23" s="38"/>
      <c r="I23" s="38"/>
    </row>
    <row r="24" spans="3:9" x14ac:dyDescent="0.25">
      <c r="C24" s="40"/>
      <c r="D24" s="41"/>
      <c r="E24" s="41"/>
      <c r="F24" s="3"/>
      <c r="H24" s="38"/>
      <c r="I24" s="38"/>
    </row>
    <row r="25" spans="3:9" x14ac:dyDescent="0.25">
      <c r="C25" s="40"/>
      <c r="D25" s="41"/>
      <c r="E25" s="41"/>
      <c r="F25" s="3"/>
      <c r="H25" s="38"/>
      <c r="I25" s="38"/>
    </row>
    <row r="26" spans="3:9" x14ac:dyDescent="0.25">
      <c r="C26" s="40"/>
      <c r="D26" s="41"/>
      <c r="E26" s="41"/>
      <c r="F26" s="3"/>
      <c r="H26" s="38"/>
      <c r="I26" s="38"/>
    </row>
    <row r="27" spans="3:9" x14ac:dyDescent="0.25">
      <c r="C27" s="40"/>
      <c r="D27" s="41"/>
      <c r="E27" s="41"/>
      <c r="F27" s="3"/>
      <c r="H27" s="38"/>
      <c r="I27" s="38"/>
    </row>
    <row r="28" spans="3:9" x14ac:dyDescent="0.25">
      <c r="C28" s="40"/>
      <c r="D28" s="41"/>
      <c r="E28" s="41"/>
      <c r="F28" s="3"/>
      <c r="H28" s="38"/>
      <c r="I28" s="38"/>
    </row>
    <row r="29" spans="3:9" x14ac:dyDescent="0.25">
      <c r="C29" s="40"/>
      <c r="D29" s="41"/>
      <c r="E29" s="41"/>
      <c r="H29" s="38"/>
      <c r="I29" s="38"/>
    </row>
    <row r="30" spans="3:9" x14ac:dyDescent="0.25">
      <c r="C30" s="40"/>
      <c r="D30" s="41"/>
      <c r="E30" s="41"/>
      <c r="F30" s="3"/>
      <c r="H30" s="38"/>
      <c r="I30" s="38"/>
    </row>
    <row r="31" spans="3:9" x14ac:dyDescent="0.25">
      <c r="C31" s="40"/>
      <c r="D31" s="41"/>
      <c r="E31" s="41"/>
      <c r="F31" s="3"/>
      <c r="H31" s="38"/>
      <c r="I31" s="38"/>
    </row>
  </sheetData>
  <mergeCells count="2">
    <mergeCell ref="B1:E1"/>
    <mergeCell ref="F1:G1"/>
  </mergeCells>
  <pageMargins left="0.7" right="0.7" top="0.75" bottom="0.75" header="0.3" footer="0.3"/>
  <pageSetup orientation="portrait"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55"/>
  <sheetViews>
    <sheetView zoomScale="85" zoomScaleNormal="85" workbookViewId="0">
      <pane ySplit="2" topLeftCell="A69" activePane="bottomLeft" state="frozen"/>
      <selection pane="bottomLeft" activeCell="AL135" sqref="AL135"/>
    </sheetView>
  </sheetViews>
  <sheetFormatPr defaultColWidth="9" defaultRowHeight="15" x14ac:dyDescent="0.25"/>
  <cols>
    <col min="1" max="1" width="9" style="40"/>
    <col min="2" max="3" width="9" style="173"/>
    <col min="4" max="4" width="30.85546875" style="173" bestFit="1" customWidth="1"/>
    <col min="5" max="30" width="9" style="173"/>
    <col min="31" max="31" width="9.85546875" style="173" bestFit="1" customWidth="1"/>
    <col min="32" max="34" width="9" style="173"/>
    <col min="35" max="35" width="21.140625" style="489" bestFit="1" customWidth="1"/>
    <col min="36" max="36" width="9" style="489"/>
    <col min="37" max="16384" width="9" style="173"/>
  </cols>
  <sheetData>
    <row r="1" spans="1:28" x14ac:dyDescent="0.25">
      <c r="A1" s="588" t="s">
        <v>136</v>
      </c>
      <c r="B1" s="588"/>
      <c r="C1" s="588"/>
      <c r="D1" s="588"/>
      <c r="E1" s="588"/>
      <c r="F1" s="588"/>
      <c r="G1" s="588"/>
      <c r="H1" s="588"/>
      <c r="I1" s="583" t="s">
        <v>125</v>
      </c>
      <c r="J1" s="583"/>
      <c r="K1" s="583"/>
      <c r="L1" s="4"/>
      <c r="N1" s="583" t="s">
        <v>123</v>
      </c>
      <c r="O1" s="583"/>
      <c r="P1" s="583"/>
      <c r="Q1" s="583" t="s">
        <v>128</v>
      </c>
      <c r="R1" s="583"/>
      <c r="S1" s="172"/>
      <c r="T1" s="172"/>
      <c r="U1" s="172"/>
      <c r="V1" s="128"/>
      <c r="X1" s="583" t="s">
        <v>130</v>
      </c>
      <c r="Y1" s="583"/>
      <c r="Z1" s="583"/>
      <c r="AA1" s="48" t="s">
        <v>135</v>
      </c>
      <c r="AB1" s="45" t="s">
        <v>133</v>
      </c>
    </row>
    <row r="2" spans="1:28" x14ac:dyDescent="0.25">
      <c r="A2" s="40" t="s">
        <v>15</v>
      </c>
      <c r="B2" s="44" t="s">
        <v>112</v>
      </c>
      <c r="C2" s="173" t="s">
        <v>113</v>
      </c>
      <c r="D2" s="173" t="s">
        <v>114</v>
      </c>
      <c r="E2" s="173" t="s">
        <v>115</v>
      </c>
      <c r="F2" s="173" t="s">
        <v>116</v>
      </c>
      <c r="G2" s="173" t="s">
        <v>117</v>
      </c>
      <c r="H2" s="173" t="s">
        <v>137</v>
      </c>
      <c r="I2" s="173" t="s">
        <v>118</v>
      </c>
      <c r="J2" s="173" t="s">
        <v>119</v>
      </c>
      <c r="K2" s="173" t="s">
        <v>120</v>
      </c>
      <c r="L2" s="4" t="s">
        <v>121</v>
      </c>
      <c r="M2" s="173" t="s">
        <v>122</v>
      </c>
      <c r="N2" s="173" t="s">
        <v>119</v>
      </c>
      <c r="O2" s="3" t="s">
        <v>126</v>
      </c>
      <c r="P2" s="4" t="s">
        <v>127</v>
      </c>
      <c r="Q2" s="173" t="s">
        <v>129</v>
      </c>
      <c r="R2" s="173" t="s">
        <v>120</v>
      </c>
      <c r="S2" s="51" t="s">
        <v>179</v>
      </c>
      <c r="T2" s="173" t="s">
        <v>178</v>
      </c>
      <c r="U2" s="44" t="s">
        <v>416</v>
      </c>
      <c r="V2" s="116" t="s">
        <v>461</v>
      </c>
      <c r="X2" s="173" t="s">
        <v>124</v>
      </c>
      <c r="Y2" s="173" t="s">
        <v>131</v>
      </c>
      <c r="Z2" s="173" t="s">
        <v>132</v>
      </c>
      <c r="AA2" s="47" t="s">
        <v>18</v>
      </c>
      <c r="AB2" s="46" t="s">
        <v>134</v>
      </c>
    </row>
    <row r="3" spans="1:28" x14ac:dyDescent="0.25">
      <c r="A3" s="40">
        <v>42621</v>
      </c>
      <c r="B3" s="182">
        <v>302319</v>
      </c>
      <c r="C3" s="182">
        <v>13047</v>
      </c>
      <c r="D3" s="182" t="s">
        <v>41</v>
      </c>
      <c r="E3" s="1">
        <v>0.39261574074074074</v>
      </c>
      <c r="F3" s="1">
        <v>0.39261574074074074</v>
      </c>
      <c r="G3" s="182" t="s">
        <v>566</v>
      </c>
      <c r="H3" s="182" t="s">
        <v>566</v>
      </c>
    </row>
    <row r="4" spans="1:28" x14ac:dyDescent="0.25">
      <c r="B4" s="182">
        <v>302319</v>
      </c>
      <c r="C4" s="182">
        <v>13060</v>
      </c>
      <c r="D4" s="182" t="s">
        <v>24</v>
      </c>
      <c r="E4" s="1">
        <v>0.39275462962962965</v>
      </c>
      <c r="F4" s="1">
        <v>0.39275462962962965</v>
      </c>
      <c r="G4" s="182" t="s">
        <v>566</v>
      </c>
      <c r="H4" s="182" t="s">
        <v>566</v>
      </c>
    </row>
    <row r="5" spans="1:28" x14ac:dyDescent="0.25">
      <c r="B5" s="182">
        <v>302319</v>
      </c>
      <c r="C5" s="182">
        <v>16021</v>
      </c>
      <c r="D5" s="182" t="s">
        <v>431</v>
      </c>
      <c r="E5" s="1">
        <v>0.39371527777777776</v>
      </c>
      <c r="F5" s="1">
        <v>0.39377314814814812</v>
      </c>
      <c r="G5" s="182" t="s">
        <v>566</v>
      </c>
      <c r="H5" s="182" t="s">
        <v>566</v>
      </c>
    </row>
    <row r="6" spans="1:28" x14ac:dyDescent="0.25">
      <c r="B6" s="182">
        <v>302319</v>
      </c>
      <c r="C6" s="182">
        <v>16024</v>
      </c>
      <c r="D6" s="182" t="s">
        <v>432</v>
      </c>
      <c r="E6" s="1">
        <v>0.39377314814814812</v>
      </c>
      <c r="F6" s="1">
        <v>0.39386574074074071</v>
      </c>
      <c r="G6" s="182" t="s">
        <v>566</v>
      </c>
      <c r="H6" s="182" t="s">
        <v>566</v>
      </c>
    </row>
    <row r="7" spans="1:28" x14ac:dyDescent="0.25">
      <c r="B7" s="182">
        <v>302319</v>
      </c>
      <c r="C7" s="182">
        <v>16027</v>
      </c>
      <c r="D7" s="182" t="s">
        <v>433</v>
      </c>
      <c r="E7" s="1">
        <v>0.39386574074074071</v>
      </c>
      <c r="F7" s="1">
        <v>0.39390046296296299</v>
      </c>
      <c r="G7" s="182" t="s">
        <v>566</v>
      </c>
      <c r="H7" s="182" t="s">
        <v>566</v>
      </c>
    </row>
    <row r="8" spans="1:28" x14ac:dyDescent="0.25">
      <c r="B8" s="182">
        <v>302319</v>
      </c>
      <c r="C8" s="182">
        <v>16028</v>
      </c>
      <c r="D8" s="182" t="s">
        <v>434</v>
      </c>
      <c r="E8" s="1">
        <v>0.39390046296296299</v>
      </c>
      <c r="F8" s="1">
        <v>0.39395833333333335</v>
      </c>
      <c r="G8" s="182" t="s">
        <v>566</v>
      </c>
      <c r="H8" s="182" t="s">
        <v>566</v>
      </c>
    </row>
    <row r="9" spans="1:28" x14ac:dyDescent="0.25">
      <c r="B9" s="182">
        <v>302319</v>
      </c>
      <c r="C9" s="182">
        <v>16030</v>
      </c>
      <c r="D9" s="182" t="s">
        <v>435</v>
      </c>
      <c r="E9" s="1">
        <v>0.39395833333333335</v>
      </c>
      <c r="F9" s="1">
        <v>0.39406249999999998</v>
      </c>
      <c r="G9" s="182" t="s">
        <v>566</v>
      </c>
      <c r="H9" s="182" t="s">
        <v>566</v>
      </c>
    </row>
    <row r="10" spans="1:28" x14ac:dyDescent="0.25">
      <c r="B10" s="182">
        <v>302319</v>
      </c>
      <c r="C10" s="182">
        <v>16032</v>
      </c>
      <c r="D10" s="182" t="s">
        <v>436</v>
      </c>
      <c r="E10" s="1">
        <v>0.39406249999999998</v>
      </c>
      <c r="F10" s="1">
        <v>0.39406249999999998</v>
      </c>
      <c r="G10" s="182" t="s">
        <v>566</v>
      </c>
      <c r="H10" s="182" t="s">
        <v>566</v>
      </c>
    </row>
    <row r="11" spans="1:28" x14ac:dyDescent="0.25">
      <c r="B11" s="182">
        <v>302319</v>
      </c>
      <c r="C11" s="182">
        <v>16034</v>
      </c>
      <c r="D11" s="182" t="s">
        <v>437</v>
      </c>
      <c r="E11" s="1">
        <v>0.39414351851851853</v>
      </c>
      <c r="F11" s="1">
        <v>0.39421296296296293</v>
      </c>
      <c r="G11" s="182" t="s">
        <v>566</v>
      </c>
      <c r="H11" s="182" t="s">
        <v>566</v>
      </c>
    </row>
    <row r="12" spans="1:28" x14ac:dyDescent="0.25">
      <c r="B12" s="182">
        <v>302319</v>
      </c>
      <c r="C12" s="182">
        <v>16035</v>
      </c>
      <c r="D12" s="182" t="s">
        <v>439</v>
      </c>
      <c r="E12" s="1">
        <v>0.39421296296296293</v>
      </c>
      <c r="F12" s="1">
        <v>0.39423611111111106</v>
      </c>
      <c r="G12" s="182" t="s">
        <v>566</v>
      </c>
      <c r="H12" s="182" t="s">
        <v>566</v>
      </c>
    </row>
    <row r="13" spans="1:28" x14ac:dyDescent="0.25">
      <c r="B13" s="182">
        <v>302319</v>
      </c>
      <c r="C13" s="182">
        <v>16041</v>
      </c>
      <c r="D13" s="182" t="s">
        <v>440</v>
      </c>
      <c r="E13" s="1">
        <v>0.39423611111111106</v>
      </c>
      <c r="F13" s="1">
        <v>0.39423611111111106</v>
      </c>
      <c r="G13" s="182" t="s">
        <v>566</v>
      </c>
      <c r="H13" s="182" t="s">
        <v>566</v>
      </c>
    </row>
    <row r="14" spans="1:28" x14ac:dyDescent="0.25">
      <c r="B14" s="182">
        <v>302319</v>
      </c>
      <c r="C14" s="182">
        <v>16034</v>
      </c>
      <c r="D14" s="182" t="s">
        <v>437</v>
      </c>
      <c r="E14" s="1">
        <v>0.39532407407407405</v>
      </c>
      <c r="F14" s="1">
        <v>0.39535879629629633</v>
      </c>
      <c r="G14" s="182" t="s">
        <v>566</v>
      </c>
      <c r="H14" s="182" t="s">
        <v>566</v>
      </c>
    </row>
    <row r="15" spans="1:28" x14ac:dyDescent="0.25">
      <c r="B15" s="182">
        <v>302319</v>
      </c>
      <c r="C15" s="182">
        <v>16032</v>
      </c>
      <c r="D15" s="182" t="s">
        <v>436</v>
      </c>
      <c r="E15" s="1">
        <v>0.39535879629629633</v>
      </c>
      <c r="F15" s="1">
        <v>0.39549768518518519</v>
      </c>
      <c r="G15" s="182" t="s">
        <v>566</v>
      </c>
      <c r="H15" s="182" t="s">
        <v>566</v>
      </c>
    </row>
    <row r="16" spans="1:28" x14ac:dyDescent="0.25">
      <c r="B16" s="182">
        <v>302319</v>
      </c>
      <c r="C16" s="182">
        <v>16030</v>
      </c>
      <c r="D16" s="182" t="s">
        <v>435</v>
      </c>
      <c r="E16" s="1">
        <v>0.39549768518518519</v>
      </c>
      <c r="F16" s="1">
        <v>0.39549768518518519</v>
      </c>
      <c r="G16" s="182" t="s">
        <v>566</v>
      </c>
      <c r="H16" s="182" t="s">
        <v>566</v>
      </c>
    </row>
    <row r="17" spans="2:8" x14ac:dyDescent="0.25">
      <c r="B17" s="182">
        <v>302319</v>
      </c>
      <c r="C17" s="182">
        <v>16024</v>
      </c>
      <c r="D17" s="182" t="s">
        <v>432</v>
      </c>
      <c r="E17" s="1">
        <v>0.39565972222222223</v>
      </c>
      <c r="F17" s="1">
        <v>0.39565972222222223</v>
      </c>
      <c r="G17" s="182" t="s">
        <v>566</v>
      </c>
      <c r="H17" s="182" t="s">
        <v>566</v>
      </c>
    </row>
    <row r="18" spans="2:8" x14ac:dyDescent="0.25">
      <c r="B18" s="182">
        <v>302319</v>
      </c>
      <c r="C18" s="182">
        <v>16012</v>
      </c>
      <c r="D18" s="182" t="s">
        <v>442</v>
      </c>
      <c r="E18" s="1">
        <v>0.39707175925925925</v>
      </c>
      <c r="F18" s="1">
        <v>0.39707175925925925</v>
      </c>
      <c r="G18" s="182" t="s">
        <v>566</v>
      </c>
      <c r="H18" s="182" t="s">
        <v>566</v>
      </c>
    </row>
    <row r="19" spans="2:8" x14ac:dyDescent="0.25">
      <c r="B19" s="182">
        <v>302319</v>
      </c>
      <c r="C19" s="182">
        <v>15092</v>
      </c>
      <c r="D19" s="182" t="s">
        <v>27</v>
      </c>
      <c r="E19" s="1">
        <v>0.4017013888888889</v>
      </c>
      <c r="F19" s="1">
        <v>0.4017013888888889</v>
      </c>
      <c r="G19" s="182" t="s">
        <v>566</v>
      </c>
      <c r="H19" s="182" t="s">
        <v>566</v>
      </c>
    </row>
    <row r="20" spans="2:8" x14ac:dyDescent="0.25">
      <c r="B20" s="182">
        <v>302319</v>
      </c>
      <c r="C20" s="182">
        <v>15091</v>
      </c>
      <c r="D20" s="182" t="s">
        <v>28</v>
      </c>
      <c r="E20" s="1">
        <v>0.4017592592592592</v>
      </c>
      <c r="F20" s="1">
        <v>0.40180555555555553</v>
      </c>
      <c r="G20" s="182" t="s">
        <v>566</v>
      </c>
      <c r="H20" s="182" t="s">
        <v>566</v>
      </c>
    </row>
    <row r="21" spans="2:8" x14ac:dyDescent="0.25">
      <c r="B21" s="182">
        <v>302319</v>
      </c>
      <c r="C21" s="182">
        <v>15087</v>
      </c>
      <c r="D21" s="182" t="s">
        <v>29</v>
      </c>
      <c r="E21" s="1">
        <v>0.40180555555555553</v>
      </c>
      <c r="F21" s="1">
        <v>0.40189814814814812</v>
      </c>
      <c r="G21" s="182" t="s">
        <v>566</v>
      </c>
      <c r="H21" s="182" t="s">
        <v>566</v>
      </c>
    </row>
    <row r="22" spans="2:8" x14ac:dyDescent="0.25">
      <c r="B22" s="182">
        <v>302319</v>
      </c>
      <c r="C22" s="182">
        <v>15072</v>
      </c>
      <c r="D22" s="182" t="s">
        <v>30</v>
      </c>
      <c r="E22" s="1">
        <v>0.40189814814814812</v>
      </c>
      <c r="F22" s="1">
        <v>0.40197916666666672</v>
      </c>
      <c r="G22" s="182" t="s">
        <v>566</v>
      </c>
      <c r="H22" s="182" t="s">
        <v>566</v>
      </c>
    </row>
    <row r="23" spans="2:8" x14ac:dyDescent="0.25">
      <c r="B23" s="182">
        <v>302319</v>
      </c>
      <c r="C23" s="182">
        <v>15064</v>
      </c>
      <c r="D23" s="182" t="s">
        <v>568</v>
      </c>
      <c r="E23" s="1">
        <v>0.40197916666666672</v>
      </c>
      <c r="F23" s="1">
        <v>0.4020023148148148</v>
      </c>
      <c r="G23" s="182" t="s">
        <v>566</v>
      </c>
      <c r="H23" s="182" t="s">
        <v>566</v>
      </c>
    </row>
    <row r="24" spans="2:8" x14ac:dyDescent="0.25">
      <c r="B24" s="182">
        <v>302319</v>
      </c>
      <c r="C24" s="182">
        <v>15065</v>
      </c>
      <c r="D24" s="182" t="s">
        <v>31</v>
      </c>
      <c r="E24" s="1">
        <v>0.4020023148148148</v>
      </c>
      <c r="F24" s="1">
        <v>0.4020023148148148</v>
      </c>
      <c r="G24" s="182" t="s">
        <v>566</v>
      </c>
      <c r="H24" s="182" t="s">
        <v>566</v>
      </c>
    </row>
    <row r="25" spans="2:8" x14ac:dyDescent="0.25">
      <c r="B25" s="182">
        <v>302319</v>
      </c>
      <c r="C25" s="182">
        <v>15016</v>
      </c>
      <c r="D25" s="182" t="s">
        <v>611</v>
      </c>
      <c r="E25" s="1">
        <v>0.4020023148148148</v>
      </c>
      <c r="F25" s="1">
        <v>0.40201388888888889</v>
      </c>
      <c r="G25" s="182" t="s">
        <v>566</v>
      </c>
      <c r="H25" s="182" t="s">
        <v>566</v>
      </c>
    </row>
    <row r="26" spans="2:8" x14ac:dyDescent="0.25">
      <c r="B26" s="182">
        <v>302319</v>
      </c>
      <c r="C26" s="182">
        <v>15065</v>
      </c>
      <c r="D26" s="182" t="s">
        <v>31</v>
      </c>
      <c r="E26" s="1">
        <v>0.40201388888888889</v>
      </c>
      <c r="F26" s="1">
        <v>0.40214120370370371</v>
      </c>
      <c r="G26" s="182" t="s">
        <v>566</v>
      </c>
      <c r="H26" s="182" t="s">
        <v>566</v>
      </c>
    </row>
    <row r="27" spans="2:8" x14ac:dyDescent="0.25">
      <c r="B27" s="182">
        <v>302319</v>
      </c>
      <c r="C27" s="182">
        <v>15054</v>
      </c>
      <c r="D27" s="182" t="s">
        <v>166</v>
      </c>
      <c r="E27" s="1">
        <v>0.40214120370370371</v>
      </c>
      <c r="F27" s="1">
        <v>0.40229166666666666</v>
      </c>
      <c r="G27" s="182" t="s">
        <v>566</v>
      </c>
      <c r="H27" s="182" t="s">
        <v>566</v>
      </c>
    </row>
    <row r="28" spans="2:8" x14ac:dyDescent="0.25">
      <c r="B28" s="182">
        <v>302319</v>
      </c>
      <c r="C28" s="182">
        <v>15047</v>
      </c>
      <c r="D28" s="182" t="s">
        <v>445</v>
      </c>
      <c r="E28" s="1">
        <v>0.40229166666666666</v>
      </c>
      <c r="F28" s="1">
        <v>0.40232638888888889</v>
      </c>
      <c r="G28" s="182" t="s">
        <v>566</v>
      </c>
      <c r="H28" s="182" t="s">
        <v>566</v>
      </c>
    </row>
    <row r="29" spans="2:8" x14ac:dyDescent="0.25">
      <c r="B29" s="182">
        <v>302319</v>
      </c>
      <c r="C29" s="182">
        <v>15049</v>
      </c>
      <c r="D29" s="182" t="s">
        <v>158</v>
      </c>
      <c r="E29" s="1">
        <v>0.40232638888888889</v>
      </c>
      <c r="F29" s="1">
        <v>0.40236111111111111</v>
      </c>
      <c r="G29" s="182" t="s">
        <v>566</v>
      </c>
      <c r="H29" s="182" t="s">
        <v>566</v>
      </c>
    </row>
    <row r="30" spans="2:8" x14ac:dyDescent="0.25">
      <c r="B30" s="182">
        <v>302319</v>
      </c>
      <c r="C30" s="182">
        <v>15050</v>
      </c>
      <c r="D30" s="182" t="s">
        <v>159</v>
      </c>
      <c r="E30" s="1">
        <v>0.40236111111111111</v>
      </c>
      <c r="F30" s="1">
        <v>0.40236111111111111</v>
      </c>
      <c r="G30" s="182" t="s">
        <v>566</v>
      </c>
      <c r="H30" s="182" t="s">
        <v>566</v>
      </c>
    </row>
    <row r="31" spans="2:8" x14ac:dyDescent="0.25">
      <c r="B31" s="182">
        <v>302319</v>
      </c>
      <c r="C31" s="182">
        <v>15042</v>
      </c>
      <c r="D31" s="182" t="s">
        <v>617</v>
      </c>
      <c r="E31" s="1">
        <v>0.40261574074074075</v>
      </c>
      <c r="F31" s="1">
        <v>0.40261574074074075</v>
      </c>
      <c r="G31" s="182" t="s">
        <v>566</v>
      </c>
      <c r="H31" s="182" t="s">
        <v>566</v>
      </c>
    </row>
    <row r="32" spans="2:8" x14ac:dyDescent="0.25">
      <c r="B32" s="182">
        <v>302319</v>
      </c>
      <c r="C32" s="182">
        <v>15050</v>
      </c>
      <c r="D32" s="182" t="s">
        <v>159</v>
      </c>
      <c r="E32" s="1">
        <v>0.43663194444444442</v>
      </c>
      <c r="F32" s="1">
        <v>0.43671296296296297</v>
      </c>
      <c r="G32" s="182" t="s">
        <v>566</v>
      </c>
      <c r="H32" s="182" t="s">
        <v>566</v>
      </c>
    </row>
    <row r="33" spans="2:8" x14ac:dyDescent="0.25">
      <c r="B33" s="182">
        <v>302319</v>
      </c>
      <c r="C33" s="182">
        <v>15050</v>
      </c>
      <c r="D33" s="182" t="s">
        <v>159</v>
      </c>
      <c r="E33" s="1">
        <v>0.43671296296296297</v>
      </c>
      <c r="F33" s="1">
        <v>0.43681712962962965</v>
      </c>
      <c r="G33" s="182" t="s">
        <v>566</v>
      </c>
      <c r="H33" s="182" t="s">
        <v>566</v>
      </c>
    </row>
    <row r="34" spans="2:8" x14ac:dyDescent="0.25">
      <c r="B34" s="182">
        <v>302319</v>
      </c>
      <c r="C34" s="182">
        <v>15049</v>
      </c>
      <c r="D34" s="182" t="s">
        <v>158</v>
      </c>
      <c r="E34" s="1">
        <v>0.43671296296296297</v>
      </c>
      <c r="F34" s="1">
        <v>0.43671296296296297</v>
      </c>
      <c r="G34" s="182" t="s">
        <v>566</v>
      </c>
      <c r="H34" s="182" t="s">
        <v>566</v>
      </c>
    </row>
    <row r="35" spans="2:8" x14ac:dyDescent="0.25">
      <c r="B35" s="182">
        <v>302319</v>
      </c>
      <c r="C35" s="182">
        <v>15049</v>
      </c>
      <c r="D35" s="182" t="s">
        <v>158</v>
      </c>
      <c r="E35" s="1">
        <v>0.43681712962962965</v>
      </c>
      <c r="F35" s="1">
        <v>0.43682870370370369</v>
      </c>
      <c r="G35" s="182" t="s">
        <v>566</v>
      </c>
      <c r="H35" s="182" t="s">
        <v>566</v>
      </c>
    </row>
    <row r="36" spans="2:8" x14ac:dyDescent="0.25">
      <c r="B36" s="182">
        <v>302319</v>
      </c>
      <c r="C36" s="182">
        <v>15050</v>
      </c>
      <c r="D36" s="182" t="s">
        <v>159</v>
      </c>
      <c r="E36" s="1">
        <v>0.43682870370370369</v>
      </c>
      <c r="F36" s="1">
        <v>0.43689814814814815</v>
      </c>
      <c r="G36" s="182" t="s">
        <v>566</v>
      </c>
      <c r="H36" s="182" t="s">
        <v>566</v>
      </c>
    </row>
    <row r="37" spans="2:8" x14ac:dyDescent="0.25">
      <c r="B37" s="182">
        <v>302319</v>
      </c>
      <c r="C37" s="182">
        <v>15049</v>
      </c>
      <c r="D37" s="182" t="s">
        <v>158</v>
      </c>
      <c r="E37" s="1">
        <v>0.43689814814814815</v>
      </c>
      <c r="F37" s="1">
        <v>0.43689814814814815</v>
      </c>
      <c r="G37" s="182" t="s">
        <v>566</v>
      </c>
      <c r="H37" s="182" t="s">
        <v>566</v>
      </c>
    </row>
    <row r="38" spans="2:8" x14ac:dyDescent="0.25">
      <c r="B38" s="182">
        <v>302319</v>
      </c>
      <c r="C38" s="182">
        <v>15047</v>
      </c>
      <c r="D38" s="182" t="s">
        <v>445</v>
      </c>
      <c r="E38" s="1">
        <v>0.43732638888888892</v>
      </c>
      <c r="F38" s="1">
        <v>0.43732638888888892</v>
      </c>
      <c r="G38" s="182" t="s">
        <v>566</v>
      </c>
      <c r="H38" s="182" t="s">
        <v>566</v>
      </c>
    </row>
    <row r="39" spans="2:8" x14ac:dyDescent="0.25">
      <c r="B39" s="182">
        <v>302319</v>
      </c>
      <c r="C39" s="182">
        <v>15005</v>
      </c>
      <c r="D39" s="182" t="s">
        <v>34</v>
      </c>
      <c r="E39" s="1">
        <v>0.43799768518518517</v>
      </c>
      <c r="F39" s="1">
        <v>0.43820601851851854</v>
      </c>
      <c r="G39" s="182" t="s">
        <v>566</v>
      </c>
      <c r="H39" s="182" t="s">
        <v>566</v>
      </c>
    </row>
    <row r="40" spans="2:8" x14ac:dyDescent="0.25">
      <c r="B40" s="182">
        <v>302319</v>
      </c>
      <c r="C40" s="182">
        <v>15006</v>
      </c>
      <c r="D40" s="182" t="s">
        <v>446</v>
      </c>
      <c r="E40" s="1">
        <v>0.43820601851851854</v>
      </c>
      <c r="F40" s="1">
        <v>0.43820601851851854</v>
      </c>
      <c r="G40" s="182" t="s">
        <v>566</v>
      </c>
      <c r="H40" s="182" t="s">
        <v>566</v>
      </c>
    </row>
    <row r="41" spans="2:8" x14ac:dyDescent="0.25">
      <c r="B41" s="182">
        <v>302319</v>
      </c>
      <c r="C41" s="182">
        <v>15007</v>
      </c>
      <c r="D41" s="182" t="s">
        <v>32</v>
      </c>
      <c r="E41" s="1">
        <v>0.43856481481481485</v>
      </c>
      <c r="F41" s="1">
        <v>0.43891203703703702</v>
      </c>
      <c r="G41" s="182" t="s">
        <v>566</v>
      </c>
      <c r="H41" s="182" t="s">
        <v>566</v>
      </c>
    </row>
    <row r="42" spans="2:8" x14ac:dyDescent="0.25">
      <c r="B42" s="182">
        <v>302319</v>
      </c>
      <c r="C42" s="182">
        <v>15052</v>
      </c>
      <c r="D42" s="182" t="s">
        <v>35</v>
      </c>
      <c r="E42" s="1">
        <v>0.43891203703703702</v>
      </c>
      <c r="F42" s="1">
        <v>0.43899305555555551</v>
      </c>
      <c r="G42" s="182" t="s">
        <v>566</v>
      </c>
      <c r="H42" s="182" t="s">
        <v>566</v>
      </c>
    </row>
    <row r="43" spans="2:8" x14ac:dyDescent="0.25">
      <c r="B43" s="182">
        <v>302319</v>
      </c>
      <c r="C43" s="182">
        <v>15006</v>
      </c>
      <c r="D43" s="182" t="s">
        <v>446</v>
      </c>
      <c r="E43" s="1">
        <v>0.43899305555555551</v>
      </c>
      <c r="F43" s="1">
        <v>0.43915509259259261</v>
      </c>
      <c r="G43" s="182" t="s">
        <v>566</v>
      </c>
      <c r="H43" s="182" t="s">
        <v>566</v>
      </c>
    </row>
    <row r="44" spans="2:8" x14ac:dyDescent="0.25">
      <c r="B44" s="182">
        <v>302319</v>
      </c>
      <c r="C44" s="182">
        <v>15005</v>
      </c>
      <c r="D44" s="182" t="s">
        <v>34</v>
      </c>
      <c r="E44" s="1">
        <v>0.43915509259259261</v>
      </c>
      <c r="F44" s="1">
        <v>0.43915509259259261</v>
      </c>
      <c r="G44" s="182" t="s">
        <v>566</v>
      </c>
      <c r="H44" s="182" t="s">
        <v>566</v>
      </c>
    </row>
    <row r="45" spans="2:8" x14ac:dyDescent="0.25">
      <c r="B45" s="182">
        <v>302319</v>
      </c>
      <c r="C45" s="182">
        <v>15047</v>
      </c>
      <c r="D45" s="182" t="s">
        <v>445</v>
      </c>
      <c r="E45" s="1">
        <v>0.43956018518518519</v>
      </c>
      <c r="F45" s="1">
        <v>0.43968750000000001</v>
      </c>
      <c r="G45" s="182" t="s">
        <v>566</v>
      </c>
      <c r="H45" s="182" t="s">
        <v>566</v>
      </c>
    </row>
    <row r="46" spans="2:8" x14ac:dyDescent="0.25">
      <c r="B46" s="182">
        <v>302319</v>
      </c>
      <c r="C46" s="182">
        <v>15049</v>
      </c>
      <c r="D46" s="182" t="s">
        <v>158</v>
      </c>
      <c r="E46" s="1">
        <v>0.43968750000000001</v>
      </c>
      <c r="F46" s="1">
        <v>0.43971064814814814</v>
      </c>
      <c r="G46" s="182" t="s">
        <v>566</v>
      </c>
      <c r="H46" s="182" t="s">
        <v>566</v>
      </c>
    </row>
    <row r="47" spans="2:8" x14ac:dyDescent="0.25">
      <c r="B47" s="182">
        <v>302319</v>
      </c>
      <c r="C47" s="182">
        <v>15047</v>
      </c>
      <c r="D47" s="182" t="s">
        <v>445</v>
      </c>
      <c r="E47" s="1">
        <v>0.43971064814814814</v>
      </c>
      <c r="F47" s="1">
        <v>0.43972222222222218</v>
      </c>
      <c r="G47" s="182" t="s">
        <v>566</v>
      </c>
      <c r="H47" s="182" t="s">
        <v>566</v>
      </c>
    </row>
    <row r="48" spans="2:8" x14ac:dyDescent="0.25">
      <c r="B48" s="182">
        <v>302319</v>
      </c>
      <c r="C48" s="182">
        <v>15049</v>
      </c>
      <c r="D48" s="182" t="s">
        <v>158</v>
      </c>
      <c r="E48" s="1">
        <v>0.43972222222222218</v>
      </c>
      <c r="F48" s="1">
        <v>0.43972222222222218</v>
      </c>
      <c r="G48" s="182" t="s">
        <v>566</v>
      </c>
      <c r="H48" s="182" t="s">
        <v>566</v>
      </c>
    </row>
    <row r="49" spans="2:8" x14ac:dyDescent="0.25">
      <c r="B49" s="182">
        <v>302319</v>
      </c>
      <c r="C49" s="182">
        <v>15050</v>
      </c>
      <c r="D49" s="182" t="s">
        <v>159</v>
      </c>
      <c r="E49" s="1">
        <v>0.44010416666666669</v>
      </c>
      <c r="F49" s="1">
        <v>0.44033564814814818</v>
      </c>
      <c r="G49" s="182" t="s">
        <v>566</v>
      </c>
      <c r="H49" s="182" t="s">
        <v>566</v>
      </c>
    </row>
    <row r="50" spans="2:8" x14ac:dyDescent="0.25">
      <c r="B50" s="182">
        <v>302319</v>
      </c>
      <c r="C50" s="182">
        <v>15042</v>
      </c>
      <c r="D50" s="182" t="s">
        <v>617</v>
      </c>
      <c r="E50" s="1">
        <v>0.44033564814814818</v>
      </c>
      <c r="F50" s="1">
        <v>0.44033564814814818</v>
      </c>
      <c r="G50" s="182" t="s">
        <v>566</v>
      </c>
      <c r="H50" s="182" t="s">
        <v>566</v>
      </c>
    </row>
    <row r="51" spans="2:8" x14ac:dyDescent="0.25">
      <c r="B51" s="182">
        <v>302319</v>
      </c>
      <c r="C51" s="182">
        <v>15061</v>
      </c>
      <c r="D51" s="182" t="s">
        <v>444</v>
      </c>
      <c r="E51" s="1">
        <v>0.4855902777777778</v>
      </c>
      <c r="F51" s="1">
        <v>0.48570601851851852</v>
      </c>
      <c r="G51" s="182" t="s">
        <v>566</v>
      </c>
      <c r="H51" s="182" t="s">
        <v>566</v>
      </c>
    </row>
    <row r="52" spans="2:8" x14ac:dyDescent="0.25">
      <c r="B52" s="182">
        <v>302319</v>
      </c>
      <c r="C52" s="182">
        <v>15081</v>
      </c>
      <c r="D52" s="182" t="s">
        <v>160</v>
      </c>
      <c r="E52" s="1">
        <v>0.48570601851851852</v>
      </c>
      <c r="F52" s="1">
        <v>0.48578703703703702</v>
      </c>
      <c r="G52" s="182" t="s">
        <v>566</v>
      </c>
      <c r="H52" s="182" t="s">
        <v>566</v>
      </c>
    </row>
    <row r="53" spans="2:8" x14ac:dyDescent="0.25">
      <c r="B53" s="182">
        <v>302319</v>
      </c>
      <c r="C53" s="182">
        <v>15080</v>
      </c>
      <c r="D53" s="182" t="s">
        <v>161</v>
      </c>
      <c r="E53" s="1">
        <v>0.48578703703703702</v>
      </c>
      <c r="F53" s="1">
        <v>0.48578703703703702</v>
      </c>
      <c r="G53" s="182" t="s">
        <v>566</v>
      </c>
      <c r="H53" s="182" t="s">
        <v>566</v>
      </c>
    </row>
    <row r="54" spans="2:8" x14ac:dyDescent="0.25">
      <c r="B54" s="182">
        <v>302319</v>
      </c>
      <c r="C54" s="182">
        <v>15077</v>
      </c>
      <c r="D54" s="182" t="s">
        <v>162</v>
      </c>
      <c r="E54" s="1">
        <v>0.48582175925925924</v>
      </c>
      <c r="F54" s="1">
        <v>0.48593749999999997</v>
      </c>
      <c r="G54" s="182" t="s">
        <v>566</v>
      </c>
      <c r="H54" s="182" t="s">
        <v>566</v>
      </c>
    </row>
    <row r="55" spans="2:8" x14ac:dyDescent="0.25">
      <c r="B55" s="182">
        <v>302319</v>
      </c>
      <c r="C55" s="182">
        <v>15076</v>
      </c>
      <c r="D55" s="182" t="s">
        <v>578</v>
      </c>
      <c r="E55" s="1">
        <v>0.48593749999999997</v>
      </c>
      <c r="F55" s="1">
        <v>0.48633101851851851</v>
      </c>
      <c r="G55" s="182" t="s">
        <v>566</v>
      </c>
      <c r="H55" s="182" t="s">
        <v>566</v>
      </c>
    </row>
    <row r="56" spans="2:8" x14ac:dyDescent="0.25">
      <c r="B56" s="182">
        <v>302319</v>
      </c>
      <c r="C56" s="182">
        <v>15096</v>
      </c>
      <c r="D56" s="182" t="s">
        <v>448</v>
      </c>
      <c r="E56" s="1">
        <v>0.48633101851851851</v>
      </c>
      <c r="F56" s="1">
        <v>0.48641203703703706</v>
      </c>
      <c r="G56" s="182" t="s">
        <v>566</v>
      </c>
      <c r="H56" s="182" t="s">
        <v>566</v>
      </c>
    </row>
    <row r="57" spans="2:8" x14ac:dyDescent="0.25">
      <c r="B57" s="182">
        <v>302319</v>
      </c>
      <c r="C57" s="182">
        <v>15095</v>
      </c>
      <c r="D57" s="182" t="s">
        <v>448</v>
      </c>
      <c r="E57" s="1">
        <v>0.48641203703703706</v>
      </c>
      <c r="F57" s="1">
        <v>0.48641203703703706</v>
      </c>
      <c r="G57" s="182" t="s">
        <v>566</v>
      </c>
      <c r="H57" s="182" t="s">
        <v>566</v>
      </c>
    </row>
    <row r="58" spans="2:8" x14ac:dyDescent="0.25">
      <c r="B58" s="182">
        <v>302319</v>
      </c>
      <c r="C58" s="182">
        <v>15096</v>
      </c>
      <c r="D58" s="182" t="s">
        <v>448</v>
      </c>
      <c r="E58" s="1">
        <v>0.48670138888888892</v>
      </c>
      <c r="F58" s="1">
        <v>0.48718750000000005</v>
      </c>
      <c r="G58" s="182" t="s">
        <v>566</v>
      </c>
      <c r="H58" s="182" t="s">
        <v>566</v>
      </c>
    </row>
    <row r="59" spans="2:8" x14ac:dyDescent="0.25">
      <c r="B59" s="182">
        <v>302319</v>
      </c>
      <c r="C59" s="182">
        <v>20063</v>
      </c>
      <c r="D59" s="182" t="s">
        <v>163</v>
      </c>
      <c r="E59" s="1">
        <v>0.48718750000000005</v>
      </c>
      <c r="F59" s="1">
        <v>0.48718750000000005</v>
      </c>
      <c r="G59" s="182" t="s">
        <v>566</v>
      </c>
      <c r="H59" s="182" t="s">
        <v>566</v>
      </c>
    </row>
    <row r="60" spans="2:8" x14ac:dyDescent="0.25">
      <c r="B60" s="182">
        <v>302319</v>
      </c>
      <c r="C60" s="182">
        <v>20039</v>
      </c>
      <c r="D60" s="182" t="s">
        <v>527</v>
      </c>
      <c r="E60" s="1">
        <v>0.48737268518518517</v>
      </c>
      <c r="F60" s="1">
        <v>0.48748842592592595</v>
      </c>
      <c r="G60" s="182" t="s">
        <v>566</v>
      </c>
      <c r="H60" s="182" t="s">
        <v>566</v>
      </c>
    </row>
    <row r="61" spans="2:8" x14ac:dyDescent="0.25">
      <c r="B61" s="182">
        <v>302319</v>
      </c>
      <c r="C61" s="182">
        <v>20038</v>
      </c>
      <c r="D61" s="182" t="s">
        <v>182</v>
      </c>
      <c r="E61" s="1">
        <v>0.48748842592592595</v>
      </c>
      <c r="F61" s="1">
        <v>0.48766203703703703</v>
      </c>
      <c r="G61" s="182" t="s">
        <v>566</v>
      </c>
      <c r="H61" s="182" t="s">
        <v>566</v>
      </c>
    </row>
    <row r="62" spans="2:8" x14ac:dyDescent="0.25">
      <c r="B62" s="182">
        <v>302319</v>
      </c>
      <c r="C62" s="182">
        <v>20037</v>
      </c>
      <c r="D62" s="182" t="s">
        <v>8</v>
      </c>
      <c r="E62" s="1">
        <v>0.48766203703703703</v>
      </c>
      <c r="F62" s="1">
        <v>0.48766203703703703</v>
      </c>
      <c r="G62" s="182" t="s">
        <v>566</v>
      </c>
      <c r="H62" s="182" t="s">
        <v>566</v>
      </c>
    </row>
    <row r="63" spans="2:8" x14ac:dyDescent="0.25">
      <c r="B63" s="182">
        <v>302319</v>
      </c>
      <c r="C63" s="182">
        <v>20035</v>
      </c>
      <c r="D63" s="182" t="s">
        <v>8</v>
      </c>
      <c r="E63" s="1">
        <v>0.4879398148148148</v>
      </c>
      <c r="F63" s="1">
        <v>0.48805555555555552</v>
      </c>
      <c r="G63" s="182" t="s">
        <v>566</v>
      </c>
      <c r="H63" s="182" t="s">
        <v>566</v>
      </c>
    </row>
    <row r="64" spans="2:8" x14ac:dyDescent="0.25">
      <c r="B64" s="182">
        <v>302319</v>
      </c>
      <c r="C64" s="182">
        <v>20030</v>
      </c>
      <c r="D64" s="182" t="s">
        <v>6</v>
      </c>
      <c r="E64" s="1">
        <v>0.48805555555555552</v>
      </c>
      <c r="F64" s="1">
        <v>0.48805555555555552</v>
      </c>
      <c r="G64" s="182" t="s">
        <v>566</v>
      </c>
      <c r="H64" s="182" t="s">
        <v>566</v>
      </c>
    </row>
    <row r="65" spans="1:37" x14ac:dyDescent="0.25">
      <c r="B65" s="182">
        <v>302319</v>
      </c>
      <c r="C65" s="183">
        <v>20032</v>
      </c>
      <c r="D65" s="182" t="s">
        <v>618</v>
      </c>
      <c r="E65" s="1">
        <v>0.49096064814814816</v>
      </c>
      <c r="F65" s="1">
        <v>0.49096064814814816</v>
      </c>
      <c r="G65" s="182" t="s">
        <v>566</v>
      </c>
      <c r="H65" s="182" t="s">
        <v>566</v>
      </c>
    </row>
    <row r="66" spans="1:37" s="182" customFormat="1" x14ac:dyDescent="0.25">
      <c r="A66" s="40"/>
      <c r="C66" s="52"/>
      <c r="E66" s="1"/>
      <c r="F66" s="1"/>
      <c r="AI66" s="489"/>
      <c r="AJ66" s="489"/>
    </row>
    <row r="67" spans="1:37" x14ac:dyDescent="0.25">
      <c r="B67" s="182">
        <v>302319</v>
      </c>
      <c r="C67" s="183">
        <v>20032</v>
      </c>
      <c r="D67" s="182" t="s">
        <v>618</v>
      </c>
      <c r="E67" s="1">
        <v>0.64917824074074071</v>
      </c>
      <c r="F67" s="1">
        <v>0.64917824074074071</v>
      </c>
      <c r="G67" s="182" t="s">
        <v>566</v>
      </c>
      <c r="H67" s="182" t="s">
        <v>566</v>
      </c>
    </row>
    <row r="68" spans="1:37" x14ac:dyDescent="0.25">
      <c r="B68" s="182">
        <v>302319</v>
      </c>
      <c r="C68" s="192">
        <v>20030</v>
      </c>
      <c r="D68" s="193" t="s">
        <v>6</v>
      </c>
      <c r="E68" s="194">
        <v>0.64979166666666666</v>
      </c>
      <c r="F68" s="195">
        <v>0.64979166666666666</v>
      </c>
      <c r="G68" s="182"/>
      <c r="H68" s="182"/>
      <c r="I68" s="182">
        <f>(F68-E68)*86400</f>
        <v>0</v>
      </c>
      <c r="J68" s="2">
        <f>L68*J69/L69</f>
        <v>15.956727518602518</v>
      </c>
      <c r="K68" s="3">
        <v>15.956727518602518</v>
      </c>
      <c r="L68" s="182">
        <v>29.5</v>
      </c>
      <c r="M68" s="38">
        <f>L68/K68*0.0113636*60</f>
        <v>1.260507329999299</v>
      </c>
      <c r="N68" s="3">
        <f>K68</f>
        <v>15.956727518602518</v>
      </c>
      <c r="O68" s="253">
        <v>15.956727518602518</v>
      </c>
      <c r="P68" s="4">
        <f>O68/60</f>
        <v>0.26594545864337532</v>
      </c>
      <c r="Q68" s="182">
        <f>L68</f>
        <v>29.5</v>
      </c>
      <c r="R68" s="182">
        <v>29.5</v>
      </c>
      <c r="S68" s="182">
        <v>1</v>
      </c>
      <c r="X68" s="4">
        <v>0.26594545864337532</v>
      </c>
      <c r="Y68" s="182">
        <v>29.5</v>
      </c>
      <c r="Z68" s="38">
        <v>1.260507329999299</v>
      </c>
    </row>
    <row r="69" spans="1:37" x14ac:dyDescent="0.25">
      <c r="B69" s="182">
        <v>302319</v>
      </c>
      <c r="C69" s="196">
        <v>20035</v>
      </c>
      <c r="D69" s="197" t="s">
        <v>8</v>
      </c>
      <c r="E69" s="198">
        <v>0.65046296296296291</v>
      </c>
      <c r="F69" s="199">
        <v>0.6506481481481482</v>
      </c>
      <c r="G69" s="182"/>
      <c r="H69" s="182"/>
      <c r="I69" s="182">
        <f>(F69-E69)*86400</f>
        <v>16.000000000008896</v>
      </c>
      <c r="J69" s="2">
        <f>(E70-E69)*86400</f>
        <v>16.000000000008896</v>
      </c>
      <c r="K69" s="182">
        <v>16</v>
      </c>
      <c r="L69" s="182">
        <v>29.58</v>
      </c>
      <c r="M69" s="38">
        <f>L69/K69*0.0113636*60</f>
        <v>1.2605073299999998</v>
      </c>
      <c r="N69" s="3">
        <f>N68+K69</f>
        <v>31.95672751860252</v>
      </c>
      <c r="O69" s="3">
        <v>31.95672751860252</v>
      </c>
      <c r="P69" s="4">
        <f t="shared" ref="P69:P76" si="0">O69/60</f>
        <v>0.53261212531004198</v>
      </c>
      <c r="Q69" s="182">
        <f>Q68+L69</f>
        <v>59.08</v>
      </c>
      <c r="R69" s="182">
        <v>59.08</v>
      </c>
      <c r="S69" s="182">
        <v>2</v>
      </c>
      <c r="X69" s="4">
        <v>0.53261212531004198</v>
      </c>
      <c r="Y69" s="182">
        <v>59.08</v>
      </c>
      <c r="Z69" s="38">
        <v>1.2605073299999998</v>
      </c>
    </row>
    <row r="70" spans="1:37" x14ac:dyDescent="0.25">
      <c r="B70" s="182">
        <v>302319</v>
      </c>
      <c r="C70" s="196">
        <v>20052</v>
      </c>
      <c r="D70" s="197" t="s">
        <v>7</v>
      </c>
      <c r="E70" s="198">
        <v>0.6506481481481482</v>
      </c>
      <c r="F70" s="199">
        <v>0.65109953703703705</v>
      </c>
      <c r="G70" s="182"/>
      <c r="H70" s="182"/>
      <c r="I70" s="182">
        <f t="shared" ref="I70:I75" si="1">(F70-E70)*86400</f>
        <v>38.999999999996504</v>
      </c>
      <c r="J70" s="2">
        <f t="shared" ref="J70:J75" si="2">(E71-E70)*86400</f>
        <v>38.999999999996504</v>
      </c>
      <c r="K70" s="182">
        <v>39</v>
      </c>
      <c r="L70" s="182">
        <v>28.08</v>
      </c>
      <c r="M70" s="38">
        <f t="shared" ref="M70:M75" si="3">L70/K70*0.0113636*60</f>
        <v>0.49090752000000004</v>
      </c>
      <c r="N70" s="3">
        <f t="shared" ref="N70:N76" si="4">N69+K70</f>
        <v>70.95672751860252</v>
      </c>
      <c r="O70" s="3">
        <v>70.95672751860252</v>
      </c>
      <c r="P70" s="4">
        <f t="shared" si="0"/>
        <v>1.1826121253100419</v>
      </c>
      <c r="Q70" s="182">
        <f t="shared" ref="Q70:Q76" si="5">Q69+L70</f>
        <v>87.16</v>
      </c>
      <c r="R70" s="182">
        <v>87.16</v>
      </c>
      <c r="S70" s="182">
        <v>3</v>
      </c>
      <c r="X70" s="4">
        <v>1.1826121253100419</v>
      </c>
      <c r="Y70" s="182">
        <v>87.16</v>
      </c>
      <c r="Z70" s="38">
        <v>0.49090752000000004</v>
      </c>
    </row>
    <row r="71" spans="1:37" x14ac:dyDescent="0.25">
      <c r="B71" s="182">
        <v>302319</v>
      </c>
      <c r="C71" s="196">
        <v>20056</v>
      </c>
      <c r="D71" s="197" t="s">
        <v>9</v>
      </c>
      <c r="E71" s="198">
        <v>0.65109953703703705</v>
      </c>
      <c r="F71" s="199">
        <v>0.65109953703703705</v>
      </c>
      <c r="G71" s="182"/>
      <c r="H71" s="182"/>
      <c r="I71" s="182">
        <f t="shared" si="1"/>
        <v>0</v>
      </c>
      <c r="J71" s="2">
        <f t="shared" si="2"/>
        <v>34.999999999999076</v>
      </c>
      <c r="K71" s="182">
        <v>35</v>
      </c>
      <c r="L71" s="182">
        <v>26</v>
      </c>
      <c r="M71" s="38">
        <f t="shared" si="3"/>
        <v>0.50649188571428572</v>
      </c>
      <c r="N71" s="3">
        <f t="shared" si="4"/>
        <v>105.95672751860252</v>
      </c>
      <c r="O71" s="3">
        <v>105.95672751860252</v>
      </c>
      <c r="P71" s="4">
        <f t="shared" si="0"/>
        <v>1.7659454586433754</v>
      </c>
      <c r="Q71" s="182">
        <f t="shared" si="5"/>
        <v>113.16</v>
      </c>
      <c r="R71" s="182">
        <v>113.16</v>
      </c>
      <c r="S71" s="182">
        <v>4</v>
      </c>
      <c r="X71" s="4">
        <v>1.7659454586433754</v>
      </c>
      <c r="Y71" s="182">
        <v>113.16</v>
      </c>
      <c r="Z71" s="38">
        <v>0.50649188571428572</v>
      </c>
    </row>
    <row r="72" spans="1:37" x14ac:dyDescent="0.25">
      <c r="B72" s="182">
        <v>302319</v>
      </c>
      <c r="C72" s="196">
        <v>20059</v>
      </c>
      <c r="D72" s="197" t="s">
        <v>10</v>
      </c>
      <c r="E72" s="198">
        <v>0.65150462962962963</v>
      </c>
      <c r="F72" s="199">
        <v>0.65150462962962963</v>
      </c>
      <c r="G72" s="182"/>
      <c r="H72" s="182"/>
      <c r="I72" s="182">
        <f t="shared" si="1"/>
        <v>0</v>
      </c>
      <c r="J72" s="2">
        <f t="shared" si="2"/>
        <v>78.000000000002601</v>
      </c>
      <c r="K72" s="182">
        <v>78</v>
      </c>
      <c r="L72" s="182">
        <v>26</v>
      </c>
      <c r="M72" s="38">
        <f t="shared" si="3"/>
        <v>0.22727199999999997</v>
      </c>
      <c r="N72" s="3">
        <f t="shared" si="4"/>
        <v>183.95672751860252</v>
      </c>
      <c r="O72" s="3">
        <v>183.95672751860252</v>
      </c>
      <c r="P72" s="4">
        <f t="shared" si="0"/>
        <v>3.0659454586433754</v>
      </c>
      <c r="Q72" s="182">
        <f t="shared" si="5"/>
        <v>139.16</v>
      </c>
      <c r="R72" s="182">
        <v>139.16</v>
      </c>
      <c r="S72" s="182">
        <v>5</v>
      </c>
      <c r="X72" s="4">
        <v>3.0659454586433754</v>
      </c>
      <c r="Y72" s="182">
        <v>139.16</v>
      </c>
      <c r="Z72" s="38">
        <v>0.22727199999999997</v>
      </c>
    </row>
    <row r="73" spans="1:37" x14ac:dyDescent="0.25">
      <c r="B73" s="182">
        <v>302319</v>
      </c>
      <c r="C73" s="196">
        <v>20056</v>
      </c>
      <c r="D73" s="197" t="s">
        <v>9</v>
      </c>
      <c r="E73" s="198">
        <v>0.65240740740740744</v>
      </c>
      <c r="F73" s="199">
        <v>0.65240740740740744</v>
      </c>
      <c r="G73" s="182"/>
      <c r="H73" s="182"/>
      <c r="I73" s="182">
        <f t="shared" si="1"/>
        <v>0</v>
      </c>
      <c r="J73" s="2">
        <f t="shared" si="2"/>
        <v>31.999999999998607</v>
      </c>
      <c r="K73" s="182">
        <v>32</v>
      </c>
      <c r="L73" s="182">
        <v>28.08</v>
      </c>
      <c r="M73" s="38">
        <f t="shared" si="3"/>
        <v>0.59829354000000001</v>
      </c>
      <c r="N73" s="3">
        <f t="shared" si="4"/>
        <v>215.95672751860252</v>
      </c>
      <c r="O73" s="3">
        <v>215.95672751860252</v>
      </c>
      <c r="P73" s="4">
        <f t="shared" si="0"/>
        <v>3.5992787919767086</v>
      </c>
      <c r="Q73" s="182">
        <f t="shared" si="5"/>
        <v>167.24</v>
      </c>
      <c r="R73" s="182">
        <v>167.24</v>
      </c>
      <c r="S73" s="182">
        <v>6</v>
      </c>
      <c r="X73" s="4">
        <v>3.5992787919767086</v>
      </c>
      <c r="Y73" s="182">
        <v>167.24</v>
      </c>
      <c r="Z73" s="38">
        <v>0.59829354000000001</v>
      </c>
    </row>
    <row r="74" spans="1:37" x14ac:dyDescent="0.25">
      <c r="B74" s="182">
        <v>302319</v>
      </c>
      <c r="C74" s="196">
        <v>20052</v>
      </c>
      <c r="D74" s="197" t="s">
        <v>7</v>
      </c>
      <c r="E74" s="198">
        <v>0.65277777777777779</v>
      </c>
      <c r="F74" s="199">
        <v>0.65277777777777779</v>
      </c>
      <c r="G74" s="182"/>
      <c r="H74" s="182"/>
      <c r="I74" s="182">
        <f t="shared" si="1"/>
        <v>0</v>
      </c>
      <c r="J74" s="2">
        <f t="shared" si="2"/>
        <v>47.000000000000952</v>
      </c>
      <c r="K74" s="182">
        <v>47</v>
      </c>
      <c r="L74" s="182">
        <v>29.58</v>
      </c>
      <c r="M74" s="38">
        <f t="shared" si="3"/>
        <v>0.42910887829787231</v>
      </c>
      <c r="N74" s="3">
        <f t="shared" si="4"/>
        <v>262.95672751860252</v>
      </c>
      <c r="O74" s="3">
        <v>262.95672751860252</v>
      </c>
      <c r="P74" s="4">
        <f t="shared" si="0"/>
        <v>4.3826121253100423</v>
      </c>
      <c r="Q74" s="182">
        <f t="shared" si="5"/>
        <v>196.82</v>
      </c>
      <c r="R74" s="182">
        <v>196.82</v>
      </c>
      <c r="S74" s="182">
        <v>7</v>
      </c>
      <c r="X74" s="4">
        <v>4.3826121253100423</v>
      </c>
      <c r="Y74" s="182">
        <v>196.82</v>
      </c>
      <c r="Z74" s="38">
        <v>0.42910887829787231</v>
      </c>
    </row>
    <row r="75" spans="1:37" x14ac:dyDescent="0.25">
      <c r="B75" s="182">
        <v>302319</v>
      </c>
      <c r="C75" s="196">
        <v>20035</v>
      </c>
      <c r="D75" s="197" t="s">
        <v>8</v>
      </c>
      <c r="E75" s="198">
        <v>0.65332175925925928</v>
      </c>
      <c r="F75" s="199">
        <v>0.65386574074074078</v>
      </c>
      <c r="G75" s="182"/>
      <c r="H75" s="182"/>
      <c r="I75" s="182">
        <f t="shared" si="1"/>
        <v>47.000000000000952</v>
      </c>
      <c r="J75" s="2">
        <f t="shared" si="2"/>
        <v>47.000000000000952</v>
      </c>
      <c r="K75" s="182">
        <v>47</v>
      </c>
      <c r="L75" s="182">
        <v>40.5</v>
      </c>
      <c r="M75" s="38">
        <f t="shared" si="3"/>
        <v>0.58752229787234034</v>
      </c>
      <c r="N75" s="3">
        <f t="shared" si="4"/>
        <v>309.95672751860252</v>
      </c>
      <c r="O75" s="3">
        <v>309.95672751860252</v>
      </c>
      <c r="P75" s="4">
        <f t="shared" si="0"/>
        <v>5.1659454586433755</v>
      </c>
      <c r="Q75" s="182">
        <f t="shared" si="5"/>
        <v>237.32</v>
      </c>
      <c r="R75" s="182">
        <v>237.32</v>
      </c>
      <c r="S75" s="182">
        <v>8</v>
      </c>
      <c r="X75" s="4">
        <v>5.1659454586433755</v>
      </c>
      <c r="Y75" s="182">
        <v>237.32</v>
      </c>
      <c r="Z75" s="38">
        <v>0.58752229787234034</v>
      </c>
    </row>
    <row r="76" spans="1:37" x14ac:dyDescent="0.25">
      <c r="B76" s="182">
        <v>302319</v>
      </c>
      <c r="C76" s="200">
        <v>20030</v>
      </c>
      <c r="D76" s="201" t="s">
        <v>6</v>
      </c>
      <c r="E76" s="202">
        <v>0.65386574074074078</v>
      </c>
      <c r="F76" s="203">
        <v>0.65386574074074078</v>
      </c>
      <c r="G76" s="182"/>
      <c r="H76" s="182"/>
      <c r="I76" s="182">
        <f>(F76-E76)*86400</f>
        <v>0</v>
      </c>
      <c r="J76" s="53">
        <f>L76*J75/L75</f>
        <v>12.76543209876569</v>
      </c>
      <c r="K76" s="38">
        <v>12.76543209876569</v>
      </c>
      <c r="L76" s="182">
        <v>11</v>
      </c>
      <c r="M76" s="38">
        <f>L76/K76*0.0113636*60</f>
        <v>0.58752229787232857</v>
      </c>
      <c r="N76" s="3">
        <f t="shared" si="4"/>
        <v>322.72215961736822</v>
      </c>
      <c r="O76" s="3">
        <v>322.72215961736822</v>
      </c>
      <c r="P76" s="4">
        <f t="shared" si="0"/>
        <v>5.3787026602894707</v>
      </c>
      <c r="Q76" s="182">
        <f t="shared" si="5"/>
        <v>248.32</v>
      </c>
      <c r="R76" s="182">
        <v>248.32</v>
      </c>
      <c r="X76" s="4">
        <v>5.3787026602894707</v>
      </c>
      <c r="Y76" s="182">
        <v>248.32</v>
      </c>
      <c r="Z76" s="38">
        <v>0.58752229787232857</v>
      </c>
      <c r="AC76" s="483">
        <v>302319</v>
      </c>
      <c r="AD76" s="483">
        <v>20032</v>
      </c>
      <c r="AE76" s="485">
        <v>42621</v>
      </c>
      <c r="AF76" s="483">
        <v>1</v>
      </c>
      <c r="AG76" s="483">
        <v>248.32</v>
      </c>
      <c r="AH76" s="381">
        <v>0.64979166666666666</v>
      </c>
      <c r="AI76" s="489" t="s">
        <v>814</v>
      </c>
      <c r="AJ76" s="489">
        <v>0.70545500000000005</v>
      </c>
      <c r="AK76" s="381">
        <v>0.65386574074074078</v>
      </c>
    </row>
    <row r="77" spans="1:37" x14ac:dyDescent="0.25">
      <c r="B77" s="182">
        <v>302319</v>
      </c>
      <c r="C77" s="183">
        <v>20032</v>
      </c>
      <c r="D77" s="182" t="s">
        <v>618</v>
      </c>
      <c r="E77" s="1">
        <v>0.65476851851851847</v>
      </c>
      <c r="F77" s="1">
        <v>0.65476851851851847</v>
      </c>
      <c r="G77" s="182" t="s">
        <v>566</v>
      </c>
      <c r="H77" s="182" t="s">
        <v>566</v>
      </c>
      <c r="M77" s="38">
        <f>AVERAGE(M69:M75)</f>
        <v>0.58572906455492835</v>
      </c>
    </row>
    <row r="78" spans="1:37" s="182" customFormat="1" x14ac:dyDescent="0.25">
      <c r="A78" s="40"/>
      <c r="AI78" s="489"/>
      <c r="AJ78" s="489"/>
    </row>
    <row r="79" spans="1:37" s="182" customFormat="1" x14ac:dyDescent="0.25">
      <c r="A79" s="40"/>
      <c r="AI79" s="489"/>
      <c r="AJ79" s="489"/>
    </row>
    <row r="80" spans="1:37" x14ac:dyDescent="0.25">
      <c r="A80" s="40">
        <v>42622</v>
      </c>
      <c r="B80" s="182">
        <v>302319</v>
      </c>
      <c r="C80" s="183">
        <v>20032</v>
      </c>
      <c r="D80" s="182" t="s">
        <v>618</v>
      </c>
      <c r="E80" s="1">
        <v>0.28722222222222221</v>
      </c>
      <c r="F80" s="1">
        <v>0.28722222222222221</v>
      </c>
      <c r="G80" s="182" t="s">
        <v>566</v>
      </c>
      <c r="H80" s="182" t="s">
        <v>566</v>
      </c>
    </row>
    <row r="81" spans="1:37" s="182" customFormat="1" x14ac:dyDescent="0.25">
      <c r="A81" s="40"/>
      <c r="C81" s="52"/>
      <c r="E81" s="1"/>
      <c r="F81" s="1"/>
      <c r="AI81" s="489"/>
      <c r="AJ81" s="489"/>
    </row>
    <row r="82" spans="1:37" x14ac:dyDescent="0.25">
      <c r="B82" s="182">
        <v>302319</v>
      </c>
      <c r="C82" s="241">
        <v>20030</v>
      </c>
      <c r="D82" s="242" t="s">
        <v>6</v>
      </c>
      <c r="E82" s="243">
        <v>0.39736111111111111</v>
      </c>
      <c r="F82" s="244">
        <v>0.39736111111111111</v>
      </c>
      <c r="G82" s="182">
        <v>69</v>
      </c>
      <c r="H82" s="182">
        <v>29.5</v>
      </c>
    </row>
    <row r="83" spans="1:37" x14ac:dyDescent="0.25">
      <c r="B83" s="182">
        <v>302319</v>
      </c>
      <c r="C83" s="245">
        <v>20035</v>
      </c>
      <c r="D83" s="246" t="s">
        <v>8</v>
      </c>
      <c r="E83" s="247">
        <v>0.39815972222222223</v>
      </c>
      <c r="F83" s="248">
        <v>0.39815972222222223</v>
      </c>
      <c r="G83" s="182">
        <v>36</v>
      </c>
      <c r="H83" s="182">
        <v>40.5</v>
      </c>
    </row>
    <row r="84" spans="1:37" x14ac:dyDescent="0.25">
      <c r="B84" s="182">
        <v>302319</v>
      </c>
      <c r="C84" s="249">
        <v>20030</v>
      </c>
      <c r="D84" s="250" t="s">
        <v>6</v>
      </c>
      <c r="E84" s="251">
        <v>0.39857638888888891</v>
      </c>
      <c r="F84" s="252">
        <v>0.39857638888888891</v>
      </c>
      <c r="G84" s="182">
        <v>108</v>
      </c>
      <c r="H84" s="182">
        <v>11</v>
      </c>
    </row>
    <row r="85" spans="1:37" x14ac:dyDescent="0.25">
      <c r="B85" s="182">
        <v>302319</v>
      </c>
      <c r="C85" s="183">
        <v>20032</v>
      </c>
      <c r="D85" s="182" t="s">
        <v>618</v>
      </c>
      <c r="E85" s="1">
        <v>0.39982638888888888</v>
      </c>
      <c r="F85" s="1">
        <v>0.39982638888888888</v>
      </c>
      <c r="G85" s="182" t="s">
        <v>566</v>
      </c>
      <c r="H85" s="182" t="s">
        <v>566</v>
      </c>
    </row>
    <row r="86" spans="1:37" s="182" customFormat="1" x14ac:dyDescent="0.25">
      <c r="A86" s="40"/>
      <c r="C86" s="52"/>
      <c r="E86" s="1"/>
      <c r="F86" s="1"/>
      <c r="AI86" s="489"/>
      <c r="AJ86" s="489"/>
    </row>
    <row r="87" spans="1:37" s="52" customFormat="1" x14ac:dyDescent="0.25">
      <c r="A87" s="240"/>
      <c r="B87" s="52">
        <v>302319</v>
      </c>
      <c r="C87" s="192">
        <v>20030</v>
      </c>
      <c r="D87" s="193" t="s">
        <v>6</v>
      </c>
      <c r="E87" s="194">
        <v>0.60481481481481481</v>
      </c>
      <c r="F87" s="195">
        <v>0.60481481481481481</v>
      </c>
      <c r="I87" s="182">
        <f>(F87-E87)*86400</f>
        <v>0</v>
      </c>
      <c r="J87" s="2">
        <f>L87*J88/L88</f>
        <v>15.956727518583383</v>
      </c>
      <c r="K87" s="2">
        <v>15.956727518583383</v>
      </c>
      <c r="L87" s="52">
        <v>29.5</v>
      </c>
      <c r="M87" s="38">
        <f>L87/K87*0.0113636*60</f>
        <v>1.2605073300008105</v>
      </c>
      <c r="N87" s="3">
        <f>K87</f>
        <v>15.956727518583383</v>
      </c>
      <c r="O87" s="3">
        <v>15.956727518583383</v>
      </c>
      <c r="P87" s="4">
        <f>O87/60</f>
        <v>0.26594545864305641</v>
      </c>
      <c r="Q87" s="182">
        <f>L87</f>
        <v>29.5</v>
      </c>
      <c r="R87" s="182">
        <v>29.5</v>
      </c>
      <c r="S87" s="182">
        <v>1</v>
      </c>
      <c r="X87" s="5">
        <v>0.26594545864305641</v>
      </c>
      <c r="Y87" s="182">
        <v>29.5</v>
      </c>
      <c r="Z87" s="53">
        <v>1.2605073300008105</v>
      </c>
      <c r="AI87" s="489"/>
      <c r="AJ87" s="489"/>
    </row>
    <row r="88" spans="1:37" x14ac:dyDescent="0.25">
      <c r="B88" s="182">
        <v>302319</v>
      </c>
      <c r="C88" s="196">
        <v>20035</v>
      </c>
      <c r="D88" s="197" t="s">
        <v>8</v>
      </c>
      <c r="E88" s="198">
        <v>0.60545138888888894</v>
      </c>
      <c r="F88" s="199">
        <v>0.60545138888888894</v>
      </c>
      <c r="G88" s="182"/>
      <c r="H88" s="182"/>
      <c r="I88" s="182">
        <f>(F88-E88)*86400</f>
        <v>0</v>
      </c>
      <c r="J88" s="2">
        <f>(E89-E88)*86400</f>
        <v>15.999999999989711</v>
      </c>
      <c r="K88" s="182">
        <v>16</v>
      </c>
      <c r="L88" s="182">
        <v>29.58</v>
      </c>
      <c r="M88" s="38">
        <f>L88/K88*0.0113636*60</f>
        <v>1.2605073299999998</v>
      </c>
      <c r="N88" s="3">
        <f>N87+K88</f>
        <v>31.956727518583385</v>
      </c>
      <c r="O88" s="3">
        <v>31.956727518583385</v>
      </c>
      <c r="P88" s="4">
        <f t="shared" ref="P88:P95" si="6">O88/60</f>
        <v>0.53261212530972313</v>
      </c>
      <c r="Q88" s="182">
        <f>Q87+L88</f>
        <v>59.08</v>
      </c>
      <c r="R88" s="182">
        <v>59.08</v>
      </c>
      <c r="S88" s="182">
        <v>2</v>
      </c>
      <c r="X88" s="4">
        <v>0.53261212530972313</v>
      </c>
      <c r="Y88" s="182">
        <v>59.08</v>
      </c>
      <c r="Z88" s="38">
        <v>1.2605073299999998</v>
      </c>
    </row>
    <row r="89" spans="1:37" x14ac:dyDescent="0.25">
      <c r="B89" s="182">
        <v>302319</v>
      </c>
      <c r="C89" s="196">
        <v>20052</v>
      </c>
      <c r="D89" s="197" t="s">
        <v>7</v>
      </c>
      <c r="E89" s="198">
        <v>0.60563657407407401</v>
      </c>
      <c r="F89" s="199">
        <v>0.60592592592592587</v>
      </c>
      <c r="G89" s="182"/>
      <c r="H89" s="182"/>
      <c r="I89" s="182">
        <f t="shared" ref="I89:I94" si="7">(F89-E89)*86400</f>
        <v>25.000000000000711</v>
      </c>
      <c r="J89" s="2">
        <f t="shared" ref="J89:J94" si="8">(E90-E89)*86400</f>
        <v>25.000000000000711</v>
      </c>
      <c r="K89" s="182">
        <v>25</v>
      </c>
      <c r="L89" s="182">
        <v>28.08</v>
      </c>
      <c r="M89" s="38">
        <f t="shared" ref="M89:M94" si="9">L89/K89*0.0113636*60</f>
        <v>0.76581573119999991</v>
      </c>
      <c r="N89" s="3">
        <f t="shared" ref="N89:N95" si="10">N88+K89</f>
        <v>56.956727518583385</v>
      </c>
      <c r="O89" s="3">
        <v>56.956727518583385</v>
      </c>
      <c r="P89" s="4">
        <f t="shared" si="6"/>
        <v>0.94927879197638976</v>
      </c>
      <c r="Q89" s="182">
        <f t="shared" ref="Q89:Q95" si="11">Q88+L89</f>
        <v>87.16</v>
      </c>
      <c r="R89" s="182">
        <v>87.16</v>
      </c>
      <c r="S89" s="182">
        <v>3</v>
      </c>
      <c r="X89" s="4">
        <v>0.94927879197638976</v>
      </c>
      <c r="Y89" s="182">
        <v>87.16</v>
      </c>
      <c r="Z89" s="38">
        <v>0.76581573119999991</v>
      </c>
    </row>
    <row r="90" spans="1:37" x14ac:dyDescent="0.25">
      <c r="B90" s="182">
        <v>302319</v>
      </c>
      <c r="C90" s="196">
        <v>20056</v>
      </c>
      <c r="D90" s="197" t="s">
        <v>9</v>
      </c>
      <c r="E90" s="198">
        <v>0.60592592592592587</v>
      </c>
      <c r="F90" s="199">
        <v>0.60620370370370369</v>
      </c>
      <c r="G90" s="182"/>
      <c r="H90" s="182"/>
      <c r="I90" s="182">
        <f t="shared" si="7"/>
        <v>24.000000000003752</v>
      </c>
      <c r="J90" s="2">
        <f t="shared" si="8"/>
        <v>24.000000000003752</v>
      </c>
      <c r="K90" s="182">
        <v>24</v>
      </c>
      <c r="L90" s="182">
        <v>26</v>
      </c>
      <c r="M90" s="38">
        <f t="shared" si="9"/>
        <v>0.7386339999999999</v>
      </c>
      <c r="N90" s="3">
        <f t="shared" si="10"/>
        <v>80.956727518583392</v>
      </c>
      <c r="O90" s="3">
        <v>80.956727518583392</v>
      </c>
      <c r="P90" s="4">
        <f t="shared" si="6"/>
        <v>1.3492787919763898</v>
      </c>
      <c r="Q90" s="182">
        <f t="shared" si="11"/>
        <v>113.16</v>
      </c>
      <c r="R90" s="182">
        <v>113.16</v>
      </c>
      <c r="S90" s="182">
        <v>4</v>
      </c>
      <c r="X90" s="4">
        <v>1.3492787919763898</v>
      </c>
      <c r="Y90" s="182">
        <v>113.16</v>
      </c>
      <c r="Z90" s="38">
        <v>0.7386339999999999</v>
      </c>
    </row>
    <row r="91" spans="1:37" x14ac:dyDescent="0.25">
      <c r="B91" s="182">
        <v>302319</v>
      </c>
      <c r="C91" s="196">
        <v>20059</v>
      </c>
      <c r="D91" s="197" t="s">
        <v>10</v>
      </c>
      <c r="E91" s="198">
        <v>0.60620370370370369</v>
      </c>
      <c r="F91" s="199">
        <v>0.60620370370370369</v>
      </c>
      <c r="G91" s="182"/>
      <c r="H91" s="182"/>
      <c r="I91" s="182">
        <f t="shared" si="7"/>
        <v>0</v>
      </c>
      <c r="J91" s="2">
        <f t="shared" si="8"/>
        <v>34.000000000002117</v>
      </c>
      <c r="K91" s="182">
        <v>34</v>
      </c>
      <c r="L91" s="182">
        <v>26</v>
      </c>
      <c r="M91" s="38">
        <f t="shared" si="9"/>
        <v>0.52138870588235298</v>
      </c>
      <c r="N91" s="3">
        <f t="shared" si="10"/>
        <v>114.95672751858339</v>
      </c>
      <c r="O91" s="3">
        <v>114.95672751858339</v>
      </c>
      <c r="P91" s="4">
        <f t="shared" si="6"/>
        <v>1.9159454586430564</v>
      </c>
      <c r="Q91" s="182">
        <f t="shared" si="11"/>
        <v>139.16</v>
      </c>
      <c r="R91" s="182">
        <v>139.16</v>
      </c>
      <c r="S91" s="182">
        <v>5</v>
      </c>
      <c r="X91" s="4">
        <v>1.9159454586430564</v>
      </c>
      <c r="Y91" s="182">
        <v>139.16</v>
      </c>
      <c r="Z91" s="38">
        <v>0.52138870588235298</v>
      </c>
    </row>
    <row r="92" spans="1:37" x14ac:dyDescent="0.25">
      <c r="B92" s="182">
        <v>302319</v>
      </c>
      <c r="C92" s="196">
        <v>20056</v>
      </c>
      <c r="D92" s="197" t="s">
        <v>9</v>
      </c>
      <c r="E92" s="198">
        <v>0.60659722222222223</v>
      </c>
      <c r="F92" s="199">
        <v>0.6068634259259259</v>
      </c>
      <c r="G92" s="182"/>
      <c r="H92" s="182"/>
      <c r="I92" s="182">
        <f t="shared" si="7"/>
        <v>22.9999999999972</v>
      </c>
      <c r="J92" s="2">
        <f t="shared" si="8"/>
        <v>22.9999999999972</v>
      </c>
      <c r="K92" s="182">
        <v>23</v>
      </c>
      <c r="L92" s="182">
        <v>28.08</v>
      </c>
      <c r="M92" s="38">
        <f t="shared" si="9"/>
        <v>0.83240840347826084</v>
      </c>
      <c r="N92" s="3">
        <f t="shared" si="10"/>
        <v>137.95672751858339</v>
      </c>
      <c r="O92" s="3">
        <v>137.95672751858339</v>
      </c>
      <c r="P92" s="4">
        <f t="shared" si="6"/>
        <v>2.29927879197639</v>
      </c>
      <c r="Q92" s="182">
        <f t="shared" si="11"/>
        <v>167.24</v>
      </c>
      <c r="R92" s="182">
        <v>167.24</v>
      </c>
      <c r="S92" s="182">
        <v>6</v>
      </c>
      <c r="X92" s="4">
        <v>2.29927879197639</v>
      </c>
      <c r="Y92" s="182">
        <v>167.24</v>
      </c>
      <c r="Z92" s="38">
        <v>0.83240840347826084</v>
      </c>
    </row>
    <row r="93" spans="1:37" x14ac:dyDescent="0.25">
      <c r="B93" s="182">
        <v>302319</v>
      </c>
      <c r="C93" s="196">
        <v>20052</v>
      </c>
      <c r="D93" s="197" t="s">
        <v>7</v>
      </c>
      <c r="E93" s="198">
        <v>0.6068634259259259</v>
      </c>
      <c r="F93" s="199">
        <v>0.6068634259259259</v>
      </c>
      <c r="G93" s="182"/>
      <c r="H93" s="182"/>
      <c r="I93" s="182">
        <f t="shared" si="7"/>
        <v>0</v>
      </c>
      <c r="J93" s="2">
        <f t="shared" si="8"/>
        <v>34.999999999999076</v>
      </c>
      <c r="K93" s="182">
        <v>35</v>
      </c>
      <c r="L93" s="182">
        <v>29.58</v>
      </c>
      <c r="M93" s="38">
        <f t="shared" si="9"/>
        <v>0.57623192228571418</v>
      </c>
      <c r="N93" s="3">
        <f t="shared" si="10"/>
        <v>172.95672751858339</v>
      </c>
      <c r="O93" s="3">
        <v>172.95672751858339</v>
      </c>
      <c r="P93" s="4">
        <f t="shared" si="6"/>
        <v>2.882612125309723</v>
      </c>
      <c r="Q93" s="182">
        <f t="shared" si="11"/>
        <v>196.82</v>
      </c>
      <c r="R93" s="182">
        <v>196.82</v>
      </c>
      <c r="S93" s="182">
        <v>7</v>
      </c>
      <c r="X93" s="4">
        <v>2.882612125309723</v>
      </c>
      <c r="Y93" s="182">
        <v>196.82</v>
      </c>
      <c r="Z93" s="38">
        <v>0.57623192228571418</v>
      </c>
    </row>
    <row r="94" spans="1:37" x14ac:dyDescent="0.25">
      <c r="B94" s="182">
        <v>302319</v>
      </c>
      <c r="C94" s="196">
        <v>20035</v>
      </c>
      <c r="D94" s="197" t="s">
        <v>8</v>
      </c>
      <c r="E94" s="198">
        <v>0.60726851851851849</v>
      </c>
      <c r="F94" s="199">
        <v>0.60754629629629631</v>
      </c>
      <c r="G94" s="182"/>
      <c r="H94" s="182"/>
      <c r="I94" s="182">
        <f t="shared" si="7"/>
        <v>24.000000000003752</v>
      </c>
      <c r="J94" s="2">
        <f t="shared" si="8"/>
        <v>24.000000000003752</v>
      </c>
      <c r="K94" s="182">
        <v>24</v>
      </c>
      <c r="L94" s="182">
        <v>40.5</v>
      </c>
      <c r="M94" s="38">
        <f t="shared" si="9"/>
        <v>1.1505645</v>
      </c>
      <c r="N94" s="3">
        <f t="shared" si="10"/>
        <v>196.95672751858339</v>
      </c>
      <c r="O94" s="3">
        <v>196.95672751858339</v>
      </c>
      <c r="P94" s="4">
        <f t="shared" si="6"/>
        <v>3.2826121253097233</v>
      </c>
      <c r="Q94" s="182">
        <f t="shared" si="11"/>
        <v>237.32</v>
      </c>
      <c r="R94" s="182">
        <v>237.32</v>
      </c>
      <c r="S94" s="182">
        <v>8</v>
      </c>
      <c r="X94" s="4">
        <v>3.2826121253097233</v>
      </c>
      <c r="Y94" s="182">
        <v>237.32</v>
      </c>
      <c r="Z94" s="38">
        <v>1.1505645</v>
      </c>
    </row>
    <row r="95" spans="1:37" x14ac:dyDescent="0.25">
      <c r="B95" s="182">
        <v>302319</v>
      </c>
      <c r="C95" s="200">
        <v>20030</v>
      </c>
      <c r="D95" s="201" t="s">
        <v>6</v>
      </c>
      <c r="E95" s="202">
        <v>0.60754629629629631</v>
      </c>
      <c r="F95" s="203">
        <v>0.60754629629629631</v>
      </c>
      <c r="G95" s="182"/>
      <c r="H95" s="182"/>
      <c r="I95" s="182">
        <f>(F95-E95)*86400</f>
        <v>0</v>
      </c>
      <c r="J95" s="53">
        <f>L95*J94/L94</f>
        <v>6.5185185185195378</v>
      </c>
      <c r="K95" s="38">
        <v>6.5185185185195378</v>
      </c>
      <c r="L95" s="182">
        <v>11</v>
      </c>
      <c r="M95" s="38">
        <f>L95/K95*0.0113636*60</f>
        <v>1.1505644999998201</v>
      </c>
      <c r="N95" s="3">
        <f t="shared" si="10"/>
        <v>203.47524603710292</v>
      </c>
      <c r="O95" s="3">
        <v>203.47524603710292</v>
      </c>
      <c r="P95" s="4">
        <f t="shared" si="6"/>
        <v>3.3912541006183821</v>
      </c>
      <c r="Q95" s="182">
        <f t="shared" si="11"/>
        <v>248.32</v>
      </c>
      <c r="R95" s="182">
        <v>248.32</v>
      </c>
      <c r="X95" s="4">
        <v>3.3912541006183821</v>
      </c>
      <c r="Y95" s="182">
        <v>248.32</v>
      </c>
      <c r="Z95" s="38">
        <v>1.1505644999998201</v>
      </c>
      <c r="AC95" s="483">
        <v>302319</v>
      </c>
      <c r="AD95" s="483">
        <v>20032</v>
      </c>
      <c r="AE95" s="485">
        <v>42622</v>
      </c>
      <c r="AF95" s="483">
        <v>1</v>
      </c>
      <c r="AG95" s="483">
        <v>248.32</v>
      </c>
      <c r="AH95" s="381">
        <v>0.60481481481481481</v>
      </c>
      <c r="AI95" s="489" t="s">
        <v>817</v>
      </c>
      <c r="AJ95" s="489">
        <v>1.052203</v>
      </c>
      <c r="AK95" s="381">
        <v>0.60754629629629631</v>
      </c>
    </row>
    <row r="96" spans="1:37" x14ac:dyDescent="0.25">
      <c r="B96" s="182">
        <v>302319</v>
      </c>
      <c r="C96" s="183">
        <v>20032</v>
      </c>
      <c r="D96" s="182" t="s">
        <v>618</v>
      </c>
      <c r="E96" s="1">
        <v>0.60777777777777775</v>
      </c>
      <c r="F96" s="1">
        <v>0.60777777777777775</v>
      </c>
      <c r="G96" s="182" t="s">
        <v>566</v>
      </c>
      <c r="H96" s="182" t="s">
        <v>566</v>
      </c>
      <c r="M96" s="38">
        <f>AVERAGE(M88:M94)</f>
        <v>0.83507865612090393</v>
      </c>
    </row>
    <row r="97" spans="1:37" s="182" customFormat="1" x14ac:dyDescent="0.25">
      <c r="A97" s="40"/>
      <c r="C97" s="52"/>
      <c r="E97" s="1"/>
      <c r="F97" s="1"/>
      <c r="AI97" s="489"/>
      <c r="AJ97" s="489"/>
    </row>
    <row r="98" spans="1:37" x14ac:dyDescent="0.25">
      <c r="B98" s="182">
        <v>302319</v>
      </c>
      <c r="C98" s="192">
        <v>20017</v>
      </c>
      <c r="D98" s="193" t="s">
        <v>5</v>
      </c>
      <c r="E98" s="194">
        <v>0.66273148148148142</v>
      </c>
      <c r="F98" s="195">
        <v>0.66297453703703701</v>
      </c>
      <c r="G98" s="182"/>
      <c r="H98" s="182"/>
      <c r="I98" s="182">
        <f>(F98-E98)*86400</f>
        <v>21.000000000003283</v>
      </c>
      <c r="J98" s="2">
        <f>L98*J99/L99</f>
        <v>10.819836552748756</v>
      </c>
      <c r="K98" s="3">
        <v>10.819836552748756</v>
      </c>
      <c r="L98" s="182">
        <v>15.33</v>
      </c>
      <c r="M98" s="38">
        <f>L98/K98*0.0113636*60</f>
        <v>0.96602561684211685</v>
      </c>
      <c r="N98" s="3">
        <f>K98</f>
        <v>10.819836552748756</v>
      </c>
      <c r="O98" s="3">
        <v>10.819836552748756</v>
      </c>
      <c r="P98" s="4">
        <f>O98/60</f>
        <v>0.18033060921247926</v>
      </c>
      <c r="Q98" s="182">
        <f>L98</f>
        <v>15.33</v>
      </c>
      <c r="R98" s="182">
        <v>15.33</v>
      </c>
      <c r="S98" s="182">
        <v>1</v>
      </c>
      <c r="X98" s="4">
        <v>0.18033060921247926</v>
      </c>
      <c r="Y98" s="182">
        <v>15.33</v>
      </c>
      <c r="Z98" s="38">
        <v>0.96602561684211685</v>
      </c>
    </row>
    <row r="99" spans="1:37" x14ac:dyDescent="0.25">
      <c r="B99" s="182">
        <v>302319</v>
      </c>
      <c r="C99" s="196">
        <v>20021</v>
      </c>
      <c r="D99" s="197" t="s">
        <v>0</v>
      </c>
      <c r="E99" s="198">
        <v>0.66297453703703701</v>
      </c>
      <c r="F99" s="199">
        <v>0.66319444444444442</v>
      </c>
      <c r="G99" s="182"/>
      <c r="H99" s="182"/>
      <c r="I99" s="182">
        <f>(F99-E99)*86400</f>
        <v>18.999999999999773</v>
      </c>
      <c r="J99" s="2">
        <f>(E100-E99)*86400</f>
        <v>18.999999999999773</v>
      </c>
      <c r="K99" s="182">
        <v>19</v>
      </c>
      <c r="L99" s="182">
        <v>26.92</v>
      </c>
      <c r="M99" s="38">
        <f>L99/K99*0.0113636*60</f>
        <v>0.96602561684210531</v>
      </c>
      <c r="N99" s="3">
        <f>N98+K99</f>
        <v>29.819836552748754</v>
      </c>
      <c r="O99" s="3">
        <v>29.819836552748754</v>
      </c>
      <c r="P99" s="4">
        <f t="shared" ref="P99:P108" si="12">O99/60</f>
        <v>0.49699727587914588</v>
      </c>
      <c r="Q99" s="182">
        <f>Q98+L99</f>
        <v>42.25</v>
      </c>
      <c r="R99" s="182">
        <v>42.25</v>
      </c>
      <c r="S99" s="182">
        <v>2</v>
      </c>
      <c r="X99" s="4">
        <v>0.49699727587914588</v>
      </c>
      <c r="Y99" s="182">
        <v>42.25</v>
      </c>
      <c r="Z99" s="38">
        <v>0.96602561684210531</v>
      </c>
    </row>
    <row r="100" spans="1:37" x14ac:dyDescent="0.25">
      <c r="B100" s="182">
        <v>302319</v>
      </c>
      <c r="C100" s="196">
        <v>20010</v>
      </c>
      <c r="D100" s="197" t="s">
        <v>1</v>
      </c>
      <c r="E100" s="198">
        <v>0.66319444444444442</v>
      </c>
      <c r="F100" s="199">
        <v>0.66319444444444442</v>
      </c>
      <c r="G100" s="182"/>
      <c r="H100" s="182"/>
      <c r="I100" s="182">
        <f t="shared" ref="I100:I107" si="13">(F100-E100)*86400</f>
        <v>0</v>
      </c>
      <c r="J100" s="2">
        <f t="shared" ref="J100:J107" si="14">(E101-E100)*86400</f>
        <v>30.00000000000469</v>
      </c>
      <c r="K100" s="182">
        <v>30</v>
      </c>
      <c r="L100" s="182">
        <v>31.17</v>
      </c>
      <c r="M100" s="38">
        <f t="shared" ref="M100:M107" si="15">L100/K100*0.0113636*60</f>
        <v>0.7084068240000001</v>
      </c>
      <c r="N100" s="3">
        <f t="shared" ref="N100:N108" si="16">N99+K100</f>
        <v>59.819836552748754</v>
      </c>
      <c r="O100" s="3">
        <v>59.819836552748754</v>
      </c>
      <c r="P100" s="4">
        <f t="shared" si="12"/>
        <v>0.99699727587914588</v>
      </c>
      <c r="Q100" s="182">
        <f t="shared" ref="Q100:Q108" si="17">Q99+L100</f>
        <v>73.42</v>
      </c>
      <c r="R100" s="182">
        <v>73.42</v>
      </c>
      <c r="S100" s="182">
        <v>3</v>
      </c>
      <c r="X100" s="4">
        <v>0.99699727587914588</v>
      </c>
      <c r="Y100" s="182">
        <v>73.42</v>
      </c>
      <c r="Z100" s="38">
        <v>0.7084068240000001</v>
      </c>
    </row>
    <row r="101" spans="1:37" x14ac:dyDescent="0.25">
      <c r="B101" s="182">
        <v>302319</v>
      </c>
      <c r="C101" s="196">
        <v>20004</v>
      </c>
      <c r="D101" s="197" t="s">
        <v>2</v>
      </c>
      <c r="E101" s="198">
        <v>0.6635416666666667</v>
      </c>
      <c r="F101" s="199">
        <v>0.6635416666666667</v>
      </c>
      <c r="G101" s="182"/>
      <c r="H101" s="182"/>
      <c r="I101" s="182">
        <f t="shared" si="13"/>
        <v>0</v>
      </c>
      <c r="J101" s="2">
        <f t="shared" si="14"/>
        <v>32.999999999995566</v>
      </c>
      <c r="K101" s="182">
        <v>33</v>
      </c>
      <c r="L101" s="182">
        <v>26.5</v>
      </c>
      <c r="M101" s="38">
        <f t="shared" si="15"/>
        <v>0.54751890909090906</v>
      </c>
      <c r="N101" s="3">
        <f t="shared" si="16"/>
        <v>92.819836552748754</v>
      </c>
      <c r="O101" s="3">
        <v>92.819836552748754</v>
      </c>
      <c r="P101" s="4">
        <f t="shared" si="12"/>
        <v>1.5469972758791459</v>
      </c>
      <c r="Q101" s="182">
        <f t="shared" si="17"/>
        <v>99.92</v>
      </c>
      <c r="R101" s="182">
        <v>99.92</v>
      </c>
      <c r="S101" s="182">
        <v>4</v>
      </c>
      <c r="X101" s="4">
        <v>1.5469972758791459</v>
      </c>
      <c r="Y101" s="182">
        <v>99.92</v>
      </c>
      <c r="Z101" s="38">
        <v>0.54751890909090906</v>
      </c>
    </row>
    <row r="102" spans="1:37" x14ac:dyDescent="0.25">
      <c r="B102" s="182">
        <v>302319</v>
      </c>
      <c r="C102" s="196">
        <v>20013</v>
      </c>
      <c r="D102" s="197" t="s">
        <v>36</v>
      </c>
      <c r="E102" s="198">
        <v>0.66392361111111109</v>
      </c>
      <c r="F102" s="199">
        <v>0.66434027777777771</v>
      </c>
      <c r="G102" s="182"/>
      <c r="H102" s="182"/>
      <c r="I102" s="182">
        <f t="shared" si="13"/>
        <v>35.999999999996035</v>
      </c>
      <c r="J102" s="2">
        <f t="shared" si="14"/>
        <v>35.999999999996035</v>
      </c>
      <c r="K102" s="182">
        <v>36</v>
      </c>
      <c r="L102" s="182">
        <v>28.58</v>
      </c>
      <c r="M102" s="38">
        <f t="shared" si="15"/>
        <v>0.54128614666666663</v>
      </c>
      <c r="N102" s="3">
        <f t="shared" si="16"/>
        <v>128.81983655274877</v>
      </c>
      <c r="O102" s="3">
        <v>128.81983655274877</v>
      </c>
      <c r="P102" s="4">
        <f t="shared" si="12"/>
        <v>2.146997275879146</v>
      </c>
      <c r="Q102" s="182">
        <f t="shared" si="17"/>
        <v>128.5</v>
      </c>
      <c r="R102" s="182">
        <v>128.5</v>
      </c>
      <c r="S102" s="182">
        <v>5</v>
      </c>
      <c r="X102" s="4">
        <v>2.146997275879146</v>
      </c>
      <c r="Y102" s="182">
        <v>128.5</v>
      </c>
      <c r="Z102" s="38">
        <v>0.54128614666666663</v>
      </c>
    </row>
    <row r="103" spans="1:37" x14ac:dyDescent="0.25">
      <c r="B103" s="182">
        <v>302319</v>
      </c>
      <c r="C103" s="196">
        <v>20015</v>
      </c>
      <c r="D103" s="197" t="s">
        <v>37</v>
      </c>
      <c r="E103" s="198">
        <v>0.66434027777777771</v>
      </c>
      <c r="F103" s="199">
        <v>0.66434027777777771</v>
      </c>
      <c r="G103" s="182"/>
      <c r="H103" s="182"/>
      <c r="I103" s="182">
        <f t="shared" si="13"/>
        <v>0</v>
      </c>
      <c r="J103" s="2">
        <f t="shared" si="14"/>
        <v>290.00000000001017</v>
      </c>
      <c r="K103" s="182">
        <v>290</v>
      </c>
      <c r="L103" s="182">
        <v>28.58</v>
      </c>
      <c r="M103" s="38">
        <f t="shared" si="15"/>
        <v>6.7194142344827582E-2</v>
      </c>
      <c r="N103" s="3">
        <f t="shared" si="16"/>
        <v>418.81983655274877</v>
      </c>
      <c r="O103" s="3">
        <v>418.81983655274877</v>
      </c>
      <c r="P103" s="4">
        <f t="shared" si="12"/>
        <v>6.9803306092124791</v>
      </c>
      <c r="Q103" s="182">
        <f t="shared" si="17"/>
        <v>157.07999999999998</v>
      </c>
      <c r="R103" s="182">
        <v>157.07999999999998</v>
      </c>
      <c r="S103" s="182">
        <v>6</v>
      </c>
      <c r="X103" s="4">
        <v>6.9803306092124791</v>
      </c>
      <c r="Y103" s="182">
        <v>157.07999999999998</v>
      </c>
      <c r="Z103" s="38">
        <v>6.7194142344827582E-2</v>
      </c>
    </row>
    <row r="104" spans="1:37" x14ac:dyDescent="0.25">
      <c r="B104" s="182">
        <v>302319</v>
      </c>
      <c r="C104" s="196">
        <v>20013</v>
      </c>
      <c r="D104" s="197" t="s">
        <v>36</v>
      </c>
      <c r="E104" s="198">
        <v>0.66769675925925931</v>
      </c>
      <c r="F104" s="199">
        <v>0.66769675925925931</v>
      </c>
      <c r="G104" s="182"/>
      <c r="H104" s="182"/>
      <c r="I104" s="182">
        <f t="shared" si="13"/>
        <v>0</v>
      </c>
      <c r="J104" s="2">
        <f t="shared" si="14"/>
        <v>32.999999999995566</v>
      </c>
      <c r="K104" s="182">
        <v>33</v>
      </c>
      <c r="L104" s="182">
        <v>26.5</v>
      </c>
      <c r="M104" s="38">
        <f t="shared" si="15"/>
        <v>0.54751890909090906</v>
      </c>
      <c r="N104" s="3">
        <f t="shared" si="16"/>
        <v>451.81983655274877</v>
      </c>
      <c r="O104" s="3">
        <v>451.81983655274877</v>
      </c>
      <c r="P104" s="4">
        <f t="shared" si="12"/>
        <v>7.5303306092124798</v>
      </c>
      <c r="Q104" s="182">
        <f t="shared" si="17"/>
        <v>183.57999999999998</v>
      </c>
      <c r="R104" s="182">
        <v>183.57999999999998</v>
      </c>
      <c r="S104" s="182">
        <v>7</v>
      </c>
      <c r="X104" s="4">
        <v>7.5303306092124798</v>
      </c>
      <c r="Y104" s="182">
        <v>183.57999999999998</v>
      </c>
      <c r="Z104" s="38">
        <v>0.54751890909090906</v>
      </c>
    </row>
    <row r="105" spans="1:37" x14ac:dyDescent="0.25">
      <c r="B105" s="182">
        <v>302319</v>
      </c>
      <c r="C105" s="196">
        <v>20004</v>
      </c>
      <c r="D105" s="197" t="s">
        <v>2</v>
      </c>
      <c r="E105" s="198">
        <v>0.6680787037037037</v>
      </c>
      <c r="F105" s="199">
        <v>0.66829861111111111</v>
      </c>
      <c r="G105" s="182"/>
      <c r="H105" s="182"/>
      <c r="I105" s="182">
        <f t="shared" si="13"/>
        <v>18.999999999999773</v>
      </c>
      <c r="J105" s="2">
        <f t="shared" si="14"/>
        <v>18.999999999999773</v>
      </c>
      <c r="K105" s="182">
        <v>19</v>
      </c>
      <c r="L105" s="182">
        <v>31.17</v>
      </c>
      <c r="M105" s="38">
        <f t="shared" si="15"/>
        <v>1.1185370905263159</v>
      </c>
      <c r="N105" s="3">
        <f t="shared" si="16"/>
        <v>470.81983655274877</v>
      </c>
      <c r="O105" s="3">
        <v>470.81983655274877</v>
      </c>
      <c r="P105" s="4">
        <f t="shared" si="12"/>
        <v>7.8469972758791462</v>
      </c>
      <c r="Q105" s="182">
        <f t="shared" si="17"/>
        <v>214.75</v>
      </c>
      <c r="R105" s="182">
        <v>214.75</v>
      </c>
      <c r="S105" s="182">
        <v>8</v>
      </c>
      <c r="X105" s="4">
        <v>7.8469972758791462</v>
      </c>
      <c r="Y105" s="182">
        <v>214.75</v>
      </c>
      <c r="Z105" s="38">
        <v>1.1185370905263159</v>
      </c>
    </row>
    <row r="106" spans="1:37" x14ac:dyDescent="0.25">
      <c r="B106" s="182">
        <v>302319</v>
      </c>
      <c r="C106" s="196">
        <v>20010</v>
      </c>
      <c r="D106" s="197" t="s">
        <v>1</v>
      </c>
      <c r="E106" s="198">
        <v>0.66829861111111111</v>
      </c>
      <c r="F106" s="199">
        <v>0.66849537037037043</v>
      </c>
      <c r="G106" s="182"/>
      <c r="H106" s="182"/>
      <c r="I106" s="182">
        <f t="shared" si="13"/>
        <v>17.000000000005855</v>
      </c>
      <c r="J106" s="2">
        <f t="shared" si="14"/>
        <v>17.000000000005855</v>
      </c>
      <c r="K106" s="182">
        <v>17</v>
      </c>
      <c r="L106" s="182">
        <v>26.92</v>
      </c>
      <c r="M106" s="38">
        <f t="shared" si="15"/>
        <v>1.0796756894117649</v>
      </c>
      <c r="N106" s="3">
        <f t="shared" si="16"/>
        <v>487.81983655274877</v>
      </c>
      <c r="O106" s="3">
        <v>487.81983655274877</v>
      </c>
      <c r="P106" s="4">
        <f t="shared" si="12"/>
        <v>8.1303306092124803</v>
      </c>
      <c r="Q106" s="182">
        <f t="shared" si="17"/>
        <v>241.67000000000002</v>
      </c>
      <c r="R106" s="182">
        <v>241.67000000000002</v>
      </c>
      <c r="S106" s="182">
        <v>9</v>
      </c>
      <c r="X106" s="4">
        <v>8.1303306092124803</v>
      </c>
      <c r="Y106" s="182">
        <v>241.67000000000002</v>
      </c>
      <c r="Z106" s="38">
        <v>1.0796756894117649</v>
      </c>
    </row>
    <row r="107" spans="1:37" x14ac:dyDescent="0.25">
      <c r="B107" s="182">
        <v>302319</v>
      </c>
      <c r="C107" s="196">
        <v>20021</v>
      </c>
      <c r="D107" s="197" t="s">
        <v>0</v>
      </c>
      <c r="E107" s="198">
        <v>0.66849537037037043</v>
      </c>
      <c r="F107" s="199">
        <v>0.66849537037037043</v>
      </c>
      <c r="G107" s="182"/>
      <c r="H107" s="182"/>
      <c r="I107" s="182">
        <f t="shared" si="13"/>
        <v>0</v>
      </c>
      <c r="J107" s="2">
        <f t="shared" si="14"/>
        <v>44.999999999997442</v>
      </c>
      <c r="K107" s="182">
        <v>45</v>
      </c>
      <c r="L107" s="182">
        <v>26.33</v>
      </c>
      <c r="M107" s="38">
        <f t="shared" si="15"/>
        <v>0.39893811733333323</v>
      </c>
      <c r="N107" s="3">
        <f t="shared" si="16"/>
        <v>532.81983655274871</v>
      </c>
      <c r="O107" s="3">
        <v>532.81983655274871</v>
      </c>
      <c r="P107" s="4">
        <f t="shared" si="12"/>
        <v>8.8803306092124785</v>
      </c>
      <c r="Q107" s="182">
        <f t="shared" si="17"/>
        <v>268</v>
      </c>
      <c r="R107" s="182">
        <v>268</v>
      </c>
      <c r="S107" s="182">
        <v>10</v>
      </c>
      <c r="X107" s="4">
        <v>8.8803306092124785</v>
      </c>
      <c r="Y107" s="182">
        <v>268</v>
      </c>
      <c r="Z107" s="38">
        <v>0.39893811733333323</v>
      </c>
    </row>
    <row r="108" spans="1:37" x14ac:dyDescent="0.25">
      <c r="B108" s="182">
        <v>302319</v>
      </c>
      <c r="C108" s="200">
        <v>20017</v>
      </c>
      <c r="D108" s="201" t="s">
        <v>5</v>
      </c>
      <c r="E108" s="202">
        <v>0.66901620370370374</v>
      </c>
      <c r="F108" s="203">
        <v>0.66938657407407398</v>
      </c>
      <c r="G108" s="182"/>
      <c r="H108" s="182"/>
      <c r="I108" s="182">
        <f>(F108-E108)*86400</f>
        <v>31.999999999989015</v>
      </c>
      <c r="J108" s="53">
        <f>L108*J107/L107</f>
        <v>18.799848082034632</v>
      </c>
      <c r="K108" s="38">
        <v>18.799848082034632</v>
      </c>
      <c r="L108" s="182">
        <v>11</v>
      </c>
      <c r="M108" s="38">
        <f>L108/K108*0.0113636*60</f>
        <v>0.39893811733335599</v>
      </c>
      <c r="N108" s="3">
        <f t="shared" si="16"/>
        <v>551.61968463478331</v>
      </c>
      <c r="O108" s="3">
        <v>551.61968463478331</v>
      </c>
      <c r="P108" s="4">
        <f t="shared" si="12"/>
        <v>9.1936614105797219</v>
      </c>
      <c r="Q108" s="182">
        <f t="shared" si="17"/>
        <v>279</v>
      </c>
      <c r="R108" s="182">
        <v>279</v>
      </c>
      <c r="X108" s="4">
        <v>9.1936614105797219</v>
      </c>
      <c r="Y108" s="182">
        <v>279</v>
      </c>
      <c r="Z108" s="38">
        <v>0.39893811733335599</v>
      </c>
      <c r="AC108" s="483">
        <v>302319</v>
      </c>
      <c r="AD108" s="483">
        <v>20032</v>
      </c>
      <c r="AE108" s="485">
        <v>42622</v>
      </c>
      <c r="AF108" s="483">
        <v>2</v>
      </c>
      <c r="AG108" s="483">
        <v>279</v>
      </c>
      <c r="AH108" s="381">
        <v>0.66273148148148142</v>
      </c>
      <c r="AI108" s="489" t="s">
        <v>818</v>
      </c>
      <c r="AJ108" s="489">
        <v>0.51381200000000005</v>
      </c>
      <c r="AK108" s="381">
        <v>0.66901620370370374</v>
      </c>
    </row>
    <row r="109" spans="1:37" x14ac:dyDescent="0.25">
      <c r="B109" s="182">
        <v>302319</v>
      </c>
      <c r="C109" s="183">
        <v>20032</v>
      </c>
      <c r="D109" s="182" t="s">
        <v>618</v>
      </c>
      <c r="E109" s="1">
        <v>0.66938657407407398</v>
      </c>
      <c r="F109" s="1">
        <v>0.66938657407407398</v>
      </c>
      <c r="G109" s="182" t="s">
        <v>566</v>
      </c>
      <c r="H109" s="182" t="s">
        <v>566</v>
      </c>
      <c r="M109" s="38">
        <f>AVERAGE(M99:M107)</f>
        <v>0.66390016058964796</v>
      </c>
    </row>
    <row r="110" spans="1:37" s="182" customFormat="1" x14ac:dyDescent="0.25">
      <c r="A110" s="40"/>
      <c r="AI110" s="489"/>
      <c r="AJ110" s="489"/>
    </row>
    <row r="111" spans="1:37" s="182" customFormat="1" x14ac:dyDescent="0.25">
      <c r="A111" s="40"/>
      <c r="AI111" s="489"/>
      <c r="AJ111" s="489"/>
    </row>
    <row r="112" spans="1:37" x14ac:dyDescent="0.25">
      <c r="A112" s="40">
        <v>42623</v>
      </c>
      <c r="B112" s="182">
        <v>302319</v>
      </c>
      <c r="C112" s="183">
        <v>20032</v>
      </c>
      <c r="D112" s="182" t="s">
        <v>618</v>
      </c>
      <c r="E112" s="1">
        <v>0.15820601851851854</v>
      </c>
      <c r="F112" s="1">
        <v>0.15820601851851854</v>
      </c>
      <c r="G112" s="182" t="s">
        <v>566</v>
      </c>
      <c r="H112" s="182" t="s">
        <v>566</v>
      </c>
    </row>
    <row r="113" spans="2:37" x14ac:dyDescent="0.25">
      <c r="B113" s="182">
        <v>302319</v>
      </c>
      <c r="C113" s="192">
        <v>20030</v>
      </c>
      <c r="D113" s="193" t="s">
        <v>6</v>
      </c>
      <c r="E113" s="194">
        <v>0.47447916666666662</v>
      </c>
      <c r="F113" s="195">
        <v>0.47447916666666662</v>
      </c>
      <c r="G113" s="182"/>
      <c r="H113" s="182"/>
      <c r="I113" s="182">
        <f>(F113-E113)*86400</f>
        <v>0</v>
      </c>
      <c r="J113" s="2">
        <f>L113*J114/L114</f>
        <v>19.945909398238797</v>
      </c>
      <c r="K113" s="3">
        <v>19.945909398238797</v>
      </c>
      <c r="L113" s="182">
        <v>29.5</v>
      </c>
      <c r="M113" s="38">
        <f>L113/K113*0.0113636*60</f>
        <v>1.0084058640001647</v>
      </c>
      <c r="N113" s="3">
        <f>K113</f>
        <v>19.945909398238797</v>
      </c>
      <c r="O113" s="3">
        <v>19.945909398238797</v>
      </c>
      <c r="P113" s="4">
        <f>O113/60</f>
        <v>0.33243182330397997</v>
      </c>
      <c r="Q113" s="182">
        <f>L113</f>
        <v>29.5</v>
      </c>
      <c r="R113" s="182">
        <v>29.5</v>
      </c>
      <c r="S113" s="182">
        <v>1</v>
      </c>
      <c r="X113" s="4">
        <v>0.33243182330397997</v>
      </c>
      <c r="Y113" s="182">
        <v>29.5</v>
      </c>
      <c r="Z113" s="38">
        <v>1.0084058640001647</v>
      </c>
    </row>
    <row r="114" spans="2:37" x14ac:dyDescent="0.25">
      <c r="B114" s="182">
        <v>302319</v>
      </c>
      <c r="C114" s="196">
        <v>20035</v>
      </c>
      <c r="D114" s="197" t="s">
        <v>8</v>
      </c>
      <c r="E114" s="198">
        <v>0.47490740740740739</v>
      </c>
      <c r="F114" s="199">
        <v>0.47513888888888883</v>
      </c>
      <c r="G114" s="182"/>
      <c r="H114" s="182"/>
      <c r="I114" s="182">
        <f>(F114-E114)*86400</f>
        <v>19.999999999996732</v>
      </c>
      <c r="J114" s="2">
        <f>(E115-E114)*86400</f>
        <v>19.999999999996732</v>
      </c>
      <c r="K114" s="182">
        <v>20</v>
      </c>
      <c r="L114" s="182">
        <v>29.58</v>
      </c>
      <c r="M114" s="38">
        <f>L114/K114*0.0113636*60</f>
        <v>1.0084058639999998</v>
      </c>
      <c r="N114" s="3">
        <f>N113+K114</f>
        <v>39.945909398238797</v>
      </c>
      <c r="O114" s="3">
        <v>39.945909398238797</v>
      </c>
      <c r="P114" s="4">
        <f t="shared" ref="P114:P127" si="18">O114/60</f>
        <v>0.66576515663731328</v>
      </c>
      <c r="Q114" s="182">
        <f>Q113+L114</f>
        <v>59.08</v>
      </c>
      <c r="R114" s="182">
        <v>59.08</v>
      </c>
      <c r="S114" s="182">
        <v>2</v>
      </c>
      <c r="X114" s="4">
        <v>0.66576515663731328</v>
      </c>
      <c r="Y114" s="182">
        <v>59.08</v>
      </c>
      <c r="Z114" s="38">
        <v>1.0084058639999998</v>
      </c>
    </row>
    <row r="115" spans="2:37" x14ac:dyDescent="0.25">
      <c r="B115" s="182">
        <v>302319</v>
      </c>
      <c r="C115" s="196">
        <v>20052</v>
      </c>
      <c r="D115" s="197" t="s">
        <v>7</v>
      </c>
      <c r="E115" s="198">
        <v>0.47513888888888883</v>
      </c>
      <c r="F115" s="199">
        <v>0.47513888888888883</v>
      </c>
      <c r="G115" s="182"/>
      <c r="H115" s="182"/>
      <c r="I115" s="182">
        <f t="shared" ref="I115:I126" si="19">(F115-E115)*86400</f>
        <v>0</v>
      </c>
      <c r="J115" s="2">
        <f t="shared" ref="J115:J126" si="20">(E116-E115)*86400</f>
        <v>25.000000000000711</v>
      </c>
      <c r="K115" s="182">
        <v>25</v>
      </c>
      <c r="L115" s="182">
        <v>28.08</v>
      </c>
      <c r="M115" s="38">
        <f t="shared" ref="M115:M126" si="21">L115/K115*0.0113636*60</f>
        <v>0.76581573119999991</v>
      </c>
      <c r="N115" s="3">
        <f t="shared" ref="N115:N127" si="22">N114+K115</f>
        <v>64.945909398238797</v>
      </c>
      <c r="O115" s="3">
        <v>64.945909398238797</v>
      </c>
      <c r="P115" s="4">
        <f t="shared" si="18"/>
        <v>1.08243182330398</v>
      </c>
      <c r="Q115" s="182">
        <f t="shared" ref="Q115:Q127" si="23">Q114+L115</f>
        <v>87.16</v>
      </c>
      <c r="R115" s="182">
        <v>87.16</v>
      </c>
      <c r="S115" s="182">
        <v>3</v>
      </c>
      <c r="X115" s="4">
        <v>1.08243182330398</v>
      </c>
      <c r="Y115" s="182">
        <v>87.16</v>
      </c>
      <c r="Z115" s="38">
        <v>0.76581573119999991</v>
      </c>
    </row>
    <row r="116" spans="2:37" x14ac:dyDescent="0.25">
      <c r="B116" s="182">
        <v>302319</v>
      </c>
      <c r="C116" s="196">
        <v>20056</v>
      </c>
      <c r="D116" s="197" t="s">
        <v>9</v>
      </c>
      <c r="E116" s="198">
        <v>0.47542824074074069</v>
      </c>
      <c r="F116" s="199">
        <v>0.47587962962962965</v>
      </c>
      <c r="G116" s="182"/>
      <c r="H116" s="182"/>
      <c r="I116" s="210">
        <f t="shared" si="19"/>
        <v>39.000000000006096</v>
      </c>
      <c r="J116" s="211">
        <f t="shared" si="20"/>
        <v>39.000000000006096</v>
      </c>
      <c r="K116" s="210">
        <v>39</v>
      </c>
      <c r="L116" s="210">
        <v>41.67</v>
      </c>
      <c r="M116" s="38">
        <f t="shared" si="21"/>
        <v>0.72849417230769231</v>
      </c>
      <c r="N116" s="3">
        <f t="shared" si="22"/>
        <v>103.9459093982388</v>
      </c>
      <c r="O116" s="3">
        <v>103.9459093982388</v>
      </c>
      <c r="P116" s="4">
        <f t="shared" si="18"/>
        <v>1.7324318233039799</v>
      </c>
      <c r="Q116" s="182">
        <f t="shared" si="23"/>
        <v>128.82999999999998</v>
      </c>
      <c r="R116" s="182">
        <v>128.82999999999998</v>
      </c>
      <c r="S116" s="182">
        <v>4</v>
      </c>
      <c r="T116" s="173">
        <v>1</v>
      </c>
      <c r="U116" s="173">
        <v>2</v>
      </c>
      <c r="V116" s="173">
        <v>59</v>
      </c>
      <c r="X116" s="4">
        <v>1.7324318233039799</v>
      </c>
      <c r="Y116" s="182">
        <v>128.82999999999998</v>
      </c>
      <c r="Z116" s="38">
        <v>0.72849417230769231</v>
      </c>
    </row>
    <row r="117" spans="2:37" x14ac:dyDescent="0.25">
      <c r="B117" s="182">
        <v>302319</v>
      </c>
      <c r="C117" s="196">
        <v>20044</v>
      </c>
      <c r="D117" s="197" t="s">
        <v>180</v>
      </c>
      <c r="E117" s="198">
        <v>0.47587962962962965</v>
      </c>
      <c r="F117" s="199">
        <v>0.47587962962962965</v>
      </c>
      <c r="G117" s="182"/>
      <c r="H117" s="182"/>
      <c r="I117" s="182">
        <f t="shared" si="19"/>
        <v>0</v>
      </c>
      <c r="J117" s="2">
        <f t="shared" si="20"/>
        <v>18.999999999999773</v>
      </c>
      <c r="K117" s="182">
        <v>19</v>
      </c>
      <c r="L117" s="182">
        <v>24.5</v>
      </c>
      <c r="M117" s="38">
        <f t="shared" si="21"/>
        <v>0.87918378947368414</v>
      </c>
      <c r="N117" s="3">
        <f t="shared" si="22"/>
        <v>122.9459093982388</v>
      </c>
      <c r="O117" s="3">
        <v>122.9459093982388</v>
      </c>
      <c r="P117" s="4">
        <f t="shared" si="18"/>
        <v>2.0490984899706466</v>
      </c>
      <c r="Q117" s="182">
        <f t="shared" si="23"/>
        <v>153.32999999999998</v>
      </c>
      <c r="R117" s="182">
        <v>153.32999999999998</v>
      </c>
      <c r="S117" s="182">
        <v>5</v>
      </c>
      <c r="X117" s="4">
        <v>2.0490984899706466</v>
      </c>
      <c r="Y117" s="182">
        <v>153.32999999999998</v>
      </c>
      <c r="Z117" s="38">
        <v>0.87918378947368414</v>
      </c>
    </row>
    <row r="118" spans="2:37" x14ac:dyDescent="0.25">
      <c r="B118" s="182">
        <v>302319</v>
      </c>
      <c r="C118" s="196">
        <v>20045</v>
      </c>
      <c r="D118" s="197" t="s">
        <v>14</v>
      </c>
      <c r="E118" s="198">
        <v>0.47609953703703706</v>
      </c>
      <c r="F118" s="199">
        <v>0.47638888888888892</v>
      </c>
      <c r="G118" s="182"/>
      <c r="H118" s="182"/>
      <c r="I118" s="182">
        <f t="shared" si="19"/>
        <v>25.000000000000711</v>
      </c>
      <c r="J118" s="2">
        <f t="shared" si="20"/>
        <v>25.000000000000711</v>
      </c>
      <c r="K118" s="182">
        <v>25</v>
      </c>
      <c r="L118" s="182">
        <v>36</v>
      </c>
      <c r="M118" s="38">
        <f t="shared" si="21"/>
        <v>0.98181504000000008</v>
      </c>
      <c r="N118" s="3">
        <f t="shared" si="22"/>
        <v>147.9459093982388</v>
      </c>
      <c r="O118" s="3">
        <v>147.9459093982388</v>
      </c>
      <c r="P118" s="4">
        <f t="shared" si="18"/>
        <v>2.4657651566373131</v>
      </c>
      <c r="Q118" s="182">
        <f t="shared" si="23"/>
        <v>189.32999999999998</v>
      </c>
      <c r="R118" s="182">
        <v>189.32999999999998</v>
      </c>
      <c r="S118" s="182">
        <v>6</v>
      </c>
      <c r="X118" s="4">
        <v>2.4657651566373131</v>
      </c>
      <c r="Y118" s="182">
        <v>189.32999999999998</v>
      </c>
      <c r="Z118" s="38">
        <v>0.98181504000000008</v>
      </c>
    </row>
    <row r="119" spans="2:37" x14ac:dyDescent="0.25">
      <c r="B119" s="182">
        <v>302319</v>
      </c>
      <c r="C119" s="196">
        <v>20049</v>
      </c>
      <c r="D119" s="197" t="s">
        <v>13</v>
      </c>
      <c r="E119" s="198">
        <v>0.47638888888888892</v>
      </c>
      <c r="F119" s="199">
        <v>0.47638888888888892</v>
      </c>
      <c r="G119" s="182"/>
      <c r="H119" s="182"/>
      <c r="I119" s="182">
        <f t="shared" si="19"/>
        <v>0</v>
      </c>
      <c r="J119" s="2">
        <f t="shared" si="20"/>
        <v>20.999999999998487</v>
      </c>
      <c r="K119" s="182">
        <v>21</v>
      </c>
      <c r="L119" s="182">
        <v>27.25</v>
      </c>
      <c r="M119" s="38">
        <f t="shared" si="21"/>
        <v>0.88473742857142856</v>
      </c>
      <c r="N119" s="3">
        <f t="shared" si="22"/>
        <v>168.9459093982388</v>
      </c>
      <c r="O119" s="3">
        <v>168.9459093982388</v>
      </c>
      <c r="P119" s="4">
        <f t="shared" si="18"/>
        <v>2.8157651566373132</v>
      </c>
      <c r="Q119" s="182">
        <f t="shared" si="23"/>
        <v>216.57999999999998</v>
      </c>
      <c r="R119" s="182">
        <v>216.57999999999998</v>
      </c>
      <c r="S119" s="182">
        <v>7</v>
      </c>
      <c r="X119" s="4">
        <v>2.8157651566373132</v>
      </c>
      <c r="Y119" s="182">
        <v>216.57999999999998</v>
      </c>
      <c r="Z119" s="38">
        <v>0.88473742857142856</v>
      </c>
    </row>
    <row r="120" spans="2:37" x14ac:dyDescent="0.25">
      <c r="B120" s="182">
        <v>302319</v>
      </c>
      <c r="C120" s="196">
        <v>20050</v>
      </c>
      <c r="D120" s="197" t="s">
        <v>12</v>
      </c>
      <c r="E120" s="198">
        <v>0.47663194444444446</v>
      </c>
      <c r="F120" s="199">
        <v>0.47694444444444445</v>
      </c>
      <c r="G120" s="182"/>
      <c r="H120" s="182"/>
      <c r="I120" s="182">
        <f t="shared" si="19"/>
        <v>26.999999999999424</v>
      </c>
      <c r="J120" s="2">
        <f t="shared" si="20"/>
        <v>26.999999999999424</v>
      </c>
      <c r="K120" s="182">
        <v>27</v>
      </c>
      <c r="L120" s="182">
        <v>34.04</v>
      </c>
      <c r="M120" s="38">
        <f t="shared" si="21"/>
        <v>0.85959320888888879</v>
      </c>
      <c r="N120" s="3">
        <f t="shared" si="22"/>
        <v>195.9459093982388</v>
      </c>
      <c r="O120" s="3">
        <v>195.9459093982388</v>
      </c>
      <c r="P120" s="4">
        <f t="shared" si="18"/>
        <v>3.2657651566373134</v>
      </c>
      <c r="Q120" s="182">
        <f t="shared" si="23"/>
        <v>250.61999999999998</v>
      </c>
      <c r="R120" s="182">
        <v>250.61999999999998</v>
      </c>
      <c r="S120" s="182">
        <v>8</v>
      </c>
      <c r="X120" s="4">
        <v>3.2657651566373134</v>
      </c>
      <c r="Y120" s="182">
        <v>250.61999999999998</v>
      </c>
      <c r="Z120" s="38">
        <v>0.85959320888888879</v>
      </c>
    </row>
    <row r="121" spans="2:37" x14ac:dyDescent="0.25">
      <c r="B121" s="182">
        <v>302319</v>
      </c>
      <c r="C121" s="196">
        <v>20027</v>
      </c>
      <c r="D121" s="197" t="s">
        <v>38</v>
      </c>
      <c r="E121" s="198">
        <v>0.47694444444444445</v>
      </c>
      <c r="F121" s="199">
        <v>0.47724537037037035</v>
      </c>
      <c r="G121" s="182"/>
      <c r="H121" s="182"/>
      <c r="I121" s="182">
        <f t="shared" si="19"/>
        <v>25.999999999997669</v>
      </c>
      <c r="J121" s="2">
        <f t="shared" si="20"/>
        <v>25.999999999997669</v>
      </c>
      <c r="K121" s="182">
        <v>26</v>
      </c>
      <c r="L121" s="182">
        <v>26.67</v>
      </c>
      <c r="M121" s="38">
        <f t="shared" si="21"/>
        <v>0.6993858738461538</v>
      </c>
      <c r="N121" s="3">
        <f t="shared" si="22"/>
        <v>221.9459093982388</v>
      </c>
      <c r="O121" s="3">
        <v>221.9459093982388</v>
      </c>
      <c r="P121" s="4">
        <f t="shared" si="18"/>
        <v>3.6990984899706465</v>
      </c>
      <c r="Q121" s="182">
        <f t="shared" si="23"/>
        <v>277.28999999999996</v>
      </c>
      <c r="R121" s="182">
        <v>277.28999999999996</v>
      </c>
      <c r="S121" s="182">
        <v>9</v>
      </c>
      <c r="X121" s="4">
        <v>3.6990984899706465</v>
      </c>
      <c r="Y121" s="182">
        <v>277.28999999999996</v>
      </c>
      <c r="Z121" s="38">
        <v>0.6993858738461538</v>
      </c>
    </row>
    <row r="122" spans="2:37" x14ac:dyDescent="0.25">
      <c r="B122" s="182">
        <v>302319</v>
      </c>
      <c r="C122" s="196">
        <v>20025</v>
      </c>
      <c r="D122" s="197" t="s">
        <v>39</v>
      </c>
      <c r="E122" s="198">
        <v>0.47724537037037035</v>
      </c>
      <c r="F122" s="199">
        <v>0.47724537037037035</v>
      </c>
      <c r="G122" s="182"/>
      <c r="H122" s="182"/>
      <c r="I122" s="210">
        <f t="shared" si="19"/>
        <v>0</v>
      </c>
      <c r="J122" s="211">
        <f t="shared" si="20"/>
        <v>44.999999999997442</v>
      </c>
      <c r="K122" s="210">
        <v>45</v>
      </c>
      <c r="L122" s="210">
        <v>57</v>
      </c>
      <c r="M122" s="38">
        <f t="shared" si="21"/>
        <v>0.8636336</v>
      </c>
      <c r="N122" s="3">
        <f t="shared" si="22"/>
        <v>266.94590939823877</v>
      </c>
      <c r="O122" s="3">
        <v>266.94590939823877</v>
      </c>
      <c r="P122" s="4">
        <f t="shared" si="18"/>
        <v>4.4490984899706465</v>
      </c>
      <c r="Q122" s="182">
        <f t="shared" si="23"/>
        <v>334.28999999999996</v>
      </c>
      <c r="R122" s="182">
        <v>334.29</v>
      </c>
      <c r="S122" s="182">
        <v>10</v>
      </c>
      <c r="T122" s="173">
        <v>1</v>
      </c>
      <c r="U122" s="173">
        <v>2</v>
      </c>
      <c r="V122" s="173">
        <v>15</v>
      </c>
      <c r="X122" s="4">
        <v>4.4490984899706465</v>
      </c>
      <c r="Y122" s="182">
        <v>334.28999999999996</v>
      </c>
      <c r="Z122" s="38">
        <v>0.8636336</v>
      </c>
    </row>
    <row r="123" spans="2:37" x14ac:dyDescent="0.25">
      <c r="B123" s="182">
        <v>302319</v>
      </c>
      <c r="C123" s="196">
        <v>20013</v>
      </c>
      <c r="D123" s="197" t="s">
        <v>36</v>
      </c>
      <c r="E123" s="198">
        <v>0.47776620370370365</v>
      </c>
      <c r="F123" s="199">
        <v>0.47776620370370365</v>
      </c>
      <c r="G123" s="182"/>
      <c r="H123" s="182"/>
      <c r="I123" s="182">
        <f t="shared" si="19"/>
        <v>0</v>
      </c>
      <c r="J123" s="2">
        <f t="shared" si="20"/>
        <v>36.000000000005627</v>
      </c>
      <c r="K123" s="182">
        <v>36</v>
      </c>
      <c r="L123" s="182">
        <v>26.5</v>
      </c>
      <c r="M123" s="38">
        <f t="shared" si="21"/>
        <v>0.50189233333333338</v>
      </c>
      <c r="N123" s="3">
        <f t="shared" si="22"/>
        <v>302.94590939823877</v>
      </c>
      <c r="O123" s="3">
        <v>302.94590939823877</v>
      </c>
      <c r="P123" s="4">
        <f t="shared" si="18"/>
        <v>5.0490984899706461</v>
      </c>
      <c r="Q123" s="182">
        <f t="shared" si="23"/>
        <v>360.78999999999996</v>
      </c>
      <c r="R123" s="182">
        <v>360.78999999999996</v>
      </c>
      <c r="S123" s="182">
        <v>11</v>
      </c>
      <c r="X123" s="4">
        <v>5.0490984899706461</v>
      </c>
      <c r="Y123" s="182">
        <v>360.78999999999996</v>
      </c>
      <c r="Z123" s="38">
        <v>0.50189233333333338</v>
      </c>
    </row>
    <row r="124" spans="2:37" x14ac:dyDescent="0.25">
      <c r="B124" s="182">
        <v>302319</v>
      </c>
      <c r="C124" s="196">
        <v>20004</v>
      </c>
      <c r="D124" s="197" t="s">
        <v>2</v>
      </c>
      <c r="E124" s="198">
        <v>0.47818287037037038</v>
      </c>
      <c r="F124" s="199">
        <v>0.47841435185185183</v>
      </c>
      <c r="G124" s="182"/>
      <c r="H124" s="182"/>
      <c r="I124" s="182">
        <f t="shared" si="19"/>
        <v>19.999999999996732</v>
      </c>
      <c r="J124" s="2">
        <f t="shared" si="20"/>
        <v>19.999999999996732</v>
      </c>
      <c r="K124" s="182">
        <v>20</v>
      </c>
      <c r="L124" s="182">
        <v>31.17</v>
      </c>
      <c r="M124" s="38">
        <f t="shared" si="21"/>
        <v>1.0626102359999998</v>
      </c>
      <c r="N124" s="3">
        <f t="shared" si="22"/>
        <v>322.94590939823877</v>
      </c>
      <c r="O124" s="3">
        <v>322.94590939823877</v>
      </c>
      <c r="P124" s="4">
        <f t="shared" si="18"/>
        <v>5.3824318233039792</v>
      </c>
      <c r="Q124" s="182">
        <f t="shared" si="23"/>
        <v>391.96</v>
      </c>
      <c r="R124" s="182">
        <v>391.96</v>
      </c>
      <c r="S124" s="182">
        <v>12</v>
      </c>
      <c r="X124" s="4">
        <v>5.3824318233039792</v>
      </c>
      <c r="Y124" s="182">
        <v>391.96</v>
      </c>
      <c r="Z124" s="38">
        <v>1.0626102359999998</v>
      </c>
    </row>
    <row r="125" spans="2:37" x14ac:dyDescent="0.25">
      <c r="B125" s="182">
        <v>302319</v>
      </c>
      <c r="C125" s="196">
        <v>20010</v>
      </c>
      <c r="D125" s="197" t="s">
        <v>1</v>
      </c>
      <c r="E125" s="198">
        <v>0.47841435185185183</v>
      </c>
      <c r="F125" s="199">
        <v>0.47864583333333338</v>
      </c>
      <c r="G125" s="182"/>
      <c r="H125" s="182"/>
      <c r="I125" s="182">
        <f t="shared" si="19"/>
        <v>20.000000000006324</v>
      </c>
      <c r="J125" s="2">
        <f t="shared" si="20"/>
        <v>20.000000000006324</v>
      </c>
      <c r="K125" s="182">
        <v>20</v>
      </c>
      <c r="L125" s="182">
        <v>26.92</v>
      </c>
      <c r="M125" s="38">
        <f t="shared" si="21"/>
        <v>0.91772433600000003</v>
      </c>
      <c r="N125" s="3">
        <f t="shared" si="22"/>
        <v>342.94590939823877</v>
      </c>
      <c r="O125" s="3">
        <v>342.94590939823877</v>
      </c>
      <c r="P125" s="4">
        <f t="shared" si="18"/>
        <v>5.7157651566373131</v>
      </c>
      <c r="Q125" s="182">
        <f t="shared" si="23"/>
        <v>418.88</v>
      </c>
      <c r="R125" s="182">
        <v>418.88</v>
      </c>
      <c r="S125" s="182">
        <v>13</v>
      </c>
      <c r="X125" s="4">
        <v>5.7157651566373131</v>
      </c>
      <c r="Y125" s="182">
        <v>418.88</v>
      </c>
      <c r="Z125" s="38">
        <v>0.91772433600000003</v>
      </c>
    </row>
    <row r="126" spans="2:37" x14ac:dyDescent="0.25">
      <c r="B126" s="182">
        <v>302319</v>
      </c>
      <c r="C126" s="196">
        <v>20021</v>
      </c>
      <c r="D126" s="197" t="s">
        <v>0</v>
      </c>
      <c r="E126" s="198">
        <v>0.47864583333333338</v>
      </c>
      <c r="F126" s="199">
        <v>0.47864583333333338</v>
      </c>
      <c r="G126" s="182"/>
      <c r="H126" s="182"/>
      <c r="I126" s="182">
        <f t="shared" si="19"/>
        <v>0</v>
      </c>
      <c r="J126" s="2">
        <f t="shared" si="20"/>
        <v>23.999999999994159</v>
      </c>
      <c r="K126" s="182">
        <v>24</v>
      </c>
      <c r="L126" s="182">
        <v>26.33</v>
      </c>
      <c r="M126" s="38">
        <f t="shared" si="21"/>
        <v>0.74800896999999988</v>
      </c>
      <c r="N126" s="3">
        <f t="shared" si="22"/>
        <v>366.94590939823877</v>
      </c>
      <c r="O126" s="3">
        <v>366.94590939823877</v>
      </c>
      <c r="P126" s="4">
        <f t="shared" si="18"/>
        <v>6.1157651566373126</v>
      </c>
      <c r="Q126" s="182">
        <f t="shared" si="23"/>
        <v>445.21</v>
      </c>
      <c r="R126" s="182">
        <v>445.21</v>
      </c>
      <c r="S126" s="182">
        <v>14</v>
      </c>
      <c r="X126" s="4">
        <v>6.1157651566373126</v>
      </c>
      <c r="Y126" s="182">
        <v>445.21</v>
      </c>
      <c r="Z126" s="38">
        <v>0.74800896999999988</v>
      </c>
    </row>
    <row r="127" spans="2:37" x14ac:dyDescent="0.25">
      <c r="B127" s="182">
        <v>302319</v>
      </c>
      <c r="C127" s="200">
        <v>20017</v>
      </c>
      <c r="D127" s="201" t="s">
        <v>5</v>
      </c>
      <c r="E127" s="202">
        <v>0.47892361111111109</v>
      </c>
      <c r="F127" s="203">
        <v>0.47892361111111109</v>
      </c>
      <c r="G127" s="182"/>
      <c r="H127" s="182"/>
      <c r="I127" s="182">
        <f>(F127-E127)*86400</f>
        <v>0</v>
      </c>
      <c r="J127" s="53">
        <f>L127*J126/L126</f>
        <v>10.026585643749934</v>
      </c>
      <c r="K127" s="38">
        <v>10.026585643749934</v>
      </c>
      <c r="L127" s="182">
        <v>11</v>
      </c>
      <c r="M127" s="38">
        <f>L127/K127*0.0113636*60</f>
        <v>0.74800897000018207</v>
      </c>
      <c r="N127" s="3">
        <f t="shared" si="22"/>
        <v>376.97249504198868</v>
      </c>
      <c r="O127" s="3">
        <v>376.97249504198868</v>
      </c>
      <c r="P127" s="4">
        <f t="shared" si="18"/>
        <v>6.2828749173664784</v>
      </c>
      <c r="Q127" s="182">
        <f t="shared" si="23"/>
        <v>456.21</v>
      </c>
      <c r="R127" s="182">
        <v>456.21</v>
      </c>
      <c r="X127" s="4">
        <v>6.2828749173664784</v>
      </c>
      <c r="Y127" s="182">
        <v>456.21</v>
      </c>
      <c r="Z127" s="38">
        <v>0.74800897000018207</v>
      </c>
      <c r="AC127" s="483">
        <v>302319</v>
      </c>
      <c r="AD127" s="483">
        <v>20032</v>
      </c>
      <c r="AE127" s="485">
        <v>42623</v>
      </c>
      <c r="AF127" s="483">
        <v>1</v>
      </c>
      <c r="AG127" s="483">
        <v>456.21</v>
      </c>
      <c r="AH127" s="381">
        <v>0.47447916666666662</v>
      </c>
      <c r="AI127" s="489" t="s">
        <v>815</v>
      </c>
      <c r="AJ127" s="489">
        <v>1.1880470000000001</v>
      </c>
      <c r="AK127" s="381">
        <v>0.47892361111111109</v>
      </c>
    </row>
    <row r="128" spans="2:37" x14ac:dyDescent="0.25">
      <c r="B128" s="182">
        <v>302319</v>
      </c>
      <c r="C128" s="183">
        <v>20032</v>
      </c>
      <c r="D128" s="182" t="s">
        <v>618</v>
      </c>
      <c r="E128" s="1">
        <v>0.49457175925925928</v>
      </c>
      <c r="F128" s="1">
        <v>0.49457175925925928</v>
      </c>
      <c r="G128" s="182" t="s">
        <v>566</v>
      </c>
      <c r="H128" s="182" t="s">
        <v>566</v>
      </c>
      <c r="M128" s="38">
        <f>AVERAGE(M114:M126)</f>
        <v>0.83856158335547559</v>
      </c>
    </row>
    <row r="129" spans="1:36" s="182" customFormat="1" x14ac:dyDescent="0.25">
      <c r="A129" s="40"/>
      <c r="C129" s="52"/>
      <c r="E129" s="1"/>
      <c r="F129" s="1"/>
      <c r="AI129" s="489"/>
      <c r="AJ129" s="489"/>
    </row>
    <row r="130" spans="1:36" x14ac:dyDescent="0.25">
      <c r="B130" s="182">
        <v>302319</v>
      </c>
      <c r="C130" s="192">
        <v>20030</v>
      </c>
      <c r="D130" s="193" t="s">
        <v>6</v>
      </c>
      <c r="E130" s="194">
        <v>0.52362268518518518</v>
      </c>
      <c r="F130" s="195">
        <v>0.52362268518518518</v>
      </c>
      <c r="G130" s="182"/>
      <c r="H130" s="182"/>
      <c r="I130" s="182">
        <f>(F130-E130)*86400</f>
        <v>0</v>
      </c>
      <c r="J130" s="2">
        <f>L130*J131/L131</f>
        <v>13.962136578765245</v>
      </c>
      <c r="K130" s="3">
        <v>13.962136578765245</v>
      </c>
      <c r="L130" s="182">
        <v>29.5</v>
      </c>
      <c r="M130" s="38">
        <f>L130/K130*0.0113636*60</f>
        <v>1.4405798057147186</v>
      </c>
      <c r="N130" s="3">
        <f>K130</f>
        <v>13.962136578765245</v>
      </c>
      <c r="O130" s="3">
        <v>13.962136578765245</v>
      </c>
      <c r="P130" s="4">
        <f>O130/60</f>
        <v>0.23270227631275409</v>
      </c>
      <c r="Q130" s="182">
        <f>L130</f>
        <v>29.5</v>
      </c>
      <c r="R130" s="182">
        <v>29.5</v>
      </c>
      <c r="S130" s="182">
        <v>1</v>
      </c>
      <c r="X130" s="4">
        <v>0.23270227631275409</v>
      </c>
      <c r="Y130" s="182">
        <v>29.5</v>
      </c>
      <c r="Z130" s="38">
        <v>1.4405798057147186</v>
      </c>
    </row>
    <row r="131" spans="1:36" x14ac:dyDescent="0.25">
      <c r="B131" s="182">
        <v>302319</v>
      </c>
      <c r="C131" s="196">
        <v>20035</v>
      </c>
      <c r="D131" s="197" t="s">
        <v>8</v>
      </c>
      <c r="E131" s="198">
        <v>0.52399305555555553</v>
      </c>
      <c r="F131" s="199">
        <v>0.52415509259259252</v>
      </c>
      <c r="G131" s="182"/>
      <c r="H131" s="182"/>
      <c r="I131" s="182">
        <f>(F131-E131)*86400</f>
        <v>13.999999999995794</v>
      </c>
      <c r="J131" s="2">
        <f>(E132-E131)*86400</f>
        <v>13.999999999995794</v>
      </c>
      <c r="K131" s="182">
        <v>14</v>
      </c>
      <c r="L131" s="182">
        <v>29.58</v>
      </c>
      <c r="M131" s="38">
        <f>L131/K131*0.0113636*60</f>
        <v>1.4405798057142856</v>
      </c>
      <c r="N131" s="3">
        <f>N130+K131</f>
        <v>27.962136578765246</v>
      </c>
      <c r="O131" s="3">
        <v>27.962136578765246</v>
      </c>
      <c r="P131" s="4">
        <f t="shared" ref="P131:P152" si="24">O131/60</f>
        <v>0.46603560964608742</v>
      </c>
      <c r="Q131" s="182">
        <f>Q130+L131</f>
        <v>59.08</v>
      </c>
      <c r="R131" s="182">
        <v>59.08</v>
      </c>
      <c r="S131" s="182">
        <v>2</v>
      </c>
      <c r="X131" s="4">
        <v>0.46603560964608742</v>
      </c>
      <c r="Y131" s="182">
        <v>59.08</v>
      </c>
      <c r="Z131" s="38">
        <v>1.4405798057142856</v>
      </c>
    </row>
    <row r="132" spans="1:36" x14ac:dyDescent="0.25">
      <c r="B132" s="182">
        <v>302319</v>
      </c>
      <c r="C132" s="196">
        <v>20052</v>
      </c>
      <c r="D132" s="197" t="s">
        <v>7</v>
      </c>
      <c r="E132" s="198">
        <v>0.52415509259259252</v>
      </c>
      <c r="F132" s="199">
        <v>0.52437500000000004</v>
      </c>
      <c r="G132" s="182"/>
      <c r="H132" s="182"/>
      <c r="I132" s="182">
        <f t="shared" ref="I132:I151" si="25">(F132-E132)*86400</f>
        <v>19.000000000009365</v>
      </c>
      <c r="J132" s="2">
        <f t="shared" ref="J132:J151" si="26">(E133-E132)*86400</f>
        <v>19.000000000009365</v>
      </c>
      <c r="K132" s="182">
        <v>19</v>
      </c>
      <c r="L132" s="182">
        <v>28.08</v>
      </c>
      <c r="M132" s="38">
        <f t="shared" ref="M132:M151" si="27">L132/K132*0.0113636*60</f>
        <v>1.0076522778947368</v>
      </c>
      <c r="N132" s="3">
        <f t="shared" ref="N132:N152" si="28">N131+K132</f>
        <v>46.962136578765246</v>
      </c>
      <c r="O132" s="3">
        <v>46.962136578765246</v>
      </c>
      <c r="P132" s="4">
        <f t="shared" si="24"/>
        <v>0.78270227631275413</v>
      </c>
      <c r="Q132" s="182">
        <f t="shared" ref="Q132:Q152" si="29">Q131+L132</f>
        <v>87.16</v>
      </c>
      <c r="R132" s="182">
        <v>87.16</v>
      </c>
      <c r="S132" s="182">
        <v>3</v>
      </c>
      <c r="X132" s="4">
        <v>0.78270227631275413</v>
      </c>
      <c r="Y132" s="182">
        <v>87.16</v>
      </c>
      <c r="Z132" s="38">
        <v>1.0076522778947368</v>
      </c>
    </row>
    <row r="133" spans="1:36" x14ac:dyDescent="0.25">
      <c r="B133" s="182">
        <v>302319</v>
      </c>
      <c r="C133" s="196">
        <v>20056</v>
      </c>
      <c r="D133" s="197" t="s">
        <v>9</v>
      </c>
      <c r="E133" s="198">
        <v>0.52437500000000004</v>
      </c>
      <c r="F133" s="199">
        <v>0.52437500000000004</v>
      </c>
      <c r="G133" s="182"/>
      <c r="H133" s="182"/>
      <c r="I133" s="182">
        <f t="shared" si="25"/>
        <v>0</v>
      </c>
      <c r="J133" s="2">
        <f t="shared" si="26"/>
        <v>28.00000000000118</v>
      </c>
      <c r="K133" s="182">
        <v>28</v>
      </c>
      <c r="L133" s="182">
        <v>26</v>
      </c>
      <c r="M133" s="38">
        <f t="shared" si="27"/>
        <v>0.6331148571428572</v>
      </c>
      <c r="N133" s="3">
        <f t="shared" si="28"/>
        <v>74.962136578765239</v>
      </c>
      <c r="O133" s="3">
        <v>74.962136578765239</v>
      </c>
      <c r="P133" s="4">
        <f t="shared" si="24"/>
        <v>1.2493689429794206</v>
      </c>
      <c r="Q133" s="182">
        <f t="shared" si="29"/>
        <v>113.16</v>
      </c>
      <c r="R133" s="182">
        <v>113.16</v>
      </c>
      <c r="S133" s="182">
        <v>4</v>
      </c>
      <c r="X133" s="4">
        <v>1.2493689429794206</v>
      </c>
      <c r="Y133" s="182">
        <v>113.16</v>
      </c>
      <c r="Z133" s="38">
        <v>0.6331148571428572</v>
      </c>
    </row>
    <row r="134" spans="1:36" x14ac:dyDescent="0.25">
      <c r="B134" s="182">
        <v>302319</v>
      </c>
      <c r="C134" s="196">
        <v>20059</v>
      </c>
      <c r="D134" s="197" t="s">
        <v>10</v>
      </c>
      <c r="E134" s="198">
        <v>0.52469907407407412</v>
      </c>
      <c r="F134" s="199">
        <v>0.52490740740740738</v>
      </c>
      <c r="G134" s="182"/>
      <c r="H134" s="182"/>
      <c r="I134" s="182">
        <f t="shared" si="25"/>
        <v>17.999999999993221</v>
      </c>
      <c r="J134" s="2">
        <f t="shared" si="26"/>
        <v>17.999999999993221</v>
      </c>
      <c r="K134" s="182">
        <v>18</v>
      </c>
      <c r="L134" s="182">
        <v>26</v>
      </c>
      <c r="M134" s="38">
        <f t="shared" si="27"/>
        <v>0.98484533333333335</v>
      </c>
      <c r="N134" s="3">
        <f t="shared" si="28"/>
        <v>92.962136578765239</v>
      </c>
      <c r="O134" s="3">
        <v>92.962136578765239</v>
      </c>
      <c r="P134" s="4">
        <f t="shared" si="24"/>
        <v>1.5493689429794206</v>
      </c>
      <c r="Q134" s="182">
        <f t="shared" si="29"/>
        <v>139.16</v>
      </c>
      <c r="R134" s="182">
        <v>139.16</v>
      </c>
      <c r="S134" s="182">
        <v>5</v>
      </c>
      <c r="X134" s="4">
        <v>1.5493689429794206</v>
      </c>
      <c r="Y134" s="182">
        <v>139.16</v>
      </c>
      <c r="Z134" s="38">
        <v>0.98484533333333335</v>
      </c>
    </row>
    <row r="135" spans="1:36" x14ac:dyDescent="0.25">
      <c r="B135" s="182">
        <v>302319</v>
      </c>
      <c r="C135" s="196">
        <v>20056</v>
      </c>
      <c r="D135" s="197" t="s">
        <v>9</v>
      </c>
      <c r="E135" s="198">
        <v>0.52490740740740738</v>
      </c>
      <c r="F135" s="199">
        <v>0.52511574074074074</v>
      </c>
      <c r="G135" s="182"/>
      <c r="H135" s="182"/>
      <c r="I135" s="182">
        <f t="shared" si="25"/>
        <v>18.000000000002814</v>
      </c>
      <c r="J135" s="2">
        <f t="shared" si="26"/>
        <v>18.000000000002814</v>
      </c>
      <c r="K135" s="182">
        <v>18</v>
      </c>
      <c r="L135" s="182">
        <v>28.08</v>
      </c>
      <c r="M135" s="38">
        <f t="shared" si="27"/>
        <v>1.0636329599999998</v>
      </c>
      <c r="N135" s="3">
        <f t="shared" si="28"/>
        <v>110.96213657876524</v>
      </c>
      <c r="O135" s="3">
        <v>110.96213657876524</v>
      </c>
      <c r="P135" s="4">
        <f t="shared" si="24"/>
        <v>1.8493689429794207</v>
      </c>
      <c r="Q135" s="182">
        <f t="shared" si="29"/>
        <v>167.24</v>
      </c>
      <c r="R135" s="182">
        <v>167.24</v>
      </c>
      <c r="S135" s="182">
        <v>6</v>
      </c>
      <c r="X135" s="4">
        <v>1.8493689429794207</v>
      </c>
      <c r="Y135" s="182">
        <v>167.24</v>
      </c>
      <c r="Z135" s="38">
        <v>1.0636329599999998</v>
      </c>
    </row>
    <row r="136" spans="1:36" x14ac:dyDescent="0.25">
      <c r="B136" s="182">
        <v>302319</v>
      </c>
      <c r="C136" s="196">
        <v>20052</v>
      </c>
      <c r="D136" s="197" t="s">
        <v>7</v>
      </c>
      <c r="E136" s="198">
        <v>0.52511574074074074</v>
      </c>
      <c r="F136" s="199">
        <v>0.52511574074074074</v>
      </c>
      <c r="G136" s="182"/>
      <c r="H136" s="182"/>
      <c r="I136" s="182">
        <f t="shared" si="25"/>
        <v>0</v>
      </c>
      <c r="J136" s="2">
        <f t="shared" si="26"/>
        <v>23.999999999994159</v>
      </c>
      <c r="K136" s="182">
        <v>24</v>
      </c>
      <c r="L136" s="182">
        <v>29.58</v>
      </c>
      <c r="M136" s="38">
        <f t="shared" si="27"/>
        <v>0.84033822000000002</v>
      </c>
      <c r="N136" s="3">
        <f t="shared" si="28"/>
        <v>134.96213657876524</v>
      </c>
      <c r="O136" s="3">
        <v>134.96213657876524</v>
      </c>
      <c r="P136" s="4">
        <f t="shared" si="24"/>
        <v>2.2493689429794208</v>
      </c>
      <c r="Q136" s="182">
        <f t="shared" si="29"/>
        <v>196.82</v>
      </c>
      <c r="R136" s="182">
        <v>196.82</v>
      </c>
      <c r="S136" s="182">
        <v>7</v>
      </c>
      <c r="X136" s="4">
        <v>2.2493689429794208</v>
      </c>
      <c r="Y136" s="182">
        <v>196.82</v>
      </c>
      <c r="Z136" s="38">
        <v>0.84033822000000002</v>
      </c>
    </row>
    <row r="137" spans="1:36" x14ac:dyDescent="0.25">
      <c r="B137" s="182">
        <v>302319</v>
      </c>
      <c r="C137" s="196">
        <v>20035</v>
      </c>
      <c r="D137" s="197" t="s">
        <v>8</v>
      </c>
      <c r="E137" s="198">
        <v>0.52539351851851845</v>
      </c>
      <c r="F137" s="199">
        <v>0.52565972222222224</v>
      </c>
      <c r="G137" s="182"/>
      <c r="H137" s="182"/>
      <c r="I137" s="182">
        <f t="shared" si="25"/>
        <v>23.000000000006793</v>
      </c>
      <c r="J137" s="2">
        <f t="shared" si="26"/>
        <v>23.000000000006793</v>
      </c>
      <c r="K137" s="182">
        <v>23</v>
      </c>
      <c r="L137" s="182">
        <v>40.5</v>
      </c>
      <c r="M137" s="38">
        <f t="shared" si="27"/>
        <v>1.2005890434782609</v>
      </c>
      <c r="N137" s="3">
        <f t="shared" si="28"/>
        <v>157.96213657876524</v>
      </c>
      <c r="O137" s="3">
        <v>157.96213657876524</v>
      </c>
      <c r="P137" s="4">
        <f t="shared" si="24"/>
        <v>2.6327022763127541</v>
      </c>
      <c r="Q137" s="182">
        <f t="shared" si="29"/>
        <v>237.32</v>
      </c>
      <c r="R137" s="182">
        <v>237.32</v>
      </c>
      <c r="S137" s="182">
        <v>8</v>
      </c>
      <c r="X137" s="4">
        <v>2.6327022763127541</v>
      </c>
      <c r="Y137" s="182">
        <v>237.32</v>
      </c>
      <c r="Z137" s="38">
        <v>1.2005890434782609</v>
      </c>
    </row>
    <row r="138" spans="1:36" x14ac:dyDescent="0.25">
      <c r="B138" s="182">
        <v>302319</v>
      </c>
      <c r="C138" s="196">
        <v>20030</v>
      </c>
      <c r="D138" s="197" t="s">
        <v>6</v>
      </c>
      <c r="E138" s="198">
        <v>0.52565972222222224</v>
      </c>
      <c r="F138" s="199">
        <v>0.52587962962962964</v>
      </c>
      <c r="G138" s="182"/>
      <c r="H138" s="182"/>
      <c r="I138" s="182">
        <f t="shared" si="25"/>
        <v>18.999999999999773</v>
      </c>
      <c r="J138" s="2">
        <f t="shared" si="26"/>
        <v>18.999999999999773</v>
      </c>
      <c r="K138" s="182">
        <v>19</v>
      </c>
      <c r="L138" s="182">
        <v>30.75</v>
      </c>
      <c r="M138" s="38">
        <f t="shared" si="27"/>
        <v>1.1034653684210525</v>
      </c>
      <c r="N138" s="3">
        <f t="shared" si="28"/>
        <v>176.96213657876524</v>
      </c>
      <c r="O138" s="3">
        <v>176.96213657876524</v>
      </c>
      <c r="P138" s="4">
        <f t="shared" si="24"/>
        <v>2.9493689429794205</v>
      </c>
      <c r="Q138" s="182">
        <f t="shared" si="29"/>
        <v>268.07</v>
      </c>
      <c r="R138" s="182">
        <v>268.07</v>
      </c>
      <c r="S138" s="182">
        <v>9</v>
      </c>
      <c r="X138" s="4">
        <v>2.9493689429794205</v>
      </c>
      <c r="Y138" s="182">
        <v>268.07</v>
      </c>
      <c r="Z138" s="38">
        <v>1.1034653684210525</v>
      </c>
    </row>
    <row r="139" spans="1:36" x14ac:dyDescent="0.25">
      <c r="B139" s="182">
        <v>302319</v>
      </c>
      <c r="C139" s="196">
        <v>20017</v>
      </c>
      <c r="D139" s="197" t="s">
        <v>5</v>
      </c>
      <c r="E139" s="198">
        <v>0.52587962962962964</v>
      </c>
      <c r="F139" s="199">
        <v>0.52607638888888886</v>
      </c>
      <c r="G139" s="182"/>
      <c r="H139" s="182"/>
      <c r="I139" s="182">
        <f t="shared" si="25"/>
        <v>16.999999999996263</v>
      </c>
      <c r="J139" s="2">
        <f t="shared" si="26"/>
        <v>16.999999999996263</v>
      </c>
      <c r="K139" s="182">
        <v>17</v>
      </c>
      <c r="L139" s="182">
        <v>26.33</v>
      </c>
      <c r="M139" s="38">
        <f t="shared" si="27"/>
        <v>1.0560126635294118</v>
      </c>
      <c r="N139" s="3">
        <f t="shared" si="28"/>
        <v>193.96213657876524</v>
      </c>
      <c r="O139" s="3">
        <v>193.96213657876524</v>
      </c>
      <c r="P139" s="4">
        <f t="shared" si="24"/>
        <v>3.2327022763127542</v>
      </c>
      <c r="Q139" s="182">
        <f t="shared" si="29"/>
        <v>294.39999999999998</v>
      </c>
      <c r="R139" s="182">
        <v>294.39999999999998</v>
      </c>
      <c r="S139" s="182">
        <v>10</v>
      </c>
      <c r="X139" s="4">
        <v>3.2327022763127542</v>
      </c>
      <c r="Y139" s="182">
        <v>294.39999999999998</v>
      </c>
      <c r="Z139" s="38">
        <v>1.0560126635294118</v>
      </c>
    </row>
    <row r="140" spans="1:36" x14ac:dyDescent="0.25">
      <c r="B140" s="182">
        <v>302319</v>
      </c>
      <c r="C140" s="196">
        <v>20021</v>
      </c>
      <c r="D140" s="197" t="s">
        <v>0</v>
      </c>
      <c r="E140" s="198">
        <v>0.52607638888888886</v>
      </c>
      <c r="F140" s="199">
        <v>0.52628472222222222</v>
      </c>
      <c r="G140" s="182"/>
      <c r="H140" s="182"/>
      <c r="I140" s="182">
        <f t="shared" si="25"/>
        <v>18.000000000002814</v>
      </c>
      <c r="J140" s="2">
        <f t="shared" si="26"/>
        <v>18.000000000002814</v>
      </c>
      <c r="K140" s="182">
        <v>18</v>
      </c>
      <c r="L140" s="182">
        <v>26.92</v>
      </c>
      <c r="M140" s="38">
        <f t="shared" si="27"/>
        <v>1.0196937066666667</v>
      </c>
      <c r="N140" s="3">
        <f t="shared" si="28"/>
        <v>211.96213657876524</v>
      </c>
      <c r="O140" s="3">
        <v>211.96213657876524</v>
      </c>
      <c r="P140" s="4">
        <f t="shared" si="24"/>
        <v>3.532702276312754</v>
      </c>
      <c r="Q140" s="182">
        <f t="shared" si="29"/>
        <v>321.32</v>
      </c>
      <c r="R140" s="182">
        <v>321.32</v>
      </c>
      <c r="S140" s="182">
        <v>11</v>
      </c>
      <c r="X140" s="4">
        <v>3.532702276312754</v>
      </c>
      <c r="Y140" s="182">
        <v>321.32</v>
      </c>
      <c r="Z140" s="38">
        <v>1.0196937066666667</v>
      </c>
    </row>
    <row r="141" spans="1:36" x14ac:dyDescent="0.25">
      <c r="B141" s="182">
        <v>302319</v>
      </c>
      <c r="C141" s="196">
        <v>20010</v>
      </c>
      <c r="D141" s="197" t="s">
        <v>1</v>
      </c>
      <c r="E141" s="198">
        <v>0.52628472222222222</v>
      </c>
      <c r="F141" s="199">
        <v>0.52657407407407408</v>
      </c>
      <c r="G141" s="182"/>
      <c r="H141" s="182"/>
      <c r="I141" s="182">
        <f t="shared" si="25"/>
        <v>25.000000000000711</v>
      </c>
      <c r="J141" s="2">
        <f t="shared" si="26"/>
        <v>25.000000000000711</v>
      </c>
      <c r="K141" s="182">
        <v>25</v>
      </c>
      <c r="L141" s="182">
        <v>26.92</v>
      </c>
      <c r="M141" s="38">
        <f t="shared" si="27"/>
        <v>0.73417946879999996</v>
      </c>
      <c r="N141" s="3">
        <f t="shared" si="28"/>
        <v>236.96213657876524</v>
      </c>
      <c r="O141" s="3">
        <v>236.96213657876524</v>
      </c>
      <c r="P141" s="4">
        <f t="shared" si="24"/>
        <v>3.9493689429794205</v>
      </c>
      <c r="Q141" s="182">
        <f t="shared" si="29"/>
        <v>348.24</v>
      </c>
      <c r="R141" s="182">
        <v>348.24</v>
      </c>
      <c r="S141" s="182">
        <v>12</v>
      </c>
      <c r="X141" s="4">
        <v>3.9493689429794205</v>
      </c>
      <c r="Y141" s="182">
        <v>348.24</v>
      </c>
      <c r="Z141" s="38">
        <v>0.73417946879999996</v>
      </c>
    </row>
    <row r="142" spans="1:36" x14ac:dyDescent="0.25">
      <c r="B142" s="182">
        <v>302319</v>
      </c>
      <c r="C142" s="196">
        <v>20021</v>
      </c>
      <c r="D142" s="197" t="s">
        <v>0</v>
      </c>
      <c r="E142" s="198">
        <v>0.52657407407407408</v>
      </c>
      <c r="F142" s="199">
        <v>0.52657407407407408</v>
      </c>
      <c r="G142" s="182"/>
      <c r="H142" s="182"/>
      <c r="I142" s="182">
        <f t="shared" si="25"/>
        <v>0</v>
      </c>
      <c r="J142" s="2">
        <f t="shared" si="26"/>
        <v>22.9999999999972</v>
      </c>
      <c r="K142" s="182">
        <v>23</v>
      </c>
      <c r="L142" s="182">
        <v>26.33</v>
      </c>
      <c r="M142" s="38">
        <f t="shared" si="27"/>
        <v>0.78053109913043472</v>
      </c>
      <c r="N142" s="3">
        <f t="shared" si="28"/>
        <v>259.96213657876524</v>
      </c>
      <c r="O142" s="3">
        <v>259.96213657876524</v>
      </c>
      <c r="P142" s="4">
        <f t="shared" si="24"/>
        <v>4.3327022763127543</v>
      </c>
      <c r="Q142" s="182">
        <f t="shared" si="29"/>
        <v>374.57</v>
      </c>
      <c r="R142" s="182">
        <v>374.57</v>
      </c>
      <c r="S142" s="182">
        <v>13</v>
      </c>
      <c r="X142" s="4">
        <v>4.3327022763127543</v>
      </c>
      <c r="Y142" s="182">
        <v>374.57</v>
      </c>
      <c r="Z142" s="38">
        <v>0.78053109913043472</v>
      </c>
    </row>
    <row r="143" spans="1:36" x14ac:dyDescent="0.25">
      <c r="B143" s="182">
        <v>302319</v>
      </c>
      <c r="C143" s="196">
        <v>20017</v>
      </c>
      <c r="D143" s="197" t="s">
        <v>5</v>
      </c>
      <c r="E143" s="198">
        <v>0.52684027777777775</v>
      </c>
      <c r="F143" s="199">
        <v>0.52702546296296293</v>
      </c>
      <c r="G143" s="182"/>
      <c r="H143" s="182"/>
      <c r="I143" s="182">
        <f t="shared" si="25"/>
        <v>15.999999999999304</v>
      </c>
      <c r="J143" s="2">
        <f t="shared" si="26"/>
        <v>15.999999999999304</v>
      </c>
      <c r="K143" s="182">
        <v>16</v>
      </c>
      <c r="L143" s="182">
        <v>30.75</v>
      </c>
      <c r="M143" s="38">
        <f t="shared" si="27"/>
        <v>1.3103651249999999</v>
      </c>
      <c r="N143" s="3">
        <f t="shared" si="28"/>
        <v>275.96213657876524</v>
      </c>
      <c r="O143" s="3">
        <v>275.96213657876524</v>
      </c>
      <c r="P143" s="4">
        <f t="shared" si="24"/>
        <v>4.5993689429794209</v>
      </c>
      <c r="Q143" s="182">
        <f t="shared" si="29"/>
        <v>405.32</v>
      </c>
      <c r="R143" s="182">
        <v>405.32</v>
      </c>
      <c r="S143" s="182">
        <v>14</v>
      </c>
      <c r="X143" s="4">
        <v>4.5993689429794209</v>
      </c>
      <c r="Y143" s="182">
        <v>405.32</v>
      </c>
      <c r="Z143" s="38">
        <v>1.3103651249999999</v>
      </c>
    </row>
    <row r="144" spans="1:36" x14ac:dyDescent="0.25">
      <c r="B144" s="182">
        <v>302319</v>
      </c>
      <c r="C144" s="196">
        <v>20030</v>
      </c>
      <c r="D144" s="197" t="s">
        <v>6</v>
      </c>
      <c r="E144" s="198">
        <v>0.52702546296296293</v>
      </c>
      <c r="F144" s="199">
        <v>0.52702546296296293</v>
      </c>
      <c r="G144" s="182"/>
      <c r="H144" s="182"/>
      <c r="I144" s="182">
        <f t="shared" si="25"/>
        <v>0</v>
      </c>
      <c r="J144" s="2">
        <f t="shared" si="26"/>
        <v>27.000000000004221</v>
      </c>
      <c r="K144" s="182">
        <v>27</v>
      </c>
      <c r="L144" s="182">
        <v>40.5</v>
      </c>
      <c r="M144" s="38">
        <f t="shared" si="27"/>
        <v>1.022724</v>
      </c>
      <c r="N144" s="3">
        <f t="shared" si="28"/>
        <v>302.96213657876524</v>
      </c>
      <c r="O144" s="3">
        <v>302.96213657876524</v>
      </c>
      <c r="P144" s="4">
        <f t="shared" si="24"/>
        <v>5.0493689429794211</v>
      </c>
      <c r="Q144" s="182">
        <f t="shared" si="29"/>
        <v>445.82</v>
      </c>
      <c r="R144" s="182">
        <v>445.82</v>
      </c>
      <c r="S144" s="182">
        <v>15</v>
      </c>
      <c r="X144" s="4">
        <v>5.0493689429794211</v>
      </c>
      <c r="Y144" s="182">
        <v>445.82</v>
      </c>
      <c r="Z144" s="38">
        <v>1.022724</v>
      </c>
    </row>
    <row r="145" spans="1:37" x14ac:dyDescent="0.25">
      <c r="B145" s="182">
        <v>302319</v>
      </c>
      <c r="C145" s="196">
        <v>20035</v>
      </c>
      <c r="D145" s="197" t="s">
        <v>8</v>
      </c>
      <c r="E145" s="198">
        <v>0.52733796296296298</v>
      </c>
      <c r="F145" s="199">
        <v>0.52747685185185189</v>
      </c>
      <c r="G145" s="182"/>
      <c r="H145" s="182"/>
      <c r="I145" s="182">
        <f t="shared" si="25"/>
        <v>12.000000000001876</v>
      </c>
      <c r="J145" s="2">
        <f t="shared" si="26"/>
        <v>12.000000000001876</v>
      </c>
      <c r="K145" s="182">
        <v>12</v>
      </c>
      <c r="L145" s="182">
        <v>29.58</v>
      </c>
      <c r="M145" s="38">
        <f t="shared" si="27"/>
        <v>1.68067644</v>
      </c>
      <c r="N145" s="3">
        <f t="shared" si="28"/>
        <v>314.96213657876524</v>
      </c>
      <c r="O145" s="3">
        <v>314.96213657876524</v>
      </c>
      <c r="P145" s="4">
        <f t="shared" si="24"/>
        <v>5.2493689429794204</v>
      </c>
      <c r="Q145" s="182">
        <f t="shared" si="29"/>
        <v>475.4</v>
      </c>
      <c r="R145" s="182">
        <v>475.4</v>
      </c>
      <c r="S145" s="182">
        <v>16</v>
      </c>
      <c r="X145" s="4">
        <v>5.2493689429794204</v>
      </c>
      <c r="Y145" s="182">
        <v>475.4</v>
      </c>
      <c r="Z145" s="38">
        <v>1.68067644</v>
      </c>
    </row>
    <row r="146" spans="1:37" x14ac:dyDescent="0.25">
      <c r="B146" s="182">
        <v>302319</v>
      </c>
      <c r="C146" s="196">
        <v>20052</v>
      </c>
      <c r="D146" s="197" t="s">
        <v>7</v>
      </c>
      <c r="E146" s="198">
        <v>0.52747685185185189</v>
      </c>
      <c r="F146" s="199">
        <v>0.52767361111111111</v>
      </c>
      <c r="G146" s="182"/>
      <c r="H146" s="182"/>
      <c r="I146" s="182">
        <f t="shared" si="25"/>
        <v>16.999999999996263</v>
      </c>
      <c r="J146" s="2">
        <f t="shared" si="26"/>
        <v>16.999999999996263</v>
      </c>
      <c r="K146" s="182">
        <v>17</v>
      </c>
      <c r="L146" s="182">
        <v>28.08</v>
      </c>
      <c r="M146" s="38">
        <f t="shared" si="27"/>
        <v>1.1261996047058822</v>
      </c>
      <c r="N146" s="3">
        <f t="shared" si="28"/>
        <v>331.96213657876524</v>
      </c>
      <c r="O146" s="3">
        <v>331.96213657876524</v>
      </c>
      <c r="P146" s="4">
        <f t="shared" si="24"/>
        <v>5.5327022763127536</v>
      </c>
      <c r="Q146" s="182">
        <f t="shared" si="29"/>
        <v>503.47999999999996</v>
      </c>
      <c r="R146" s="182">
        <v>503.47999999999996</v>
      </c>
      <c r="S146" s="182">
        <v>17</v>
      </c>
      <c r="X146" s="4">
        <v>5.5327022763127536</v>
      </c>
      <c r="Y146" s="182">
        <v>503.47999999999996</v>
      </c>
      <c r="Z146" s="38">
        <v>1.1261996047058822</v>
      </c>
    </row>
    <row r="147" spans="1:37" x14ac:dyDescent="0.25">
      <c r="B147" s="182">
        <v>302319</v>
      </c>
      <c r="C147" s="196">
        <v>20056</v>
      </c>
      <c r="D147" s="197" t="s">
        <v>9</v>
      </c>
      <c r="E147" s="198">
        <v>0.52767361111111111</v>
      </c>
      <c r="F147" s="199">
        <v>0.52796296296296297</v>
      </c>
      <c r="G147" s="182"/>
      <c r="H147" s="182"/>
      <c r="I147" s="182">
        <f t="shared" si="25"/>
        <v>25.000000000000711</v>
      </c>
      <c r="J147" s="2">
        <f t="shared" si="26"/>
        <v>25.000000000000711</v>
      </c>
      <c r="K147" s="182">
        <v>25</v>
      </c>
      <c r="L147" s="182">
        <v>26</v>
      </c>
      <c r="M147" s="38">
        <f t="shared" si="27"/>
        <v>0.70908864000000005</v>
      </c>
      <c r="N147" s="3">
        <f t="shared" si="28"/>
        <v>356.96213657876524</v>
      </c>
      <c r="O147" s="3">
        <v>356.96213657876524</v>
      </c>
      <c r="P147" s="4">
        <f t="shared" si="24"/>
        <v>5.9493689429794205</v>
      </c>
      <c r="Q147" s="182">
        <f t="shared" si="29"/>
        <v>529.48</v>
      </c>
      <c r="R147" s="182">
        <v>529.48</v>
      </c>
      <c r="S147" s="182">
        <v>18</v>
      </c>
      <c r="X147" s="4">
        <v>5.9493689429794205</v>
      </c>
      <c r="Y147" s="182">
        <v>529.48</v>
      </c>
      <c r="Z147" s="38">
        <v>0.70908864000000005</v>
      </c>
    </row>
    <row r="148" spans="1:37" x14ac:dyDescent="0.25">
      <c r="B148" s="182">
        <v>302319</v>
      </c>
      <c r="C148" s="196">
        <v>20059</v>
      </c>
      <c r="D148" s="197" t="s">
        <v>10</v>
      </c>
      <c r="E148" s="198">
        <v>0.52796296296296297</v>
      </c>
      <c r="F148" s="199">
        <v>0.52796296296296297</v>
      </c>
      <c r="G148" s="182"/>
      <c r="H148" s="182"/>
      <c r="I148" s="182">
        <f t="shared" si="25"/>
        <v>0</v>
      </c>
      <c r="J148" s="2">
        <f t="shared" si="26"/>
        <v>12.999999999998835</v>
      </c>
      <c r="K148" s="182">
        <v>13</v>
      </c>
      <c r="L148" s="182">
        <v>26</v>
      </c>
      <c r="M148" s="38">
        <f t="shared" si="27"/>
        <v>1.363632</v>
      </c>
      <c r="N148" s="3">
        <f t="shared" si="28"/>
        <v>369.96213657876524</v>
      </c>
      <c r="O148" s="3">
        <v>369.96213657876524</v>
      </c>
      <c r="P148" s="4">
        <f t="shared" si="24"/>
        <v>6.1660356096460873</v>
      </c>
      <c r="Q148" s="182">
        <f t="shared" si="29"/>
        <v>555.48</v>
      </c>
      <c r="R148" s="182">
        <v>555.48</v>
      </c>
      <c r="S148" s="182">
        <v>19</v>
      </c>
      <c r="X148" s="4">
        <v>6.1660356096460873</v>
      </c>
      <c r="Y148" s="182">
        <v>555.48</v>
      </c>
      <c r="Z148" s="38">
        <v>1.363632</v>
      </c>
    </row>
    <row r="149" spans="1:37" x14ac:dyDescent="0.25">
      <c r="B149" s="182">
        <v>302319</v>
      </c>
      <c r="C149" s="196">
        <v>20056</v>
      </c>
      <c r="D149" s="197" t="s">
        <v>9</v>
      </c>
      <c r="E149" s="198">
        <v>0.52811342592592592</v>
      </c>
      <c r="F149" s="199">
        <v>0.52831018518518513</v>
      </c>
      <c r="G149" s="182"/>
      <c r="H149" s="182"/>
      <c r="I149" s="182">
        <f t="shared" si="25"/>
        <v>16.999999999996263</v>
      </c>
      <c r="J149" s="2">
        <f t="shared" si="26"/>
        <v>16.999999999996263</v>
      </c>
      <c r="K149" s="182">
        <v>17</v>
      </c>
      <c r="L149" s="182">
        <v>28.08</v>
      </c>
      <c r="M149" s="38">
        <f t="shared" si="27"/>
        <v>1.1261996047058822</v>
      </c>
      <c r="N149" s="3">
        <f t="shared" si="28"/>
        <v>386.96213657876524</v>
      </c>
      <c r="O149" s="3">
        <v>386.96213657876524</v>
      </c>
      <c r="P149" s="4">
        <f t="shared" si="24"/>
        <v>6.4493689429794205</v>
      </c>
      <c r="Q149" s="182">
        <f t="shared" si="29"/>
        <v>583.56000000000006</v>
      </c>
      <c r="R149" s="182">
        <v>583.56000000000006</v>
      </c>
      <c r="S149" s="182">
        <v>20</v>
      </c>
      <c r="X149" s="4">
        <v>6.4493689429794205</v>
      </c>
      <c r="Y149" s="182">
        <v>583.56000000000006</v>
      </c>
      <c r="Z149" s="38">
        <v>1.1261996047058822</v>
      </c>
    </row>
    <row r="150" spans="1:37" x14ac:dyDescent="0.25">
      <c r="B150" s="182">
        <v>302319</v>
      </c>
      <c r="C150" s="196">
        <v>20052</v>
      </c>
      <c r="D150" s="197" t="s">
        <v>7</v>
      </c>
      <c r="E150" s="198">
        <v>0.52831018518518513</v>
      </c>
      <c r="F150" s="199">
        <v>0.52857638888888892</v>
      </c>
      <c r="G150" s="182"/>
      <c r="H150" s="182"/>
      <c r="I150" s="182">
        <f t="shared" si="25"/>
        <v>23.000000000006793</v>
      </c>
      <c r="J150" s="2">
        <f t="shared" si="26"/>
        <v>23.000000000006793</v>
      </c>
      <c r="K150" s="182">
        <v>23</v>
      </c>
      <c r="L150" s="182">
        <v>29.58</v>
      </c>
      <c r="M150" s="38">
        <f t="shared" si="27"/>
        <v>0.87687466434782591</v>
      </c>
      <c r="N150" s="3">
        <f t="shared" si="28"/>
        <v>409.96213657876524</v>
      </c>
      <c r="O150" s="3">
        <v>409.96213657876524</v>
      </c>
      <c r="P150" s="4">
        <f t="shared" si="24"/>
        <v>6.8327022763127543</v>
      </c>
      <c r="Q150" s="182">
        <f t="shared" si="29"/>
        <v>613.1400000000001</v>
      </c>
      <c r="R150" s="182">
        <v>613.1400000000001</v>
      </c>
      <c r="S150" s="182">
        <v>21</v>
      </c>
      <c r="X150" s="4">
        <v>6.8327022763127543</v>
      </c>
      <c r="Y150" s="182">
        <v>613.1400000000001</v>
      </c>
      <c r="Z150" s="38">
        <v>0.87687466434782591</v>
      </c>
    </row>
    <row r="151" spans="1:37" x14ac:dyDescent="0.25">
      <c r="B151" s="182">
        <v>302319</v>
      </c>
      <c r="C151" s="196">
        <v>20035</v>
      </c>
      <c r="D151" s="197" t="s">
        <v>8</v>
      </c>
      <c r="E151" s="198">
        <v>0.52857638888888892</v>
      </c>
      <c r="F151" s="199">
        <v>0.52857638888888892</v>
      </c>
      <c r="G151" s="182"/>
      <c r="H151" s="182"/>
      <c r="I151" s="182">
        <f t="shared" si="25"/>
        <v>0</v>
      </c>
      <c r="J151" s="2">
        <f t="shared" si="26"/>
        <v>19.999999999996732</v>
      </c>
      <c r="K151" s="182">
        <v>20</v>
      </c>
      <c r="L151" s="182">
        <v>40.5</v>
      </c>
      <c r="M151" s="38">
        <f t="shared" si="27"/>
        <v>1.3806773999999997</v>
      </c>
      <c r="N151" s="3">
        <f t="shared" si="28"/>
        <v>429.96213657876524</v>
      </c>
      <c r="O151" s="3">
        <v>429.96213657876524</v>
      </c>
      <c r="P151" s="4">
        <f t="shared" si="24"/>
        <v>7.1660356096460873</v>
      </c>
      <c r="Q151" s="182">
        <f t="shared" si="29"/>
        <v>653.6400000000001</v>
      </c>
      <c r="R151" s="182">
        <v>653.6400000000001</v>
      </c>
      <c r="S151" s="182">
        <v>22</v>
      </c>
      <c r="X151" s="4">
        <v>7.1660356096460873</v>
      </c>
      <c r="Y151" s="182">
        <v>653.6400000000001</v>
      </c>
      <c r="Z151" s="38">
        <v>1.3806773999999997</v>
      </c>
    </row>
    <row r="152" spans="1:37" x14ac:dyDescent="0.25">
      <c r="B152" s="182">
        <v>302319</v>
      </c>
      <c r="C152" s="200">
        <v>20030</v>
      </c>
      <c r="D152" s="201" t="s">
        <v>6</v>
      </c>
      <c r="E152" s="202">
        <v>0.52880787037037036</v>
      </c>
      <c r="F152" s="203">
        <v>0.52880787037037036</v>
      </c>
      <c r="G152" s="182"/>
      <c r="H152" s="182"/>
      <c r="I152" s="182">
        <f>(F152-E152)*86400</f>
        <v>0</v>
      </c>
      <c r="J152" s="53">
        <f>L152*J151/L151</f>
        <v>5.4320987654312107</v>
      </c>
      <c r="K152" s="38">
        <v>5.4320987654312107</v>
      </c>
      <c r="L152" s="182">
        <v>11</v>
      </c>
      <c r="M152" s="38">
        <f>L152/K152*0.0113636*60</f>
        <v>1.3806774000002258</v>
      </c>
      <c r="N152" s="3">
        <f t="shared" si="28"/>
        <v>435.39423534419643</v>
      </c>
      <c r="O152" s="3">
        <v>435.39423534419643</v>
      </c>
      <c r="P152" s="4">
        <f t="shared" si="24"/>
        <v>7.2565705890699403</v>
      </c>
      <c r="Q152" s="182">
        <f t="shared" si="29"/>
        <v>664.6400000000001</v>
      </c>
      <c r="R152" s="182">
        <v>664.6400000000001</v>
      </c>
      <c r="X152" s="4">
        <v>7.2565705890699403</v>
      </c>
      <c r="Y152" s="182">
        <v>664.6400000000001</v>
      </c>
      <c r="Z152" s="38">
        <v>1.3806774000002258</v>
      </c>
      <c r="AC152" s="483">
        <v>302319</v>
      </c>
      <c r="AD152" s="483">
        <v>20032</v>
      </c>
      <c r="AE152" s="485">
        <v>42623</v>
      </c>
      <c r="AF152" s="483">
        <v>2</v>
      </c>
      <c r="AG152" s="483">
        <v>664.64</v>
      </c>
      <c r="AH152" s="381">
        <v>0.52362268518518518</v>
      </c>
      <c r="AI152" s="489" t="s">
        <v>816</v>
      </c>
      <c r="AJ152" s="489">
        <v>1.483571</v>
      </c>
      <c r="AK152" s="381">
        <v>0.52880787037037036</v>
      </c>
    </row>
    <row r="153" spans="1:37" x14ac:dyDescent="0.25">
      <c r="B153" s="182">
        <v>302319</v>
      </c>
      <c r="C153" s="183">
        <v>20032</v>
      </c>
      <c r="D153" s="182" t="s">
        <v>618</v>
      </c>
      <c r="E153" s="1">
        <v>0.54245370370370372</v>
      </c>
      <c r="F153" s="1">
        <v>0.54245370370370372</v>
      </c>
      <c r="G153" s="182" t="s">
        <v>566</v>
      </c>
      <c r="H153" s="182" t="s">
        <v>566</v>
      </c>
      <c r="M153" s="38">
        <f>AVERAGE(M131:M151)</f>
        <v>1.0695748706128871</v>
      </c>
    </row>
    <row r="154" spans="1:37" s="182" customFormat="1" x14ac:dyDescent="0.25">
      <c r="A154" s="40"/>
      <c r="C154" s="52"/>
      <c r="E154" s="1"/>
      <c r="F154" s="1"/>
      <c r="AI154" s="489"/>
      <c r="AJ154" s="489"/>
    </row>
    <row r="155" spans="1:37" x14ac:dyDescent="0.25">
      <c r="B155" s="182">
        <v>302319</v>
      </c>
      <c r="C155" s="182">
        <v>20028</v>
      </c>
      <c r="D155" s="182" t="s">
        <v>165</v>
      </c>
      <c r="E155" s="1">
        <v>0.61314814814814811</v>
      </c>
      <c r="F155" s="1">
        <v>0.61314814814814811</v>
      </c>
      <c r="G155" s="182" t="s">
        <v>566</v>
      </c>
      <c r="H155" s="182" t="s">
        <v>566</v>
      </c>
    </row>
  </sheetData>
  <mergeCells count="5">
    <mergeCell ref="A1:H1"/>
    <mergeCell ref="I1:K1"/>
    <mergeCell ref="N1:P1"/>
    <mergeCell ref="Q1:R1"/>
    <mergeCell ref="X1:Z1"/>
  </mergeCells>
  <pageMargins left="0.7" right="0.7" top="0.75" bottom="0.75" header="0.3" footer="0.3"/>
  <pageSetup orientation="portrait"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30"/>
  <sheetViews>
    <sheetView zoomScale="70" zoomScaleNormal="70" workbookViewId="0">
      <pane ySplit="3" topLeftCell="A4" activePane="bottomLeft" state="frozen"/>
      <selection pane="bottomLeft" activeCell="AB6" sqref="AB6:AD6"/>
    </sheetView>
  </sheetViews>
  <sheetFormatPr defaultColWidth="9" defaultRowHeight="15" x14ac:dyDescent="0.25"/>
  <cols>
    <col min="1" max="1" width="3" style="262" bestFit="1" customWidth="1"/>
    <col min="2" max="2" width="10.42578125" style="262" bestFit="1" customWidth="1"/>
    <col min="3" max="3" width="5.140625" style="40" bestFit="1" customWidth="1"/>
    <col min="4" max="4" width="13" style="262" bestFit="1" customWidth="1"/>
    <col min="5" max="5" width="14.140625" style="262" bestFit="1" customWidth="1"/>
    <col min="6" max="6" width="10.85546875" style="262" bestFit="1" customWidth="1"/>
    <col min="7" max="7" width="14.28515625" style="262" bestFit="1" customWidth="1"/>
    <col min="8" max="8" width="17.28515625" style="38" bestFit="1" customWidth="1"/>
    <col min="9" max="9" width="24.140625" style="38" bestFit="1" customWidth="1"/>
    <col min="10" max="10" width="4.85546875" style="262" bestFit="1" customWidth="1"/>
    <col min="11" max="11" width="14.5703125" style="262" bestFit="1" customWidth="1"/>
    <col min="12" max="12" width="16.42578125" style="262" bestFit="1" customWidth="1"/>
    <col min="13" max="13" width="14.28515625" style="262" bestFit="1" customWidth="1"/>
    <col min="14" max="15" width="4.85546875" style="262" customWidth="1"/>
    <col min="16" max="16" width="5.42578125" style="262" bestFit="1" customWidth="1"/>
    <col min="17" max="17" width="10.5703125" style="262" bestFit="1" customWidth="1"/>
    <col min="18" max="18" width="10.42578125" style="262" bestFit="1" customWidth="1"/>
    <col min="19" max="20" width="5.42578125" style="3" bestFit="1" customWidth="1"/>
    <col min="21" max="21" width="6.85546875" style="262" bestFit="1" customWidth="1"/>
    <col min="22" max="22" width="5" style="262" bestFit="1" customWidth="1"/>
    <col min="23" max="23" width="6.42578125" style="262" bestFit="1" customWidth="1"/>
    <col min="24" max="24" width="5.140625" style="3" bestFit="1" customWidth="1"/>
    <col min="25" max="25" width="4.140625" style="262" bestFit="1" customWidth="1"/>
    <col min="26" max="26" width="6.85546875" style="262" bestFit="1" customWidth="1"/>
    <col min="27" max="27" width="5" style="262" bestFit="1" customWidth="1"/>
    <col min="28" max="28" width="4.42578125" style="3" bestFit="1" customWidth="1"/>
    <col min="29" max="29" width="4.140625" style="262" bestFit="1" customWidth="1"/>
    <col min="30" max="30" width="6.85546875" style="262" bestFit="1" customWidth="1"/>
    <col min="31" max="31" width="5" style="262" bestFit="1" customWidth="1"/>
    <col min="32" max="32" width="4.42578125" style="3" bestFit="1" customWidth="1"/>
    <col min="33" max="33" width="4.140625" style="262" bestFit="1" customWidth="1"/>
    <col min="34" max="34" width="7.28515625" style="262" bestFit="1" customWidth="1"/>
    <col min="35" max="35" width="5" style="262" bestFit="1" customWidth="1"/>
    <col min="36" max="36" width="4.42578125" style="262" bestFit="1" customWidth="1"/>
    <col min="37" max="37" width="4.140625" style="262" bestFit="1" customWidth="1"/>
    <col min="38" max="38" width="6" style="262" bestFit="1" customWidth="1"/>
    <col min="39" max="39" width="5" style="262" bestFit="1" customWidth="1"/>
    <col min="40" max="40" width="2.42578125" style="262" bestFit="1" customWidth="1"/>
    <col min="41" max="41" width="4.140625" style="262" bestFit="1" customWidth="1"/>
    <col min="42" max="42" width="5.140625" style="262" bestFit="1" customWidth="1"/>
    <col min="43" max="43" width="5" style="262" bestFit="1" customWidth="1"/>
    <col min="44" max="16384" width="9" style="262"/>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262" t="s">
        <v>16</v>
      </c>
      <c r="B3" s="262" t="s">
        <v>140</v>
      </c>
      <c r="C3" s="40" t="s">
        <v>15</v>
      </c>
      <c r="D3" s="262" t="s">
        <v>145</v>
      </c>
      <c r="E3" s="262" t="s">
        <v>147</v>
      </c>
      <c r="F3" s="262" t="s">
        <v>141</v>
      </c>
      <c r="G3" s="262" t="s">
        <v>142</v>
      </c>
      <c r="H3" s="38" t="s">
        <v>143</v>
      </c>
      <c r="I3" s="38" t="s">
        <v>498</v>
      </c>
      <c r="J3" s="262" t="s">
        <v>43</v>
      </c>
      <c r="K3" s="262" t="s">
        <v>138</v>
      </c>
      <c r="L3" s="262" t="s">
        <v>139</v>
      </c>
      <c r="M3" s="262" t="s">
        <v>144</v>
      </c>
      <c r="O3" s="262" t="s">
        <v>16</v>
      </c>
      <c r="P3" s="9" t="s">
        <v>15</v>
      </c>
      <c r="Q3" s="262" t="s">
        <v>17</v>
      </c>
      <c r="R3" s="262" t="s">
        <v>18</v>
      </c>
      <c r="S3" s="3" t="s">
        <v>44</v>
      </c>
      <c r="T3" s="3" t="s">
        <v>45</v>
      </c>
      <c r="U3" s="38" t="s">
        <v>46</v>
      </c>
      <c r="V3" s="39" t="s">
        <v>43</v>
      </c>
      <c r="W3" s="39" t="s">
        <v>44</v>
      </c>
      <c r="X3" s="3" t="s">
        <v>44</v>
      </c>
      <c r="Y3" s="262" t="s">
        <v>45</v>
      </c>
      <c r="Z3" s="262" t="s">
        <v>46</v>
      </c>
      <c r="AA3" s="262" t="s">
        <v>43</v>
      </c>
      <c r="AB3" s="3" t="s">
        <v>44</v>
      </c>
      <c r="AC3" s="262" t="s">
        <v>45</v>
      </c>
      <c r="AD3" s="262" t="s">
        <v>46</v>
      </c>
      <c r="AE3" s="262" t="s">
        <v>43</v>
      </c>
      <c r="AF3" s="3" t="s">
        <v>44</v>
      </c>
      <c r="AG3" s="262" t="s">
        <v>45</v>
      </c>
      <c r="AH3" s="262" t="s">
        <v>46</v>
      </c>
      <c r="AI3" s="262" t="s">
        <v>43</v>
      </c>
      <c r="AJ3" s="39" t="s">
        <v>44</v>
      </c>
      <c r="AK3" s="262" t="s">
        <v>45</v>
      </c>
      <c r="AL3" s="262" t="s">
        <v>46</v>
      </c>
      <c r="AM3" s="262" t="s">
        <v>43</v>
      </c>
      <c r="AN3" s="39" t="s">
        <v>44</v>
      </c>
      <c r="AO3" s="262" t="s">
        <v>45</v>
      </c>
      <c r="AP3" s="262" t="s">
        <v>46</v>
      </c>
      <c r="AQ3" s="262" t="s">
        <v>43</v>
      </c>
    </row>
    <row r="4" spans="1:44" x14ac:dyDescent="0.25">
      <c r="A4" s="262">
        <v>1</v>
      </c>
      <c r="B4" s="262">
        <v>17</v>
      </c>
      <c r="C4" s="40">
        <v>42621</v>
      </c>
      <c r="D4" s="41">
        <v>42621.64770833333</v>
      </c>
      <c r="E4" s="41" t="s">
        <v>148</v>
      </c>
      <c r="F4" s="3">
        <v>322.72215961736822</v>
      </c>
      <c r="G4" s="262">
        <v>248.32</v>
      </c>
      <c r="H4" s="38">
        <f t="shared" ref="H4:H9" si="0">G4/F4*0.0113636*60</f>
        <v>0.52462635141243075</v>
      </c>
      <c r="I4" s="263">
        <v>0.58572906455492835</v>
      </c>
      <c r="J4" s="39">
        <f t="shared" ref="J4:J8" si="1">(H4-0.142)/0.1278*0.1+7</f>
        <v>7.2993946411677859</v>
      </c>
      <c r="K4" s="262">
        <v>8</v>
      </c>
      <c r="M4" s="262" t="s">
        <v>149</v>
      </c>
      <c r="O4" s="262">
        <v>1</v>
      </c>
      <c r="P4" s="40">
        <v>42621</v>
      </c>
      <c r="Q4" s="262">
        <v>1</v>
      </c>
      <c r="R4" s="262">
        <v>1</v>
      </c>
      <c r="S4" s="3">
        <f>SUM(W4,X4,AB4,AF4,AJ4,AN4)</f>
        <v>248.32</v>
      </c>
      <c r="T4" s="3">
        <f t="shared" ref="T4:T5" si="2">SUM(Y4,AC4,AG4,AK4,AO4)</f>
        <v>322.72215961736822</v>
      </c>
      <c r="U4" s="38">
        <f t="shared" ref="U4:U6" si="3">S4/T4*0.0113636*60</f>
        <v>0.52462635141243075</v>
      </c>
      <c r="V4" s="39">
        <f t="shared" ref="V4:V6" si="4">(U4-0.142)/0.142*0.1+7</f>
        <v>7.2694551770510074</v>
      </c>
      <c r="W4" s="39"/>
      <c r="X4" s="262">
        <v>248.32</v>
      </c>
      <c r="Y4" s="3">
        <v>322.72215961736822</v>
      </c>
      <c r="Z4" s="38">
        <f t="shared" ref="Z4:Z6" si="5">X4/Y4*0.0113636*60</f>
        <v>0.52462635141243075</v>
      </c>
      <c r="AA4" s="39">
        <f t="shared" ref="AA4:AA5" si="6">(Z4-0.142)/0.1278*0.1+7</f>
        <v>7.2993946411677859</v>
      </c>
      <c r="AD4" s="38"/>
      <c r="AE4" s="39"/>
      <c r="AH4" s="38"/>
      <c r="AI4" s="39"/>
      <c r="AL4" s="38"/>
      <c r="AM4" s="39"/>
      <c r="AP4" s="38"/>
      <c r="AQ4" s="39"/>
      <c r="AR4" s="38">
        <f>MAX(Z4,AD4,AH4,AL4,AP4)</f>
        <v>0.52462635141243075</v>
      </c>
    </row>
    <row r="5" spans="1:44" x14ac:dyDescent="0.25">
      <c r="A5" s="262">
        <v>2</v>
      </c>
      <c r="B5" s="262">
        <v>17</v>
      </c>
      <c r="C5" s="40">
        <v>42622</v>
      </c>
      <c r="D5" s="41">
        <v>42622.397361111114</v>
      </c>
      <c r="E5" s="41"/>
      <c r="F5" s="3"/>
      <c r="G5" s="262">
        <v>20</v>
      </c>
      <c r="I5" s="263"/>
      <c r="J5" s="39">
        <v>6</v>
      </c>
      <c r="K5" s="262">
        <v>2</v>
      </c>
      <c r="M5" s="262" t="s">
        <v>149</v>
      </c>
      <c r="O5" s="262">
        <v>2</v>
      </c>
      <c r="P5" s="40">
        <v>42622</v>
      </c>
      <c r="Q5" s="262">
        <v>3</v>
      </c>
      <c r="R5" s="262">
        <v>2</v>
      </c>
      <c r="S5" s="3">
        <f t="shared" ref="S5:S6" si="7">SUM(W5,X5,AB5,AF5,AJ5,AN5)</f>
        <v>547.31999999999994</v>
      </c>
      <c r="T5" s="3">
        <f t="shared" si="2"/>
        <v>755.09493067188623</v>
      </c>
      <c r="U5" s="38">
        <f t="shared" si="3"/>
        <v>0.49420479195635775</v>
      </c>
      <c r="V5" s="39">
        <f t="shared" si="4"/>
        <v>7.2480315436312379</v>
      </c>
      <c r="W5" s="39">
        <v>20</v>
      </c>
      <c r="X5" s="262">
        <v>248.32</v>
      </c>
      <c r="Y5" s="3">
        <v>203.47524603710292</v>
      </c>
      <c r="Z5" s="38">
        <f t="shared" si="5"/>
        <v>0.83208425799926178</v>
      </c>
      <c r="AA5" s="39">
        <f t="shared" si="6"/>
        <v>7.5399720328632718</v>
      </c>
      <c r="AB5" s="262">
        <v>279</v>
      </c>
      <c r="AC5" s="3">
        <v>551.61968463478331</v>
      </c>
      <c r="AD5" s="38">
        <f t="shared" ref="AD5:AD6" si="8">AB5/AC5*0.0113636*60</f>
        <v>0.34485111626490522</v>
      </c>
      <c r="AE5" s="39">
        <f t="shared" ref="AE5" si="9">(AD5-0.142)/0.1278*0.1+7</f>
        <v>7.1587254430867802</v>
      </c>
      <c r="AG5" s="3"/>
      <c r="AH5" s="38"/>
      <c r="AI5" s="39"/>
      <c r="AL5" s="38"/>
      <c r="AM5" s="39"/>
      <c r="AP5" s="38"/>
      <c r="AQ5" s="39"/>
      <c r="AR5" s="38">
        <f t="shared" ref="AR5:AR11" si="10">MAX(Z5,AD5,AH5,AL5,AP5)</f>
        <v>0.83208425799926178</v>
      </c>
    </row>
    <row r="6" spans="1:44" x14ac:dyDescent="0.25">
      <c r="A6" s="262">
        <v>3</v>
      </c>
      <c r="B6" s="262">
        <v>17</v>
      </c>
      <c r="C6" s="40">
        <v>42622</v>
      </c>
      <c r="D6" s="41">
        <v>42622.604814814818</v>
      </c>
      <c r="E6" s="41" t="s">
        <v>148</v>
      </c>
      <c r="F6" s="3">
        <v>203.47524603710292</v>
      </c>
      <c r="G6" s="262">
        <v>248.32</v>
      </c>
      <c r="H6" s="38">
        <f t="shared" si="0"/>
        <v>0.83208425799926178</v>
      </c>
      <c r="I6" s="263">
        <v>0.83507865612090393</v>
      </c>
      <c r="J6" s="39">
        <f t="shared" si="1"/>
        <v>7.5399720328632718</v>
      </c>
      <c r="K6" s="262">
        <v>8</v>
      </c>
      <c r="M6" s="262" t="s">
        <v>149</v>
      </c>
      <c r="O6" s="262">
        <v>3</v>
      </c>
      <c r="P6" s="40">
        <v>42623</v>
      </c>
      <c r="Q6" s="262">
        <v>2</v>
      </c>
      <c r="R6" s="262">
        <v>2</v>
      </c>
      <c r="S6" s="3">
        <f t="shared" si="7"/>
        <v>1120.8500000000001</v>
      </c>
      <c r="T6" s="3">
        <f>SUM(Y6,AC6,AG6,AK6,AO6)</f>
        <v>812.36673038618505</v>
      </c>
      <c r="U6" s="38">
        <f t="shared" si="3"/>
        <v>0.94072471830143289</v>
      </c>
      <c r="V6" s="39">
        <f t="shared" si="4"/>
        <v>7.5624821959869246</v>
      </c>
      <c r="W6" s="39"/>
      <c r="X6" s="262">
        <v>456.21</v>
      </c>
      <c r="Y6" s="3">
        <v>376.97249504198868</v>
      </c>
      <c r="Z6" s="38">
        <f t="shared" si="5"/>
        <v>0.82512990059222724</v>
      </c>
      <c r="AA6" s="39">
        <f>(Z6-0.142)/0.1278*0.1+7</f>
        <v>7.5345304386480656</v>
      </c>
      <c r="AB6" s="262">
        <v>664.6400000000001</v>
      </c>
      <c r="AC6" s="3">
        <v>435.39423534419643</v>
      </c>
      <c r="AD6" s="38">
        <f t="shared" si="8"/>
        <v>1.0408088795244552</v>
      </c>
      <c r="AE6" s="39">
        <f>(AD6-0.142)/0.1278*0.1+7</f>
        <v>7.7032933329612323</v>
      </c>
      <c r="AG6" s="3"/>
      <c r="AH6" s="38"/>
      <c r="AI6" s="39"/>
      <c r="AJ6" s="3"/>
      <c r="AK6" s="3"/>
      <c r="AL6" s="38"/>
      <c r="AM6" s="39"/>
      <c r="AP6" s="38"/>
      <c r="AQ6" s="39"/>
      <c r="AR6" s="38">
        <f t="shared" si="10"/>
        <v>1.0408088795244552</v>
      </c>
    </row>
    <row r="7" spans="1:44" x14ac:dyDescent="0.25">
      <c r="A7" s="262">
        <v>4</v>
      </c>
      <c r="B7" s="262">
        <v>17</v>
      </c>
      <c r="C7" s="40">
        <v>42622</v>
      </c>
      <c r="D7" s="41">
        <v>42622.662731481483</v>
      </c>
      <c r="E7" s="41" t="s">
        <v>148</v>
      </c>
      <c r="F7" s="3">
        <v>551.61968463478331</v>
      </c>
      <c r="G7" s="262">
        <v>279</v>
      </c>
      <c r="H7" s="38">
        <f t="shared" si="0"/>
        <v>0.34485111626490522</v>
      </c>
      <c r="I7" s="263">
        <v>0.66390016058964796</v>
      </c>
      <c r="J7" s="39">
        <f t="shared" si="1"/>
        <v>7.1587254430867802</v>
      </c>
      <c r="K7" s="262">
        <v>10</v>
      </c>
      <c r="M7" s="262" t="s">
        <v>149</v>
      </c>
      <c r="P7" s="40"/>
      <c r="U7" s="38"/>
      <c r="V7" s="39"/>
      <c r="W7" s="39"/>
      <c r="X7" s="262"/>
      <c r="Y7" s="3"/>
      <c r="Z7" s="38"/>
      <c r="AA7" s="39"/>
      <c r="AB7" s="262"/>
      <c r="AC7" s="3"/>
      <c r="AD7" s="38"/>
      <c r="AE7" s="39"/>
      <c r="AG7" s="3"/>
      <c r="AH7" s="38"/>
      <c r="AI7" s="39"/>
      <c r="AJ7" s="3"/>
      <c r="AK7" s="3"/>
      <c r="AL7" s="38"/>
      <c r="AM7" s="39"/>
      <c r="AP7" s="38"/>
      <c r="AQ7" s="39"/>
      <c r="AR7" s="38">
        <f t="shared" si="10"/>
        <v>0</v>
      </c>
    </row>
    <row r="8" spans="1:44" x14ac:dyDescent="0.25">
      <c r="A8" s="262">
        <v>5</v>
      </c>
      <c r="B8" s="262">
        <v>17</v>
      </c>
      <c r="C8" s="40">
        <v>42623</v>
      </c>
      <c r="D8" s="41">
        <v>42623.474479166667</v>
      </c>
      <c r="E8" s="41" t="s">
        <v>148</v>
      </c>
      <c r="F8" s="3">
        <v>376.97249504198868</v>
      </c>
      <c r="G8" s="262">
        <v>456.21</v>
      </c>
      <c r="H8" s="38">
        <f t="shared" si="0"/>
        <v>0.82512990059222724</v>
      </c>
      <c r="I8" s="263">
        <v>0.83856158335547559</v>
      </c>
      <c r="J8" s="39">
        <f t="shared" si="1"/>
        <v>7.5345304386480656</v>
      </c>
      <c r="K8" s="262">
        <v>16</v>
      </c>
      <c r="L8" s="262">
        <v>2</v>
      </c>
      <c r="M8" s="262" t="s">
        <v>149</v>
      </c>
      <c r="P8" s="40"/>
      <c r="U8" s="38"/>
      <c r="V8" s="39"/>
      <c r="W8" s="39"/>
      <c r="X8" s="262"/>
      <c r="Y8" s="3"/>
      <c r="Z8" s="38"/>
      <c r="AA8" s="39"/>
      <c r="AB8" s="262"/>
      <c r="AC8" s="3"/>
      <c r="AD8" s="38"/>
      <c r="AE8" s="39"/>
      <c r="AF8" s="262"/>
      <c r="AG8" s="3"/>
      <c r="AH8" s="38"/>
      <c r="AI8" s="39"/>
      <c r="AL8" s="38"/>
      <c r="AM8" s="39"/>
      <c r="AP8" s="38"/>
      <c r="AQ8" s="39"/>
      <c r="AR8" s="38">
        <f t="shared" si="10"/>
        <v>0</v>
      </c>
    </row>
    <row r="9" spans="1:44" x14ac:dyDescent="0.25">
      <c r="A9" s="262">
        <v>6</v>
      </c>
      <c r="B9" s="262">
        <v>17</v>
      </c>
      <c r="C9" s="40">
        <v>42623</v>
      </c>
      <c r="D9" s="41">
        <v>42623.523622685185</v>
      </c>
      <c r="E9" s="41" t="s">
        <v>148</v>
      </c>
      <c r="F9" s="3">
        <v>435.39423534419643</v>
      </c>
      <c r="G9" s="262">
        <v>664.6400000000001</v>
      </c>
      <c r="H9" s="38">
        <f t="shared" si="0"/>
        <v>1.0408088795244552</v>
      </c>
      <c r="I9" s="263">
        <v>1.0695748706128871</v>
      </c>
      <c r="J9" s="39">
        <f>(H9-0.142)/0.1278*0.1+7</f>
        <v>7.7032933329612323</v>
      </c>
      <c r="K9" s="262">
        <v>22</v>
      </c>
      <c r="M9" s="262" t="s">
        <v>149</v>
      </c>
      <c r="P9" s="40"/>
      <c r="U9" s="38"/>
      <c r="V9" s="39"/>
      <c r="W9" s="39"/>
      <c r="X9" s="262"/>
      <c r="Y9" s="3"/>
      <c r="Z9" s="38"/>
      <c r="AA9" s="39"/>
      <c r="AD9" s="38"/>
      <c r="AE9" s="39"/>
      <c r="AH9" s="38"/>
      <c r="AI9" s="39"/>
      <c r="AL9" s="38"/>
      <c r="AM9" s="39"/>
      <c r="AP9" s="38"/>
      <c r="AQ9" s="39"/>
      <c r="AR9" s="38">
        <f>MAX(Z9,AD9,AH9,AL9,AP9)</f>
        <v>0</v>
      </c>
    </row>
    <row r="10" spans="1:44" x14ac:dyDescent="0.25">
      <c r="D10" s="41"/>
      <c r="E10" s="41"/>
      <c r="F10" s="3"/>
      <c r="I10" s="263"/>
      <c r="U10" s="38"/>
      <c r="V10" s="39"/>
      <c r="W10" s="39"/>
      <c r="Z10" s="38"/>
      <c r="AR10" s="38">
        <f t="shared" si="10"/>
        <v>0</v>
      </c>
    </row>
    <row r="11" spans="1:44" x14ac:dyDescent="0.25">
      <c r="D11" s="41"/>
      <c r="E11" s="41"/>
      <c r="F11" s="3"/>
      <c r="I11" s="263"/>
      <c r="U11" s="38"/>
      <c r="V11" s="39"/>
      <c r="W11" s="39"/>
      <c r="Z11" s="38"/>
      <c r="AA11" s="39"/>
      <c r="AD11" s="38"/>
      <c r="AE11" s="39"/>
      <c r="AR11" s="38">
        <f t="shared" si="10"/>
        <v>0</v>
      </c>
    </row>
    <row r="12" spans="1:44" x14ac:dyDescent="0.25">
      <c r="D12" s="41"/>
      <c r="E12" s="41"/>
      <c r="F12" s="3"/>
      <c r="I12" s="263"/>
      <c r="P12" s="40"/>
      <c r="U12" s="38"/>
      <c r="V12" s="39"/>
      <c r="W12" s="39"/>
      <c r="Z12" s="38"/>
      <c r="AA12" s="39"/>
      <c r="AD12" s="38"/>
      <c r="AE12" s="39"/>
    </row>
    <row r="13" spans="1:44" x14ac:dyDescent="0.25">
      <c r="D13" s="261"/>
      <c r="E13" s="261"/>
      <c r="F13" s="3"/>
      <c r="I13" s="263"/>
      <c r="J13" s="52"/>
      <c r="K13" s="52"/>
      <c r="L13" s="52"/>
      <c r="P13" s="40"/>
      <c r="U13" s="38"/>
      <c r="V13" s="39"/>
      <c r="W13" s="39"/>
      <c r="Z13" s="38"/>
      <c r="AA13" s="39"/>
      <c r="AD13" s="38"/>
      <c r="AE13" s="39"/>
    </row>
    <row r="14" spans="1:44" x14ac:dyDescent="0.25">
      <c r="D14" s="261"/>
      <c r="E14" s="261"/>
      <c r="F14" s="3"/>
      <c r="I14" s="263"/>
      <c r="J14" s="52"/>
      <c r="K14" s="52"/>
      <c r="P14" s="9"/>
      <c r="U14" s="38"/>
      <c r="V14" s="39"/>
      <c r="W14" s="39"/>
    </row>
    <row r="15" spans="1:44" x14ac:dyDescent="0.25">
      <c r="D15" s="261"/>
      <c r="E15" s="261"/>
      <c r="F15" s="52"/>
      <c r="G15" s="52"/>
      <c r="I15" s="263"/>
      <c r="J15" s="52"/>
      <c r="K15" s="52"/>
      <c r="P15" s="9"/>
      <c r="U15" s="38"/>
      <c r="V15" s="39"/>
      <c r="W15" s="39"/>
    </row>
    <row r="16" spans="1:44" x14ac:dyDescent="0.25">
      <c r="D16" s="261"/>
      <c r="E16" s="261"/>
      <c r="F16" s="3"/>
      <c r="I16" s="263"/>
      <c r="J16" s="52"/>
      <c r="K16" s="52"/>
      <c r="L16" s="52"/>
      <c r="P16" s="9"/>
      <c r="U16" s="38"/>
      <c r="V16" s="39"/>
      <c r="W16" s="39"/>
    </row>
    <row r="17" spans="1:43" x14ac:dyDescent="0.25">
      <c r="D17" s="261"/>
      <c r="E17" s="261"/>
      <c r="F17" s="3"/>
      <c r="I17" s="263"/>
      <c r="J17" s="52"/>
      <c r="K17" s="52"/>
      <c r="L17" s="52"/>
      <c r="P17" s="9"/>
      <c r="U17" s="38"/>
      <c r="V17" s="39"/>
      <c r="W17" s="39"/>
    </row>
    <row r="18" spans="1:43" s="3" customFormat="1" x14ac:dyDescent="0.25">
      <c r="A18" s="262"/>
      <c r="B18" s="262"/>
      <c r="C18" s="40"/>
      <c r="D18" s="262"/>
      <c r="E18" s="262"/>
      <c r="F18" s="262"/>
      <c r="G18" s="262"/>
      <c r="H18" s="38"/>
      <c r="I18" s="38"/>
      <c r="J18" s="262"/>
      <c r="K18" s="262"/>
      <c r="L18" s="262"/>
      <c r="M18" s="262"/>
      <c r="N18" s="262"/>
      <c r="O18" s="262"/>
      <c r="P18" s="9"/>
      <c r="Q18" s="262"/>
      <c r="R18" s="262"/>
      <c r="U18" s="38"/>
      <c r="V18" s="39"/>
      <c r="W18" s="39"/>
      <c r="Y18" s="262"/>
      <c r="Z18" s="262"/>
      <c r="AA18" s="262"/>
      <c r="AC18" s="262"/>
      <c r="AD18" s="262"/>
      <c r="AE18" s="262"/>
      <c r="AG18" s="262"/>
      <c r="AH18" s="262"/>
      <c r="AI18" s="262"/>
      <c r="AJ18" s="262"/>
      <c r="AK18" s="262"/>
      <c r="AL18" s="262"/>
      <c r="AM18" s="262"/>
      <c r="AN18" s="262"/>
      <c r="AO18" s="262"/>
      <c r="AP18" s="262"/>
      <c r="AQ18" s="262"/>
    </row>
    <row r="19" spans="1:43" s="3" customFormat="1" x14ac:dyDescent="0.25">
      <c r="A19" s="262"/>
      <c r="B19" s="262"/>
      <c r="C19" s="40"/>
      <c r="D19" s="262"/>
      <c r="E19" s="262"/>
      <c r="F19" s="262"/>
      <c r="G19" s="262"/>
      <c r="H19" s="38"/>
      <c r="I19" s="38"/>
      <c r="J19" s="262"/>
      <c r="K19" s="262"/>
      <c r="L19" s="262"/>
      <c r="M19" s="262"/>
      <c r="N19" s="262"/>
      <c r="O19" s="262"/>
      <c r="P19" s="9"/>
      <c r="Q19" s="262"/>
      <c r="R19" s="262"/>
      <c r="U19" s="38"/>
      <c r="V19" s="39"/>
      <c r="W19" s="39"/>
      <c r="Y19" s="262"/>
      <c r="Z19" s="262"/>
      <c r="AA19" s="262"/>
      <c r="AC19" s="262"/>
      <c r="AD19" s="262"/>
      <c r="AE19" s="262"/>
      <c r="AG19" s="262"/>
      <c r="AH19" s="262"/>
      <c r="AI19" s="262"/>
      <c r="AJ19" s="262"/>
      <c r="AK19" s="262"/>
      <c r="AL19" s="262"/>
      <c r="AM19" s="262"/>
      <c r="AN19" s="262"/>
      <c r="AO19" s="262"/>
      <c r="AP19" s="262"/>
      <c r="AQ19" s="262"/>
    </row>
    <row r="20" spans="1:43" s="3" customFormat="1" x14ac:dyDescent="0.25">
      <c r="A20" s="262"/>
      <c r="B20" s="262"/>
      <c r="C20" s="40"/>
      <c r="D20" s="262"/>
      <c r="E20" s="262"/>
      <c r="F20" s="262"/>
      <c r="G20" s="262"/>
      <c r="H20" s="38"/>
      <c r="I20" s="38"/>
      <c r="J20" s="262"/>
      <c r="K20" s="262"/>
      <c r="L20" s="262"/>
      <c r="M20" s="262"/>
      <c r="N20" s="262"/>
      <c r="O20" s="262"/>
      <c r="P20" s="9"/>
      <c r="Q20" s="262"/>
      <c r="R20" s="262"/>
      <c r="U20" s="38"/>
      <c r="V20" s="39"/>
      <c r="W20" s="39"/>
      <c r="Y20" s="262"/>
      <c r="Z20" s="262"/>
      <c r="AA20" s="262"/>
      <c r="AC20" s="262"/>
      <c r="AD20" s="262"/>
      <c r="AE20" s="262"/>
      <c r="AG20" s="262"/>
      <c r="AH20" s="262"/>
      <c r="AI20" s="262"/>
      <c r="AJ20" s="262"/>
      <c r="AK20" s="262"/>
      <c r="AL20" s="262"/>
      <c r="AM20" s="262"/>
      <c r="AN20" s="262"/>
      <c r="AO20" s="262"/>
      <c r="AP20" s="262"/>
      <c r="AQ20" s="262"/>
    </row>
    <row r="21" spans="1:43" s="3" customFormat="1" x14ac:dyDescent="0.25">
      <c r="A21" s="262"/>
      <c r="B21" s="262"/>
      <c r="C21" s="40"/>
      <c r="D21" s="262"/>
      <c r="E21" s="262"/>
      <c r="F21" s="262"/>
      <c r="G21" s="262"/>
      <c r="H21" s="38"/>
      <c r="I21" s="38"/>
      <c r="J21" s="262"/>
      <c r="K21" s="262"/>
      <c r="L21" s="262"/>
      <c r="M21" s="262"/>
      <c r="N21" s="262"/>
      <c r="O21" s="262"/>
      <c r="P21" s="9"/>
      <c r="Q21" s="262"/>
      <c r="R21" s="262"/>
      <c r="U21" s="38"/>
      <c r="V21" s="39"/>
      <c r="W21" s="39"/>
      <c r="Y21" s="262"/>
      <c r="Z21" s="262"/>
      <c r="AA21" s="262"/>
      <c r="AC21" s="262"/>
      <c r="AD21" s="262"/>
      <c r="AE21" s="262"/>
      <c r="AG21" s="262"/>
      <c r="AH21" s="262"/>
      <c r="AI21" s="262"/>
      <c r="AJ21" s="262"/>
      <c r="AK21" s="262"/>
      <c r="AL21" s="262"/>
      <c r="AM21" s="262"/>
      <c r="AN21" s="262"/>
      <c r="AO21" s="262"/>
      <c r="AP21" s="262"/>
      <c r="AQ21" s="262"/>
    </row>
    <row r="22" spans="1:43" s="3" customFormat="1" x14ac:dyDescent="0.25">
      <c r="A22" s="262"/>
      <c r="B22" s="262"/>
      <c r="C22" s="40"/>
      <c r="D22" s="262"/>
      <c r="E22" s="262"/>
      <c r="F22" s="262"/>
      <c r="G22" s="262"/>
      <c r="H22" s="38"/>
      <c r="I22" s="38"/>
      <c r="J22" s="262"/>
      <c r="K22" s="262"/>
      <c r="L22" s="262"/>
      <c r="M22" s="262"/>
      <c r="N22" s="262"/>
      <c r="O22" s="262"/>
      <c r="P22" s="9"/>
      <c r="Q22" s="262"/>
      <c r="R22" s="262"/>
      <c r="U22" s="38"/>
      <c r="V22" s="39"/>
      <c r="W22" s="39"/>
      <c r="Y22" s="262"/>
      <c r="Z22" s="262"/>
      <c r="AA22" s="262"/>
      <c r="AC22" s="262"/>
      <c r="AD22" s="262"/>
      <c r="AE22" s="262"/>
      <c r="AG22" s="262"/>
      <c r="AH22" s="262"/>
      <c r="AI22" s="262"/>
      <c r="AJ22" s="262"/>
      <c r="AK22" s="262"/>
      <c r="AL22" s="262"/>
      <c r="AM22" s="262"/>
      <c r="AN22" s="262"/>
      <c r="AO22" s="262"/>
      <c r="AP22" s="262"/>
      <c r="AQ22" s="262"/>
    </row>
    <row r="23" spans="1:43" s="3" customFormat="1" x14ac:dyDescent="0.25">
      <c r="A23" s="262"/>
      <c r="B23" s="262"/>
      <c r="C23" s="40"/>
      <c r="D23" s="262"/>
      <c r="E23" s="262"/>
      <c r="F23" s="262"/>
      <c r="G23" s="262"/>
      <c r="H23" s="38"/>
      <c r="I23" s="38"/>
      <c r="J23" s="262"/>
      <c r="K23" s="262"/>
      <c r="L23" s="262"/>
      <c r="M23" s="262"/>
      <c r="N23" s="262"/>
      <c r="O23" s="262"/>
      <c r="P23" s="9"/>
      <c r="Q23" s="262"/>
      <c r="R23" s="262"/>
      <c r="U23" s="38"/>
      <c r="V23" s="39"/>
      <c r="W23" s="39"/>
      <c r="Y23" s="262"/>
      <c r="Z23" s="262"/>
      <c r="AA23" s="262"/>
      <c r="AC23" s="262"/>
      <c r="AD23" s="262"/>
      <c r="AE23" s="262"/>
      <c r="AG23" s="262"/>
      <c r="AH23" s="262"/>
      <c r="AI23" s="262"/>
      <c r="AJ23" s="262"/>
      <c r="AK23" s="262"/>
      <c r="AL23" s="262"/>
      <c r="AM23" s="262"/>
      <c r="AN23" s="262"/>
      <c r="AO23" s="262"/>
      <c r="AP23" s="262"/>
      <c r="AQ23" s="262"/>
    </row>
    <row r="24" spans="1:43" s="3" customFormat="1" x14ac:dyDescent="0.25">
      <c r="A24" s="262"/>
      <c r="B24" s="262"/>
      <c r="C24" s="40"/>
      <c r="D24" s="262"/>
      <c r="E24" s="262"/>
      <c r="F24" s="262"/>
      <c r="G24" s="262"/>
      <c r="H24" s="38"/>
      <c r="I24" s="38"/>
      <c r="J24" s="262"/>
      <c r="K24" s="262"/>
      <c r="L24" s="262"/>
      <c r="M24" s="262"/>
      <c r="N24" s="262"/>
      <c r="O24" s="262"/>
      <c r="P24" s="9"/>
      <c r="Q24" s="262"/>
      <c r="R24" s="262"/>
      <c r="U24" s="38"/>
      <c r="V24" s="39"/>
      <c r="W24" s="39"/>
      <c r="Y24" s="262"/>
      <c r="Z24" s="262"/>
      <c r="AA24" s="262"/>
      <c r="AC24" s="262"/>
      <c r="AD24" s="262"/>
      <c r="AE24" s="262"/>
      <c r="AG24" s="262"/>
      <c r="AH24" s="262"/>
      <c r="AI24" s="262"/>
      <c r="AJ24" s="262"/>
      <c r="AK24" s="262"/>
      <c r="AL24" s="262"/>
      <c r="AM24" s="262"/>
      <c r="AN24" s="262"/>
      <c r="AO24" s="262"/>
      <c r="AP24" s="262"/>
      <c r="AQ24" s="262"/>
    </row>
    <row r="25" spans="1:43" s="3" customFormat="1" x14ac:dyDescent="0.25">
      <c r="A25" s="262"/>
      <c r="B25" s="262"/>
      <c r="C25" s="40"/>
      <c r="D25" s="262"/>
      <c r="E25" s="262"/>
      <c r="F25" s="262"/>
      <c r="G25" s="262"/>
      <c r="H25" s="38"/>
      <c r="I25" s="38"/>
      <c r="J25" s="262"/>
      <c r="K25" s="262"/>
      <c r="L25" s="262"/>
      <c r="M25" s="262"/>
      <c r="N25" s="262"/>
      <c r="O25" s="262"/>
      <c r="P25" s="9"/>
      <c r="Q25" s="262"/>
      <c r="R25" s="262"/>
      <c r="U25" s="38"/>
      <c r="V25" s="39"/>
      <c r="W25" s="39"/>
      <c r="Y25" s="262"/>
      <c r="Z25" s="262"/>
      <c r="AA25" s="262"/>
      <c r="AC25" s="262"/>
      <c r="AD25" s="262"/>
      <c r="AE25" s="262"/>
      <c r="AG25" s="262"/>
      <c r="AH25" s="262"/>
      <c r="AI25" s="262"/>
      <c r="AJ25" s="262"/>
      <c r="AK25" s="262"/>
      <c r="AL25" s="262"/>
      <c r="AM25" s="262"/>
      <c r="AN25" s="262"/>
      <c r="AO25" s="262"/>
      <c r="AP25" s="262"/>
      <c r="AQ25" s="262"/>
    </row>
    <row r="26" spans="1:43" s="3" customFormat="1" x14ac:dyDescent="0.25">
      <c r="A26" s="262"/>
      <c r="B26" s="262"/>
      <c r="C26" s="40"/>
      <c r="D26" s="262"/>
      <c r="E26" s="262"/>
      <c r="F26" s="262"/>
      <c r="G26" s="262"/>
      <c r="H26" s="38"/>
      <c r="I26" s="38"/>
      <c r="J26" s="262"/>
      <c r="K26" s="262"/>
      <c r="L26" s="262"/>
      <c r="M26" s="262"/>
      <c r="N26" s="262"/>
      <c r="O26" s="262"/>
      <c r="P26" s="9"/>
      <c r="Q26" s="262"/>
      <c r="R26" s="262"/>
      <c r="U26" s="38"/>
      <c r="V26" s="39"/>
      <c r="W26" s="39"/>
      <c r="Y26" s="262"/>
      <c r="Z26" s="262"/>
      <c r="AA26" s="262"/>
      <c r="AC26" s="262"/>
      <c r="AD26" s="262"/>
      <c r="AE26" s="262"/>
      <c r="AG26" s="262"/>
      <c r="AH26" s="262"/>
      <c r="AI26" s="262"/>
      <c r="AJ26" s="262"/>
      <c r="AK26" s="262"/>
      <c r="AL26" s="262"/>
      <c r="AM26" s="262"/>
      <c r="AN26" s="262"/>
      <c r="AO26" s="262"/>
      <c r="AP26" s="262"/>
      <c r="AQ26" s="262"/>
    </row>
    <row r="27" spans="1:43" s="3" customFormat="1" x14ac:dyDescent="0.25">
      <c r="A27" s="262"/>
      <c r="B27" s="262"/>
      <c r="C27" s="40"/>
      <c r="D27" s="262"/>
      <c r="E27" s="262"/>
      <c r="F27" s="262"/>
      <c r="G27" s="262"/>
      <c r="H27" s="38"/>
      <c r="I27" s="38"/>
      <c r="J27" s="262"/>
      <c r="K27" s="262"/>
      <c r="L27" s="262"/>
      <c r="M27" s="262"/>
      <c r="N27" s="262"/>
      <c r="O27" s="262"/>
      <c r="P27" s="9"/>
      <c r="Q27" s="262"/>
      <c r="R27" s="262"/>
      <c r="U27" s="38"/>
      <c r="V27" s="39"/>
      <c r="W27" s="39"/>
      <c r="Y27" s="262"/>
      <c r="Z27" s="262"/>
      <c r="AA27" s="262"/>
      <c r="AC27" s="262"/>
      <c r="AD27" s="262"/>
      <c r="AE27" s="262"/>
      <c r="AG27" s="262"/>
      <c r="AH27" s="262"/>
      <c r="AI27" s="262"/>
      <c r="AJ27" s="262"/>
      <c r="AK27" s="262"/>
      <c r="AL27" s="262"/>
      <c r="AM27" s="262"/>
      <c r="AN27" s="262"/>
      <c r="AO27" s="262"/>
      <c r="AP27" s="262"/>
      <c r="AQ27" s="262"/>
    </row>
    <row r="28" spans="1:43" s="3" customFormat="1" x14ac:dyDescent="0.25">
      <c r="A28" s="262"/>
      <c r="B28" s="262"/>
      <c r="C28" s="40"/>
      <c r="D28" s="262"/>
      <c r="E28" s="262"/>
      <c r="F28" s="262"/>
      <c r="G28" s="262"/>
      <c r="H28" s="38"/>
      <c r="I28" s="38"/>
      <c r="J28" s="262"/>
      <c r="K28" s="262"/>
      <c r="L28" s="262"/>
      <c r="M28" s="262"/>
      <c r="N28" s="262"/>
      <c r="O28" s="262"/>
      <c r="P28" s="9"/>
      <c r="Q28" s="262"/>
      <c r="R28" s="262"/>
      <c r="U28" s="38"/>
      <c r="V28" s="39"/>
      <c r="W28" s="39"/>
      <c r="Y28" s="262"/>
      <c r="Z28" s="262"/>
      <c r="AA28" s="262"/>
      <c r="AC28" s="262"/>
      <c r="AD28" s="262"/>
      <c r="AE28" s="262"/>
      <c r="AG28" s="262"/>
      <c r="AH28" s="262"/>
      <c r="AI28" s="262"/>
      <c r="AJ28" s="262"/>
      <c r="AK28" s="262"/>
      <c r="AL28" s="262"/>
      <c r="AM28" s="262"/>
      <c r="AN28" s="262"/>
      <c r="AO28" s="262"/>
      <c r="AP28" s="262"/>
      <c r="AQ28" s="262"/>
    </row>
    <row r="29" spans="1:43" s="3" customFormat="1" x14ac:dyDescent="0.25">
      <c r="A29" s="262"/>
      <c r="B29" s="262"/>
      <c r="C29" s="40"/>
      <c r="D29" s="262"/>
      <c r="E29" s="262"/>
      <c r="F29" s="262"/>
      <c r="G29" s="262"/>
      <c r="H29" s="38"/>
      <c r="I29" s="38"/>
      <c r="J29" s="262"/>
      <c r="K29" s="262"/>
      <c r="L29" s="262"/>
      <c r="M29" s="262"/>
      <c r="N29" s="262"/>
      <c r="O29" s="262"/>
      <c r="P29" s="9"/>
      <c r="Q29" s="262"/>
      <c r="R29" s="262"/>
      <c r="U29" s="38"/>
      <c r="V29" s="39"/>
      <c r="W29" s="39"/>
      <c r="Y29" s="262"/>
      <c r="Z29" s="262"/>
      <c r="AA29" s="262"/>
      <c r="AC29" s="262"/>
      <c r="AD29" s="262"/>
      <c r="AE29" s="262"/>
      <c r="AG29" s="262"/>
      <c r="AH29" s="262"/>
      <c r="AI29" s="262"/>
      <c r="AJ29" s="262"/>
      <c r="AK29" s="262"/>
      <c r="AL29" s="262"/>
      <c r="AM29" s="262"/>
      <c r="AN29" s="262"/>
      <c r="AO29" s="262"/>
      <c r="AP29" s="262"/>
      <c r="AQ29" s="262"/>
    </row>
    <row r="30" spans="1:43" s="3" customFormat="1" x14ac:dyDescent="0.25">
      <c r="A30" s="262"/>
      <c r="B30" s="262"/>
      <c r="C30" s="40"/>
      <c r="D30" s="262"/>
      <c r="E30" s="262"/>
      <c r="F30" s="262"/>
      <c r="G30" s="262"/>
      <c r="H30" s="38"/>
      <c r="I30" s="38"/>
      <c r="J30" s="262"/>
      <c r="K30" s="262"/>
      <c r="L30" s="262"/>
      <c r="M30" s="262"/>
      <c r="N30" s="262"/>
      <c r="O30" s="262"/>
      <c r="P30" s="9"/>
      <c r="Q30" s="262"/>
      <c r="R30" s="262"/>
      <c r="U30" s="38"/>
      <c r="V30" s="39"/>
      <c r="W30" s="39"/>
      <c r="Y30" s="262"/>
      <c r="Z30" s="262"/>
      <c r="AA30" s="262"/>
      <c r="AC30" s="262"/>
      <c r="AD30" s="262"/>
      <c r="AE30" s="262"/>
      <c r="AG30" s="262"/>
      <c r="AH30" s="262"/>
      <c r="AI30" s="262"/>
      <c r="AJ30" s="262"/>
      <c r="AK30" s="262"/>
      <c r="AL30" s="262"/>
      <c r="AM30" s="262"/>
      <c r="AN30" s="262"/>
      <c r="AO30" s="262"/>
      <c r="AP30" s="262"/>
      <c r="AQ30" s="262"/>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34"/>
  <sheetViews>
    <sheetView zoomScale="85" zoomScaleNormal="85" workbookViewId="0">
      <pane ySplit="2" topLeftCell="A3" activePane="bottomLeft" state="frozen"/>
      <selection pane="bottomLeft" activeCell="G18" sqref="G18"/>
    </sheetView>
  </sheetViews>
  <sheetFormatPr defaultColWidth="9" defaultRowHeight="15" x14ac:dyDescent="0.25"/>
  <cols>
    <col min="1" max="1" width="11" style="262" bestFit="1" customWidth="1"/>
    <col min="2" max="5" width="9" style="262"/>
    <col min="6" max="6" width="19.5703125" style="262" bestFit="1" customWidth="1"/>
    <col min="7" max="7" width="16" style="262" bestFit="1" customWidth="1"/>
    <col min="8" max="16384" width="9" style="262"/>
  </cols>
  <sheetData>
    <row r="1" spans="1:43" x14ac:dyDescent="0.25">
      <c r="B1" s="583" t="s">
        <v>486</v>
      </c>
      <c r="C1" s="583"/>
      <c r="D1" s="583"/>
      <c r="E1" s="583"/>
      <c r="F1" s="583" t="s">
        <v>485</v>
      </c>
      <c r="G1" s="583"/>
    </row>
    <row r="2" spans="1:43" x14ac:dyDescent="0.25">
      <c r="A2" s="262" t="s">
        <v>487</v>
      </c>
      <c r="B2" s="262" t="s">
        <v>472</v>
      </c>
      <c r="C2" s="262" t="s">
        <v>483</v>
      </c>
      <c r="D2" s="262" t="s">
        <v>470</v>
      </c>
      <c r="E2" s="262" t="s">
        <v>484</v>
      </c>
      <c r="F2" s="262" t="s">
        <v>470</v>
      </c>
      <c r="G2" s="262" t="s">
        <v>484</v>
      </c>
    </row>
    <row r="3" spans="1:43" x14ac:dyDescent="0.25">
      <c r="A3" s="262">
        <v>1</v>
      </c>
      <c r="B3" s="262">
        <v>8</v>
      </c>
      <c r="C3" s="262">
        <v>8</v>
      </c>
      <c r="F3" s="167"/>
      <c r="G3" s="167"/>
    </row>
    <row r="4" spans="1:43" x14ac:dyDescent="0.25">
      <c r="A4" s="262">
        <v>2</v>
      </c>
      <c r="B4" s="262">
        <v>8</v>
      </c>
      <c r="C4" s="262">
        <v>8</v>
      </c>
      <c r="F4" s="167"/>
      <c r="G4" s="167"/>
    </row>
    <row r="5" spans="1:43" x14ac:dyDescent="0.25">
      <c r="A5" s="262">
        <v>3</v>
      </c>
      <c r="B5" s="262">
        <v>10</v>
      </c>
      <c r="C5" s="262">
        <v>10</v>
      </c>
      <c r="F5" s="167"/>
      <c r="G5" s="167"/>
    </row>
    <row r="6" spans="1:43" x14ac:dyDescent="0.25">
      <c r="A6" s="262">
        <v>4</v>
      </c>
      <c r="B6" s="262">
        <v>16</v>
      </c>
      <c r="C6" s="262">
        <v>14</v>
      </c>
      <c r="D6" s="262">
        <v>2</v>
      </c>
      <c r="F6" s="167" t="s">
        <v>652</v>
      </c>
      <c r="G6" s="167"/>
    </row>
    <row r="7" spans="1:43" x14ac:dyDescent="0.25">
      <c r="A7" s="262">
        <v>5</v>
      </c>
      <c r="B7" s="262">
        <v>22</v>
      </c>
      <c r="C7" s="262">
        <v>22</v>
      </c>
      <c r="F7" s="167"/>
      <c r="G7" s="167"/>
    </row>
    <row r="8" spans="1:43" x14ac:dyDescent="0.25">
      <c r="A8" s="262" t="s">
        <v>472</v>
      </c>
      <c r="B8" s="262">
        <f>SUM(B3:B7)</f>
        <v>64</v>
      </c>
      <c r="C8" s="262">
        <f>SUM(C3:C7)</f>
        <v>62</v>
      </c>
      <c r="D8" s="262">
        <f t="shared" ref="D8" si="0">SUM(D3:D7)</f>
        <v>2</v>
      </c>
      <c r="P8" s="40"/>
      <c r="S8" s="3"/>
      <c r="T8" s="3"/>
      <c r="U8" s="38"/>
      <c r="V8" s="39"/>
      <c r="W8" s="39"/>
      <c r="X8" s="3"/>
      <c r="Y8" s="3"/>
      <c r="Z8" s="38"/>
      <c r="AA8" s="39"/>
      <c r="AB8" s="3"/>
      <c r="AC8" s="3"/>
      <c r="AD8" s="38"/>
      <c r="AE8" s="39"/>
      <c r="AF8" s="3"/>
      <c r="AG8" s="3"/>
      <c r="AH8" s="38"/>
      <c r="AI8" s="39"/>
      <c r="AJ8" s="3"/>
      <c r="AK8" s="3"/>
      <c r="AL8" s="38"/>
      <c r="AM8" s="39"/>
      <c r="AP8" s="38"/>
      <c r="AQ8" s="39"/>
    </row>
    <row r="9" spans="1:43" x14ac:dyDescent="0.25">
      <c r="A9" s="262" t="s">
        <v>488</v>
      </c>
      <c r="C9" s="153">
        <f>C8/B8</f>
        <v>0.96875</v>
      </c>
      <c r="D9" s="153">
        <f>D8/B8</f>
        <v>3.125E-2</v>
      </c>
      <c r="P9" s="40"/>
      <c r="S9" s="3"/>
      <c r="T9" s="3"/>
      <c r="U9" s="38"/>
      <c r="V9" s="39"/>
      <c r="W9" s="39"/>
      <c r="Y9" s="3"/>
      <c r="Z9" s="38"/>
      <c r="AA9" s="39"/>
      <c r="AC9" s="3"/>
      <c r="AD9" s="38"/>
      <c r="AE9" s="39"/>
      <c r="AG9" s="3"/>
      <c r="AH9" s="38"/>
      <c r="AI9" s="39"/>
      <c r="AL9" s="38"/>
      <c r="AM9" s="39"/>
      <c r="AP9" s="38"/>
      <c r="AQ9" s="39"/>
    </row>
    <row r="10" spans="1:43" x14ac:dyDescent="0.25">
      <c r="P10" s="40"/>
      <c r="S10" s="3"/>
      <c r="T10" s="3"/>
      <c r="U10" s="38"/>
      <c r="V10" s="39"/>
      <c r="W10" s="39"/>
      <c r="Y10" s="3"/>
      <c r="Z10" s="38"/>
      <c r="AA10" s="39"/>
      <c r="AB10" s="3"/>
      <c r="AD10" s="38"/>
      <c r="AE10" s="39"/>
      <c r="AF10" s="3"/>
      <c r="AH10" s="38"/>
      <c r="AI10" s="39"/>
      <c r="AL10" s="38"/>
      <c r="AM10" s="39"/>
      <c r="AP10" s="38"/>
      <c r="AQ10" s="39"/>
    </row>
    <row r="11" spans="1:43" x14ac:dyDescent="0.25">
      <c r="L11" s="52"/>
      <c r="M11" s="52"/>
      <c r="N11" s="240"/>
      <c r="O11" s="261"/>
      <c r="P11" s="261"/>
      <c r="Q11" s="2"/>
      <c r="R11" s="52"/>
      <c r="S11" s="53"/>
      <c r="T11" s="53"/>
      <c r="U11" s="52"/>
      <c r="V11" s="52"/>
      <c r="W11" s="52"/>
      <c r="X11" s="52"/>
      <c r="Y11" s="52"/>
      <c r="Z11" s="38"/>
      <c r="AB11" s="3"/>
      <c r="AF11" s="3"/>
    </row>
    <row r="12" spans="1:43" x14ac:dyDescent="0.25">
      <c r="L12" s="52"/>
      <c r="M12" s="52"/>
      <c r="N12" s="240"/>
      <c r="O12" s="261"/>
      <c r="P12" s="261"/>
      <c r="Q12" s="2"/>
      <c r="R12" s="52"/>
      <c r="S12" s="53"/>
      <c r="T12" s="53"/>
      <c r="U12" s="52"/>
      <c r="V12" s="52"/>
      <c r="W12" s="52"/>
      <c r="X12" s="52"/>
      <c r="Y12" s="52"/>
      <c r="Z12" s="38"/>
      <c r="AA12" s="39"/>
      <c r="AB12" s="3"/>
      <c r="AD12" s="38"/>
      <c r="AE12" s="39"/>
      <c r="AF12" s="3"/>
    </row>
    <row r="13" spans="1:43" x14ac:dyDescent="0.25">
      <c r="L13" s="52"/>
      <c r="M13" s="52"/>
      <c r="N13" s="240"/>
      <c r="O13" s="261"/>
      <c r="P13" s="261"/>
      <c r="Q13" s="2"/>
      <c r="R13" s="52"/>
      <c r="S13" s="53"/>
      <c r="T13" s="53"/>
      <c r="U13" s="265"/>
      <c r="V13" s="52"/>
      <c r="W13" s="52"/>
      <c r="X13" s="52"/>
      <c r="Y13" s="52"/>
      <c r="Z13" s="38"/>
      <c r="AA13" s="39"/>
      <c r="AB13" s="3"/>
      <c r="AD13" s="38"/>
      <c r="AE13" s="39"/>
      <c r="AF13" s="3"/>
    </row>
    <row r="14" spans="1:43" x14ac:dyDescent="0.25">
      <c r="L14" s="52"/>
      <c r="M14" s="52"/>
      <c r="N14" s="240"/>
      <c r="O14" s="261"/>
      <c r="P14" s="261"/>
      <c r="Q14" s="2"/>
      <c r="R14" s="52"/>
      <c r="S14" s="53"/>
      <c r="T14" s="53"/>
      <c r="U14" s="265"/>
      <c r="V14" s="52"/>
      <c r="W14" s="52"/>
      <c r="X14" s="52"/>
      <c r="Y14" s="52"/>
      <c r="Z14" s="38"/>
      <c r="AA14" s="39"/>
      <c r="AB14" s="3"/>
      <c r="AD14" s="38"/>
      <c r="AE14" s="39"/>
      <c r="AF14" s="3"/>
    </row>
    <row r="15" spans="1:43" x14ac:dyDescent="0.25">
      <c r="L15" s="52"/>
      <c r="M15" s="52"/>
      <c r="N15" s="52"/>
      <c r="O15" s="52"/>
      <c r="P15" s="266"/>
      <c r="Q15" s="52"/>
      <c r="R15" s="52"/>
      <c r="S15" s="2"/>
      <c r="T15" s="2"/>
      <c r="U15" s="53"/>
      <c r="V15" s="265"/>
      <c r="W15" s="265"/>
      <c r="X15" s="2"/>
      <c r="Y15" s="52"/>
      <c r="AB15" s="3"/>
      <c r="AF15" s="3"/>
    </row>
    <row r="16" spans="1:43" x14ac:dyDescent="0.25">
      <c r="P16" s="9"/>
      <c r="S16" s="3"/>
      <c r="T16" s="3"/>
      <c r="U16" s="38"/>
      <c r="V16" s="39"/>
      <c r="W16" s="39"/>
      <c r="X16" s="3"/>
      <c r="AB16" s="3"/>
      <c r="AF16" s="3"/>
    </row>
    <row r="17" spans="3:32" x14ac:dyDescent="0.25">
      <c r="P17" s="9"/>
      <c r="S17" s="3"/>
      <c r="T17" s="3"/>
      <c r="U17" s="38"/>
      <c r="V17" s="39"/>
      <c r="W17" s="39"/>
      <c r="X17" s="3"/>
      <c r="AB17" s="3"/>
      <c r="AF17" s="3"/>
    </row>
    <row r="18" spans="3:32" x14ac:dyDescent="0.25">
      <c r="K18" s="52"/>
      <c r="L18" s="52"/>
      <c r="M18" s="240"/>
      <c r="N18" s="261"/>
      <c r="O18" s="261"/>
      <c r="P18" s="2"/>
      <c r="Q18" s="52"/>
      <c r="R18" s="53"/>
      <c r="S18" s="53"/>
      <c r="T18" s="265"/>
      <c r="U18" s="52"/>
      <c r="V18" s="52"/>
      <c r="W18" s="52"/>
      <c r="X18" s="3"/>
      <c r="AB18" s="3"/>
      <c r="AF18" s="3"/>
    </row>
    <row r="19" spans="3:32" x14ac:dyDescent="0.25">
      <c r="K19" s="52"/>
      <c r="L19" s="52"/>
      <c r="M19" s="240"/>
      <c r="N19" s="261"/>
      <c r="O19" s="261"/>
      <c r="P19" s="2"/>
      <c r="Q19" s="52"/>
      <c r="R19" s="53"/>
      <c r="S19" s="53"/>
      <c r="T19" s="265"/>
      <c r="U19" s="52"/>
      <c r="V19" s="52"/>
      <c r="W19" s="52"/>
    </row>
    <row r="20" spans="3:32" x14ac:dyDescent="0.25">
      <c r="K20" s="52"/>
      <c r="L20" s="52"/>
      <c r="M20" s="240"/>
      <c r="N20" s="261"/>
      <c r="O20" s="261"/>
      <c r="P20" s="2"/>
      <c r="Q20" s="52"/>
      <c r="R20" s="53"/>
      <c r="S20" s="53"/>
      <c r="T20" s="265"/>
      <c r="U20" s="52"/>
      <c r="V20" s="52"/>
      <c r="W20" s="52"/>
    </row>
    <row r="21" spans="3:32" x14ac:dyDescent="0.25">
      <c r="K21" s="52"/>
      <c r="L21" s="52"/>
      <c r="M21" s="240"/>
      <c r="N21" s="261"/>
      <c r="O21" s="261"/>
      <c r="P21" s="2"/>
      <c r="Q21" s="52"/>
      <c r="R21" s="53"/>
      <c r="S21" s="53"/>
      <c r="T21" s="265"/>
      <c r="U21" s="52"/>
      <c r="V21" s="52"/>
      <c r="W21" s="52"/>
    </row>
    <row r="22" spans="3:32" x14ac:dyDescent="0.25">
      <c r="C22" s="40"/>
      <c r="D22" s="41"/>
      <c r="E22" s="41"/>
      <c r="F22" s="3"/>
      <c r="H22" s="38"/>
      <c r="I22" s="38"/>
      <c r="K22" s="52"/>
      <c r="L22" s="52"/>
      <c r="M22" s="240"/>
      <c r="N22" s="261"/>
      <c r="O22" s="261"/>
      <c r="P22" s="2"/>
      <c r="Q22" s="52"/>
      <c r="R22" s="53"/>
      <c r="S22" s="53"/>
      <c r="T22" s="265"/>
      <c r="U22" s="52"/>
      <c r="V22" s="52"/>
      <c r="W22" s="52"/>
    </row>
    <row r="23" spans="3:32" x14ac:dyDescent="0.25">
      <c r="C23" s="40"/>
      <c r="D23" s="41"/>
      <c r="E23" s="41"/>
      <c r="F23" s="3"/>
      <c r="H23" s="38"/>
      <c r="I23" s="38"/>
      <c r="K23" s="52"/>
      <c r="L23" s="52"/>
      <c r="M23" s="240"/>
      <c r="N23" s="261"/>
      <c r="O23" s="261"/>
      <c r="P23" s="2"/>
      <c r="Q23" s="52"/>
      <c r="R23" s="53"/>
      <c r="S23" s="53"/>
      <c r="T23" s="265"/>
      <c r="U23" s="52"/>
      <c r="V23" s="52"/>
      <c r="W23" s="52"/>
    </row>
    <row r="24" spans="3:32" x14ac:dyDescent="0.25">
      <c r="C24" s="40"/>
      <c r="D24" s="41"/>
      <c r="E24" s="41"/>
      <c r="F24" s="3"/>
      <c r="H24" s="38"/>
      <c r="I24" s="38"/>
    </row>
    <row r="25" spans="3:32" x14ac:dyDescent="0.25">
      <c r="C25" s="40"/>
      <c r="D25" s="41"/>
      <c r="E25" s="41"/>
      <c r="F25" s="3"/>
      <c r="H25" s="38"/>
      <c r="I25" s="38"/>
    </row>
    <row r="26" spans="3:32" x14ac:dyDescent="0.25">
      <c r="C26" s="40"/>
      <c r="D26" s="41"/>
      <c r="E26" s="41"/>
      <c r="F26" s="3"/>
      <c r="H26" s="38"/>
      <c r="I26" s="38"/>
    </row>
    <row r="27" spans="3:32" x14ac:dyDescent="0.25">
      <c r="C27" s="40"/>
      <c r="D27" s="41"/>
      <c r="E27" s="41"/>
      <c r="F27" s="3"/>
      <c r="H27" s="38"/>
      <c r="I27" s="38"/>
    </row>
    <row r="28" spans="3:32" x14ac:dyDescent="0.25">
      <c r="C28" s="40"/>
      <c r="D28" s="41"/>
      <c r="E28" s="41"/>
      <c r="F28" s="3"/>
      <c r="H28" s="38"/>
      <c r="I28" s="38"/>
    </row>
    <row r="29" spans="3:32" x14ac:dyDescent="0.25">
      <c r="C29" s="40"/>
      <c r="D29" s="41"/>
      <c r="E29" s="41"/>
      <c r="F29" s="3"/>
      <c r="H29" s="38"/>
      <c r="I29" s="38"/>
    </row>
    <row r="30" spans="3:32" x14ac:dyDescent="0.25">
      <c r="C30" s="40"/>
      <c r="D30" s="41"/>
      <c r="E30" s="41"/>
      <c r="F30" s="3"/>
      <c r="H30" s="38"/>
      <c r="I30" s="38"/>
    </row>
    <row r="31" spans="3:32" x14ac:dyDescent="0.25">
      <c r="C31" s="40"/>
      <c r="D31" s="41"/>
      <c r="E31" s="41"/>
      <c r="F31" s="3"/>
      <c r="H31" s="38"/>
      <c r="I31" s="38"/>
    </row>
    <row r="32" spans="3:32" x14ac:dyDescent="0.25">
      <c r="C32" s="40"/>
      <c r="D32" s="41"/>
      <c r="E32" s="41"/>
      <c r="H32" s="38"/>
      <c r="I32" s="38"/>
    </row>
    <row r="33" spans="3:9" x14ac:dyDescent="0.25">
      <c r="C33" s="40"/>
      <c r="D33" s="41"/>
      <c r="E33" s="41"/>
      <c r="F33" s="3"/>
      <c r="H33" s="38"/>
      <c r="I33" s="38"/>
    </row>
    <row r="34" spans="3:9" x14ac:dyDescent="0.25">
      <c r="C34" s="40"/>
      <c r="D34" s="41"/>
      <c r="E34" s="41"/>
      <c r="F34" s="3"/>
      <c r="H34" s="38"/>
      <c r="I34" s="38"/>
    </row>
  </sheetData>
  <mergeCells count="2">
    <mergeCell ref="B1:E1"/>
    <mergeCell ref="F1:G1"/>
  </mergeCells>
  <pageMargins left="0.7" right="0.7" top="0.75" bottom="0.75" header="0.3" footer="0.3"/>
  <pageSetup orientation="portrait"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563"/>
  <sheetViews>
    <sheetView zoomScale="85" zoomScaleNormal="85" workbookViewId="0">
      <pane ySplit="2" topLeftCell="A90" activePane="bottomLeft" state="frozen"/>
      <selection pane="bottomLeft" activeCell="AF97" sqref="AF97"/>
    </sheetView>
  </sheetViews>
  <sheetFormatPr defaultColWidth="9" defaultRowHeight="15" x14ac:dyDescent="0.25"/>
  <cols>
    <col min="1" max="1" width="9" style="40"/>
    <col min="2" max="3" width="9" style="173"/>
    <col min="4" max="4" width="28" style="173" bestFit="1" customWidth="1"/>
    <col min="5" max="30" width="9" style="173"/>
    <col min="31" max="31" width="9.85546875" style="173" bestFit="1" customWidth="1"/>
    <col min="32" max="34" width="9" style="173"/>
    <col min="35" max="35" width="21.140625" style="489" bestFit="1" customWidth="1"/>
    <col min="36" max="36" width="9" style="489"/>
    <col min="37" max="16384" width="9" style="173"/>
  </cols>
  <sheetData>
    <row r="1" spans="1:28" x14ac:dyDescent="0.25">
      <c r="A1" s="588" t="s">
        <v>136</v>
      </c>
      <c r="B1" s="588"/>
      <c r="C1" s="588"/>
      <c r="D1" s="588"/>
      <c r="E1" s="588"/>
      <c r="F1" s="588"/>
      <c r="G1" s="588"/>
      <c r="H1" s="588"/>
      <c r="I1" s="583" t="s">
        <v>125</v>
      </c>
      <c r="J1" s="583"/>
      <c r="K1" s="583"/>
      <c r="L1" s="4"/>
      <c r="N1" s="583" t="s">
        <v>123</v>
      </c>
      <c r="O1" s="583"/>
      <c r="P1" s="583"/>
      <c r="Q1" s="583" t="s">
        <v>128</v>
      </c>
      <c r="R1" s="583"/>
      <c r="S1" s="172"/>
      <c r="T1" s="172"/>
      <c r="U1" s="172"/>
      <c r="V1" s="128"/>
      <c r="X1" s="583" t="s">
        <v>130</v>
      </c>
      <c r="Y1" s="583"/>
      <c r="Z1" s="583"/>
      <c r="AA1" s="48" t="s">
        <v>135</v>
      </c>
      <c r="AB1" s="45" t="s">
        <v>133</v>
      </c>
    </row>
    <row r="2" spans="1:28" x14ac:dyDescent="0.25">
      <c r="A2" s="40" t="s">
        <v>15</v>
      </c>
      <c r="B2" s="44" t="s">
        <v>112</v>
      </c>
      <c r="C2" s="173" t="s">
        <v>113</v>
      </c>
      <c r="D2" s="173" t="s">
        <v>114</v>
      </c>
      <c r="E2" s="173" t="s">
        <v>115</v>
      </c>
      <c r="F2" s="173" t="s">
        <v>116</v>
      </c>
      <c r="G2" s="173" t="s">
        <v>117</v>
      </c>
      <c r="H2" s="173" t="s">
        <v>137</v>
      </c>
      <c r="I2" s="173" t="s">
        <v>118</v>
      </c>
      <c r="J2" s="173" t="s">
        <v>119</v>
      </c>
      <c r="K2" s="173" t="s">
        <v>120</v>
      </c>
      <c r="L2" s="4" t="s">
        <v>121</v>
      </c>
      <c r="M2" s="173" t="s">
        <v>122</v>
      </c>
      <c r="N2" s="173" t="s">
        <v>119</v>
      </c>
      <c r="O2" s="3" t="s">
        <v>126</v>
      </c>
      <c r="P2" s="4" t="s">
        <v>127</v>
      </c>
      <c r="Q2" s="173" t="s">
        <v>129</v>
      </c>
      <c r="R2" s="173" t="s">
        <v>120</v>
      </c>
      <c r="S2" s="51" t="s">
        <v>179</v>
      </c>
      <c r="T2" s="173" t="s">
        <v>178</v>
      </c>
      <c r="U2" s="44" t="s">
        <v>416</v>
      </c>
      <c r="V2" s="116" t="s">
        <v>461</v>
      </c>
      <c r="X2" s="173" t="s">
        <v>124</v>
      </c>
      <c r="Y2" s="173" t="s">
        <v>131</v>
      </c>
      <c r="Z2" s="173" t="s">
        <v>132</v>
      </c>
      <c r="AA2" s="47" t="s">
        <v>18</v>
      </c>
      <c r="AB2" s="46" t="s">
        <v>134</v>
      </c>
    </row>
    <row r="3" spans="1:28" x14ac:dyDescent="0.25">
      <c r="A3" s="40">
        <v>42622</v>
      </c>
      <c r="B3" s="182">
        <v>302320</v>
      </c>
      <c r="C3" s="182">
        <v>13035</v>
      </c>
      <c r="D3" s="182" t="s">
        <v>42</v>
      </c>
      <c r="E3" s="1">
        <v>0.57819444444444446</v>
      </c>
      <c r="F3" s="1">
        <v>0.5783449074074074</v>
      </c>
      <c r="G3" s="182" t="s">
        <v>566</v>
      </c>
      <c r="H3" s="182" t="s">
        <v>566</v>
      </c>
    </row>
    <row r="4" spans="1:28" x14ac:dyDescent="0.25">
      <c r="B4" s="182">
        <v>302320</v>
      </c>
      <c r="C4" s="182">
        <v>13036</v>
      </c>
      <c r="D4" s="182" t="s">
        <v>41</v>
      </c>
      <c r="E4" s="1">
        <v>0.5783449074074074</v>
      </c>
      <c r="F4" s="1">
        <v>0.5783449074074074</v>
      </c>
      <c r="G4" s="182" t="s">
        <v>566</v>
      </c>
      <c r="H4" s="182" t="s">
        <v>566</v>
      </c>
    </row>
    <row r="5" spans="1:28" x14ac:dyDescent="0.25">
      <c r="B5" s="182">
        <v>302320</v>
      </c>
      <c r="C5" s="182">
        <v>13037</v>
      </c>
      <c r="D5" s="182" t="s">
        <v>600</v>
      </c>
      <c r="E5" s="1">
        <v>0.57846064814814813</v>
      </c>
      <c r="F5" s="1">
        <v>0.57846064814814813</v>
      </c>
      <c r="G5" s="182" t="s">
        <v>566</v>
      </c>
      <c r="H5" s="182" t="s">
        <v>566</v>
      </c>
    </row>
    <row r="6" spans="1:28" x14ac:dyDescent="0.25">
      <c r="B6" s="182">
        <v>302320</v>
      </c>
      <c r="C6" s="182">
        <v>13039</v>
      </c>
      <c r="D6" s="182" t="s">
        <v>604</v>
      </c>
      <c r="E6" s="1">
        <v>0.57923611111111117</v>
      </c>
      <c r="F6" s="1">
        <v>0.57923611111111117</v>
      </c>
      <c r="G6" s="182" t="s">
        <v>566</v>
      </c>
      <c r="H6" s="182" t="s">
        <v>566</v>
      </c>
    </row>
    <row r="7" spans="1:28" x14ac:dyDescent="0.25">
      <c r="B7" s="182">
        <v>302320</v>
      </c>
      <c r="C7" s="182">
        <v>13014</v>
      </c>
      <c r="D7" s="182" t="s">
        <v>605</v>
      </c>
      <c r="E7" s="1">
        <v>0.58984953703703702</v>
      </c>
      <c r="F7" s="1">
        <v>0.58996527777777785</v>
      </c>
      <c r="G7" s="182" t="s">
        <v>566</v>
      </c>
      <c r="H7" s="182" t="s">
        <v>566</v>
      </c>
    </row>
    <row r="8" spans="1:28" x14ac:dyDescent="0.25">
      <c r="B8" s="182">
        <v>302320</v>
      </c>
      <c r="C8" s="182">
        <v>13024</v>
      </c>
      <c r="D8" s="182" t="s">
        <v>603</v>
      </c>
      <c r="E8" s="1">
        <v>0.58996527777777785</v>
      </c>
      <c r="F8" s="1">
        <v>0.59005787037037039</v>
      </c>
      <c r="G8" s="182" t="s">
        <v>566</v>
      </c>
      <c r="H8" s="182" t="s">
        <v>566</v>
      </c>
    </row>
    <row r="9" spans="1:28" x14ac:dyDescent="0.25">
      <c r="B9" s="182">
        <v>302320</v>
      </c>
      <c r="C9" s="182">
        <v>13022</v>
      </c>
      <c r="D9" s="182" t="s">
        <v>602</v>
      </c>
      <c r="E9" s="1">
        <v>0.59005787037037039</v>
      </c>
      <c r="F9" s="1">
        <v>0.59005787037037039</v>
      </c>
      <c r="G9" s="182" t="s">
        <v>566</v>
      </c>
      <c r="H9" s="182" t="s">
        <v>566</v>
      </c>
    </row>
    <row r="10" spans="1:28" x14ac:dyDescent="0.25">
      <c r="B10" s="182">
        <v>302320</v>
      </c>
      <c r="C10" s="182">
        <v>13029</v>
      </c>
      <c r="D10" s="182" t="s">
        <v>619</v>
      </c>
      <c r="E10" s="1">
        <v>0.59026620370370375</v>
      </c>
      <c r="F10" s="1">
        <v>0.59038194444444447</v>
      </c>
      <c r="G10" s="182" t="s">
        <v>566</v>
      </c>
      <c r="H10" s="182" t="s">
        <v>566</v>
      </c>
    </row>
    <row r="11" spans="1:28" x14ac:dyDescent="0.25">
      <c r="B11" s="182">
        <v>302320</v>
      </c>
      <c r="C11" s="182">
        <v>13030</v>
      </c>
      <c r="D11" s="182" t="s">
        <v>606</v>
      </c>
      <c r="E11" s="1">
        <v>0.59038194444444447</v>
      </c>
      <c r="F11" s="1">
        <v>0.59040509259259266</v>
      </c>
      <c r="G11" s="182" t="s">
        <v>566</v>
      </c>
      <c r="H11" s="182" t="s">
        <v>566</v>
      </c>
    </row>
    <row r="12" spans="1:28" x14ac:dyDescent="0.25">
      <c r="B12" s="182">
        <v>302320</v>
      </c>
      <c r="C12" s="182">
        <v>13051</v>
      </c>
      <c r="D12" s="182" t="s">
        <v>607</v>
      </c>
      <c r="E12" s="1">
        <v>0.59040509259259266</v>
      </c>
      <c r="F12" s="1">
        <v>0.59050925925925923</v>
      </c>
      <c r="G12" s="182" t="s">
        <v>566</v>
      </c>
      <c r="H12" s="182" t="s">
        <v>566</v>
      </c>
    </row>
    <row r="13" spans="1:28" x14ac:dyDescent="0.25">
      <c r="B13" s="182">
        <v>302320</v>
      </c>
      <c r="C13" s="182">
        <v>13035</v>
      </c>
      <c r="D13" s="182" t="s">
        <v>42</v>
      </c>
      <c r="E13" s="1">
        <v>0.59050925925925923</v>
      </c>
      <c r="F13" s="1">
        <v>0.59059027777777773</v>
      </c>
      <c r="G13" s="182" t="s">
        <v>566</v>
      </c>
      <c r="H13" s="182" t="s">
        <v>566</v>
      </c>
    </row>
    <row r="14" spans="1:28" x14ac:dyDescent="0.25">
      <c r="B14" s="182">
        <v>302320</v>
      </c>
      <c r="C14" s="182">
        <v>13052</v>
      </c>
      <c r="D14" s="182" t="s">
        <v>23</v>
      </c>
      <c r="E14" s="1">
        <v>0.59059027777777773</v>
      </c>
      <c r="F14" s="1">
        <v>0.59070601851851856</v>
      </c>
      <c r="G14" s="182" t="s">
        <v>566</v>
      </c>
      <c r="H14" s="182" t="s">
        <v>566</v>
      </c>
    </row>
    <row r="15" spans="1:28" x14ac:dyDescent="0.25">
      <c r="B15" s="182">
        <v>302320</v>
      </c>
      <c r="C15" s="182">
        <v>13317</v>
      </c>
      <c r="D15" s="182" t="s">
        <v>23</v>
      </c>
      <c r="E15" s="1">
        <v>0.59070601851851856</v>
      </c>
      <c r="F15" s="1">
        <v>0.59070601851851856</v>
      </c>
      <c r="G15" s="182" t="s">
        <v>566</v>
      </c>
      <c r="H15" s="182" t="s">
        <v>566</v>
      </c>
    </row>
    <row r="16" spans="1:28" x14ac:dyDescent="0.25">
      <c r="B16" s="182">
        <v>302320</v>
      </c>
      <c r="C16" s="182">
        <v>8208</v>
      </c>
      <c r="D16" s="182" t="s">
        <v>176</v>
      </c>
      <c r="E16" s="1">
        <v>0.59111111111111114</v>
      </c>
      <c r="F16" s="1">
        <v>0.59113425925925933</v>
      </c>
      <c r="G16" s="182" t="s">
        <v>566</v>
      </c>
      <c r="H16" s="182" t="s">
        <v>566</v>
      </c>
    </row>
    <row r="17" spans="2:8" x14ac:dyDescent="0.25">
      <c r="B17" s="182">
        <v>302320</v>
      </c>
      <c r="C17" s="182">
        <v>8207</v>
      </c>
      <c r="D17" s="182" t="s">
        <v>176</v>
      </c>
      <c r="E17" s="1">
        <v>0.59113425925925933</v>
      </c>
      <c r="F17" s="1">
        <v>0.59113425925925933</v>
      </c>
      <c r="G17" s="182" t="s">
        <v>566</v>
      </c>
      <c r="H17" s="182" t="s">
        <v>566</v>
      </c>
    </row>
    <row r="18" spans="2:8" x14ac:dyDescent="0.25">
      <c r="B18" s="182">
        <v>302320</v>
      </c>
      <c r="C18" s="182">
        <v>8208</v>
      </c>
      <c r="D18" s="182" t="s">
        <v>176</v>
      </c>
      <c r="E18" s="1">
        <v>0.8878125</v>
      </c>
      <c r="F18" s="1">
        <v>0.88813657407407398</v>
      </c>
      <c r="G18" s="182" t="s">
        <v>566</v>
      </c>
      <c r="H18" s="182" t="s">
        <v>566</v>
      </c>
    </row>
    <row r="19" spans="2:8" x14ac:dyDescent="0.25">
      <c r="B19" s="182">
        <v>302320</v>
      </c>
      <c r="C19" s="182">
        <v>13317</v>
      </c>
      <c r="D19" s="182" t="s">
        <v>23</v>
      </c>
      <c r="E19" s="1">
        <v>0.88813657407407398</v>
      </c>
      <c r="F19" s="1">
        <v>0.8882175925925927</v>
      </c>
      <c r="G19" s="182" t="s">
        <v>566</v>
      </c>
      <c r="H19" s="182" t="s">
        <v>566</v>
      </c>
    </row>
    <row r="20" spans="2:8" x14ac:dyDescent="0.25">
      <c r="B20" s="182">
        <v>302320</v>
      </c>
      <c r="C20" s="182">
        <v>13052</v>
      </c>
      <c r="D20" s="182" t="s">
        <v>23</v>
      </c>
      <c r="E20" s="1">
        <v>0.8882175925925927</v>
      </c>
      <c r="F20" s="1">
        <v>0.8882175925925927</v>
      </c>
      <c r="G20" s="182" t="s">
        <v>566</v>
      </c>
      <c r="H20" s="182" t="s">
        <v>566</v>
      </c>
    </row>
    <row r="21" spans="2:8" x14ac:dyDescent="0.25">
      <c r="B21" s="182">
        <v>302320</v>
      </c>
      <c r="C21" s="182">
        <v>13035</v>
      </c>
      <c r="D21" s="182" t="s">
        <v>42</v>
      </c>
      <c r="E21" s="1">
        <v>0.88828703703703704</v>
      </c>
      <c r="F21" s="1">
        <v>0.88833333333333331</v>
      </c>
      <c r="G21" s="182" t="s">
        <v>566</v>
      </c>
      <c r="H21" s="182" t="s">
        <v>566</v>
      </c>
    </row>
    <row r="22" spans="2:8" x14ac:dyDescent="0.25">
      <c r="B22" s="182">
        <v>302320</v>
      </c>
      <c r="C22" s="182">
        <v>13047</v>
      </c>
      <c r="D22" s="182" t="s">
        <v>41</v>
      </c>
      <c r="E22" s="1">
        <v>0.88833333333333331</v>
      </c>
      <c r="F22" s="1">
        <v>0.88840277777777776</v>
      </c>
      <c r="G22" s="182" t="s">
        <v>566</v>
      </c>
      <c r="H22" s="182" t="s">
        <v>566</v>
      </c>
    </row>
    <row r="23" spans="2:8" x14ac:dyDescent="0.25">
      <c r="B23" s="182">
        <v>302320</v>
      </c>
      <c r="C23" s="182">
        <v>13046</v>
      </c>
      <c r="D23" s="182" t="s">
        <v>22</v>
      </c>
      <c r="E23" s="1">
        <v>0.88840277777777776</v>
      </c>
      <c r="F23" s="1">
        <v>0.88850694444444445</v>
      </c>
      <c r="G23" s="182" t="s">
        <v>566</v>
      </c>
      <c r="H23" s="182" t="s">
        <v>566</v>
      </c>
    </row>
    <row r="24" spans="2:8" x14ac:dyDescent="0.25">
      <c r="B24" s="182">
        <v>302320</v>
      </c>
      <c r="C24" s="182">
        <v>13060</v>
      </c>
      <c r="D24" s="182" t="s">
        <v>24</v>
      </c>
      <c r="E24" s="1">
        <v>0.88850694444444445</v>
      </c>
      <c r="F24" s="1">
        <v>0.88861111111111113</v>
      </c>
      <c r="G24" s="182" t="s">
        <v>566</v>
      </c>
      <c r="H24" s="182" t="s">
        <v>566</v>
      </c>
    </row>
    <row r="25" spans="2:8" x14ac:dyDescent="0.25">
      <c r="B25" s="182">
        <v>302320</v>
      </c>
      <c r="C25" s="182">
        <v>13071</v>
      </c>
      <c r="D25" s="182" t="s">
        <v>25</v>
      </c>
      <c r="E25" s="1">
        <v>0.88861111111111113</v>
      </c>
      <c r="F25" s="1">
        <v>0.88861111111111113</v>
      </c>
      <c r="G25" s="182" t="s">
        <v>566</v>
      </c>
      <c r="H25" s="182" t="s">
        <v>566</v>
      </c>
    </row>
    <row r="26" spans="2:8" x14ac:dyDescent="0.25">
      <c r="B26" s="182">
        <v>302320</v>
      </c>
      <c r="C26" s="182">
        <v>15091</v>
      </c>
      <c r="D26" s="182" t="s">
        <v>28</v>
      </c>
      <c r="E26" s="1">
        <v>0.88966435185185189</v>
      </c>
      <c r="F26" s="1">
        <v>0.88973379629629623</v>
      </c>
      <c r="G26" s="182" t="s">
        <v>566</v>
      </c>
      <c r="H26" s="182" t="s">
        <v>566</v>
      </c>
    </row>
    <row r="27" spans="2:8" x14ac:dyDescent="0.25">
      <c r="B27" s="182">
        <v>302320</v>
      </c>
      <c r="C27" s="182">
        <v>15087</v>
      </c>
      <c r="D27" s="182" t="s">
        <v>29</v>
      </c>
      <c r="E27" s="1">
        <v>0.88973379629629623</v>
      </c>
      <c r="F27" s="1">
        <v>0.8898032407407408</v>
      </c>
      <c r="G27" s="182" t="s">
        <v>566</v>
      </c>
      <c r="H27" s="182" t="s">
        <v>566</v>
      </c>
    </row>
    <row r="28" spans="2:8" x14ac:dyDescent="0.25">
      <c r="B28" s="182">
        <v>302320</v>
      </c>
      <c r="C28" s="182">
        <v>15072</v>
      </c>
      <c r="D28" s="182" t="s">
        <v>30</v>
      </c>
      <c r="E28" s="1">
        <v>0.8898032407407408</v>
      </c>
      <c r="F28" s="1">
        <v>0.88983796296296302</v>
      </c>
      <c r="G28" s="182" t="s">
        <v>566</v>
      </c>
      <c r="H28" s="182" t="s">
        <v>566</v>
      </c>
    </row>
    <row r="29" spans="2:8" x14ac:dyDescent="0.25">
      <c r="B29" s="182">
        <v>302320</v>
      </c>
      <c r="C29" s="182">
        <v>15064</v>
      </c>
      <c r="D29" s="182" t="s">
        <v>568</v>
      </c>
      <c r="E29" s="1">
        <v>0.88983796296296302</v>
      </c>
      <c r="F29" s="1">
        <v>0.88996527777777779</v>
      </c>
      <c r="G29" s="182" t="s">
        <v>566</v>
      </c>
      <c r="H29" s="182" t="s">
        <v>566</v>
      </c>
    </row>
    <row r="30" spans="2:8" x14ac:dyDescent="0.25">
      <c r="B30" s="182">
        <v>302320</v>
      </c>
      <c r="C30" s="182">
        <v>15065</v>
      </c>
      <c r="D30" s="182" t="s">
        <v>31</v>
      </c>
      <c r="E30" s="1">
        <v>0.88996527777777779</v>
      </c>
      <c r="F30" s="1">
        <v>0.89006944444444447</v>
      </c>
      <c r="G30" s="182" t="s">
        <v>566</v>
      </c>
      <c r="H30" s="182" t="s">
        <v>566</v>
      </c>
    </row>
    <row r="31" spans="2:8" x14ac:dyDescent="0.25">
      <c r="B31" s="182">
        <v>302320</v>
      </c>
      <c r="C31" s="182">
        <v>15054</v>
      </c>
      <c r="D31" s="182" t="s">
        <v>166</v>
      </c>
      <c r="E31" s="1">
        <v>0.89006944444444447</v>
      </c>
      <c r="F31" s="1">
        <v>0.89006944444444447</v>
      </c>
      <c r="G31" s="182" t="s">
        <v>566</v>
      </c>
      <c r="H31" s="182" t="s">
        <v>566</v>
      </c>
    </row>
    <row r="32" spans="2:8" x14ac:dyDescent="0.25">
      <c r="B32" s="182">
        <v>302320</v>
      </c>
      <c r="C32" s="182">
        <v>15049</v>
      </c>
      <c r="D32" s="182" t="s">
        <v>158</v>
      </c>
      <c r="E32" s="1">
        <v>0.89033564814814825</v>
      </c>
      <c r="F32" s="1">
        <v>0.89038194444444441</v>
      </c>
      <c r="G32" s="182" t="s">
        <v>566</v>
      </c>
      <c r="H32" s="182" t="s">
        <v>566</v>
      </c>
    </row>
    <row r="33" spans="1:36" x14ac:dyDescent="0.25">
      <c r="B33" s="182">
        <v>302320</v>
      </c>
      <c r="C33" s="182">
        <v>15050</v>
      </c>
      <c r="D33" s="182" t="s">
        <v>159</v>
      </c>
      <c r="E33" s="1">
        <v>0.89038194444444441</v>
      </c>
      <c r="F33" s="1">
        <v>0.89098379629629632</v>
      </c>
      <c r="G33" s="182" t="s">
        <v>566</v>
      </c>
      <c r="H33" s="182" t="s">
        <v>566</v>
      </c>
    </row>
    <row r="34" spans="1:36" x14ac:dyDescent="0.25">
      <c r="B34" s="182">
        <v>302320</v>
      </c>
      <c r="C34" s="182">
        <v>15042</v>
      </c>
      <c r="D34" s="182" t="s">
        <v>617</v>
      </c>
      <c r="E34" s="1">
        <v>0.89098379629629632</v>
      </c>
      <c r="F34" s="1">
        <v>0.89098379629629632</v>
      </c>
      <c r="G34" s="182" t="s">
        <v>566</v>
      </c>
      <c r="H34" s="182" t="s">
        <v>566</v>
      </c>
    </row>
    <row r="35" spans="1:36" s="182" customFormat="1" x14ac:dyDescent="0.25">
      <c r="A35" s="40"/>
      <c r="AI35" s="489"/>
      <c r="AJ35" s="489"/>
    </row>
    <row r="36" spans="1:36" s="182" customFormat="1" x14ac:dyDescent="0.25">
      <c r="A36" s="40"/>
      <c r="AI36" s="489"/>
      <c r="AJ36" s="489"/>
    </row>
    <row r="37" spans="1:36" x14ac:dyDescent="0.25">
      <c r="A37" s="40">
        <v>42623</v>
      </c>
      <c r="B37" s="182">
        <v>302320</v>
      </c>
      <c r="C37" s="182">
        <v>15050</v>
      </c>
      <c r="D37" s="182" t="s">
        <v>159</v>
      </c>
      <c r="E37" s="1">
        <v>0.40119212962962963</v>
      </c>
      <c r="F37" s="1">
        <v>0.40119212962962963</v>
      </c>
      <c r="G37" s="182" t="s">
        <v>566</v>
      </c>
      <c r="H37" s="182" t="s">
        <v>566</v>
      </c>
    </row>
    <row r="38" spans="1:36" x14ac:dyDescent="0.25">
      <c r="B38" s="182">
        <v>302320</v>
      </c>
      <c r="C38" s="182">
        <v>15049</v>
      </c>
      <c r="D38" s="182" t="s">
        <v>158</v>
      </c>
      <c r="E38" s="1">
        <v>0.40269675925925924</v>
      </c>
      <c r="F38" s="1">
        <v>0.40269675925925924</v>
      </c>
      <c r="G38" s="182" t="s">
        <v>566</v>
      </c>
      <c r="H38" s="182" t="s">
        <v>566</v>
      </c>
    </row>
    <row r="39" spans="1:36" x14ac:dyDescent="0.25">
      <c r="B39" s="182">
        <v>302320</v>
      </c>
      <c r="C39" s="182">
        <v>15050</v>
      </c>
      <c r="D39" s="182" t="s">
        <v>159</v>
      </c>
      <c r="E39" s="1">
        <v>0.40269675925925924</v>
      </c>
      <c r="F39" s="1">
        <v>0.40271990740740743</v>
      </c>
      <c r="G39" s="182" t="s">
        <v>566</v>
      </c>
      <c r="H39" s="182" t="s">
        <v>566</v>
      </c>
    </row>
    <row r="40" spans="1:36" x14ac:dyDescent="0.25">
      <c r="B40" s="182">
        <v>302320</v>
      </c>
      <c r="C40" s="182">
        <v>15049</v>
      </c>
      <c r="D40" s="182" t="s">
        <v>158</v>
      </c>
      <c r="E40" s="1">
        <v>0.40271990740740743</v>
      </c>
      <c r="F40" s="1">
        <v>0.40273148148148147</v>
      </c>
      <c r="G40" s="182" t="s">
        <v>566</v>
      </c>
      <c r="H40" s="182" t="s">
        <v>566</v>
      </c>
    </row>
    <row r="41" spans="1:36" x14ac:dyDescent="0.25">
      <c r="B41" s="182">
        <v>302320</v>
      </c>
      <c r="C41" s="182">
        <v>15050</v>
      </c>
      <c r="D41" s="182" t="s">
        <v>159</v>
      </c>
      <c r="E41" s="1">
        <v>0.40273148148148147</v>
      </c>
      <c r="F41" s="1">
        <v>0.4027546296296296</v>
      </c>
      <c r="G41" s="182" t="s">
        <v>566</v>
      </c>
      <c r="H41" s="182" t="s">
        <v>566</v>
      </c>
    </row>
    <row r="42" spans="1:36" x14ac:dyDescent="0.25">
      <c r="B42" s="182">
        <v>302320</v>
      </c>
      <c r="C42" s="182">
        <v>15049</v>
      </c>
      <c r="D42" s="182" t="s">
        <v>158</v>
      </c>
      <c r="E42" s="1">
        <v>0.4027546296296296</v>
      </c>
      <c r="F42" s="1">
        <v>0.40277777777777773</v>
      </c>
      <c r="G42" s="182" t="s">
        <v>566</v>
      </c>
      <c r="H42" s="182" t="s">
        <v>566</v>
      </c>
    </row>
    <row r="43" spans="1:36" x14ac:dyDescent="0.25">
      <c r="B43" s="182">
        <v>302320</v>
      </c>
      <c r="C43" s="182">
        <v>15050</v>
      </c>
      <c r="D43" s="182" t="s">
        <v>159</v>
      </c>
      <c r="E43" s="1">
        <v>0.40277777777777773</v>
      </c>
      <c r="F43" s="1">
        <v>0.40281250000000002</v>
      </c>
      <c r="G43" s="182" t="s">
        <v>566</v>
      </c>
      <c r="H43" s="182" t="s">
        <v>566</v>
      </c>
    </row>
    <row r="44" spans="1:36" x14ac:dyDescent="0.25">
      <c r="B44" s="182">
        <v>302320</v>
      </c>
      <c r="C44" s="182">
        <v>15049</v>
      </c>
      <c r="D44" s="182" t="s">
        <v>158</v>
      </c>
      <c r="E44" s="1">
        <v>0.40281250000000002</v>
      </c>
      <c r="F44" s="1">
        <v>0.40295138888888887</v>
      </c>
      <c r="G44" s="182" t="s">
        <v>566</v>
      </c>
      <c r="H44" s="182" t="s">
        <v>566</v>
      </c>
    </row>
    <row r="45" spans="1:36" x14ac:dyDescent="0.25">
      <c r="B45" s="182">
        <v>302320</v>
      </c>
      <c r="C45" s="182">
        <v>15050</v>
      </c>
      <c r="D45" s="182" t="s">
        <v>159</v>
      </c>
      <c r="E45" s="1">
        <v>0.40295138888888887</v>
      </c>
      <c r="F45" s="1">
        <v>0.40297453703703701</v>
      </c>
      <c r="G45" s="182" t="s">
        <v>566</v>
      </c>
      <c r="H45" s="182" t="s">
        <v>566</v>
      </c>
    </row>
    <row r="46" spans="1:36" x14ac:dyDescent="0.25">
      <c r="B46" s="182">
        <v>302320</v>
      </c>
      <c r="C46" s="182">
        <v>15049</v>
      </c>
      <c r="D46" s="182" t="s">
        <v>158</v>
      </c>
      <c r="E46" s="1">
        <v>0.40297453703703701</v>
      </c>
      <c r="F46" s="1">
        <v>0.40297453703703701</v>
      </c>
      <c r="G46" s="182" t="s">
        <v>566</v>
      </c>
      <c r="H46" s="182" t="s">
        <v>566</v>
      </c>
    </row>
    <row r="47" spans="1:36" x14ac:dyDescent="0.25">
      <c r="B47" s="182">
        <v>302320</v>
      </c>
      <c r="C47" s="182">
        <v>15043</v>
      </c>
      <c r="D47" s="182" t="s">
        <v>620</v>
      </c>
      <c r="E47" s="1">
        <v>0.40349537037037037</v>
      </c>
      <c r="F47" s="1">
        <v>0.40353009259259259</v>
      </c>
      <c r="G47" s="182" t="s">
        <v>566</v>
      </c>
      <c r="H47" s="182" t="s">
        <v>566</v>
      </c>
    </row>
    <row r="48" spans="1:36" x14ac:dyDescent="0.25">
      <c r="B48" s="182">
        <v>302320</v>
      </c>
      <c r="C48" s="182">
        <v>15049</v>
      </c>
      <c r="D48" s="182" t="s">
        <v>158</v>
      </c>
      <c r="E48" s="1">
        <v>0.40353009259259259</v>
      </c>
      <c r="F48" s="1">
        <v>0.40353009259259259</v>
      </c>
      <c r="G48" s="182" t="s">
        <v>566</v>
      </c>
      <c r="H48" s="182" t="s">
        <v>566</v>
      </c>
    </row>
    <row r="49" spans="1:36" x14ac:dyDescent="0.25">
      <c r="B49" s="182">
        <v>302320</v>
      </c>
      <c r="C49" s="182">
        <v>15047</v>
      </c>
      <c r="D49" s="182" t="s">
        <v>445</v>
      </c>
      <c r="E49" s="1">
        <v>0.40504629629629635</v>
      </c>
      <c r="F49" s="1">
        <v>0.40504629629629635</v>
      </c>
      <c r="G49" s="182" t="s">
        <v>566</v>
      </c>
      <c r="H49" s="182" t="s">
        <v>566</v>
      </c>
    </row>
    <row r="50" spans="1:36" x14ac:dyDescent="0.25">
      <c r="B50" s="182">
        <v>302320</v>
      </c>
      <c r="C50" s="182">
        <v>15049</v>
      </c>
      <c r="D50" s="182" t="s">
        <v>158</v>
      </c>
      <c r="E50" s="1">
        <v>0.4098148148148148</v>
      </c>
      <c r="F50" s="1">
        <v>0.4098148148148148</v>
      </c>
      <c r="G50" s="182" t="s">
        <v>566</v>
      </c>
      <c r="H50" s="182" t="s">
        <v>566</v>
      </c>
    </row>
    <row r="51" spans="1:36" x14ac:dyDescent="0.25">
      <c r="B51" s="182">
        <v>302320</v>
      </c>
      <c r="C51" s="182">
        <v>15050</v>
      </c>
      <c r="D51" s="182" t="s">
        <v>159</v>
      </c>
      <c r="E51" s="1">
        <v>0.41015046296296293</v>
      </c>
      <c r="F51" s="1">
        <v>0.41015046296296293</v>
      </c>
      <c r="G51" s="182" t="s">
        <v>566</v>
      </c>
      <c r="H51" s="182" t="s">
        <v>566</v>
      </c>
    </row>
    <row r="52" spans="1:36" x14ac:dyDescent="0.25">
      <c r="B52" s="182">
        <v>302320</v>
      </c>
      <c r="C52" s="182">
        <v>15042</v>
      </c>
      <c r="D52" s="182" t="s">
        <v>617</v>
      </c>
      <c r="E52" s="1">
        <v>0.45075231481481487</v>
      </c>
      <c r="F52" s="1">
        <v>0.45075231481481487</v>
      </c>
      <c r="G52" s="182" t="s">
        <v>566</v>
      </c>
      <c r="H52" s="182" t="s">
        <v>566</v>
      </c>
    </row>
    <row r="53" spans="1:36" x14ac:dyDescent="0.25">
      <c r="B53" s="182">
        <v>302320</v>
      </c>
      <c r="C53" s="183">
        <v>20060</v>
      </c>
      <c r="D53" s="182" t="s">
        <v>621</v>
      </c>
      <c r="E53" s="1">
        <v>0.72518518518518515</v>
      </c>
      <c r="F53" s="1">
        <v>0.72518518518518515</v>
      </c>
      <c r="G53" s="182" t="s">
        <v>566</v>
      </c>
      <c r="H53" s="182" t="s">
        <v>566</v>
      </c>
    </row>
    <row r="54" spans="1:36" s="182" customFormat="1" x14ac:dyDescent="0.25">
      <c r="A54" s="40"/>
      <c r="AI54" s="489"/>
      <c r="AJ54" s="489"/>
    </row>
    <row r="55" spans="1:36" s="182" customFormat="1" x14ac:dyDescent="0.25">
      <c r="A55" s="40"/>
      <c r="AI55" s="489"/>
      <c r="AJ55" s="489"/>
    </row>
    <row r="56" spans="1:36" x14ac:dyDescent="0.25">
      <c r="A56" s="40">
        <v>42624</v>
      </c>
      <c r="B56" s="182">
        <v>302320</v>
      </c>
      <c r="C56" s="182">
        <v>20059</v>
      </c>
      <c r="D56" s="182" t="s">
        <v>10</v>
      </c>
      <c r="E56" s="1">
        <v>0.47885416666666664</v>
      </c>
      <c r="F56" s="1">
        <v>0.47886574074074079</v>
      </c>
      <c r="G56" s="182">
        <v>1</v>
      </c>
      <c r="H56" s="182">
        <v>11</v>
      </c>
    </row>
    <row r="57" spans="1:36" x14ac:dyDescent="0.25">
      <c r="B57" s="182">
        <v>302320</v>
      </c>
      <c r="C57" s="183">
        <v>20060</v>
      </c>
      <c r="D57" s="182" t="s">
        <v>621</v>
      </c>
      <c r="E57" s="1">
        <v>0.47886574074074079</v>
      </c>
      <c r="F57" s="1">
        <v>0.47886574074074079</v>
      </c>
      <c r="G57" s="182" t="s">
        <v>566</v>
      </c>
      <c r="H57" s="182" t="s">
        <v>566</v>
      </c>
    </row>
    <row r="58" spans="1:36" x14ac:dyDescent="0.25">
      <c r="B58" s="182">
        <v>302320</v>
      </c>
      <c r="C58" s="182">
        <v>20059</v>
      </c>
      <c r="D58" s="182" t="s">
        <v>10</v>
      </c>
      <c r="E58" s="1">
        <v>0.50777777777777777</v>
      </c>
      <c r="F58" s="1">
        <v>0.50780092592592596</v>
      </c>
      <c r="G58" s="182">
        <v>2</v>
      </c>
      <c r="H58" s="182">
        <v>11</v>
      </c>
    </row>
    <row r="59" spans="1:36" x14ac:dyDescent="0.25">
      <c r="B59" s="182">
        <v>302320</v>
      </c>
      <c r="C59" s="183">
        <v>20060</v>
      </c>
      <c r="D59" s="182" t="s">
        <v>621</v>
      </c>
      <c r="E59" s="1">
        <v>0.50780092592592596</v>
      </c>
      <c r="F59" s="1">
        <v>0.5078125</v>
      </c>
      <c r="G59" s="182" t="s">
        <v>566</v>
      </c>
      <c r="H59" s="182" t="s">
        <v>566</v>
      </c>
    </row>
    <row r="60" spans="1:36" x14ac:dyDescent="0.25">
      <c r="B60" s="182">
        <v>302320</v>
      </c>
      <c r="C60" s="182">
        <v>20059</v>
      </c>
      <c r="D60" s="182" t="s">
        <v>10</v>
      </c>
      <c r="E60" s="1">
        <v>0.5078125</v>
      </c>
      <c r="F60" s="1">
        <v>0.50782407407407404</v>
      </c>
      <c r="G60" s="182">
        <v>1</v>
      </c>
      <c r="H60" s="182">
        <v>11</v>
      </c>
    </row>
    <row r="61" spans="1:36" x14ac:dyDescent="0.25">
      <c r="B61" s="182">
        <v>302320</v>
      </c>
      <c r="C61" s="183">
        <v>20060</v>
      </c>
      <c r="D61" s="182" t="s">
        <v>621</v>
      </c>
      <c r="E61" s="1">
        <v>0.50782407407407404</v>
      </c>
      <c r="F61" s="1">
        <v>0.50783564814814819</v>
      </c>
      <c r="G61" s="182" t="s">
        <v>566</v>
      </c>
      <c r="H61" s="182" t="s">
        <v>566</v>
      </c>
    </row>
    <row r="62" spans="1:36" x14ac:dyDescent="0.25">
      <c r="B62" s="182">
        <v>302320</v>
      </c>
      <c r="C62" s="182">
        <v>20059</v>
      </c>
      <c r="D62" s="182" t="s">
        <v>10</v>
      </c>
      <c r="E62" s="1">
        <v>0.50783564814814819</v>
      </c>
      <c r="F62" s="1">
        <v>0.50784722222222223</v>
      </c>
      <c r="G62" s="182">
        <v>1</v>
      </c>
      <c r="H62" s="182">
        <v>11</v>
      </c>
    </row>
    <row r="63" spans="1:36" x14ac:dyDescent="0.25">
      <c r="B63" s="182">
        <v>302320</v>
      </c>
      <c r="C63" s="183">
        <v>20060</v>
      </c>
      <c r="D63" s="182" t="s">
        <v>621</v>
      </c>
      <c r="E63" s="1">
        <v>0.50784722222222223</v>
      </c>
      <c r="F63" s="1">
        <v>0.50792824074074072</v>
      </c>
      <c r="G63" s="182" t="s">
        <v>566</v>
      </c>
      <c r="H63" s="182" t="s">
        <v>566</v>
      </c>
    </row>
    <row r="64" spans="1:36" x14ac:dyDescent="0.25">
      <c r="B64" s="182">
        <v>302320</v>
      </c>
      <c r="C64" s="182">
        <v>20059</v>
      </c>
      <c r="D64" s="182" t="s">
        <v>10</v>
      </c>
      <c r="E64" s="1">
        <v>0.50792824074074072</v>
      </c>
      <c r="F64" s="1">
        <v>0.50795138888888891</v>
      </c>
      <c r="G64" s="182">
        <v>2</v>
      </c>
      <c r="H64" s="182">
        <v>11</v>
      </c>
    </row>
    <row r="65" spans="2:8" x14ac:dyDescent="0.25">
      <c r="B65" s="182">
        <v>302320</v>
      </c>
      <c r="C65" s="183">
        <v>20060</v>
      </c>
      <c r="D65" s="182" t="s">
        <v>621</v>
      </c>
      <c r="E65" s="1">
        <v>0.50795138888888891</v>
      </c>
      <c r="F65" s="1">
        <v>0.50795138888888891</v>
      </c>
      <c r="G65" s="182" t="s">
        <v>566</v>
      </c>
      <c r="H65" s="182" t="s">
        <v>566</v>
      </c>
    </row>
    <row r="66" spans="2:8" x14ac:dyDescent="0.25">
      <c r="B66" s="182">
        <v>302320</v>
      </c>
      <c r="C66" s="182">
        <v>20059</v>
      </c>
      <c r="D66" s="182" t="s">
        <v>10</v>
      </c>
      <c r="E66" s="1">
        <v>0.5100231481481482</v>
      </c>
      <c r="F66" s="1">
        <v>0.51003472222222224</v>
      </c>
      <c r="G66" s="182">
        <v>1</v>
      </c>
      <c r="H66" s="182">
        <v>11</v>
      </c>
    </row>
    <row r="67" spans="2:8" x14ac:dyDescent="0.25">
      <c r="B67" s="182">
        <v>302320</v>
      </c>
      <c r="C67" s="183">
        <v>20060</v>
      </c>
      <c r="D67" s="182" t="s">
        <v>621</v>
      </c>
      <c r="E67" s="1">
        <v>0.51003472222222224</v>
      </c>
      <c r="F67" s="1">
        <v>0.51003472222222224</v>
      </c>
      <c r="G67" s="182" t="s">
        <v>566</v>
      </c>
      <c r="H67" s="182" t="s">
        <v>566</v>
      </c>
    </row>
    <row r="68" spans="2:8" x14ac:dyDescent="0.25">
      <c r="B68" s="182">
        <v>302320</v>
      </c>
      <c r="C68" s="182">
        <v>20059</v>
      </c>
      <c r="D68" s="182" t="s">
        <v>10</v>
      </c>
      <c r="E68" s="1">
        <v>0.51070601851851849</v>
      </c>
      <c r="F68" s="1">
        <v>0.51071759259259253</v>
      </c>
      <c r="G68" s="182">
        <v>1</v>
      </c>
      <c r="H68" s="182">
        <v>11</v>
      </c>
    </row>
    <row r="69" spans="2:8" x14ac:dyDescent="0.25">
      <c r="B69" s="182">
        <v>302320</v>
      </c>
      <c r="C69" s="183">
        <v>20060</v>
      </c>
      <c r="D69" s="182" t="s">
        <v>621</v>
      </c>
      <c r="E69" s="1">
        <v>0.51071759259259253</v>
      </c>
      <c r="F69" s="1">
        <v>0.51078703703703698</v>
      </c>
      <c r="G69" s="182" t="s">
        <v>566</v>
      </c>
      <c r="H69" s="182" t="s">
        <v>566</v>
      </c>
    </row>
    <row r="70" spans="2:8" x14ac:dyDescent="0.25">
      <c r="B70" s="182">
        <v>302320</v>
      </c>
      <c r="C70" s="182">
        <v>20059</v>
      </c>
      <c r="D70" s="182" t="s">
        <v>10</v>
      </c>
      <c r="E70" s="1">
        <v>0.51078703703703698</v>
      </c>
      <c r="F70" s="1">
        <v>0.51079861111111113</v>
      </c>
      <c r="G70" s="182">
        <v>1</v>
      </c>
      <c r="H70" s="182">
        <v>11</v>
      </c>
    </row>
    <row r="71" spans="2:8" x14ac:dyDescent="0.25">
      <c r="B71" s="182">
        <v>302320</v>
      </c>
      <c r="C71" s="183">
        <v>20060</v>
      </c>
      <c r="D71" s="182" t="s">
        <v>621</v>
      </c>
      <c r="E71" s="1">
        <v>0.51079861111111113</v>
      </c>
      <c r="F71" s="1">
        <v>0.51087962962962963</v>
      </c>
      <c r="G71" s="182" t="s">
        <v>566</v>
      </c>
      <c r="H71" s="182" t="s">
        <v>566</v>
      </c>
    </row>
    <row r="72" spans="2:8" x14ac:dyDescent="0.25">
      <c r="B72" s="182">
        <v>302320</v>
      </c>
      <c r="C72" s="182">
        <v>20059</v>
      </c>
      <c r="D72" s="182" t="s">
        <v>10</v>
      </c>
      <c r="E72" s="1">
        <v>0.51087962962962963</v>
      </c>
      <c r="F72" s="1">
        <v>0.51089120370370367</v>
      </c>
      <c r="G72" s="182">
        <v>1</v>
      </c>
      <c r="H72" s="182">
        <v>11</v>
      </c>
    </row>
    <row r="73" spans="2:8" x14ac:dyDescent="0.25">
      <c r="B73" s="182">
        <v>302320</v>
      </c>
      <c r="C73" s="183">
        <v>20060</v>
      </c>
      <c r="D73" s="182" t="s">
        <v>621</v>
      </c>
      <c r="E73" s="1">
        <v>0.51089120370370367</v>
      </c>
      <c r="F73" s="1">
        <v>0.51089120370370367</v>
      </c>
      <c r="G73" s="182" t="s">
        <v>566</v>
      </c>
      <c r="H73" s="182" t="s">
        <v>566</v>
      </c>
    </row>
    <row r="74" spans="2:8" x14ac:dyDescent="0.25">
      <c r="B74" s="182">
        <v>302320</v>
      </c>
      <c r="C74" s="182">
        <v>20059</v>
      </c>
      <c r="D74" s="182" t="s">
        <v>10</v>
      </c>
      <c r="E74" s="1">
        <v>0.51253472222222218</v>
      </c>
      <c r="F74" s="1">
        <v>0.51255787037037037</v>
      </c>
      <c r="G74" s="182">
        <v>2</v>
      </c>
      <c r="H74" s="182" t="s">
        <v>581</v>
      </c>
    </row>
    <row r="75" spans="2:8" x14ac:dyDescent="0.25">
      <c r="B75" s="182">
        <v>302320</v>
      </c>
      <c r="C75" s="182">
        <v>20059</v>
      </c>
      <c r="D75" s="182" t="s">
        <v>10</v>
      </c>
      <c r="E75" s="1">
        <v>0.51255787037037037</v>
      </c>
      <c r="F75" s="1">
        <v>0.51256944444444441</v>
      </c>
      <c r="G75" s="182">
        <v>0</v>
      </c>
      <c r="H75" s="182">
        <v>11</v>
      </c>
    </row>
    <row r="76" spans="2:8" x14ac:dyDescent="0.25">
      <c r="B76" s="182">
        <v>302320</v>
      </c>
      <c r="C76" s="183">
        <v>20060</v>
      </c>
      <c r="D76" s="182" t="s">
        <v>621</v>
      </c>
      <c r="E76" s="1">
        <v>0.51255787037037037</v>
      </c>
      <c r="F76" s="1">
        <v>0.51255787037037037</v>
      </c>
      <c r="G76" s="182" t="s">
        <v>566</v>
      </c>
      <c r="H76" s="182" t="s">
        <v>566</v>
      </c>
    </row>
    <row r="77" spans="2:8" x14ac:dyDescent="0.25">
      <c r="B77" s="182">
        <v>302320</v>
      </c>
      <c r="C77" s="183">
        <v>20060</v>
      </c>
      <c r="D77" s="182" t="s">
        <v>621</v>
      </c>
      <c r="E77" s="1">
        <v>0.51256944444444441</v>
      </c>
      <c r="F77" s="1">
        <v>0.51256944444444441</v>
      </c>
      <c r="G77" s="182" t="s">
        <v>566</v>
      </c>
      <c r="H77" s="182" t="s">
        <v>566</v>
      </c>
    </row>
    <row r="78" spans="2:8" x14ac:dyDescent="0.25">
      <c r="B78" s="182">
        <v>302320</v>
      </c>
      <c r="C78" s="182">
        <v>20059</v>
      </c>
      <c r="D78" s="182" t="s">
        <v>10</v>
      </c>
      <c r="E78" s="1">
        <v>0.51355324074074071</v>
      </c>
      <c r="F78" s="1">
        <v>0.51356481481481475</v>
      </c>
      <c r="G78" s="182">
        <v>1</v>
      </c>
      <c r="H78" s="182">
        <v>11</v>
      </c>
    </row>
    <row r="79" spans="2:8" x14ac:dyDescent="0.25">
      <c r="B79" s="182">
        <v>302320</v>
      </c>
      <c r="C79" s="183">
        <v>20060</v>
      </c>
      <c r="D79" s="182" t="s">
        <v>621</v>
      </c>
      <c r="E79" s="1">
        <v>0.51356481481481475</v>
      </c>
      <c r="F79" s="1">
        <v>0.51356481481481475</v>
      </c>
      <c r="G79" s="182" t="s">
        <v>566</v>
      </c>
      <c r="H79" s="182" t="s">
        <v>566</v>
      </c>
    </row>
    <row r="80" spans="2:8" x14ac:dyDescent="0.25">
      <c r="B80" s="182">
        <v>302320</v>
      </c>
      <c r="C80" s="182">
        <v>20059</v>
      </c>
      <c r="D80" s="182" t="s">
        <v>10</v>
      </c>
      <c r="E80" s="1">
        <v>0.5232175925925926</v>
      </c>
      <c r="F80" s="1">
        <v>0.52322916666666663</v>
      </c>
      <c r="G80" s="182">
        <v>1</v>
      </c>
      <c r="H80" s="182">
        <v>11</v>
      </c>
    </row>
    <row r="81" spans="2:8" x14ac:dyDescent="0.25">
      <c r="B81" s="182">
        <v>302320</v>
      </c>
      <c r="C81" s="183">
        <v>20060</v>
      </c>
      <c r="D81" s="182" t="s">
        <v>621</v>
      </c>
      <c r="E81" s="1">
        <v>0.52322916666666663</v>
      </c>
      <c r="F81" s="1">
        <v>0.52325231481481482</v>
      </c>
      <c r="G81" s="182" t="s">
        <v>566</v>
      </c>
      <c r="H81" s="182" t="s">
        <v>566</v>
      </c>
    </row>
    <row r="82" spans="2:8" x14ac:dyDescent="0.25">
      <c r="B82" s="182">
        <v>302320</v>
      </c>
      <c r="C82" s="182">
        <v>20059</v>
      </c>
      <c r="D82" s="182" t="s">
        <v>10</v>
      </c>
      <c r="E82" s="1">
        <v>0.52325231481481482</v>
      </c>
      <c r="F82" s="1">
        <v>0.52326388888888886</v>
      </c>
      <c r="G82" s="182">
        <v>1</v>
      </c>
      <c r="H82" s="182">
        <v>11</v>
      </c>
    </row>
    <row r="83" spans="2:8" x14ac:dyDescent="0.25">
      <c r="B83" s="182">
        <v>302320</v>
      </c>
      <c r="C83" s="183">
        <v>20060</v>
      </c>
      <c r="D83" s="182" t="s">
        <v>621</v>
      </c>
      <c r="E83" s="1">
        <v>0.52326388888888886</v>
      </c>
      <c r="F83" s="1">
        <v>0.52335648148148151</v>
      </c>
      <c r="G83" s="182" t="s">
        <v>566</v>
      </c>
      <c r="H83" s="182" t="s">
        <v>566</v>
      </c>
    </row>
    <row r="84" spans="2:8" x14ac:dyDescent="0.25">
      <c r="B84" s="182">
        <v>302320</v>
      </c>
      <c r="C84" s="182">
        <v>20059</v>
      </c>
      <c r="D84" s="182" t="s">
        <v>10</v>
      </c>
      <c r="E84" s="1">
        <v>0.52335648148148151</v>
      </c>
      <c r="F84" s="1">
        <v>0.52337962962962969</v>
      </c>
      <c r="G84" s="182">
        <v>2</v>
      </c>
      <c r="H84" s="182" t="s">
        <v>581</v>
      </c>
    </row>
    <row r="85" spans="2:8" x14ac:dyDescent="0.25">
      <c r="B85" s="182">
        <v>302320</v>
      </c>
      <c r="C85" s="182">
        <v>20059</v>
      </c>
      <c r="D85" s="182" t="s">
        <v>10</v>
      </c>
      <c r="E85" s="1">
        <v>0.52337962962962969</v>
      </c>
      <c r="F85" s="1">
        <v>0.52340277777777777</v>
      </c>
      <c r="G85" s="182">
        <v>0</v>
      </c>
      <c r="H85" s="182">
        <v>11</v>
      </c>
    </row>
    <row r="86" spans="2:8" x14ac:dyDescent="0.25">
      <c r="B86" s="182">
        <v>302320</v>
      </c>
      <c r="C86" s="183">
        <v>20060</v>
      </c>
      <c r="D86" s="182" t="s">
        <v>621</v>
      </c>
      <c r="E86" s="1">
        <v>0.52337962962962969</v>
      </c>
      <c r="F86" s="1">
        <v>0.52337962962962969</v>
      </c>
      <c r="G86" s="182" t="s">
        <v>566</v>
      </c>
      <c r="H86" s="182" t="s">
        <v>566</v>
      </c>
    </row>
    <row r="87" spans="2:8" x14ac:dyDescent="0.25">
      <c r="B87" s="182">
        <v>302320</v>
      </c>
      <c r="C87" s="183">
        <v>20060</v>
      </c>
      <c r="D87" s="182" t="s">
        <v>621</v>
      </c>
      <c r="E87" s="1">
        <v>0.52340277777777777</v>
      </c>
      <c r="F87" s="1">
        <v>0.52340277777777777</v>
      </c>
      <c r="G87" s="182" t="s">
        <v>566</v>
      </c>
      <c r="H87" s="182" t="s">
        <v>566</v>
      </c>
    </row>
    <row r="88" spans="2:8" x14ac:dyDescent="0.25">
      <c r="B88" s="182">
        <v>302320</v>
      </c>
      <c r="C88" s="182">
        <v>20059</v>
      </c>
      <c r="D88" s="182" t="s">
        <v>10</v>
      </c>
      <c r="E88" s="1">
        <v>0.52350694444444446</v>
      </c>
      <c r="F88" s="1">
        <v>0.52351851851851849</v>
      </c>
      <c r="G88" s="182">
        <v>1</v>
      </c>
      <c r="H88" s="182">
        <v>11</v>
      </c>
    </row>
    <row r="89" spans="2:8" x14ac:dyDescent="0.25">
      <c r="B89" s="182">
        <v>302320</v>
      </c>
      <c r="C89" s="183">
        <v>20060</v>
      </c>
      <c r="D89" s="182" t="s">
        <v>621</v>
      </c>
      <c r="E89" s="1">
        <v>0.52351851851851849</v>
      </c>
      <c r="F89" s="1">
        <v>0.52353009259259264</v>
      </c>
      <c r="G89" s="182" t="s">
        <v>566</v>
      </c>
      <c r="H89" s="182" t="s">
        <v>566</v>
      </c>
    </row>
    <row r="90" spans="2:8" x14ac:dyDescent="0.25">
      <c r="B90" s="182">
        <v>302320</v>
      </c>
      <c r="C90" s="182">
        <v>20059</v>
      </c>
      <c r="D90" s="182" t="s">
        <v>10</v>
      </c>
      <c r="E90" s="1">
        <v>0.52353009259259264</v>
      </c>
      <c r="F90" s="1">
        <v>0.52354166666666668</v>
      </c>
      <c r="G90" s="182">
        <v>1</v>
      </c>
      <c r="H90" s="182">
        <v>11</v>
      </c>
    </row>
    <row r="91" spans="2:8" x14ac:dyDescent="0.25">
      <c r="B91" s="182">
        <v>302320</v>
      </c>
      <c r="C91" s="183">
        <v>20060</v>
      </c>
      <c r="D91" s="182" t="s">
        <v>621</v>
      </c>
      <c r="E91" s="1">
        <v>0.52354166666666668</v>
      </c>
      <c r="F91" s="1">
        <v>0.52357638888888891</v>
      </c>
      <c r="G91" s="182" t="s">
        <v>566</v>
      </c>
      <c r="H91" s="182" t="s">
        <v>566</v>
      </c>
    </row>
    <row r="92" spans="2:8" x14ac:dyDescent="0.25">
      <c r="B92" s="182">
        <v>302320</v>
      </c>
      <c r="C92" s="182">
        <v>20059</v>
      </c>
      <c r="D92" s="182" t="s">
        <v>10</v>
      </c>
      <c r="E92" s="1">
        <v>0.52357638888888891</v>
      </c>
      <c r="F92" s="1">
        <v>0.5235995370370371</v>
      </c>
      <c r="G92" s="182">
        <v>2</v>
      </c>
      <c r="H92" s="182">
        <v>11</v>
      </c>
    </row>
    <row r="93" spans="2:8" x14ac:dyDescent="0.25">
      <c r="B93" s="182">
        <v>302320</v>
      </c>
      <c r="C93" s="183">
        <v>20060</v>
      </c>
      <c r="D93" s="182" t="s">
        <v>621</v>
      </c>
      <c r="E93" s="1">
        <v>0.5235995370370371</v>
      </c>
      <c r="F93" s="1">
        <v>0.52362268518518518</v>
      </c>
      <c r="G93" s="182" t="s">
        <v>566</v>
      </c>
      <c r="H93" s="182" t="s">
        <v>566</v>
      </c>
    </row>
    <row r="94" spans="2:8" x14ac:dyDescent="0.25">
      <c r="B94" s="182">
        <v>302320</v>
      </c>
      <c r="C94" s="182">
        <v>20059</v>
      </c>
      <c r="D94" s="182" t="s">
        <v>10</v>
      </c>
      <c r="E94" s="1">
        <v>0.52362268518518518</v>
      </c>
      <c r="F94" s="1">
        <v>0.52364583333333337</v>
      </c>
      <c r="G94" s="182">
        <v>2</v>
      </c>
      <c r="H94" s="182">
        <v>11</v>
      </c>
    </row>
    <row r="95" spans="2:8" x14ac:dyDescent="0.25">
      <c r="B95" s="182">
        <v>302320</v>
      </c>
      <c r="C95" s="183">
        <v>20060</v>
      </c>
      <c r="D95" s="182" t="s">
        <v>621</v>
      </c>
      <c r="E95" s="1">
        <v>0.52364583333333337</v>
      </c>
      <c r="F95" s="1">
        <v>0.52369212962962963</v>
      </c>
      <c r="G95" s="182" t="s">
        <v>566</v>
      </c>
      <c r="H95" s="182" t="s">
        <v>566</v>
      </c>
    </row>
    <row r="96" spans="2:8" x14ac:dyDescent="0.25">
      <c r="B96" s="182">
        <v>302320</v>
      </c>
      <c r="C96" s="182">
        <v>20059</v>
      </c>
      <c r="D96" s="182" t="s">
        <v>10</v>
      </c>
      <c r="E96" s="1">
        <v>0.52369212962962963</v>
      </c>
      <c r="F96" s="1">
        <v>0.52370370370370367</v>
      </c>
      <c r="G96" s="182">
        <v>1</v>
      </c>
      <c r="H96" s="182">
        <v>11</v>
      </c>
    </row>
    <row r="97" spans="2:8" x14ac:dyDescent="0.25">
      <c r="B97" s="182">
        <v>302320</v>
      </c>
      <c r="C97" s="183">
        <v>20060</v>
      </c>
      <c r="D97" s="182" t="s">
        <v>621</v>
      </c>
      <c r="E97" s="1">
        <v>0.52370370370370367</v>
      </c>
      <c r="F97" s="1">
        <v>0.52370370370370367</v>
      </c>
      <c r="G97" s="182" t="s">
        <v>566</v>
      </c>
      <c r="H97" s="182" t="s">
        <v>566</v>
      </c>
    </row>
    <row r="98" spans="2:8" x14ac:dyDescent="0.25">
      <c r="B98" s="182">
        <v>302320</v>
      </c>
      <c r="C98" s="182">
        <v>20059</v>
      </c>
      <c r="D98" s="182" t="s">
        <v>10</v>
      </c>
      <c r="E98" s="1">
        <v>0.52415509259259252</v>
      </c>
      <c r="F98" s="1">
        <v>0.52416666666666667</v>
      </c>
      <c r="G98" s="182">
        <v>1</v>
      </c>
      <c r="H98" s="182">
        <v>11</v>
      </c>
    </row>
    <row r="99" spans="2:8" x14ac:dyDescent="0.25">
      <c r="B99" s="182">
        <v>302320</v>
      </c>
      <c r="C99" s="183">
        <v>20060</v>
      </c>
      <c r="D99" s="182" t="s">
        <v>621</v>
      </c>
      <c r="E99" s="1">
        <v>0.52416666666666667</v>
      </c>
      <c r="F99" s="1">
        <v>0.52425925925925931</v>
      </c>
      <c r="G99" s="182" t="s">
        <v>566</v>
      </c>
      <c r="H99" s="182" t="s">
        <v>566</v>
      </c>
    </row>
    <row r="100" spans="2:8" x14ac:dyDescent="0.25">
      <c r="B100" s="182">
        <v>302320</v>
      </c>
      <c r="C100" s="182">
        <v>20059</v>
      </c>
      <c r="D100" s="182" t="s">
        <v>10</v>
      </c>
      <c r="E100" s="1">
        <v>0.52425925925925931</v>
      </c>
      <c r="F100" s="1">
        <v>0.52427083333333335</v>
      </c>
      <c r="G100" s="182">
        <v>1</v>
      </c>
      <c r="H100" s="182">
        <v>11</v>
      </c>
    </row>
    <row r="101" spans="2:8" x14ac:dyDescent="0.25">
      <c r="B101" s="182">
        <v>302320</v>
      </c>
      <c r="C101" s="183">
        <v>20060</v>
      </c>
      <c r="D101" s="182" t="s">
        <v>621</v>
      </c>
      <c r="E101" s="1">
        <v>0.52427083333333335</v>
      </c>
      <c r="F101" s="1">
        <v>0.52430555555555558</v>
      </c>
      <c r="G101" s="182" t="s">
        <v>566</v>
      </c>
      <c r="H101" s="182" t="s">
        <v>566</v>
      </c>
    </row>
    <row r="102" spans="2:8" x14ac:dyDescent="0.25">
      <c r="B102" s="182">
        <v>302320</v>
      </c>
      <c r="C102" s="182">
        <v>20059</v>
      </c>
      <c r="D102" s="182" t="s">
        <v>10</v>
      </c>
      <c r="E102" s="1">
        <v>0.52430555555555558</v>
      </c>
      <c r="F102" s="1">
        <v>0.52431712962962962</v>
      </c>
      <c r="G102" s="182">
        <v>1</v>
      </c>
      <c r="H102" s="182">
        <v>11</v>
      </c>
    </row>
    <row r="103" spans="2:8" x14ac:dyDescent="0.25">
      <c r="B103" s="182">
        <v>302320</v>
      </c>
      <c r="C103" s="183">
        <v>20060</v>
      </c>
      <c r="D103" s="182" t="s">
        <v>621</v>
      </c>
      <c r="E103" s="1">
        <v>0.52431712962962962</v>
      </c>
      <c r="F103" s="1">
        <v>0.52439814814814811</v>
      </c>
      <c r="G103" s="182" t="s">
        <v>566</v>
      </c>
      <c r="H103" s="182" t="s">
        <v>566</v>
      </c>
    </row>
    <row r="104" spans="2:8" x14ac:dyDescent="0.25">
      <c r="B104" s="182">
        <v>302320</v>
      </c>
      <c r="C104" s="182">
        <v>20059</v>
      </c>
      <c r="D104" s="182" t="s">
        <v>10</v>
      </c>
      <c r="E104" s="1">
        <v>0.52439814814814811</v>
      </c>
      <c r="F104" s="1">
        <v>0.52440972222222226</v>
      </c>
      <c r="G104" s="182">
        <v>1</v>
      </c>
      <c r="H104" s="182">
        <v>11</v>
      </c>
    </row>
    <row r="105" spans="2:8" x14ac:dyDescent="0.25">
      <c r="B105" s="182">
        <v>302320</v>
      </c>
      <c r="C105" s="183">
        <v>20060</v>
      </c>
      <c r="D105" s="182" t="s">
        <v>621</v>
      </c>
      <c r="E105" s="1">
        <v>0.52440972222222226</v>
      </c>
      <c r="F105" s="1">
        <v>0.52444444444444438</v>
      </c>
      <c r="G105" s="182" t="s">
        <v>566</v>
      </c>
      <c r="H105" s="182" t="s">
        <v>566</v>
      </c>
    </row>
    <row r="106" spans="2:8" x14ac:dyDescent="0.25">
      <c r="B106" s="182">
        <v>302320</v>
      </c>
      <c r="C106" s="182">
        <v>20059</v>
      </c>
      <c r="D106" s="182" t="s">
        <v>10</v>
      </c>
      <c r="E106" s="1">
        <v>0.52444444444444438</v>
      </c>
      <c r="F106" s="1">
        <v>0.52445601851851853</v>
      </c>
      <c r="G106" s="182">
        <v>1</v>
      </c>
      <c r="H106" s="182">
        <v>11</v>
      </c>
    </row>
    <row r="107" spans="2:8" x14ac:dyDescent="0.25">
      <c r="B107" s="182">
        <v>302320</v>
      </c>
      <c r="C107" s="183">
        <v>20060</v>
      </c>
      <c r="D107" s="182" t="s">
        <v>621</v>
      </c>
      <c r="E107" s="1">
        <v>0.52445601851851853</v>
      </c>
      <c r="F107" s="1">
        <v>0.52449074074074076</v>
      </c>
      <c r="G107" s="182" t="s">
        <v>566</v>
      </c>
      <c r="H107" s="182" t="s">
        <v>566</v>
      </c>
    </row>
    <row r="108" spans="2:8" x14ac:dyDescent="0.25">
      <c r="B108" s="268">
        <v>302320</v>
      </c>
      <c r="C108" s="269">
        <v>20059</v>
      </c>
      <c r="D108" s="269" t="s">
        <v>10</v>
      </c>
      <c r="E108" s="270">
        <v>0.52449074074074076</v>
      </c>
      <c r="F108" s="271">
        <v>0.52458333333333329</v>
      </c>
      <c r="G108" s="182">
        <v>8</v>
      </c>
      <c r="H108" s="182">
        <v>11</v>
      </c>
    </row>
    <row r="109" spans="2:8" x14ac:dyDescent="0.25">
      <c r="B109" s="182">
        <v>302320</v>
      </c>
      <c r="C109" s="183">
        <v>20060</v>
      </c>
      <c r="D109" s="182" t="s">
        <v>621</v>
      </c>
      <c r="E109" s="1">
        <v>0.52458333333333329</v>
      </c>
      <c r="F109" s="1">
        <v>0.52462962962962967</v>
      </c>
      <c r="G109" s="182" t="s">
        <v>566</v>
      </c>
      <c r="H109" s="182" t="s">
        <v>566</v>
      </c>
    </row>
    <row r="110" spans="2:8" x14ac:dyDescent="0.25">
      <c r="B110" s="241">
        <v>302320</v>
      </c>
      <c r="C110" s="242">
        <v>20059</v>
      </c>
      <c r="D110" s="242" t="s">
        <v>10</v>
      </c>
      <c r="E110" s="243">
        <v>0.52462962962962967</v>
      </c>
      <c r="F110" s="244">
        <v>0.52462962962962967</v>
      </c>
      <c r="G110" s="182">
        <v>98</v>
      </c>
      <c r="H110" s="182">
        <v>15</v>
      </c>
    </row>
    <row r="111" spans="2:8" x14ac:dyDescent="0.25">
      <c r="B111" s="245">
        <v>302320</v>
      </c>
      <c r="C111" s="246">
        <v>20056</v>
      </c>
      <c r="D111" s="246" t="s">
        <v>9</v>
      </c>
      <c r="E111" s="247">
        <v>0.52576388888888892</v>
      </c>
      <c r="F111" s="248">
        <v>0.52576388888888892</v>
      </c>
      <c r="G111" s="182">
        <v>142</v>
      </c>
      <c r="H111" s="182">
        <v>28.08</v>
      </c>
    </row>
    <row r="112" spans="2:8" x14ac:dyDescent="0.25">
      <c r="B112" s="249">
        <v>302320</v>
      </c>
      <c r="C112" s="250">
        <v>20052</v>
      </c>
      <c r="D112" s="250" t="s">
        <v>7</v>
      </c>
      <c r="E112" s="251">
        <v>0.52740740740740744</v>
      </c>
      <c r="F112" s="252">
        <v>0.52740740740740744</v>
      </c>
      <c r="G112" s="182">
        <v>462</v>
      </c>
      <c r="H112" s="182" t="s">
        <v>580</v>
      </c>
    </row>
    <row r="113" spans="2:37" x14ac:dyDescent="0.25">
      <c r="B113" s="182">
        <v>302320</v>
      </c>
      <c r="C113" s="183">
        <v>20060</v>
      </c>
      <c r="D113" s="182" t="s">
        <v>621</v>
      </c>
      <c r="E113" s="1">
        <v>0.53275462962962961</v>
      </c>
      <c r="F113" s="1">
        <v>0.53275462962962961</v>
      </c>
      <c r="G113" s="182" t="s">
        <v>566</v>
      </c>
      <c r="H113" s="182" t="s">
        <v>566</v>
      </c>
    </row>
    <row r="114" spans="2:37" x14ac:dyDescent="0.25">
      <c r="B114" s="182">
        <v>302320</v>
      </c>
      <c r="C114" s="182">
        <v>20059</v>
      </c>
      <c r="D114" s="182" t="s">
        <v>10</v>
      </c>
      <c r="E114" s="1">
        <v>0.62193287037037037</v>
      </c>
      <c r="F114" s="1">
        <v>0.62195601851851856</v>
      </c>
      <c r="G114" s="182">
        <v>2</v>
      </c>
      <c r="H114" s="182">
        <v>11</v>
      </c>
    </row>
    <row r="115" spans="2:37" x14ac:dyDescent="0.25">
      <c r="B115" s="182">
        <v>302320</v>
      </c>
      <c r="C115" s="183">
        <v>20060</v>
      </c>
      <c r="D115" s="182" t="s">
        <v>621</v>
      </c>
      <c r="E115" s="1">
        <v>0.62195601851851856</v>
      </c>
      <c r="F115" s="1">
        <v>0.62202546296296302</v>
      </c>
      <c r="G115" s="182" t="s">
        <v>566</v>
      </c>
      <c r="H115" s="182" t="s">
        <v>566</v>
      </c>
    </row>
    <row r="116" spans="2:37" x14ac:dyDescent="0.25">
      <c r="B116" s="182">
        <v>302320</v>
      </c>
      <c r="C116" s="182">
        <v>20059</v>
      </c>
      <c r="D116" s="182" t="s">
        <v>10</v>
      </c>
      <c r="E116" s="1">
        <v>0.62202546296296302</v>
      </c>
      <c r="F116" s="1">
        <v>0.62202546296296302</v>
      </c>
      <c r="G116" s="182">
        <v>1</v>
      </c>
      <c r="H116" s="182">
        <v>11</v>
      </c>
    </row>
    <row r="117" spans="2:37" x14ac:dyDescent="0.25">
      <c r="B117" s="182">
        <v>302320</v>
      </c>
      <c r="C117" s="183">
        <v>20060</v>
      </c>
      <c r="D117" s="182" t="s">
        <v>621</v>
      </c>
      <c r="E117" s="1">
        <v>0.62203703703703705</v>
      </c>
      <c r="F117" s="1">
        <v>0.62203703703703705</v>
      </c>
      <c r="G117" s="182" t="s">
        <v>566</v>
      </c>
      <c r="H117" s="182" t="s">
        <v>566</v>
      </c>
    </row>
    <row r="118" spans="2:37" x14ac:dyDescent="0.25">
      <c r="B118" s="192">
        <v>302320</v>
      </c>
      <c r="C118" s="193">
        <v>20045</v>
      </c>
      <c r="D118" s="193" t="s">
        <v>14</v>
      </c>
      <c r="E118" s="194">
        <v>0.62391203703703701</v>
      </c>
      <c r="F118" s="195">
        <v>0.62391203703703701</v>
      </c>
      <c r="G118" s="264"/>
      <c r="H118" s="264"/>
      <c r="I118" s="210">
        <f>(F118-E118)*86400</f>
        <v>0</v>
      </c>
      <c r="J118" s="211">
        <f>L118*J119/L119</f>
        <v>207.43111111110989</v>
      </c>
      <c r="K118" s="211">
        <v>207.43111111110989</v>
      </c>
      <c r="L118" s="210">
        <v>29.17</v>
      </c>
      <c r="M118" s="38">
        <f>L118/K118*0.0113636*60</f>
        <v>9.5880375000000573E-2</v>
      </c>
      <c r="N118" s="3">
        <f>K118</f>
        <v>207.43111111110989</v>
      </c>
      <c r="O118" s="3">
        <v>207.43111111110989</v>
      </c>
      <c r="P118" s="4">
        <f>O118/60</f>
        <v>3.4571851851851649</v>
      </c>
      <c r="Q118" s="264">
        <f>L118</f>
        <v>29.17</v>
      </c>
      <c r="R118" s="264">
        <v>29.17</v>
      </c>
      <c r="S118" s="264">
        <v>1</v>
      </c>
      <c r="T118" s="264">
        <v>2</v>
      </c>
      <c r="U118" s="264">
        <v>3</v>
      </c>
      <c r="V118" s="264" t="s">
        <v>653</v>
      </c>
      <c r="W118" s="264"/>
      <c r="X118" s="4">
        <v>3.4571851851851649</v>
      </c>
      <c r="Y118" s="264">
        <v>29.17</v>
      </c>
      <c r="Z118" s="38">
        <v>9.5880375000000573E-2</v>
      </c>
    </row>
    <row r="119" spans="2:37" x14ac:dyDescent="0.25">
      <c r="B119" s="196">
        <v>302320</v>
      </c>
      <c r="C119" s="197">
        <v>20049</v>
      </c>
      <c r="D119" s="197" t="s">
        <v>13</v>
      </c>
      <c r="E119" s="198">
        <v>0.62498842592592596</v>
      </c>
      <c r="F119" s="199">
        <v>0.62498842592592596</v>
      </c>
      <c r="G119" s="264"/>
      <c r="H119" s="264"/>
      <c r="I119" s="264">
        <f t="shared" ref="I119:I122" si="0">(F119-E119)*86400</f>
        <v>0</v>
      </c>
      <c r="J119" s="2">
        <f>(E120-E119)*86400</f>
        <v>255.99999999999847</v>
      </c>
      <c r="K119" s="264">
        <v>256</v>
      </c>
      <c r="L119" s="264">
        <v>36</v>
      </c>
      <c r="M119" s="38">
        <f>L119/K119*0.0113636*60</f>
        <v>9.5880375000000004E-2</v>
      </c>
      <c r="N119" s="3">
        <f>N118+K119</f>
        <v>463.43111111110989</v>
      </c>
      <c r="O119" s="3">
        <v>463.43111111110989</v>
      </c>
      <c r="P119" s="4">
        <f t="shared" ref="P119:P122" si="1">O119/60</f>
        <v>7.7238518518518315</v>
      </c>
      <c r="Q119" s="264">
        <f>Q118+L119</f>
        <v>65.17</v>
      </c>
      <c r="R119" s="264">
        <v>65.17</v>
      </c>
      <c r="S119" s="264">
        <v>2</v>
      </c>
      <c r="T119" s="264"/>
      <c r="U119" s="264"/>
      <c r="V119" s="264"/>
      <c r="W119" s="264"/>
      <c r="X119" s="4">
        <v>7.7238518518518315</v>
      </c>
      <c r="Y119" s="264">
        <v>65.17</v>
      </c>
      <c r="Z119" s="38">
        <v>9.5880375000000004E-2</v>
      </c>
    </row>
    <row r="120" spans="2:37" x14ac:dyDescent="0.25">
      <c r="B120" s="196">
        <v>302320</v>
      </c>
      <c r="C120" s="197">
        <v>20045</v>
      </c>
      <c r="D120" s="197" t="s">
        <v>14</v>
      </c>
      <c r="E120" s="198">
        <v>0.62795138888888891</v>
      </c>
      <c r="F120" s="199">
        <v>0.62795138888888891</v>
      </c>
      <c r="G120" s="264"/>
      <c r="H120" s="264"/>
      <c r="I120" s="264">
        <f t="shared" si="0"/>
        <v>0</v>
      </c>
      <c r="J120" s="2">
        <f t="shared" ref="J120:J121" si="2">(E121-E120)*86400</f>
        <v>69.999999999998153</v>
      </c>
      <c r="K120" s="264">
        <v>70</v>
      </c>
      <c r="L120" s="264">
        <v>24.5</v>
      </c>
      <c r="M120" s="38">
        <f t="shared" ref="M120:M122" si="3">L120/K120*0.0113636*60</f>
        <v>0.2386356</v>
      </c>
      <c r="N120" s="3">
        <f t="shared" ref="N120:N122" si="4">N119+K120</f>
        <v>533.43111111110989</v>
      </c>
      <c r="O120" s="3">
        <v>533.43111111110989</v>
      </c>
      <c r="P120" s="4">
        <f t="shared" si="1"/>
        <v>8.8905185185184976</v>
      </c>
      <c r="Q120" s="264">
        <f t="shared" ref="Q120:Q122" si="5">Q119+L120</f>
        <v>89.67</v>
      </c>
      <c r="R120" s="264">
        <v>89.67</v>
      </c>
      <c r="S120" s="264">
        <v>3</v>
      </c>
      <c r="T120" s="264"/>
      <c r="U120" s="264"/>
      <c r="V120" s="264"/>
      <c r="W120" s="264"/>
      <c r="X120" s="4">
        <v>8.8905185185184976</v>
      </c>
      <c r="Y120" s="264">
        <v>89.67</v>
      </c>
      <c r="Z120" s="38">
        <v>0.2386356</v>
      </c>
    </row>
    <row r="121" spans="2:37" x14ac:dyDescent="0.25">
      <c r="B121" s="196">
        <v>302320</v>
      </c>
      <c r="C121" s="197">
        <v>20044</v>
      </c>
      <c r="D121" s="197" t="s">
        <v>180</v>
      </c>
      <c r="E121" s="198">
        <v>0.62876157407407407</v>
      </c>
      <c r="F121" s="199">
        <v>0.62876157407407407</v>
      </c>
      <c r="G121" s="264"/>
      <c r="H121" s="264"/>
      <c r="I121" s="264">
        <f t="shared" si="0"/>
        <v>0</v>
      </c>
      <c r="J121" s="2">
        <f t="shared" si="2"/>
        <v>34.000000000002117</v>
      </c>
      <c r="K121" s="264">
        <v>34</v>
      </c>
      <c r="L121" s="264">
        <v>15.67</v>
      </c>
      <c r="M121" s="38">
        <f t="shared" si="3"/>
        <v>0.31423696235294118</v>
      </c>
      <c r="N121" s="3">
        <f t="shared" si="4"/>
        <v>567.43111111110989</v>
      </c>
      <c r="O121" s="3">
        <v>567.43111111110989</v>
      </c>
      <c r="P121" s="4">
        <f t="shared" si="1"/>
        <v>9.457185185185164</v>
      </c>
      <c r="Q121" s="264">
        <f t="shared" si="5"/>
        <v>105.34</v>
      </c>
      <c r="R121" s="264">
        <v>105.34</v>
      </c>
      <c r="S121" s="264">
        <v>4</v>
      </c>
      <c r="T121" s="264"/>
      <c r="U121" s="264"/>
      <c r="V121" s="264"/>
      <c r="W121" s="264"/>
      <c r="X121" s="4">
        <v>9.457185185185164</v>
      </c>
      <c r="Y121" s="264">
        <v>105.34</v>
      </c>
      <c r="Z121" s="38">
        <v>0.31423696235294118</v>
      </c>
    </row>
    <row r="122" spans="2:37" x14ac:dyDescent="0.25">
      <c r="B122" s="200">
        <v>302320</v>
      </c>
      <c r="C122" s="201">
        <v>20059</v>
      </c>
      <c r="D122" s="201" t="s">
        <v>10</v>
      </c>
      <c r="E122" s="202">
        <v>0.62915509259259261</v>
      </c>
      <c r="F122" s="203">
        <v>0.62915509259259261</v>
      </c>
      <c r="G122" s="264"/>
      <c r="H122" s="264"/>
      <c r="I122" s="264">
        <f t="shared" si="0"/>
        <v>0</v>
      </c>
      <c r="J122" s="53">
        <f>L122*J121/L121</f>
        <v>23.867262284621781</v>
      </c>
      <c r="K122" s="38">
        <v>23.867262284621781</v>
      </c>
      <c r="L122" s="264">
        <v>11</v>
      </c>
      <c r="M122" s="38">
        <f t="shared" si="3"/>
        <v>0.31423696235292159</v>
      </c>
      <c r="N122" s="3">
        <f t="shared" si="4"/>
        <v>591.29837339573169</v>
      </c>
      <c r="O122" s="3">
        <v>591.29837339573169</v>
      </c>
      <c r="P122" s="4">
        <f t="shared" si="1"/>
        <v>9.8549728899288613</v>
      </c>
      <c r="Q122" s="264">
        <f t="shared" si="5"/>
        <v>116.34</v>
      </c>
      <c r="R122" s="264">
        <v>116.34</v>
      </c>
      <c r="S122" s="264"/>
      <c r="T122" s="264"/>
      <c r="U122" s="264"/>
      <c r="V122" s="264"/>
      <c r="W122" s="264"/>
      <c r="X122" s="4">
        <v>9.8549728899288613</v>
      </c>
      <c r="Y122" s="264">
        <v>116.34</v>
      </c>
      <c r="Z122" s="38">
        <v>0.31423696235292159</v>
      </c>
      <c r="AC122" s="486"/>
      <c r="AD122" s="486"/>
      <c r="AE122" s="486"/>
      <c r="AF122" s="486"/>
      <c r="AG122" s="486"/>
      <c r="AH122" s="486"/>
      <c r="AK122" s="486"/>
    </row>
    <row r="123" spans="2:37" x14ac:dyDescent="0.25">
      <c r="B123" s="264">
        <v>302320</v>
      </c>
      <c r="C123" s="183">
        <v>20060</v>
      </c>
      <c r="D123" s="264" t="s">
        <v>621</v>
      </c>
      <c r="E123" s="1">
        <v>0.63031249999999994</v>
      </c>
      <c r="F123" s="1">
        <v>0.63031249999999994</v>
      </c>
      <c r="G123" s="264" t="s">
        <v>566</v>
      </c>
      <c r="H123" s="264" t="s">
        <v>566</v>
      </c>
      <c r="I123" s="264"/>
      <c r="J123" s="264"/>
      <c r="K123" s="264"/>
      <c r="L123" s="264"/>
      <c r="M123" s="38">
        <f>AVERAGE(M119:M121)</f>
        <v>0.2162509791176471</v>
      </c>
      <c r="N123" s="264"/>
      <c r="O123" s="264"/>
      <c r="P123" s="264"/>
      <c r="Q123" s="264"/>
      <c r="R123" s="264"/>
      <c r="S123" s="264"/>
      <c r="T123" s="264"/>
      <c r="U123" s="264"/>
      <c r="V123" s="264"/>
      <c r="W123" s="264"/>
      <c r="X123" s="264"/>
      <c r="Y123" s="264"/>
      <c r="Z123" s="264"/>
    </row>
    <row r="124" spans="2:37" x14ac:dyDescent="0.25">
      <c r="B124" s="268">
        <v>302320</v>
      </c>
      <c r="C124" s="269">
        <v>20059</v>
      </c>
      <c r="D124" s="269" t="s">
        <v>10</v>
      </c>
      <c r="E124" s="270">
        <v>0.7474884259259259</v>
      </c>
      <c r="F124" s="271">
        <v>0.7474884259259259</v>
      </c>
      <c r="G124" s="182">
        <v>68</v>
      </c>
      <c r="H124" s="182">
        <v>11</v>
      </c>
    </row>
    <row r="125" spans="2:37" x14ac:dyDescent="0.25">
      <c r="B125" s="182">
        <v>302320</v>
      </c>
      <c r="C125" s="183">
        <v>20060</v>
      </c>
      <c r="D125" s="182" t="s">
        <v>621</v>
      </c>
      <c r="E125" s="1">
        <v>0.74827546296296299</v>
      </c>
      <c r="F125" s="1">
        <v>0.74829861111111118</v>
      </c>
      <c r="G125" s="182" t="s">
        <v>566</v>
      </c>
      <c r="H125" s="182" t="s">
        <v>566</v>
      </c>
    </row>
    <row r="126" spans="2:37" x14ac:dyDescent="0.25">
      <c r="B126" s="268">
        <v>302320</v>
      </c>
      <c r="C126" s="269">
        <v>20059</v>
      </c>
      <c r="D126" s="269" t="s">
        <v>10</v>
      </c>
      <c r="E126" s="270">
        <v>0.74829861111111118</v>
      </c>
      <c r="F126" s="271">
        <v>0.74829861111111118</v>
      </c>
      <c r="G126" s="182">
        <v>28</v>
      </c>
      <c r="H126" s="182">
        <v>11</v>
      </c>
    </row>
    <row r="127" spans="2:37" x14ac:dyDescent="0.25">
      <c r="B127" s="182">
        <v>302320</v>
      </c>
      <c r="C127" s="183">
        <v>20060</v>
      </c>
      <c r="D127" s="182" t="s">
        <v>621</v>
      </c>
      <c r="E127" s="1">
        <v>0.74862268518518515</v>
      </c>
      <c r="F127" s="1">
        <v>0.7486342592592593</v>
      </c>
      <c r="G127" s="182" t="s">
        <v>566</v>
      </c>
      <c r="H127" s="182" t="s">
        <v>566</v>
      </c>
    </row>
    <row r="128" spans="2:37" x14ac:dyDescent="0.25">
      <c r="B128" s="182">
        <v>302320</v>
      </c>
      <c r="C128" s="182">
        <v>20059</v>
      </c>
      <c r="D128" s="182" t="s">
        <v>10</v>
      </c>
      <c r="E128" s="1">
        <v>0.7486342592592593</v>
      </c>
      <c r="F128" s="1">
        <v>0.74865740740740738</v>
      </c>
      <c r="G128" s="182">
        <v>2</v>
      </c>
      <c r="H128" s="182">
        <v>11</v>
      </c>
    </row>
    <row r="129" spans="2:8" x14ac:dyDescent="0.25">
      <c r="B129" s="182">
        <v>302320</v>
      </c>
      <c r="C129" s="183">
        <v>20060</v>
      </c>
      <c r="D129" s="182" t="s">
        <v>621</v>
      </c>
      <c r="E129" s="1">
        <v>0.74865740740740738</v>
      </c>
      <c r="F129" s="1">
        <v>0.74885416666666671</v>
      </c>
      <c r="G129" s="182" t="s">
        <v>566</v>
      </c>
      <c r="H129" s="182" t="s">
        <v>566</v>
      </c>
    </row>
    <row r="130" spans="2:8" x14ac:dyDescent="0.25">
      <c r="B130" s="268">
        <v>302320</v>
      </c>
      <c r="C130" s="269">
        <v>20059</v>
      </c>
      <c r="D130" s="269" t="s">
        <v>10</v>
      </c>
      <c r="E130" s="270">
        <v>0.74885416666666671</v>
      </c>
      <c r="F130" s="271">
        <v>0.74885416666666671</v>
      </c>
      <c r="G130" s="182">
        <v>117</v>
      </c>
      <c r="H130" s="182">
        <v>11</v>
      </c>
    </row>
    <row r="131" spans="2:8" x14ac:dyDescent="0.25">
      <c r="B131" s="182">
        <v>302320</v>
      </c>
      <c r="C131" s="183">
        <v>20060</v>
      </c>
      <c r="D131" s="182" t="s">
        <v>621</v>
      </c>
      <c r="E131" s="1">
        <v>0.75020833333333325</v>
      </c>
      <c r="F131" s="1">
        <v>0.75020833333333325</v>
      </c>
      <c r="G131" s="182" t="s">
        <v>566</v>
      </c>
      <c r="H131" s="182" t="s">
        <v>566</v>
      </c>
    </row>
    <row r="132" spans="2:8" x14ac:dyDescent="0.25">
      <c r="B132" s="204">
        <v>302320</v>
      </c>
      <c r="C132" s="205">
        <v>20059</v>
      </c>
      <c r="D132" s="205" t="s">
        <v>10</v>
      </c>
      <c r="E132" s="206">
        <v>0.75290509259259253</v>
      </c>
      <c r="F132" s="207">
        <v>0.75290509259259253</v>
      </c>
      <c r="G132" s="182">
        <v>96</v>
      </c>
      <c r="H132" s="182" t="s">
        <v>581</v>
      </c>
    </row>
    <row r="133" spans="2:8" x14ac:dyDescent="0.25">
      <c r="B133" s="212">
        <v>302320</v>
      </c>
      <c r="C133" s="213">
        <v>20059</v>
      </c>
      <c r="D133" s="213" t="s">
        <v>10</v>
      </c>
      <c r="E133" s="214">
        <v>0.7540162037037037</v>
      </c>
      <c r="F133" s="215">
        <v>0.7540162037037037</v>
      </c>
      <c r="G133" s="182">
        <v>0</v>
      </c>
      <c r="H133" s="182">
        <v>11</v>
      </c>
    </row>
    <row r="134" spans="2:8" x14ac:dyDescent="0.25">
      <c r="B134" s="182">
        <v>302320</v>
      </c>
      <c r="C134" s="183">
        <v>20060</v>
      </c>
      <c r="D134" s="182" t="s">
        <v>621</v>
      </c>
      <c r="E134" s="1">
        <v>0.7540162037037037</v>
      </c>
      <c r="F134" s="1">
        <v>0.7540162037037037</v>
      </c>
      <c r="G134" s="182" t="s">
        <v>566</v>
      </c>
      <c r="H134" s="182" t="s">
        <v>566</v>
      </c>
    </row>
    <row r="135" spans="2:8" x14ac:dyDescent="0.25">
      <c r="B135" s="182">
        <v>302320</v>
      </c>
      <c r="C135" s="183">
        <v>20060</v>
      </c>
      <c r="D135" s="182" t="s">
        <v>621</v>
      </c>
      <c r="E135" s="1">
        <v>0.75402777777777785</v>
      </c>
      <c r="F135" s="1">
        <v>0.75405092592592593</v>
      </c>
      <c r="G135" s="182" t="s">
        <v>566</v>
      </c>
      <c r="H135" s="182" t="s">
        <v>566</v>
      </c>
    </row>
    <row r="136" spans="2:8" x14ac:dyDescent="0.25">
      <c r="B136" s="182">
        <v>302320</v>
      </c>
      <c r="C136" s="182">
        <v>20059</v>
      </c>
      <c r="D136" s="182" t="s">
        <v>10</v>
      </c>
      <c r="E136" s="1">
        <v>0.75405092592592593</v>
      </c>
      <c r="F136" s="1">
        <v>0.75406249999999997</v>
      </c>
      <c r="G136" s="182">
        <v>1</v>
      </c>
      <c r="H136" s="182">
        <v>11</v>
      </c>
    </row>
    <row r="137" spans="2:8" x14ac:dyDescent="0.25">
      <c r="B137" s="182">
        <v>302320</v>
      </c>
      <c r="C137" s="183">
        <v>20060</v>
      </c>
      <c r="D137" s="182" t="s">
        <v>621</v>
      </c>
      <c r="E137" s="1">
        <v>0.75406249999999997</v>
      </c>
      <c r="F137" s="1">
        <v>0.75408564814814805</v>
      </c>
      <c r="G137" s="182" t="s">
        <v>566</v>
      </c>
      <c r="H137" s="182" t="s">
        <v>566</v>
      </c>
    </row>
    <row r="138" spans="2:8" x14ac:dyDescent="0.25">
      <c r="B138" s="182">
        <v>302320</v>
      </c>
      <c r="C138" s="182">
        <v>20059</v>
      </c>
      <c r="D138" s="182" t="s">
        <v>10</v>
      </c>
      <c r="E138" s="1">
        <v>0.75408564814814805</v>
      </c>
      <c r="F138" s="1">
        <v>0.7540972222222222</v>
      </c>
      <c r="G138" s="182">
        <v>1</v>
      </c>
      <c r="H138" s="182">
        <v>11</v>
      </c>
    </row>
    <row r="139" spans="2:8" x14ac:dyDescent="0.25">
      <c r="B139" s="182">
        <v>302320</v>
      </c>
      <c r="C139" s="183">
        <v>20060</v>
      </c>
      <c r="D139" s="182" t="s">
        <v>621</v>
      </c>
      <c r="E139" s="1">
        <v>0.7540972222222222</v>
      </c>
      <c r="F139" s="1">
        <v>0.75410879629629635</v>
      </c>
      <c r="G139" s="182" t="s">
        <v>566</v>
      </c>
      <c r="H139" s="182" t="s">
        <v>566</v>
      </c>
    </row>
    <row r="140" spans="2:8" x14ac:dyDescent="0.25">
      <c r="B140" s="182">
        <v>302320</v>
      </c>
      <c r="C140" s="182">
        <v>20059</v>
      </c>
      <c r="D140" s="182" t="s">
        <v>10</v>
      </c>
      <c r="E140" s="1">
        <v>0.75410879629629635</v>
      </c>
      <c r="F140" s="1">
        <v>0.75413194444444442</v>
      </c>
      <c r="G140" s="182">
        <v>2</v>
      </c>
      <c r="H140" s="182">
        <v>11</v>
      </c>
    </row>
    <row r="141" spans="2:8" x14ac:dyDescent="0.25">
      <c r="B141" s="182">
        <v>302320</v>
      </c>
      <c r="C141" s="183">
        <v>20060</v>
      </c>
      <c r="D141" s="182" t="s">
        <v>621</v>
      </c>
      <c r="E141" s="1">
        <v>0.75413194444444442</v>
      </c>
      <c r="F141" s="1">
        <v>0.75445601851851851</v>
      </c>
      <c r="G141" s="182" t="s">
        <v>566</v>
      </c>
      <c r="H141" s="182" t="s">
        <v>566</v>
      </c>
    </row>
    <row r="142" spans="2:8" x14ac:dyDescent="0.25">
      <c r="B142" s="182">
        <v>302320</v>
      </c>
      <c r="C142" s="182">
        <v>20059</v>
      </c>
      <c r="D142" s="182" t="s">
        <v>10</v>
      </c>
      <c r="E142" s="1">
        <v>0.75445601851851851</v>
      </c>
      <c r="F142" s="1">
        <v>0.75446759259259266</v>
      </c>
      <c r="G142" s="182">
        <v>1</v>
      </c>
      <c r="H142" s="182">
        <v>11</v>
      </c>
    </row>
    <row r="143" spans="2:8" x14ac:dyDescent="0.25">
      <c r="B143" s="182">
        <v>302320</v>
      </c>
      <c r="C143" s="183">
        <v>20060</v>
      </c>
      <c r="D143" s="182" t="s">
        <v>621</v>
      </c>
      <c r="E143" s="1">
        <v>0.75446759259259266</v>
      </c>
      <c r="F143" s="1">
        <v>0.75446759259259266</v>
      </c>
      <c r="G143" s="182" t="s">
        <v>566</v>
      </c>
      <c r="H143" s="182" t="s">
        <v>566</v>
      </c>
    </row>
    <row r="144" spans="2:8" x14ac:dyDescent="0.25">
      <c r="B144" s="268">
        <v>302320</v>
      </c>
      <c r="C144" s="269">
        <v>20059</v>
      </c>
      <c r="D144" s="269" t="s">
        <v>10</v>
      </c>
      <c r="E144" s="270">
        <v>0.75494212962962959</v>
      </c>
      <c r="F144" s="271">
        <v>0.75506944444444446</v>
      </c>
      <c r="G144" s="182">
        <v>11</v>
      </c>
      <c r="H144" s="182">
        <v>11</v>
      </c>
    </row>
    <row r="145" spans="2:8" x14ac:dyDescent="0.25">
      <c r="B145" s="182">
        <v>302320</v>
      </c>
      <c r="C145" s="183">
        <v>20060</v>
      </c>
      <c r="D145" s="182" t="s">
        <v>621</v>
      </c>
      <c r="E145" s="1">
        <v>0.75506944444444446</v>
      </c>
      <c r="F145" s="1">
        <v>0.75509259259259265</v>
      </c>
      <c r="G145" s="182" t="s">
        <v>566</v>
      </c>
      <c r="H145" s="182" t="s">
        <v>566</v>
      </c>
    </row>
    <row r="146" spans="2:8" x14ac:dyDescent="0.25">
      <c r="B146" s="182">
        <v>302320</v>
      </c>
      <c r="C146" s="182">
        <v>20059</v>
      </c>
      <c r="D146" s="182" t="s">
        <v>10</v>
      </c>
      <c r="E146" s="1">
        <v>0.75509259259259265</v>
      </c>
      <c r="F146" s="1">
        <v>0.75510416666666658</v>
      </c>
      <c r="G146" s="182">
        <v>1</v>
      </c>
      <c r="H146" s="182">
        <v>11</v>
      </c>
    </row>
    <row r="147" spans="2:8" x14ac:dyDescent="0.25">
      <c r="B147" s="182">
        <v>302320</v>
      </c>
      <c r="C147" s="183">
        <v>20060</v>
      </c>
      <c r="D147" s="182" t="s">
        <v>621</v>
      </c>
      <c r="E147" s="1">
        <v>0.75510416666666658</v>
      </c>
      <c r="F147" s="1">
        <v>0.75510416666666658</v>
      </c>
      <c r="G147" s="182" t="s">
        <v>566</v>
      </c>
      <c r="H147" s="182" t="s">
        <v>566</v>
      </c>
    </row>
    <row r="148" spans="2:8" x14ac:dyDescent="0.25">
      <c r="B148" s="182">
        <v>302320</v>
      </c>
      <c r="C148" s="182">
        <v>20059</v>
      </c>
      <c r="D148" s="182" t="s">
        <v>10</v>
      </c>
      <c r="E148" s="1">
        <v>0.75563657407407403</v>
      </c>
      <c r="F148" s="1">
        <v>0.75564814814814818</v>
      </c>
      <c r="G148" s="182">
        <v>1</v>
      </c>
      <c r="H148" s="182" t="s">
        <v>581</v>
      </c>
    </row>
    <row r="149" spans="2:8" x14ac:dyDescent="0.25">
      <c r="B149" s="182">
        <v>302320</v>
      </c>
      <c r="C149" s="182">
        <v>20059</v>
      </c>
      <c r="D149" s="182" t="s">
        <v>10</v>
      </c>
      <c r="E149" s="1">
        <v>0.75564814814814818</v>
      </c>
      <c r="F149" s="1">
        <v>0.75565972222222222</v>
      </c>
      <c r="G149" s="182">
        <v>0</v>
      </c>
      <c r="H149" s="182">
        <v>11</v>
      </c>
    </row>
    <row r="150" spans="2:8" x14ac:dyDescent="0.25">
      <c r="B150" s="182">
        <v>302320</v>
      </c>
      <c r="C150" s="183">
        <v>20060</v>
      </c>
      <c r="D150" s="182" t="s">
        <v>621</v>
      </c>
      <c r="E150" s="1">
        <v>0.75564814814814818</v>
      </c>
      <c r="F150" s="1">
        <v>0.75564814814814818</v>
      </c>
      <c r="G150" s="182" t="s">
        <v>566</v>
      </c>
      <c r="H150" s="182" t="s">
        <v>566</v>
      </c>
    </row>
    <row r="151" spans="2:8" x14ac:dyDescent="0.25">
      <c r="B151" s="182">
        <v>302320</v>
      </c>
      <c r="C151" s="183">
        <v>20060</v>
      </c>
      <c r="D151" s="182" t="s">
        <v>621</v>
      </c>
      <c r="E151" s="1">
        <v>0.75565972222222222</v>
      </c>
      <c r="F151" s="1">
        <v>0.75593749999999993</v>
      </c>
      <c r="G151" s="182" t="s">
        <v>566</v>
      </c>
      <c r="H151" s="182" t="s">
        <v>566</v>
      </c>
    </row>
    <row r="152" spans="2:8" x14ac:dyDescent="0.25">
      <c r="B152" s="268">
        <v>302320</v>
      </c>
      <c r="C152" s="269">
        <v>20059</v>
      </c>
      <c r="D152" s="269" t="s">
        <v>10</v>
      </c>
      <c r="E152" s="270">
        <v>0.75593749999999993</v>
      </c>
      <c r="F152" s="271">
        <v>0.75603009259259257</v>
      </c>
      <c r="G152" s="182">
        <v>8</v>
      </c>
      <c r="H152" s="182">
        <v>11</v>
      </c>
    </row>
    <row r="153" spans="2:8" x14ac:dyDescent="0.25">
      <c r="B153" s="182">
        <v>302320</v>
      </c>
      <c r="C153" s="183">
        <v>20060</v>
      </c>
      <c r="D153" s="182" t="s">
        <v>621</v>
      </c>
      <c r="E153" s="1">
        <v>0.75603009259259257</v>
      </c>
      <c r="F153" s="1">
        <v>0.75605324074074076</v>
      </c>
      <c r="G153" s="182" t="s">
        <v>566</v>
      </c>
      <c r="H153" s="182" t="s">
        <v>566</v>
      </c>
    </row>
    <row r="154" spans="2:8" x14ac:dyDescent="0.25">
      <c r="B154" s="182">
        <v>302320</v>
      </c>
      <c r="C154" s="182">
        <v>20059</v>
      </c>
      <c r="D154" s="182" t="s">
        <v>10</v>
      </c>
      <c r="E154" s="1">
        <v>0.75605324074074076</v>
      </c>
      <c r="F154" s="1">
        <v>0.75606481481481491</v>
      </c>
      <c r="G154" s="182">
        <v>1</v>
      </c>
      <c r="H154" s="182">
        <v>11</v>
      </c>
    </row>
    <row r="155" spans="2:8" x14ac:dyDescent="0.25">
      <c r="B155" s="182">
        <v>302320</v>
      </c>
      <c r="C155" s="183">
        <v>20060</v>
      </c>
      <c r="D155" s="182" t="s">
        <v>621</v>
      </c>
      <c r="E155" s="1">
        <v>0.75606481481481491</v>
      </c>
      <c r="F155" s="1">
        <v>0.75606481481481491</v>
      </c>
      <c r="G155" s="182" t="s">
        <v>566</v>
      </c>
      <c r="H155" s="182" t="s">
        <v>566</v>
      </c>
    </row>
    <row r="156" spans="2:8" x14ac:dyDescent="0.25">
      <c r="B156" s="182">
        <v>302320</v>
      </c>
      <c r="C156" s="182">
        <v>20059</v>
      </c>
      <c r="D156" s="182" t="s">
        <v>10</v>
      </c>
      <c r="E156" s="1">
        <v>0.75613425925925926</v>
      </c>
      <c r="F156" s="1">
        <v>0.75615740740740733</v>
      </c>
      <c r="G156" s="182">
        <v>2</v>
      </c>
      <c r="H156" s="182">
        <v>11</v>
      </c>
    </row>
    <row r="157" spans="2:8" x14ac:dyDescent="0.25">
      <c r="B157" s="182">
        <v>302320</v>
      </c>
      <c r="C157" s="183">
        <v>20060</v>
      </c>
      <c r="D157" s="182" t="s">
        <v>621</v>
      </c>
      <c r="E157" s="1">
        <v>0.75615740740740733</v>
      </c>
      <c r="F157" s="1">
        <v>0.75618055555555552</v>
      </c>
      <c r="G157" s="182" t="s">
        <v>566</v>
      </c>
      <c r="H157" s="182" t="s">
        <v>566</v>
      </c>
    </row>
    <row r="158" spans="2:8" x14ac:dyDescent="0.25">
      <c r="B158" s="268">
        <v>302320</v>
      </c>
      <c r="C158" s="269">
        <v>20059</v>
      </c>
      <c r="D158" s="269" t="s">
        <v>10</v>
      </c>
      <c r="E158" s="270">
        <v>0.75618055555555552</v>
      </c>
      <c r="F158" s="271">
        <v>0.7567476851851852</v>
      </c>
      <c r="G158" s="182">
        <v>49</v>
      </c>
      <c r="H158" s="182">
        <v>11</v>
      </c>
    </row>
    <row r="159" spans="2:8" x14ac:dyDescent="0.25">
      <c r="B159" s="182">
        <v>302320</v>
      </c>
      <c r="C159" s="183">
        <v>20060</v>
      </c>
      <c r="D159" s="182" t="s">
        <v>621</v>
      </c>
      <c r="E159" s="1">
        <v>0.7567476851851852</v>
      </c>
      <c r="F159" s="1">
        <v>0.75679398148148147</v>
      </c>
      <c r="G159" s="182" t="s">
        <v>566</v>
      </c>
      <c r="H159" s="182" t="s">
        <v>566</v>
      </c>
    </row>
    <row r="160" spans="2:8" x14ac:dyDescent="0.25">
      <c r="B160" s="182">
        <v>302320</v>
      </c>
      <c r="C160" s="182">
        <v>20059</v>
      </c>
      <c r="D160" s="182" t="s">
        <v>10</v>
      </c>
      <c r="E160" s="1">
        <v>0.75679398148148147</v>
      </c>
      <c r="F160" s="1">
        <v>0.75679398148148147</v>
      </c>
      <c r="G160" s="182">
        <v>1</v>
      </c>
      <c r="H160" s="182">
        <v>11</v>
      </c>
    </row>
    <row r="161" spans="2:8" x14ac:dyDescent="0.25">
      <c r="B161" s="182">
        <v>302320</v>
      </c>
      <c r="C161" s="183">
        <v>20060</v>
      </c>
      <c r="D161" s="182" t="s">
        <v>621</v>
      </c>
      <c r="E161" s="1">
        <v>0.75680555555555562</v>
      </c>
      <c r="F161" s="1">
        <v>0.7568287037037037</v>
      </c>
      <c r="G161" s="182" t="s">
        <v>566</v>
      </c>
      <c r="H161" s="182" t="s">
        <v>566</v>
      </c>
    </row>
    <row r="162" spans="2:8" x14ac:dyDescent="0.25">
      <c r="B162" s="182">
        <v>302320</v>
      </c>
      <c r="C162" s="182">
        <v>20059</v>
      </c>
      <c r="D162" s="182" t="s">
        <v>10</v>
      </c>
      <c r="E162" s="1">
        <v>0.7568287037037037</v>
      </c>
      <c r="F162" s="1">
        <v>0.75686342592592604</v>
      </c>
      <c r="G162" s="182">
        <v>3</v>
      </c>
      <c r="H162" s="182">
        <v>11</v>
      </c>
    </row>
    <row r="163" spans="2:8" x14ac:dyDescent="0.25">
      <c r="B163" s="182">
        <v>302320</v>
      </c>
      <c r="C163" s="183">
        <v>20060</v>
      </c>
      <c r="D163" s="182" t="s">
        <v>621</v>
      </c>
      <c r="E163" s="1">
        <v>0.75686342592592604</v>
      </c>
      <c r="F163" s="1">
        <v>0.75702546296296302</v>
      </c>
      <c r="G163" s="182" t="s">
        <v>566</v>
      </c>
      <c r="H163" s="182" t="s">
        <v>566</v>
      </c>
    </row>
    <row r="164" spans="2:8" x14ac:dyDescent="0.25">
      <c r="B164" s="182">
        <v>302320</v>
      </c>
      <c r="C164" s="182">
        <v>20059</v>
      </c>
      <c r="D164" s="182" t="s">
        <v>10</v>
      </c>
      <c r="E164" s="1">
        <v>0.75702546296296302</v>
      </c>
      <c r="F164" s="1">
        <v>0.7570486111111111</v>
      </c>
      <c r="G164" s="182">
        <v>2</v>
      </c>
      <c r="H164" s="182">
        <v>11</v>
      </c>
    </row>
    <row r="165" spans="2:8" x14ac:dyDescent="0.25">
      <c r="B165" s="182">
        <v>302320</v>
      </c>
      <c r="C165" s="183">
        <v>20060</v>
      </c>
      <c r="D165" s="182" t="s">
        <v>621</v>
      </c>
      <c r="E165" s="1">
        <v>0.7570486111111111</v>
      </c>
      <c r="F165" s="1">
        <v>0.7572106481481482</v>
      </c>
      <c r="G165" s="182" t="s">
        <v>566</v>
      </c>
      <c r="H165" s="182" t="s">
        <v>566</v>
      </c>
    </row>
    <row r="166" spans="2:8" x14ac:dyDescent="0.25">
      <c r="B166" s="182">
        <v>302320</v>
      </c>
      <c r="C166" s="182">
        <v>20059</v>
      </c>
      <c r="D166" s="182" t="s">
        <v>10</v>
      </c>
      <c r="E166" s="1">
        <v>0.7572106481481482</v>
      </c>
      <c r="F166" s="1">
        <v>0.75722222222222213</v>
      </c>
      <c r="G166" s="182">
        <v>1</v>
      </c>
      <c r="H166" s="182">
        <v>11</v>
      </c>
    </row>
    <row r="167" spans="2:8" x14ac:dyDescent="0.25">
      <c r="B167" s="182">
        <v>302320</v>
      </c>
      <c r="C167" s="183">
        <v>20060</v>
      </c>
      <c r="D167" s="182" t="s">
        <v>621</v>
      </c>
      <c r="E167" s="1">
        <v>0.75722222222222213</v>
      </c>
      <c r="F167" s="1">
        <v>0.75730324074074085</v>
      </c>
      <c r="G167" s="182" t="s">
        <v>566</v>
      </c>
      <c r="H167" s="182" t="s">
        <v>566</v>
      </c>
    </row>
    <row r="168" spans="2:8" x14ac:dyDescent="0.25">
      <c r="B168" s="182">
        <v>302320</v>
      </c>
      <c r="C168" s="182">
        <v>20059</v>
      </c>
      <c r="D168" s="182" t="s">
        <v>10</v>
      </c>
      <c r="E168" s="1">
        <v>0.75730324074074085</v>
      </c>
      <c r="F168" s="1">
        <v>0.75731481481481477</v>
      </c>
      <c r="G168" s="182">
        <v>1</v>
      </c>
      <c r="H168" s="182">
        <v>11</v>
      </c>
    </row>
    <row r="169" spans="2:8" x14ac:dyDescent="0.25">
      <c r="B169" s="182">
        <v>302320</v>
      </c>
      <c r="C169" s="183">
        <v>20060</v>
      </c>
      <c r="D169" s="182" t="s">
        <v>621</v>
      </c>
      <c r="E169" s="1">
        <v>0.75731481481481477</v>
      </c>
      <c r="F169" s="1">
        <v>0.75731481481481477</v>
      </c>
      <c r="G169" s="182" t="s">
        <v>566</v>
      </c>
      <c r="H169" s="182" t="s">
        <v>566</v>
      </c>
    </row>
    <row r="170" spans="2:8" x14ac:dyDescent="0.25">
      <c r="B170" s="182">
        <v>302320</v>
      </c>
      <c r="C170" s="182">
        <v>20059</v>
      </c>
      <c r="D170" s="182" t="s">
        <v>10</v>
      </c>
      <c r="E170" s="1">
        <v>0.75753472222222218</v>
      </c>
      <c r="F170" s="1">
        <v>0.75755787037037037</v>
      </c>
      <c r="G170" s="182">
        <v>2</v>
      </c>
      <c r="H170" s="182">
        <v>11</v>
      </c>
    </row>
    <row r="171" spans="2:8" x14ac:dyDescent="0.25">
      <c r="B171" s="182">
        <v>302320</v>
      </c>
      <c r="C171" s="183">
        <v>20060</v>
      </c>
      <c r="D171" s="182" t="s">
        <v>621</v>
      </c>
      <c r="E171" s="1">
        <v>0.75755787037037037</v>
      </c>
      <c r="F171" s="1">
        <v>0.75783564814814808</v>
      </c>
      <c r="G171" s="182" t="s">
        <v>566</v>
      </c>
      <c r="H171" s="182" t="s">
        <v>566</v>
      </c>
    </row>
    <row r="172" spans="2:8" x14ac:dyDescent="0.25">
      <c r="B172" s="182">
        <v>302320</v>
      </c>
      <c r="C172" s="182">
        <v>20059</v>
      </c>
      <c r="D172" s="182" t="s">
        <v>10</v>
      </c>
      <c r="E172" s="1">
        <v>0.75783564814814808</v>
      </c>
      <c r="F172" s="1">
        <v>0.75785879629629627</v>
      </c>
      <c r="G172" s="182">
        <v>2</v>
      </c>
      <c r="H172" s="182">
        <v>11</v>
      </c>
    </row>
    <row r="173" spans="2:8" x14ac:dyDescent="0.25">
      <c r="B173" s="182">
        <v>302320</v>
      </c>
      <c r="C173" s="183">
        <v>20060</v>
      </c>
      <c r="D173" s="182" t="s">
        <v>621</v>
      </c>
      <c r="E173" s="1">
        <v>0.75785879629629627</v>
      </c>
      <c r="F173" s="1">
        <v>0.75787037037037042</v>
      </c>
      <c r="G173" s="182" t="s">
        <v>566</v>
      </c>
      <c r="H173" s="182" t="s">
        <v>566</v>
      </c>
    </row>
    <row r="174" spans="2:8" x14ac:dyDescent="0.25">
      <c r="B174" s="182">
        <v>302320</v>
      </c>
      <c r="C174" s="182">
        <v>20059</v>
      </c>
      <c r="D174" s="182" t="s">
        <v>10</v>
      </c>
      <c r="E174" s="1">
        <v>0.75787037037037042</v>
      </c>
      <c r="F174" s="1">
        <v>0.75788194444444434</v>
      </c>
      <c r="G174" s="182">
        <v>1</v>
      </c>
      <c r="H174" s="182">
        <v>11</v>
      </c>
    </row>
    <row r="175" spans="2:8" x14ac:dyDescent="0.25">
      <c r="B175" s="182">
        <v>302320</v>
      </c>
      <c r="C175" s="183">
        <v>20060</v>
      </c>
      <c r="D175" s="182" t="s">
        <v>621</v>
      </c>
      <c r="E175" s="1">
        <v>0.75788194444444434</v>
      </c>
      <c r="F175" s="1">
        <v>0.75790509259259264</v>
      </c>
      <c r="G175" s="182" t="s">
        <v>566</v>
      </c>
      <c r="H175" s="182" t="s">
        <v>566</v>
      </c>
    </row>
    <row r="176" spans="2:8" x14ac:dyDescent="0.25">
      <c r="B176" s="182">
        <v>302320</v>
      </c>
      <c r="C176" s="182">
        <v>20059</v>
      </c>
      <c r="D176" s="182" t="s">
        <v>10</v>
      </c>
      <c r="E176" s="1">
        <v>0.75790509259259264</v>
      </c>
      <c r="F176" s="1">
        <v>0.75791666666666668</v>
      </c>
      <c r="G176" s="182">
        <v>1</v>
      </c>
      <c r="H176" s="182">
        <v>11</v>
      </c>
    </row>
    <row r="177" spans="2:8" x14ac:dyDescent="0.25">
      <c r="B177" s="182">
        <v>302320</v>
      </c>
      <c r="C177" s="183">
        <v>20060</v>
      </c>
      <c r="D177" s="182" t="s">
        <v>621</v>
      </c>
      <c r="E177" s="1">
        <v>0.75791666666666668</v>
      </c>
      <c r="F177" s="1">
        <v>0.75791666666666668</v>
      </c>
      <c r="G177" s="182" t="s">
        <v>566</v>
      </c>
      <c r="H177" s="182" t="s">
        <v>566</v>
      </c>
    </row>
    <row r="178" spans="2:8" x14ac:dyDescent="0.25">
      <c r="B178" s="268">
        <v>302320</v>
      </c>
      <c r="C178" s="269">
        <v>20059</v>
      </c>
      <c r="D178" s="269" t="s">
        <v>10</v>
      </c>
      <c r="E178" s="270">
        <v>0.75842592592592595</v>
      </c>
      <c r="F178" s="271">
        <v>0.75862268518518527</v>
      </c>
      <c r="G178" s="182">
        <v>17</v>
      </c>
      <c r="H178" s="182">
        <v>11</v>
      </c>
    </row>
    <row r="179" spans="2:8" x14ac:dyDescent="0.25">
      <c r="B179" s="182">
        <v>302320</v>
      </c>
      <c r="C179" s="183">
        <v>20060</v>
      </c>
      <c r="D179" s="182" t="s">
        <v>621</v>
      </c>
      <c r="E179" s="1">
        <v>0.75862268518518527</v>
      </c>
      <c r="F179" s="1">
        <v>0.75865740740740739</v>
      </c>
      <c r="G179" s="182" t="s">
        <v>566</v>
      </c>
      <c r="H179" s="182" t="s">
        <v>566</v>
      </c>
    </row>
    <row r="180" spans="2:8" x14ac:dyDescent="0.25">
      <c r="B180" s="204">
        <v>302320</v>
      </c>
      <c r="C180" s="205">
        <v>20059</v>
      </c>
      <c r="D180" s="205" t="s">
        <v>10</v>
      </c>
      <c r="E180" s="206">
        <v>0.75865740740740739</v>
      </c>
      <c r="F180" s="207">
        <v>0.75870370370370377</v>
      </c>
      <c r="G180" s="182">
        <v>4</v>
      </c>
      <c r="H180" s="182" t="s">
        <v>581</v>
      </c>
    </row>
    <row r="181" spans="2:8" x14ac:dyDescent="0.25">
      <c r="B181" s="212">
        <v>302320</v>
      </c>
      <c r="C181" s="213">
        <v>20059</v>
      </c>
      <c r="D181" s="213" t="s">
        <v>10</v>
      </c>
      <c r="E181" s="214">
        <v>0.75870370370370377</v>
      </c>
      <c r="F181" s="215">
        <v>0.75871527777777781</v>
      </c>
      <c r="G181" s="182">
        <v>0</v>
      </c>
      <c r="H181" s="182">
        <v>11</v>
      </c>
    </row>
    <row r="182" spans="2:8" x14ac:dyDescent="0.25">
      <c r="B182" s="182">
        <v>302320</v>
      </c>
      <c r="C182" s="183">
        <v>20060</v>
      </c>
      <c r="D182" s="182" t="s">
        <v>621</v>
      </c>
      <c r="E182" s="1">
        <v>0.75870370370370377</v>
      </c>
      <c r="F182" s="1">
        <v>0.75870370370370377</v>
      </c>
      <c r="G182" s="182" t="s">
        <v>566</v>
      </c>
      <c r="H182" s="182" t="s">
        <v>566</v>
      </c>
    </row>
    <row r="183" spans="2:8" x14ac:dyDescent="0.25">
      <c r="B183" s="182">
        <v>302320</v>
      </c>
      <c r="C183" s="183">
        <v>20060</v>
      </c>
      <c r="D183" s="182" t="s">
        <v>621</v>
      </c>
      <c r="E183" s="1">
        <v>0.75871527777777781</v>
      </c>
      <c r="F183" s="1">
        <v>0.75880787037037034</v>
      </c>
      <c r="G183" s="182" t="s">
        <v>566</v>
      </c>
      <c r="H183" s="182" t="s">
        <v>566</v>
      </c>
    </row>
    <row r="184" spans="2:8" x14ac:dyDescent="0.25">
      <c r="B184" s="182">
        <v>302320</v>
      </c>
      <c r="C184" s="182">
        <v>20059</v>
      </c>
      <c r="D184" s="182" t="s">
        <v>10</v>
      </c>
      <c r="E184" s="1">
        <v>0.75880787037037034</v>
      </c>
      <c r="F184" s="1">
        <v>0.75883101851851853</v>
      </c>
      <c r="G184" s="182">
        <v>2</v>
      </c>
      <c r="H184" s="182">
        <v>11</v>
      </c>
    </row>
    <row r="185" spans="2:8" x14ac:dyDescent="0.25">
      <c r="B185" s="182">
        <v>302320</v>
      </c>
      <c r="C185" s="183">
        <v>20060</v>
      </c>
      <c r="D185" s="182" t="s">
        <v>621</v>
      </c>
      <c r="E185" s="1">
        <v>0.75883101851851853</v>
      </c>
      <c r="F185" s="1">
        <v>0.75883101851851853</v>
      </c>
      <c r="G185" s="182" t="s">
        <v>566</v>
      </c>
      <c r="H185" s="182" t="s">
        <v>566</v>
      </c>
    </row>
    <row r="186" spans="2:8" x14ac:dyDescent="0.25">
      <c r="B186" s="182">
        <v>302320</v>
      </c>
      <c r="C186" s="182">
        <v>20059</v>
      </c>
      <c r="D186" s="182" t="s">
        <v>10</v>
      </c>
      <c r="E186" s="1">
        <v>0.75958333333333339</v>
      </c>
      <c r="F186" s="1">
        <v>0.75960648148148147</v>
      </c>
      <c r="G186" s="182">
        <v>2</v>
      </c>
      <c r="H186" s="182">
        <v>11</v>
      </c>
    </row>
    <row r="187" spans="2:8" x14ac:dyDescent="0.25">
      <c r="B187" s="182">
        <v>302320</v>
      </c>
      <c r="C187" s="183">
        <v>20060</v>
      </c>
      <c r="D187" s="182" t="s">
        <v>621</v>
      </c>
      <c r="E187" s="1">
        <v>0.75960648148148147</v>
      </c>
      <c r="F187" s="1">
        <v>0.7596180555555555</v>
      </c>
      <c r="G187" s="182" t="s">
        <v>566</v>
      </c>
      <c r="H187" s="182" t="s">
        <v>566</v>
      </c>
    </row>
    <row r="188" spans="2:8" x14ac:dyDescent="0.25">
      <c r="B188" s="182">
        <v>302320</v>
      </c>
      <c r="C188" s="182">
        <v>20059</v>
      </c>
      <c r="D188" s="182" t="s">
        <v>10</v>
      </c>
      <c r="E188" s="1">
        <v>0.7596180555555555</v>
      </c>
      <c r="F188" s="1">
        <v>0.7596412037037038</v>
      </c>
      <c r="G188" s="182">
        <v>2</v>
      </c>
      <c r="H188" s="182">
        <v>11</v>
      </c>
    </row>
    <row r="189" spans="2:8" x14ac:dyDescent="0.25">
      <c r="B189" s="182">
        <v>302320</v>
      </c>
      <c r="C189" s="183">
        <v>20060</v>
      </c>
      <c r="D189" s="182" t="s">
        <v>621</v>
      </c>
      <c r="E189" s="1">
        <v>0.7596412037037038</v>
      </c>
      <c r="F189" s="1">
        <v>0.759699074074074</v>
      </c>
      <c r="G189" s="182" t="s">
        <v>566</v>
      </c>
      <c r="H189" s="182" t="s">
        <v>566</v>
      </c>
    </row>
    <row r="190" spans="2:8" x14ac:dyDescent="0.25">
      <c r="B190" s="182">
        <v>302320</v>
      </c>
      <c r="C190" s="182">
        <v>20059</v>
      </c>
      <c r="D190" s="182" t="s">
        <v>10</v>
      </c>
      <c r="E190" s="1">
        <v>0.759699074074074</v>
      </c>
      <c r="F190" s="1">
        <v>0.75971064814814815</v>
      </c>
      <c r="G190" s="182">
        <v>1</v>
      </c>
      <c r="H190" s="182">
        <v>11</v>
      </c>
    </row>
    <row r="191" spans="2:8" x14ac:dyDescent="0.25">
      <c r="B191" s="182">
        <v>302320</v>
      </c>
      <c r="C191" s="183">
        <v>20060</v>
      </c>
      <c r="D191" s="182" t="s">
        <v>621</v>
      </c>
      <c r="E191" s="1">
        <v>0.75971064814814815</v>
      </c>
      <c r="F191" s="1">
        <v>0.75975694444444442</v>
      </c>
      <c r="G191" s="182" t="s">
        <v>566</v>
      </c>
      <c r="H191" s="182" t="s">
        <v>566</v>
      </c>
    </row>
    <row r="192" spans="2:8" x14ac:dyDescent="0.25">
      <c r="B192" s="268">
        <v>302320</v>
      </c>
      <c r="C192" s="269">
        <v>20059</v>
      </c>
      <c r="D192" s="269" t="s">
        <v>10</v>
      </c>
      <c r="E192" s="270">
        <v>0.75975694444444442</v>
      </c>
      <c r="F192" s="271">
        <v>0.75982638888888887</v>
      </c>
      <c r="G192" s="182">
        <v>6</v>
      </c>
      <c r="H192" s="182">
        <v>11</v>
      </c>
    </row>
    <row r="193" spans="2:8" x14ac:dyDescent="0.25">
      <c r="B193" s="182">
        <v>302320</v>
      </c>
      <c r="C193" s="183">
        <v>20060</v>
      </c>
      <c r="D193" s="182" t="s">
        <v>621</v>
      </c>
      <c r="E193" s="1">
        <v>0.75982638888888887</v>
      </c>
      <c r="F193" s="1">
        <v>0.75982638888888887</v>
      </c>
      <c r="G193" s="182" t="s">
        <v>566</v>
      </c>
      <c r="H193" s="182" t="s">
        <v>566</v>
      </c>
    </row>
    <row r="194" spans="2:8" x14ac:dyDescent="0.25">
      <c r="B194" s="268">
        <v>302320</v>
      </c>
      <c r="C194" s="269">
        <v>20059</v>
      </c>
      <c r="D194" s="269" t="s">
        <v>10</v>
      </c>
      <c r="E194" s="270">
        <v>0.76118055555555564</v>
      </c>
      <c r="F194" s="271">
        <v>0.76118055555555564</v>
      </c>
      <c r="G194" s="182">
        <v>117</v>
      </c>
      <c r="H194" s="182">
        <v>11</v>
      </c>
    </row>
    <row r="195" spans="2:8" x14ac:dyDescent="0.25">
      <c r="B195" s="182">
        <v>302320</v>
      </c>
      <c r="C195" s="183">
        <v>20060</v>
      </c>
      <c r="D195" s="182" t="s">
        <v>621</v>
      </c>
      <c r="E195" s="1">
        <v>0.76253472222222218</v>
      </c>
      <c r="F195" s="1">
        <v>0.76253472222222218</v>
      </c>
      <c r="G195" s="182" t="s">
        <v>566</v>
      </c>
      <c r="H195" s="182" t="s">
        <v>566</v>
      </c>
    </row>
    <row r="196" spans="2:8" x14ac:dyDescent="0.25">
      <c r="B196" s="182">
        <v>302320</v>
      </c>
      <c r="C196" s="182">
        <v>20059</v>
      </c>
      <c r="D196" s="182" t="s">
        <v>10</v>
      </c>
      <c r="E196" s="1">
        <v>0.7650231481481482</v>
      </c>
      <c r="F196" s="1">
        <v>0.76503472222222213</v>
      </c>
      <c r="G196" s="182">
        <v>1</v>
      </c>
      <c r="H196" s="182">
        <v>11</v>
      </c>
    </row>
    <row r="197" spans="2:8" x14ac:dyDescent="0.25">
      <c r="B197" s="182">
        <v>302320</v>
      </c>
      <c r="C197" s="183">
        <v>20060</v>
      </c>
      <c r="D197" s="182" t="s">
        <v>621</v>
      </c>
      <c r="E197" s="1">
        <v>0.76503472222222213</v>
      </c>
      <c r="F197" s="1">
        <v>0.76503472222222213</v>
      </c>
      <c r="G197" s="182" t="s">
        <v>566</v>
      </c>
      <c r="H197" s="182" t="s">
        <v>566</v>
      </c>
    </row>
    <row r="198" spans="2:8" x14ac:dyDescent="0.25">
      <c r="B198" s="182">
        <v>302320</v>
      </c>
      <c r="C198" s="182">
        <v>20059</v>
      </c>
      <c r="D198" s="182" t="s">
        <v>10</v>
      </c>
      <c r="E198" s="1">
        <v>0.76515046296296296</v>
      </c>
      <c r="F198" s="1">
        <v>0.76517361111111104</v>
      </c>
      <c r="G198" s="182">
        <v>2</v>
      </c>
      <c r="H198" s="182">
        <v>11</v>
      </c>
    </row>
    <row r="199" spans="2:8" x14ac:dyDescent="0.25">
      <c r="B199" s="182">
        <v>302320</v>
      </c>
      <c r="C199" s="183">
        <v>20060</v>
      </c>
      <c r="D199" s="182" t="s">
        <v>621</v>
      </c>
      <c r="E199" s="1">
        <v>0.76517361111111104</v>
      </c>
      <c r="F199" s="1">
        <v>0.76520833333333327</v>
      </c>
      <c r="G199" s="182" t="s">
        <v>566</v>
      </c>
      <c r="H199" s="182" t="s">
        <v>566</v>
      </c>
    </row>
    <row r="200" spans="2:8" x14ac:dyDescent="0.25">
      <c r="B200" s="182">
        <v>302320</v>
      </c>
      <c r="C200" s="182">
        <v>20059</v>
      </c>
      <c r="D200" s="182" t="s">
        <v>10</v>
      </c>
      <c r="E200" s="1">
        <v>0.76520833333333327</v>
      </c>
      <c r="F200" s="1">
        <v>0.76521990740740742</v>
      </c>
      <c r="G200" s="182">
        <v>1</v>
      </c>
      <c r="H200" s="182">
        <v>11</v>
      </c>
    </row>
    <row r="201" spans="2:8" x14ac:dyDescent="0.25">
      <c r="B201" s="182">
        <v>302320</v>
      </c>
      <c r="C201" s="183">
        <v>20060</v>
      </c>
      <c r="D201" s="182" t="s">
        <v>621</v>
      </c>
      <c r="E201" s="1">
        <v>0.76521990740740742</v>
      </c>
      <c r="F201" s="1">
        <v>0.7654050925925926</v>
      </c>
      <c r="G201" s="182" t="s">
        <v>566</v>
      </c>
      <c r="H201" s="182" t="s">
        <v>566</v>
      </c>
    </row>
    <row r="202" spans="2:8" x14ac:dyDescent="0.25">
      <c r="B202" s="268">
        <v>302320</v>
      </c>
      <c r="C202" s="269">
        <v>20059</v>
      </c>
      <c r="D202" s="269" t="s">
        <v>10</v>
      </c>
      <c r="E202" s="270">
        <v>0.7654050925925926</v>
      </c>
      <c r="F202" s="271">
        <v>0.76559027777777777</v>
      </c>
      <c r="G202" s="182">
        <v>16</v>
      </c>
      <c r="H202" s="182">
        <v>11</v>
      </c>
    </row>
    <row r="203" spans="2:8" x14ac:dyDescent="0.25">
      <c r="B203" s="182">
        <v>302320</v>
      </c>
      <c r="C203" s="183">
        <v>20060</v>
      </c>
      <c r="D203" s="182" t="s">
        <v>621</v>
      </c>
      <c r="E203" s="1">
        <v>0.76559027777777777</v>
      </c>
      <c r="F203" s="1">
        <v>0.76559027777777777</v>
      </c>
      <c r="G203" s="182" t="s">
        <v>566</v>
      </c>
      <c r="H203" s="182" t="s">
        <v>566</v>
      </c>
    </row>
    <row r="204" spans="2:8" x14ac:dyDescent="0.25">
      <c r="B204" s="268">
        <v>302320</v>
      </c>
      <c r="C204" s="269">
        <v>20059</v>
      </c>
      <c r="D204" s="269" t="s">
        <v>10</v>
      </c>
      <c r="E204" s="270">
        <v>0.7666087962962963</v>
      </c>
      <c r="F204" s="271">
        <v>0.76681712962962967</v>
      </c>
      <c r="G204" s="182">
        <v>18</v>
      </c>
      <c r="H204" s="182">
        <v>11</v>
      </c>
    </row>
    <row r="205" spans="2:8" x14ac:dyDescent="0.25">
      <c r="B205" s="182">
        <v>302320</v>
      </c>
      <c r="C205" s="183">
        <v>20060</v>
      </c>
      <c r="D205" s="182" t="s">
        <v>621</v>
      </c>
      <c r="E205" s="1">
        <v>0.76681712962962967</v>
      </c>
      <c r="F205" s="1">
        <v>0.76684027777777775</v>
      </c>
      <c r="G205" s="182" t="s">
        <v>566</v>
      </c>
      <c r="H205" s="182" t="s">
        <v>566</v>
      </c>
    </row>
    <row r="206" spans="2:8" x14ac:dyDescent="0.25">
      <c r="B206" s="268">
        <v>302320</v>
      </c>
      <c r="C206" s="269">
        <v>20059</v>
      </c>
      <c r="D206" s="269" t="s">
        <v>10</v>
      </c>
      <c r="E206" s="270">
        <v>0.76684027777777775</v>
      </c>
      <c r="F206" s="271">
        <v>0.7669097222222222</v>
      </c>
      <c r="G206" s="182">
        <v>6</v>
      </c>
      <c r="H206" s="182">
        <v>11</v>
      </c>
    </row>
    <row r="207" spans="2:8" x14ac:dyDescent="0.25">
      <c r="B207" s="182">
        <v>302320</v>
      </c>
      <c r="C207" s="183">
        <v>20060</v>
      </c>
      <c r="D207" s="182" t="s">
        <v>621</v>
      </c>
      <c r="E207" s="1">
        <v>0.7669097222222222</v>
      </c>
      <c r="F207" s="1">
        <v>0.7669097222222222</v>
      </c>
      <c r="G207" s="182" t="s">
        <v>566</v>
      </c>
      <c r="H207" s="182" t="s">
        <v>566</v>
      </c>
    </row>
    <row r="208" spans="2:8" x14ac:dyDescent="0.25">
      <c r="B208" s="182">
        <v>302320</v>
      </c>
      <c r="C208" s="182">
        <v>20059</v>
      </c>
      <c r="D208" s="182" t="s">
        <v>10</v>
      </c>
      <c r="E208" s="1">
        <v>0.76771990740740748</v>
      </c>
      <c r="F208" s="1">
        <v>0.7677314814814814</v>
      </c>
      <c r="G208" s="182">
        <v>1</v>
      </c>
      <c r="H208" s="182">
        <v>11</v>
      </c>
    </row>
    <row r="209" spans="2:8" x14ac:dyDescent="0.25">
      <c r="B209" s="182">
        <v>302320</v>
      </c>
      <c r="C209" s="183">
        <v>20060</v>
      </c>
      <c r="D209" s="182" t="s">
        <v>621</v>
      </c>
      <c r="E209" s="1">
        <v>0.7677314814814814</v>
      </c>
      <c r="F209" s="1">
        <v>0.7677314814814814</v>
      </c>
      <c r="G209" s="182" t="s">
        <v>566</v>
      </c>
      <c r="H209" s="182" t="s">
        <v>566</v>
      </c>
    </row>
    <row r="210" spans="2:8" x14ac:dyDescent="0.25">
      <c r="B210" s="182">
        <v>302320</v>
      </c>
      <c r="C210" s="182">
        <v>20059</v>
      </c>
      <c r="D210" s="182" t="s">
        <v>10</v>
      </c>
      <c r="E210" s="1">
        <v>0.76791666666666669</v>
      </c>
      <c r="F210" s="1">
        <v>0.76792824074074073</v>
      </c>
      <c r="G210" s="182">
        <v>1</v>
      </c>
      <c r="H210" s="182">
        <v>11</v>
      </c>
    </row>
    <row r="211" spans="2:8" x14ac:dyDescent="0.25">
      <c r="B211" s="182">
        <v>302320</v>
      </c>
      <c r="C211" s="183">
        <v>20060</v>
      </c>
      <c r="D211" s="182" t="s">
        <v>621</v>
      </c>
      <c r="E211" s="1">
        <v>0.76792824074074073</v>
      </c>
      <c r="F211" s="1">
        <v>0.76797453703703711</v>
      </c>
      <c r="G211" s="182" t="s">
        <v>566</v>
      </c>
      <c r="H211" s="182" t="s">
        <v>566</v>
      </c>
    </row>
    <row r="212" spans="2:8" x14ac:dyDescent="0.25">
      <c r="B212" s="182">
        <v>302320</v>
      </c>
      <c r="C212" s="182">
        <v>20059</v>
      </c>
      <c r="D212" s="182" t="s">
        <v>10</v>
      </c>
      <c r="E212" s="1">
        <v>0.76797453703703711</v>
      </c>
      <c r="F212" s="1">
        <v>0.76799768518518519</v>
      </c>
      <c r="G212" s="182">
        <v>2</v>
      </c>
      <c r="H212" s="182">
        <v>11</v>
      </c>
    </row>
    <row r="213" spans="2:8" x14ac:dyDescent="0.25">
      <c r="B213" s="182">
        <v>302320</v>
      </c>
      <c r="C213" s="183">
        <v>20060</v>
      </c>
      <c r="D213" s="182" t="s">
        <v>621</v>
      </c>
      <c r="E213" s="1">
        <v>0.76799768518518519</v>
      </c>
      <c r="F213" s="1">
        <v>0.76799768518518519</v>
      </c>
      <c r="G213" s="182" t="s">
        <v>566</v>
      </c>
      <c r="H213" s="182" t="s">
        <v>566</v>
      </c>
    </row>
    <row r="214" spans="2:8" x14ac:dyDescent="0.25">
      <c r="B214" s="268">
        <v>302320</v>
      </c>
      <c r="C214" s="269">
        <v>20059</v>
      </c>
      <c r="D214" s="269" t="s">
        <v>10</v>
      </c>
      <c r="E214" s="270">
        <v>0.7693402777777778</v>
      </c>
      <c r="F214" s="271">
        <v>0.7693402777777778</v>
      </c>
      <c r="G214" s="182">
        <v>117</v>
      </c>
      <c r="H214" s="182">
        <v>11</v>
      </c>
    </row>
    <row r="215" spans="2:8" x14ac:dyDescent="0.25">
      <c r="B215" s="182">
        <v>302320</v>
      </c>
      <c r="C215" s="183">
        <v>20060</v>
      </c>
      <c r="D215" s="182" t="s">
        <v>621</v>
      </c>
      <c r="E215" s="1">
        <v>0.77069444444444446</v>
      </c>
      <c r="F215" s="1">
        <v>0.77069444444444446</v>
      </c>
      <c r="G215" s="182" t="s">
        <v>566</v>
      </c>
      <c r="H215" s="182" t="s">
        <v>566</v>
      </c>
    </row>
    <row r="216" spans="2:8" x14ac:dyDescent="0.25">
      <c r="B216" s="268">
        <v>302320</v>
      </c>
      <c r="C216" s="269">
        <v>20059</v>
      </c>
      <c r="D216" s="269" t="s">
        <v>10</v>
      </c>
      <c r="E216" s="270">
        <v>0.77192129629629624</v>
      </c>
      <c r="F216" s="271">
        <v>0.77206018518518515</v>
      </c>
      <c r="G216" s="182">
        <v>12</v>
      </c>
      <c r="H216" s="182">
        <v>11</v>
      </c>
    </row>
    <row r="217" spans="2:8" x14ac:dyDescent="0.25">
      <c r="B217" s="182">
        <v>302320</v>
      </c>
      <c r="C217" s="183">
        <v>20060</v>
      </c>
      <c r="D217" s="182" t="s">
        <v>621</v>
      </c>
      <c r="E217" s="1">
        <v>0.77206018518518515</v>
      </c>
      <c r="F217" s="1">
        <v>0.77206018518518515</v>
      </c>
      <c r="G217" s="182" t="s">
        <v>566</v>
      </c>
      <c r="H217" s="182" t="s">
        <v>566</v>
      </c>
    </row>
    <row r="218" spans="2:8" x14ac:dyDescent="0.25">
      <c r="B218" s="182">
        <v>302320</v>
      </c>
      <c r="C218" s="182">
        <v>20059</v>
      </c>
      <c r="D218" s="182" t="s">
        <v>10</v>
      </c>
      <c r="E218" s="1">
        <v>0.77340277777777777</v>
      </c>
      <c r="F218" s="1">
        <v>0.77341435185185192</v>
      </c>
      <c r="G218" s="182">
        <v>1</v>
      </c>
      <c r="H218" s="182">
        <v>11</v>
      </c>
    </row>
    <row r="219" spans="2:8" x14ac:dyDescent="0.25">
      <c r="B219" s="182">
        <v>302320</v>
      </c>
      <c r="C219" s="183">
        <v>20060</v>
      </c>
      <c r="D219" s="182" t="s">
        <v>621</v>
      </c>
      <c r="E219" s="1">
        <v>0.77341435185185192</v>
      </c>
      <c r="F219" s="1">
        <v>0.77341435185185192</v>
      </c>
      <c r="G219" s="182" t="s">
        <v>566</v>
      </c>
      <c r="H219" s="182" t="s">
        <v>566</v>
      </c>
    </row>
    <row r="220" spans="2:8" x14ac:dyDescent="0.25">
      <c r="B220" s="268">
        <v>302320</v>
      </c>
      <c r="C220" s="269">
        <v>20059</v>
      </c>
      <c r="D220" s="269" t="s">
        <v>10</v>
      </c>
      <c r="E220" s="270">
        <v>0.77475694444444443</v>
      </c>
      <c r="F220" s="271">
        <v>0.77475694444444443</v>
      </c>
      <c r="G220" s="182">
        <v>49</v>
      </c>
      <c r="H220" s="182">
        <v>11</v>
      </c>
    </row>
    <row r="221" spans="2:8" x14ac:dyDescent="0.25">
      <c r="B221" s="182">
        <v>302320</v>
      </c>
      <c r="C221" s="183">
        <v>20060</v>
      </c>
      <c r="D221" s="182" t="s">
        <v>621</v>
      </c>
      <c r="E221" s="1">
        <v>0.775324074074074</v>
      </c>
      <c r="F221" s="1">
        <v>0.775324074074074</v>
      </c>
      <c r="G221" s="182" t="s">
        <v>566</v>
      </c>
      <c r="H221" s="182" t="s">
        <v>566</v>
      </c>
    </row>
    <row r="222" spans="2:8" x14ac:dyDescent="0.25">
      <c r="B222" s="182">
        <v>302320</v>
      </c>
      <c r="C222" s="182">
        <v>20059</v>
      </c>
      <c r="D222" s="182" t="s">
        <v>10</v>
      </c>
      <c r="E222" s="1">
        <v>0.7825347222222222</v>
      </c>
      <c r="F222" s="1">
        <v>0.78255787037037028</v>
      </c>
      <c r="G222" s="182">
        <v>2</v>
      </c>
      <c r="H222" s="182">
        <v>11</v>
      </c>
    </row>
    <row r="223" spans="2:8" x14ac:dyDescent="0.25">
      <c r="B223" s="182">
        <v>302320</v>
      </c>
      <c r="C223" s="183">
        <v>20060</v>
      </c>
      <c r="D223" s="182" t="s">
        <v>621</v>
      </c>
      <c r="E223" s="1">
        <v>0.78255787037037028</v>
      </c>
      <c r="F223" s="1">
        <v>0.78280092592592598</v>
      </c>
      <c r="G223" s="182" t="s">
        <v>566</v>
      </c>
      <c r="H223" s="182" t="s">
        <v>566</v>
      </c>
    </row>
    <row r="224" spans="2:8" x14ac:dyDescent="0.25">
      <c r="B224" s="268">
        <v>302320</v>
      </c>
      <c r="C224" s="269">
        <v>20059</v>
      </c>
      <c r="D224" s="269" t="s">
        <v>10</v>
      </c>
      <c r="E224" s="270">
        <v>0.78280092592592598</v>
      </c>
      <c r="F224" s="271">
        <v>0.78287037037037033</v>
      </c>
      <c r="G224" s="182">
        <v>6</v>
      </c>
      <c r="H224" s="182">
        <v>11</v>
      </c>
    </row>
    <row r="225" spans="2:8" x14ac:dyDescent="0.25">
      <c r="B225" s="182">
        <v>302320</v>
      </c>
      <c r="C225" s="183">
        <v>20060</v>
      </c>
      <c r="D225" s="182" t="s">
        <v>621</v>
      </c>
      <c r="E225" s="1">
        <v>0.78287037037037033</v>
      </c>
      <c r="F225" s="1">
        <v>0.78292824074074074</v>
      </c>
      <c r="G225" s="182" t="s">
        <v>566</v>
      </c>
      <c r="H225" s="182" t="s">
        <v>566</v>
      </c>
    </row>
    <row r="226" spans="2:8" x14ac:dyDescent="0.25">
      <c r="B226" s="182">
        <v>302320</v>
      </c>
      <c r="C226" s="182">
        <v>20059</v>
      </c>
      <c r="D226" s="182" t="s">
        <v>10</v>
      </c>
      <c r="E226" s="1">
        <v>0.78292824074074074</v>
      </c>
      <c r="F226" s="1">
        <v>0.78293981481481489</v>
      </c>
      <c r="G226" s="182">
        <v>1</v>
      </c>
      <c r="H226" s="182">
        <v>11</v>
      </c>
    </row>
    <row r="227" spans="2:8" x14ac:dyDescent="0.25">
      <c r="B227" s="182">
        <v>302320</v>
      </c>
      <c r="C227" s="183">
        <v>20060</v>
      </c>
      <c r="D227" s="182" t="s">
        <v>621</v>
      </c>
      <c r="E227" s="1">
        <v>0.78293981481481489</v>
      </c>
      <c r="F227" s="1">
        <v>0.78295138888888882</v>
      </c>
      <c r="G227" s="182" t="s">
        <v>566</v>
      </c>
      <c r="H227" s="182" t="s">
        <v>566</v>
      </c>
    </row>
    <row r="228" spans="2:8" x14ac:dyDescent="0.25">
      <c r="B228" s="182">
        <v>302320</v>
      </c>
      <c r="C228" s="182">
        <v>20059</v>
      </c>
      <c r="D228" s="182" t="s">
        <v>10</v>
      </c>
      <c r="E228" s="1">
        <v>0.78295138888888882</v>
      </c>
      <c r="F228" s="1">
        <v>0.78296296296296297</v>
      </c>
      <c r="G228" s="182">
        <v>1</v>
      </c>
      <c r="H228" s="182" t="s">
        <v>581</v>
      </c>
    </row>
    <row r="229" spans="2:8" x14ac:dyDescent="0.25">
      <c r="B229" s="182">
        <v>302320</v>
      </c>
      <c r="C229" s="182">
        <v>20059</v>
      </c>
      <c r="D229" s="182" t="s">
        <v>10</v>
      </c>
      <c r="E229" s="1">
        <v>0.78296296296296297</v>
      </c>
      <c r="F229" s="1">
        <v>0.78297453703703701</v>
      </c>
      <c r="G229" s="182">
        <v>0</v>
      </c>
      <c r="H229" s="182">
        <v>11</v>
      </c>
    </row>
    <row r="230" spans="2:8" x14ac:dyDescent="0.25">
      <c r="B230" s="182">
        <v>302320</v>
      </c>
      <c r="C230" s="183">
        <v>20060</v>
      </c>
      <c r="D230" s="182" t="s">
        <v>621</v>
      </c>
      <c r="E230" s="1">
        <v>0.78296296296296297</v>
      </c>
      <c r="F230" s="1">
        <v>0.78296296296296297</v>
      </c>
      <c r="G230" s="182" t="s">
        <v>566</v>
      </c>
      <c r="H230" s="182" t="s">
        <v>566</v>
      </c>
    </row>
    <row r="231" spans="2:8" x14ac:dyDescent="0.25">
      <c r="B231" s="182">
        <v>302320</v>
      </c>
      <c r="C231" s="183">
        <v>20060</v>
      </c>
      <c r="D231" s="182" t="s">
        <v>621</v>
      </c>
      <c r="E231" s="1">
        <v>0.78297453703703701</v>
      </c>
      <c r="F231" s="1">
        <v>0.78297453703703701</v>
      </c>
      <c r="G231" s="182" t="s">
        <v>566</v>
      </c>
      <c r="H231" s="182" t="s">
        <v>566</v>
      </c>
    </row>
    <row r="232" spans="2:8" x14ac:dyDescent="0.25">
      <c r="B232" s="182">
        <v>302320</v>
      </c>
      <c r="C232" s="182">
        <v>20059</v>
      </c>
      <c r="D232" s="182" t="s">
        <v>10</v>
      </c>
      <c r="E232" s="1">
        <v>0.78427083333333336</v>
      </c>
      <c r="F232" s="1">
        <v>0.7842824074074074</v>
      </c>
      <c r="G232" s="182">
        <v>1</v>
      </c>
      <c r="H232" s="182">
        <v>11</v>
      </c>
    </row>
    <row r="233" spans="2:8" x14ac:dyDescent="0.25">
      <c r="B233" s="182">
        <v>302320</v>
      </c>
      <c r="C233" s="183">
        <v>20060</v>
      </c>
      <c r="D233" s="182" t="s">
        <v>621</v>
      </c>
      <c r="E233" s="1">
        <v>0.7842824074074074</v>
      </c>
      <c r="F233" s="1">
        <v>0.78430555555555559</v>
      </c>
      <c r="G233" s="182" t="s">
        <v>566</v>
      </c>
      <c r="H233" s="182" t="s">
        <v>566</v>
      </c>
    </row>
    <row r="234" spans="2:8" x14ac:dyDescent="0.25">
      <c r="B234" s="182">
        <v>302320</v>
      </c>
      <c r="C234" s="182">
        <v>20059</v>
      </c>
      <c r="D234" s="182" t="s">
        <v>10</v>
      </c>
      <c r="E234" s="1">
        <v>0.78430555555555559</v>
      </c>
      <c r="F234" s="1">
        <v>0.78431712962962974</v>
      </c>
      <c r="G234" s="182">
        <v>1</v>
      </c>
      <c r="H234" s="182">
        <v>11</v>
      </c>
    </row>
    <row r="235" spans="2:8" x14ac:dyDescent="0.25">
      <c r="B235" s="182">
        <v>302320</v>
      </c>
      <c r="C235" s="183">
        <v>20060</v>
      </c>
      <c r="D235" s="182" t="s">
        <v>621</v>
      </c>
      <c r="E235" s="1">
        <v>0.78431712962962974</v>
      </c>
      <c r="F235" s="1">
        <v>0.78431712962962974</v>
      </c>
      <c r="G235" s="182" t="s">
        <v>566</v>
      </c>
      <c r="H235" s="182" t="s">
        <v>566</v>
      </c>
    </row>
    <row r="236" spans="2:8" x14ac:dyDescent="0.25">
      <c r="B236" s="182">
        <v>302320</v>
      </c>
      <c r="C236" s="182">
        <v>20059</v>
      </c>
      <c r="D236" s="182" t="s">
        <v>10</v>
      </c>
      <c r="E236" s="1">
        <v>0.7845833333333333</v>
      </c>
      <c r="F236" s="1">
        <v>0.78460648148148149</v>
      </c>
      <c r="G236" s="182">
        <v>2</v>
      </c>
      <c r="H236" s="182">
        <v>11</v>
      </c>
    </row>
    <row r="237" spans="2:8" x14ac:dyDescent="0.25">
      <c r="B237" s="182">
        <v>302320</v>
      </c>
      <c r="C237" s="183">
        <v>20060</v>
      </c>
      <c r="D237" s="182" t="s">
        <v>621</v>
      </c>
      <c r="E237" s="1">
        <v>0.78460648148148149</v>
      </c>
      <c r="F237" s="1">
        <v>0.78484953703703697</v>
      </c>
      <c r="G237" s="182" t="s">
        <v>566</v>
      </c>
      <c r="H237" s="182" t="s">
        <v>566</v>
      </c>
    </row>
    <row r="238" spans="2:8" x14ac:dyDescent="0.25">
      <c r="B238" s="182">
        <v>302320</v>
      </c>
      <c r="C238" s="182">
        <v>20059</v>
      </c>
      <c r="D238" s="182" t="s">
        <v>10</v>
      </c>
      <c r="E238" s="1">
        <v>0.78484953703703697</v>
      </c>
      <c r="F238" s="1">
        <v>0.78486111111111112</v>
      </c>
      <c r="G238" s="182">
        <v>1</v>
      </c>
      <c r="H238" s="182">
        <v>11</v>
      </c>
    </row>
    <row r="239" spans="2:8" x14ac:dyDescent="0.25">
      <c r="B239" s="182">
        <v>302320</v>
      </c>
      <c r="C239" s="183">
        <v>20060</v>
      </c>
      <c r="D239" s="182" t="s">
        <v>621</v>
      </c>
      <c r="E239" s="1">
        <v>0.78486111111111112</v>
      </c>
      <c r="F239" s="1">
        <v>0.78495370370370365</v>
      </c>
      <c r="G239" s="182" t="s">
        <v>566</v>
      </c>
      <c r="H239" s="182" t="s">
        <v>566</v>
      </c>
    </row>
    <row r="240" spans="2:8" x14ac:dyDescent="0.25">
      <c r="B240" s="182">
        <v>302320</v>
      </c>
      <c r="C240" s="182">
        <v>20059</v>
      </c>
      <c r="D240" s="182" t="s">
        <v>10</v>
      </c>
      <c r="E240" s="1">
        <v>0.78495370370370365</v>
      </c>
      <c r="F240" s="1">
        <v>0.78498842592592588</v>
      </c>
      <c r="G240" s="182">
        <v>3</v>
      </c>
      <c r="H240" s="182">
        <v>11</v>
      </c>
    </row>
    <row r="241" spans="2:8" x14ac:dyDescent="0.25">
      <c r="B241" s="182">
        <v>302320</v>
      </c>
      <c r="C241" s="183">
        <v>20060</v>
      </c>
      <c r="D241" s="182" t="s">
        <v>621</v>
      </c>
      <c r="E241" s="1">
        <v>0.78498842592592588</v>
      </c>
      <c r="F241" s="1">
        <v>0.78502314814814811</v>
      </c>
      <c r="G241" s="182" t="s">
        <v>566</v>
      </c>
      <c r="H241" s="182" t="s">
        <v>566</v>
      </c>
    </row>
    <row r="242" spans="2:8" x14ac:dyDescent="0.25">
      <c r="B242" s="182">
        <v>302320</v>
      </c>
      <c r="C242" s="182">
        <v>20059</v>
      </c>
      <c r="D242" s="182" t="s">
        <v>10</v>
      </c>
      <c r="E242" s="1">
        <v>0.78502314814814811</v>
      </c>
      <c r="F242" s="1">
        <v>0.78503472222222215</v>
      </c>
      <c r="G242" s="182">
        <v>1</v>
      </c>
      <c r="H242" s="182">
        <v>11</v>
      </c>
    </row>
    <row r="243" spans="2:8" x14ac:dyDescent="0.25">
      <c r="B243" s="182">
        <v>302320</v>
      </c>
      <c r="C243" s="183">
        <v>20060</v>
      </c>
      <c r="D243" s="182" t="s">
        <v>621</v>
      </c>
      <c r="E243" s="1">
        <v>0.78503472222222215</v>
      </c>
      <c r="F243" s="1">
        <v>0.78506944444444438</v>
      </c>
      <c r="G243" s="182" t="s">
        <v>566</v>
      </c>
      <c r="H243" s="182" t="s">
        <v>566</v>
      </c>
    </row>
    <row r="244" spans="2:8" x14ac:dyDescent="0.25">
      <c r="B244" s="182">
        <v>302320</v>
      </c>
      <c r="C244" s="182">
        <v>20059</v>
      </c>
      <c r="D244" s="182" t="s">
        <v>10</v>
      </c>
      <c r="E244" s="1">
        <v>0.78506944444444438</v>
      </c>
      <c r="F244" s="1">
        <v>0.78508101851851853</v>
      </c>
      <c r="G244" s="182">
        <v>1</v>
      </c>
      <c r="H244" s="182">
        <v>11</v>
      </c>
    </row>
    <row r="245" spans="2:8" x14ac:dyDescent="0.25">
      <c r="B245" s="182">
        <v>302320</v>
      </c>
      <c r="C245" s="183">
        <v>20060</v>
      </c>
      <c r="D245" s="182" t="s">
        <v>621</v>
      </c>
      <c r="E245" s="1">
        <v>0.78508101851851853</v>
      </c>
      <c r="F245" s="1">
        <v>0.78508101851851853</v>
      </c>
      <c r="G245" s="182" t="s">
        <v>566</v>
      </c>
      <c r="H245" s="182" t="s">
        <v>566</v>
      </c>
    </row>
    <row r="246" spans="2:8" x14ac:dyDescent="0.25">
      <c r="B246" s="182">
        <v>302320</v>
      </c>
      <c r="C246" s="182">
        <v>20059</v>
      </c>
      <c r="D246" s="182" t="s">
        <v>10</v>
      </c>
      <c r="E246" s="1">
        <v>0.78549768518518526</v>
      </c>
      <c r="F246" s="1">
        <v>0.78552083333333333</v>
      </c>
      <c r="G246" s="182">
        <v>2</v>
      </c>
      <c r="H246" s="182">
        <v>11</v>
      </c>
    </row>
    <row r="247" spans="2:8" x14ac:dyDescent="0.25">
      <c r="B247" s="182">
        <v>302320</v>
      </c>
      <c r="C247" s="183">
        <v>20060</v>
      </c>
      <c r="D247" s="182" t="s">
        <v>621</v>
      </c>
      <c r="E247" s="1">
        <v>0.78552083333333333</v>
      </c>
      <c r="F247" s="1">
        <v>0.78567129629629628</v>
      </c>
      <c r="G247" s="182" t="s">
        <v>566</v>
      </c>
      <c r="H247" s="182" t="s">
        <v>566</v>
      </c>
    </row>
    <row r="248" spans="2:8" x14ac:dyDescent="0.25">
      <c r="B248" s="268">
        <v>302320</v>
      </c>
      <c r="C248" s="269">
        <v>20059</v>
      </c>
      <c r="D248" s="269" t="s">
        <v>10</v>
      </c>
      <c r="E248" s="270">
        <v>0.78567129629629628</v>
      </c>
      <c r="F248" s="271">
        <v>0.78594907407407411</v>
      </c>
      <c r="G248" s="182">
        <v>24</v>
      </c>
      <c r="H248" s="182">
        <v>11</v>
      </c>
    </row>
    <row r="249" spans="2:8" x14ac:dyDescent="0.25">
      <c r="B249" s="182">
        <v>302320</v>
      </c>
      <c r="C249" s="183">
        <v>20060</v>
      </c>
      <c r="D249" s="182" t="s">
        <v>621</v>
      </c>
      <c r="E249" s="1">
        <v>0.78594907407407411</v>
      </c>
      <c r="F249" s="1">
        <v>0.78596064814814814</v>
      </c>
      <c r="G249" s="182" t="s">
        <v>566</v>
      </c>
      <c r="H249" s="182" t="s">
        <v>566</v>
      </c>
    </row>
    <row r="250" spans="2:8" x14ac:dyDescent="0.25">
      <c r="B250" s="182">
        <v>302320</v>
      </c>
      <c r="C250" s="182">
        <v>20059</v>
      </c>
      <c r="D250" s="182" t="s">
        <v>10</v>
      </c>
      <c r="E250" s="1">
        <v>0.78596064814814814</v>
      </c>
      <c r="F250" s="1">
        <v>0.78597222222222218</v>
      </c>
      <c r="G250" s="182">
        <v>1</v>
      </c>
      <c r="H250" s="182">
        <v>11</v>
      </c>
    </row>
    <row r="251" spans="2:8" x14ac:dyDescent="0.25">
      <c r="B251" s="182">
        <v>302320</v>
      </c>
      <c r="C251" s="183">
        <v>20060</v>
      </c>
      <c r="D251" s="182" t="s">
        <v>621</v>
      </c>
      <c r="E251" s="1">
        <v>0.78597222222222218</v>
      </c>
      <c r="F251" s="1">
        <v>0.78597222222222218</v>
      </c>
      <c r="G251" s="182" t="s">
        <v>566</v>
      </c>
      <c r="H251" s="182" t="s">
        <v>566</v>
      </c>
    </row>
    <row r="252" spans="2:8" x14ac:dyDescent="0.25">
      <c r="B252" s="182">
        <v>302320</v>
      </c>
      <c r="C252" s="183">
        <v>20060</v>
      </c>
      <c r="D252" s="182" t="s">
        <v>621</v>
      </c>
      <c r="E252" s="1">
        <v>0.78597222222222218</v>
      </c>
      <c r="F252" s="1">
        <v>0.78600694444444441</v>
      </c>
      <c r="G252" s="182" t="s">
        <v>566</v>
      </c>
      <c r="H252" s="182" t="s">
        <v>566</v>
      </c>
    </row>
    <row r="253" spans="2:8" x14ac:dyDescent="0.25">
      <c r="B253" s="182">
        <v>302320</v>
      </c>
      <c r="C253" s="182">
        <v>20059</v>
      </c>
      <c r="D253" s="182" t="s">
        <v>10</v>
      </c>
      <c r="E253" s="1">
        <v>0.78600694444444441</v>
      </c>
      <c r="F253" s="1">
        <v>0.78601851851851856</v>
      </c>
      <c r="G253" s="182">
        <v>1</v>
      </c>
      <c r="H253" s="182">
        <v>11</v>
      </c>
    </row>
    <row r="254" spans="2:8" x14ac:dyDescent="0.25">
      <c r="B254" s="182">
        <v>302320</v>
      </c>
      <c r="C254" s="183">
        <v>20060</v>
      </c>
      <c r="D254" s="182" t="s">
        <v>621</v>
      </c>
      <c r="E254" s="1">
        <v>0.78601851851851856</v>
      </c>
      <c r="F254" s="1">
        <v>0.78604166666666664</v>
      </c>
      <c r="G254" s="182" t="s">
        <v>566</v>
      </c>
      <c r="H254" s="182" t="s">
        <v>566</v>
      </c>
    </row>
    <row r="255" spans="2:8" x14ac:dyDescent="0.25">
      <c r="B255" s="268">
        <v>302320</v>
      </c>
      <c r="C255" s="269">
        <v>20059</v>
      </c>
      <c r="D255" s="269" t="s">
        <v>10</v>
      </c>
      <c r="E255" s="270">
        <v>0.78604166666666664</v>
      </c>
      <c r="F255" s="271">
        <v>0.78634259259259265</v>
      </c>
      <c r="G255" s="182">
        <v>26</v>
      </c>
      <c r="H255" s="182">
        <v>11</v>
      </c>
    </row>
    <row r="256" spans="2:8" x14ac:dyDescent="0.25">
      <c r="B256" s="182">
        <v>302320</v>
      </c>
      <c r="C256" s="183">
        <v>20060</v>
      </c>
      <c r="D256" s="182" t="s">
        <v>621</v>
      </c>
      <c r="E256" s="1">
        <v>0.78634259259259265</v>
      </c>
      <c r="F256" s="1">
        <v>0.78636574074074073</v>
      </c>
      <c r="G256" s="182" t="s">
        <v>566</v>
      </c>
      <c r="H256" s="182" t="s">
        <v>566</v>
      </c>
    </row>
    <row r="257" spans="2:8" x14ac:dyDescent="0.25">
      <c r="B257" s="268">
        <v>302320</v>
      </c>
      <c r="C257" s="269">
        <v>20059</v>
      </c>
      <c r="D257" s="269" t="s">
        <v>10</v>
      </c>
      <c r="E257" s="270">
        <v>0.78636574074074073</v>
      </c>
      <c r="F257" s="271">
        <v>0.78649305555555549</v>
      </c>
      <c r="G257" s="182">
        <v>11</v>
      </c>
      <c r="H257" s="182">
        <v>11</v>
      </c>
    </row>
    <row r="258" spans="2:8" x14ac:dyDescent="0.25">
      <c r="B258" s="182">
        <v>302320</v>
      </c>
      <c r="C258" s="183">
        <v>20060</v>
      </c>
      <c r="D258" s="182" t="s">
        <v>621</v>
      </c>
      <c r="E258" s="1">
        <v>0.78649305555555549</v>
      </c>
      <c r="F258" s="1">
        <v>0.78650462962962964</v>
      </c>
      <c r="G258" s="182" t="s">
        <v>566</v>
      </c>
      <c r="H258" s="182" t="s">
        <v>566</v>
      </c>
    </row>
    <row r="259" spans="2:8" x14ac:dyDescent="0.25">
      <c r="B259" s="182">
        <v>302320</v>
      </c>
      <c r="C259" s="183">
        <v>20060</v>
      </c>
      <c r="D259" s="182" t="s">
        <v>621</v>
      </c>
      <c r="E259" s="1">
        <v>0.78650462962962964</v>
      </c>
      <c r="F259" s="1">
        <v>0.78656250000000005</v>
      </c>
      <c r="G259" s="182" t="s">
        <v>566</v>
      </c>
      <c r="H259" s="182" t="s">
        <v>566</v>
      </c>
    </row>
    <row r="260" spans="2:8" x14ac:dyDescent="0.25">
      <c r="B260" s="182">
        <v>302320</v>
      </c>
      <c r="C260" s="182">
        <v>20059</v>
      </c>
      <c r="D260" s="182" t="s">
        <v>10</v>
      </c>
      <c r="E260" s="1">
        <v>0.78650462962962964</v>
      </c>
      <c r="F260" s="1">
        <v>0.78650462962962964</v>
      </c>
      <c r="G260" s="182">
        <v>5</v>
      </c>
      <c r="H260" s="182" t="s">
        <v>581</v>
      </c>
    </row>
    <row r="261" spans="2:8" x14ac:dyDescent="0.25">
      <c r="B261" s="182">
        <v>302320</v>
      </c>
      <c r="C261" s="182">
        <v>20059</v>
      </c>
      <c r="D261" s="182" t="s">
        <v>10</v>
      </c>
      <c r="E261" s="1">
        <v>0.78656250000000005</v>
      </c>
      <c r="F261" s="1">
        <v>0.78657407407407398</v>
      </c>
      <c r="G261" s="182">
        <v>1</v>
      </c>
      <c r="H261" s="182">
        <v>11</v>
      </c>
    </row>
    <row r="262" spans="2:8" x14ac:dyDescent="0.25">
      <c r="B262" s="182">
        <v>302320</v>
      </c>
      <c r="C262" s="183">
        <v>20060</v>
      </c>
      <c r="D262" s="182" t="s">
        <v>621</v>
      </c>
      <c r="E262" s="1">
        <v>0.78657407407407398</v>
      </c>
      <c r="F262" s="1">
        <v>0.78657407407407398</v>
      </c>
      <c r="G262" s="182" t="s">
        <v>566</v>
      </c>
      <c r="H262" s="182" t="s">
        <v>566</v>
      </c>
    </row>
    <row r="263" spans="2:8" x14ac:dyDescent="0.25">
      <c r="B263" s="268">
        <v>302320</v>
      </c>
      <c r="C263" s="269">
        <v>20059</v>
      </c>
      <c r="D263" s="269" t="s">
        <v>10</v>
      </c>
      <c r="E263" s="270">
        <v>0.78688657407407403</v>
      </c>
      <c r="F263" s="271">
        <v>0.78704861111111113</v>
      </c>
      <c r="G263" s="182">
        <v>14</v>
      </c>
      <c r="H263" s="182">
        <v>11</v>
      </c>
    </row>
    <row r="264" spans="2:8" x14ac:dyDescent="0.25">
      <c r="B264" s="182">
        <v>302320</v>
      </c>
      <c r="C264" s="183">
        <v>20060</v>
      </c>
      <c r="D264" s="182" t="s">
        <v>621</v>
      </c>
      <c r="E264" s="1">
        <v>0.78704861111111113</v>
      </c>
      <c r="F264" s="1">
        <v>0.78704861111111113</v>
      </c>
      <c r="G264" s="182" t="s">
        <v>566</v>
      </c>
      <c r="H264" s="182" t="s">
        <v>566</v>
      </c>
    </row>
    <row r="265" spans="2:8" x14ac:dyDescent="0.25">
      <c r="B265" s="182">
        <v>302320</v>
      </c>
      <c r="C265" s="182">
        <v>20059</v>
      </c>
      <c r="D265" s="182" t="s">
        <v>10</v>
      </c>
      <c r="E265" s="1">
        <v>0.78739583333333341</v>
      </c>
      <c r="F265" s="1">
        <v>0.78740740740740733</v>
      </c>
      <c r="G265" s="182">
        <v>1</v>
      </c>
      <c r="H265" s="182">
        <v>11</v>
      </c>
    </row>
    <row r="266" spans="2:8" x14ac:dyDescent="0.25">
      <c r="B266" s="182">
        <v>302320</v>
      </c>
      <c r="C266" s="183">
        <v>20060</v>
      </c>
      <c r="D266" s="182" t="s">
        <v>621</v>
      </c>
      <c r="E266" s="1">
        <v>0.78740740740740733</v>
      </c>
      <c r="F266" s="1">
        <v>0.7876967592592593</v>
      </c>
      <c r="G266" s="182" t="s">
        <v>566</v>
      </c>
      <c r="H266" s="182" t="s">
        <v>566</v>
      </c>
    </row>
    <row r="267" spans="2:8" x14ac:dyDescent="0.25">
      <c r="B267" s="182">
        <v>302320</v>
      </c>
      <c r="C267" s="182">
        <v>20059</v>
      </c>
      <c r="D267" s="182" t="s">
        <v>10</v>
      </c>
      <c r="E267" s="1">
        <v>0.7876967592592593</v>
      </c>
      <c r="F267" s="1">
        <v>0.78771990740740738</v>
      </c>
      <c r="G267" s="182">
        <v>2</v>
      </c>
      <c r="H267" s="182">
        <v>11</v>
      </c>
    </row>
    <row r="268" spans="2:8" x14ac:dyDescent="0.25">
      <c r="B268" s="182">
        <v>302320</v>
      </c>
      <c r="C268" s="183">
        <v>20060</v>
      </c>
      <c r="D268" s="182" t="s">
        <v>621</v>
      </c>
      <c r="E268" s="1">
        <v>0.78771990740740738</v>
      </c>
      <c r="F268" s="1">
        <v>0.78780092592592599</v>
      </c>
      <c r="G268" s="182" t="s">
        <v>566</v>
      </c>
      <c r="H268" s="182" t="s">
        <v>566</v>
      </c>
    </row>
    <row r="269" spans="2:8" x14ac:dyDescent="0.25">
      <c r="B269" s="182">
        <v>302320</v>
      </c>
      <c r="C269" s="182">
        <v>20059</v>
      </c>
      <c r="D269" s="182" t="s">
        <v>10</v>
      </c>
      <c r="E269" s="1">
        <v>0.78780092592592599</v>
      </c>
      <c r="F269" s="1">
        <v>0.78781249999999992</v>
      </c>
      <c r="G269" s="182">
        <v>1</v>
      </c>
      <c r="H269" s="182">
        <v>11</v>
      </c>
    </row>
    <row r="270" spans="2:8" x14ac:dyDescent="0.25">
      <c r="B270" s="182">
        <v>302320</v>
      </c>
      <c r="C270" s="183">
        <v>20060</v>
      </c>
      <c r="D270" s="182" t="s">
        <v>621</v>
      </c>
      <c r="E270" s="1">
        <v>0.78781249999999992</v>
      </c>
      <c r="F270" s="1">
        <v>0.78790509259259256</v>
      </c>
      <c r="G270" s="182" t="s">
        <v>566</v>
      </c>
      <c r="H270" s="182" t="s">
        <v>566</v>
      </c>
    </row>
    <row r="271" spans="2:8" x14ac:dyDescent="0.25">
      <c r="B271" s="268">
        <v>302320</v>
      </c>
      <c r="C271" s="269">
        <v>20059</v>
      </c>
      <c r="D271" s="269" t="s">
        <v>10</v>
      </c>
      <c r="E271" s="270">
        <v>0.78790509259259256</v>
      </c>
      <c r="F271" s="271">
        <v>0.78790509259259256</v>
      </c>
      <c r="G271" s="182">
        <v>12</v>
      </c>
      <c r="H271" s="182">
        <v>11</v>
      </c>
    </row>
    <row r="272" spans="2:8" x14ac:dyDescent="0.25">
      <c r="B272" s="182">
        <v>302320</v>
      </c>
      <c r="C272" s="183">
        <v>20060</v>
      </c>
      <c r="D272" s="182" t="s">
        <v>621</v>
      </c>
      <c r="E272" s="1">
        <v>0.78804398148148147</v>
      </c>
      <c r="F272" s="1">
        <v>0.78806712962962966</v>
      </c>
      <c r="G272" s="182" t="s">
        <v>566</v>
      </c>
      <c r="H272" s="182" t="s">
        <v>566</v>
      </c>
    </row>
    <row r="273" spans="2:8" x14ac:dyDescent="0.25">
      <c r="B273" s="182">
        <v>302320</v>
      </c>
      <c r="C273" s="182">
        <v>20059</v>
      </c>
      <c r="D273" s="182" t="s">
        <v>10</v>
      </c>
      <c r="E273" s="1">
        <v>0.78806712962962966</v>
      </c>
      <c r="F273" s="1">
        <v>0.7880787037037037</v>
      </c>
      <c r="G273" s="182">
        <v>1</v>
      </c>
      <c r="H273" s="182">
        <v>11</v>
      </c>
    </row>
    <row r="274" spans="2:8" x14ac:dyDescent="0.25">
      <c r="B274" s="182">
        <v>302320</v>
      </c>
      <c r="C274" s="183">
        <v>20060</v>
      </c>
      <c r="D274" s="182" t="s">
        <v>621</v>
      </c>
      <c r="E274" s="1">
        <v>0.7880787037037037</v>
      </c>
      <c r="F274" s="1">
        <v>0.78810185185185189</v>
      </c>
      <c r="G274" s="182" t="s">
        <v>566</v>
      </c>
      <c r="H274" s="182" t="s">
        <v>566</v>
      </c>
    </row>
    <row r="275" spans="2:8" x14ac:dyDescent="0.25">
      <c r="B275" s="268">
        <v>302320</v>
      </c>
      <c r="C275" s="269">
        <v>20059</v>
      </c>
      <c r="D275" s="269" t="s">
        <v>10</v>
      </c>
      <c r="E275" s="270">
        <v>0.78810185185185189</v>
      </c>
      <c r="F275" s="271">
        <v>0.78842592592592586</v>
      </c>
      <c r="G275" s="182">
        <v>28</v>
      </c>
      <c r="H275" s="182">
        <v>11</v>
      </c>
    </row>
    <row r="276" spans="2:8" x14ac:dyDescent="0.25">
      <c r="B276" s="182">
        <v>302320</v>
      </c>
      <c r="C276" s="183">
        <v>20060</v>
      </c>
      <c r="D276" s="182" t="s">
        <v>621</v>
      </c>
      <c r="E276" s="1">
        <v>0.78842592592592586</v>
      </c>
      <c r="F276" s="1">
        <v>0.7884606481481482</v>
      </c>
      <c r="G276" s="182" t="s">
        <v>566</v>
      </c>
      <c r="H276" s="182" t="s">
        <v>566</v>
      </c>
    </row>
    <row r="277" spans="2:8" x14ac:dyDescent="0.25">
      <c r="B277" s="268">
        <v>302320</v>
      </c>
      <c r="C277" s="269">
        <v>20059</v>
      </c>
      <c r="D277" s="269" t="s">
        <v>10</v>
      </c>
      <c r="E277" s="270">
        <v>0.7884606481481482</v>
      </c>
      <c r="F277" s="271">
        <v>0.78870370370370368</v>
      </c>
      <c r="G277" s="182">
        <v>21</v>
      </c>
      <c r="H277" s="182">
        <v>11</v>
      </c>
    </row>
    <row r="278" spans="2:8" x14ac:dyDescent="0.25">
      <c r="B278" s="182">
        <v>302320</v>
      </c>
      <c r="C278" s="183">
        <v>20060</v>
      </c>
      <c r="D278" s="182" t="s">
        <v>621</v>
      </c>
      <c r="E278" s="1">
        <v>0.78870370370370368</v>
      </c>
      <c r="F278" s="1">
        <v>0.78870370370370368</v>
      </c>
      <c r="G278" s="182" t="s">
        <v>566</v>
      </c>
      <c r="H278" s="182" t="s">
        <v>566</v>
      </c>
    </row>
    <row r="279" spans="2:8" x14ac:dyDescent="0.25">
      <c r="B279" s="182">
        <v>302320</v>
      </c>
      <c r="C279" s="182">
        <v>20059</v>
      </c>
      <c r="D279" s="182" t="s">
        <v>10</v>
      </c>
      <c r="E279" s="1">
        <v>0.78940972222222217</v>
      </c>
      <c r="F279" s="1">
        <v>0.78940972222222217</v>
      </c>
      <c r="G279" s="182">
        <v>3</v>
      </c>
      <c r="H279" s="182" t="s">
        <v>581</v>
      </c>
    </row>
    <row r="280" spans="2:8" x14ac:dyDescent="0.25">
      <c r="B280" s="182">
        <v>302320</v>
      </c>
      <c r="C280" s="182">
        <v>20059</v>
      </c>
      <c r="D280" s="182" t="s">
        <v>10</v>
      </c>
      <c r="E280" s="1">
        <v>0.78944444444444439</v>
      </c>
      <c r="F280" s="1">
        <v>0.78946759259259258</v>
      </c>
      <c r="G280" s="182">
        <v>0</v>
      </c>
      <c r="H280" s="182">
        <v>11</v>
      </c>
    </row>
    <row r="281" spans="2:8" x14ac:dyDescent="0.25">
      <c r="B281" s="182">
        <v>302320</v>
      </c>
      <c r="C281" s="183">
        <v>20060</v>
      </c>
      <c r="D281" s="182" t="s">
        <v>621</v>
      </c>
      <c r="E281" s="1">
        <v>0.78944444444444439</v>
      </c>
      <c r="F281" s="1">
        <v>0.78944444444444439</v>
      </c>
      <c r="G281" s="182" t="s">
        <v>566</v>
      </c>
      <c r="H281" s="182" t="s">
        <v>566</v>
      </c>
    </row>
    <row r="282" spans="2:8" x14ac:dyDescent="0.25">
      <c r="B282" s="182">
        <v>302320</v>
      </c>
      <c r="C282" s="183">
        <v>20060</v>
      </c>
      <c r="D282" s="182" t="s">
        <v>621</v>
      </c>
      <c r="E282" s="1">
        <v>0.78946759259259258</v>
      </c>
      <c r="F282" s="1">
        <v>0.78993055555555547</v>
      </c>
      <c r="G282" s="182" t="s">
        <v>566</v>
      </c>
      <c r="H282" s="182" t="s">
        <v>566</v>
      </c>
    </row>
    <row r="283" spans="2:8" x14ac:dyDescent="0.25">
      <c r="B283" s="182">
        <v>302320</v>
      </c>
      <c r="C283" s="182">
        <v>20059</v>
      </c>
      <c r="D283" s="182" t="s">
        <v>10</v>
      </c>
      <c r="E283" s="1">
        <v>0.78993055555555547</v>
      </c>
      <c r="F283" s="1">
        <v>0.78994212962962962</v>
      </c>
      <c r="G283" s="182">
        <v>1</v>
      </c>
      <c r="H283" s="182">
        <v>11</v>
      </c>
    </row>
    <row r="284" spans="2:8" x14ac:dyDescent="0.25">
      <c r="B284" s="182">
        <v>302320</v>
      </c>
      <c r="C284" s="183">
        <v>20060</v>
      </c>
      <c r="D284" s="182" t="s">
        <v>621</v>
      </c>
      <c r="E284" s="1">
        <v>0.78994212962962962</v>
      </c>
      <c r="F284" s="1">
        <v>0.78994212962962962</v>
      </c>
      <c r="G284" s="182" t="s">
        <v>566</v>
      </c>
      <c r="H284" s="182" t="s">
        <v>566</v>
      </c>
    </row>
    <row r="285" spans="2:8" x14ac:dyDescent="0.25">
      <c r="B285" s="182">
        <v>302320</v>
      </c>
      <c r="C285" s="182">
        <v>20059</v>
      </c>
      <c r="D285" s="182" t="s">
        <v>10</v>
      </c>
      <c r="E285" s="1">
        <v>0.79035879629629635</v>
      </c>
      <c r="F285" s="1">
        <v>0.79037037037037028</v>
      </c>
      <c r="G285" s="182">
        <v>1</v>
      </c>
      <c r="H285" s="182">
        <v>11</v>
      </c>
    </row>
    <row r="286" spans="2:8" x14ac:dyDescent="0.25">
      <c r="B286" s="182">
        <v>302320</v>
      </c>
      <c r="C286" s="183">
        <v>20060</v>
      </c>
      <c r="D286" s="182" t="s">
        <v>621</v>
      </c>
      <c r="E286" s="1">
        <v>0.79037037037037028</v>
      </c>
      <c r="F286" s="1">
        <v>0.79037037037037028</v>
      </c>
      <c r="G286" s="182" t="s">
        <v>566</v>
      </c>
      <c r="H286" s="182" t="s">
        <v>566</v>
      </c>
    </row>
    <row r="287" spans="2:8" x14ac:dyDescent="0.25">
      <c r="B287" s="182">
        <v>302320</v>
      </c>
      <c r="C287" s="182">
        <v>20059</v>
      </c>
      <c r="D287" s="182" t="s">
        <v>10</v>
      </c>
      <c r="E287" s="1">
        <v>0.79109953703703706</v>
      </c>
      <c r="F287" s="1">
        <v>0.79111111111111121</v>
      </c>
      <c r="G287" s="182">
        <v>1</v>
      </c>
      <c r="H287" s="182">
        <v>11</v>
      </c>
    </row>
    <row r="288" spans="2:8" x14ac:dyDescent="0.25">
      <c r="B288" s="182">
        <v>302320</v>
      </c>
      <c r="C288" s="183">
        <v>20060</v>
      </c>
      <c r="D288" s="182" t="s">
        <v>621</v>
      </c>
      <c r="E288" s="1">
        <v>0.79111111111111121</v>
      </c>
      <c r="F288" s="1">
        <v>0.79111111111111121</v>
      </c>
      <c r="G288" s="182" t="s">
        <v>566</v>
      </c>
      <c r="H288" s="182" t="s">
        <v>566</v>
      </c>
    </row>
    <row r="289" spans="2:8" x14ac:dyDescent="0.25">
      <c r="B289" s="182">
        <v>302320</v>
      </c>
      <c r="C289" s="182">
        <v>20059</v>
      </c>
      <c r="D289" s="182" t="s">
        <v>10</v>
      </c>
      <c r="E289" s="1">
        <v>0.80292824074074076</v>
      </c>
      <c r="F289" s="1">
        <v>0.80293981481481491</v>
      </c>
      <c r="G289" s="182">
        <v>1</v>
      </c>
      <c r="H289" s="182">
        <v>11</v>
      </c>
    </row>
    <row r="290" spans="2:8" x14ac:dyDescent="0.25">
      <c r="B290" s="182">
        <v>302320</v>
      </c>
      <c r="C290" s="183">
        <v>20060</v>
      </c>
      <c r="D290" s="182" t="s">
        <v>621</v>
      </c>
      <c r="E290" s="1">
        <v>0.80293981481481491</v>
      </c>
      <c r="F290" s="1">
        <v>0.80297453703703703</v>
      </c>
      <c r="G290" s="182" t="s">
        <v>566</v>
      </c>
      <c r="H290" s="182" t="s">
        <v>566</v>
      </c>
    </row>
    <row r="291" spans="2:8" x14ac:dyDescent="0.25">
      <c r="B291" s="182">
        <v>302320</v>
      </c>
      <c r="C291" s="182">
        <v>20059</v>
      </c>
      <c r="D291" s="182" t="s">
        <v>10</v>
      </c>
      <c r="E291" s="1">
        <v>0.80297453703703703</v>
      </c>
      <c r="F291" s="1">
        <v>0.80298611111111118</v>
      </c>
      <c r="G291" s="182">
        <v>1</v>
      </c>
      <c r="H291" s="182">
        <v>11</v>
      </c>
    </row>
    <row r="292" spans="2:8" x14ac:dyDescent="0.25">
      <c r="B292" s="182">
        <v>302320</v>
      </c>
      <c r="C292" s="183">
        <v>20060</v>
      </c>
      <c r="D292" s="182" t="s">
        <v>621</v>
      </c>
      <c r="E292" s="1">
        <v>0.80298611111111118</v>
      </c>
      <c r="F292" s="1">
        <v>0.80298611111111118</v>
      </c>
      <c r="G292" s="182" t="s">
        <v>566</v>
      </c>
      <c r="H292" s="182" t="s">
        <v>566</v>
      </c>
    </row>
    <row r="293" spans="2:8" x14ac:dyDescent="0.25">
      <c r="B293" s="268">
        <v>302320</v>
      </c>
      <c r="C293" s="269">
        <v>20059</v>
      </c>
      <c r="D293" s="269" t="s">
        <v>10</v>
      </c>
      <c r="E293" s="270">
        <v>0.82930555555555552</v>
      </c>
      <c r="F293" s="271">
        <v>0.82937500000000008</v>
      </c>
      <c r="G293" s="182">
        <v>6</v>
      </c>
      <c r="H293" s="182">
        <v>11</v>
      </c>
    </row>
    <row r="294" spans="2:8" x14ac:dyDescent="0.25">
      <c r="B294" s="182">
        <v>302320</v>
      </c>
      <c r="C294" s="183">
        <v>20060</v>
      </c>
      <c r="D294" s="182" t="s">
        <v>621</v>
      </c>
      <c r="E294" s="1">
        <v>0.82937500000000008</v>
      </c>
      <c r="F294" s="1">
        <v>0.82950231481481485</v>
      </c>
      <c r="G294" s="182" t="s">
        <v>566</v>
      </c>
      <c r="H294" s="182" t="s">
        <v>566</v>
      </c>
    </row>
    <row r="295" spans="2:8" x14ac:dyDescent="0.25">
      <c r="B295" s="268">
        <v>302320</v>
      </c>
      <c r="C295" s="269">
        <v>20059</v>
      </c>
      <c r="D295" s="269" t="s">
        <v>10</v>
      </c>
      <c r="E295" s="270">
        <v>0.82950231481481485</v>
      </c>
      <c r="F295" s="271">
        <v>0.82950231481481485</v>
      </c>
      <c r="G295" s="182">
        <v>107</v>
      </c>
      <c r="H295" s="182">
        <v>11</v>
      </c>
    </row>
    <row r="296" spans="2:8" x14ac:dyDescent="0.25">
      <c r="B296" s="182">
        <v>302320</v>
      </c>
      <c r="C296" s="183">
        <v>20060</v>
      </c>
      <c r="D296" s="182" t="s">
        <v>621</v>
      </c>
      <c r="E296" s="1">
        <v>0.83074074074074078</v>
      </c>
      <c r="F296" s="1">
        <v>0.83074074074074078</v>
      </c>
      <c r="G296" s="182" t="s">
        <v>566</v>
      </c>
      <c r="H296" s="182" t="s">
        <v>566</v>
      </c>
    </row>
    <row r="297" spans="2:8" x14ac:dyDescent="0.25">
      <c r="B297" s="182">
        <v>302320</v>
      </c>
      <c r="C297" s="182">
        <v>20059</v>
      </c>
      <c r="D297" s="182" t="s">
        <v>10</v>
      </c>
      <c r="E297" s="1">
        <v>0.8315393518518519</v>
      </c>
      <c r="F297" s="1">
        <v>0.83155092592592583</v>
      </c>
      <c r="G297" s="182">
        <v>1</v>
      </c>
      <c r="H297" s="182">
        <v>11</v>
      </c>
    </row>
    <row r="298" spans="2:8" x14ac:dyDescent="0.25">
      <c r="B298" s="182">
        <v>302320</v>
      </c>
      <c r="C298" s="183">
        <v>20060</v>
      </c>
      <c r="D298" s="182" t="s">
        <v>621</v>
      </c>
      <c r="E298" s="1">
        <v>0.83155092592592583</v>
      </c>
      <c r="F298" s="1">
        <v>0.83178240740740739</v>
      </c>
      <c r="G298" s="182" t="s">
        <v>566</v>
      </c>
      <c r="H298" s="182" t="s">
        <v>566</v>
      </c>
    </row>
    <row r="299" spans="2:8" x14ac:dyDescent="0.25">
      <c r="B299" s="182">
        <v>302320</v>
      </c>
      <c r="C299" s="182">
        <v>20059</v>
      </c>
      <c r="D299" s="182" t="s">
        <v>10</v>
      </c>
      <c r="E299" s="1">
        <v>0.83178240740740739</v>
      </c>
      <c r="F299" s="1">
        <v>0.83179398148148154</v>
      </c>
      <c r="G299" s="182">
        <v>1</v>
      </c>
      <c r="H299" s="182">
        <v>11</v>
      </c>
    </row>
    <row r="300" spans="2:8" x14ac:dyDescent="0.25">
      <c r="B300" s="182">
        <v>302320</v>
      </c>
      <c r="C300" s="183">
        <v>20060</v>
      </c>
      <c r="D300" s="182" t="s">
        <v>621</v>
      </c>
      <c r="E300" s="1">
        <v>0.83179398148148154</v>
      </c>
      <c r="F300" s="1">
        <v>0.83179398148148154</v>
      </c>
      <c r="G300" s="182" t="s">
        <v>566</v>
      </c>
      <c r="H300" s="182" t="s">
        <v>566</v>
      </c>
    </row>
    <row r="301" spans="2:8" x14ac:dyDescent="0.25">
      <c r="B301" s="182">
        <v>302320</v>
      </c>
      <c r="C301" s="182">
        <v>20059</v>
      </c>
      <c r="D301" s="182" t="s">
        <v>10</v>
      </c>
      <c r="E301" s="1">
        <v>0.86803240740740739</v>
      </c>
      <c r="F301" s="1">
        <v>0.86805555555555547</v>
      </c>
      <c r="G301" s="182">
        <v>2</v>
      </c>
      <c r="H301" s="182">
        <v>11</v>
      </c>
    </row>
    <row r="302" spans="2:8" x14ac:dyDescent="0.25">
      <c r="B302" s="182">
        <v>302320</v>
      </c>
      <c r="C302" s="183">
        <v>20060</v>
      </c>
      <c r="D302" s="182" t="s">
        <v>621</v>
      </c>
      <c r="E302" s="1">
        <v>0.86805555555555547</v>
      </c>
      <c r="F302" s="1">
        <v>0.86805555555555547</v>
      </c>
      <c r="G302" s="182" t="s">
        <v>566</v>
      </c>
      <c r="H302" s="182" t="s">
        <v>566</v>
      </c>
    </row>
    <row r="303" spans="2:8" x14ac:dyDescent="0.25">
      <c r="B303" s="182">
        <v>302320</v>
      </c>
      <c r="C303" s="182">
        <v>20059</v>
      </c>
      <c r="D303" s="182" t="s">
        <v>10</v>
      </c>
      <c r="E303" s="1">
        <v>0.87302083333333336</v>
      </c>
      <c r="F303" s="1">
        <v>0.87303240740740751</v>
      </c>
      <c r="G303" s="182">
        <v>1</v>
      </c>
      <c r="H303" s="182">
        <v>11</v>
      </c>
    </row>
    <row r="304" spans="2:8" x14ac:dyDescent="0.25">
      <c r="B304" s="182">
        <v>302320</v>
      </c>
      <c r="C304" s="183">
        <v>20060</v>
      </c>
      <c r="D304" s="182" t="s">
        <v>621</v>
      </c>
      <c r="E304" s="1">
        <v>0.87303240740740751</v>
      </c>
      <c r="F304" s="1">
        <v>0.87304398148148143</v>
      </c>
      <c r="G304" s="182" t="s">
        <v>566</v>
      </c>
      <c r="H304" s="182" t="s">
        <v>566</v>
      </c>
    </row>
    <row r="305" spans="2:8" x14ac:dyDescent="0.25">
      <c r="B305" s="182">
        <v>302320</v>
      </c>
      <c r="C305" s="183">
        <v>20060</v>
      </c>
      <c r="D305" s="182" t="s">
        <v>621</v>
      </c>
      <c r="E305" s="1">
        <v>0.87304398148148143</v>
      </c>
      <c r="F305" s="1">
        <v>0.87305555555555558</v>
      </c>
      <c r="G305" s="182" t="s">
        <v>566</v>
      </c>
      <c r="H305" s="182" t="s">
        <v>566</v>
      </c>
    </row>
    <row r="306" spans="2:8" x14ac:dyDescent="0.25">
      <c r="B306" s="204">
        <v>302320</v>
      </c>
      <c r="C306" s="205">
        <v>20059</v>
      </c>
      <c r="D306" s="205" t="s">
        <v>10</v>
      </c>
      <c r="E306" s="206">
        <v>0.87304398148148143</v>
      </c>
      <c r="F306" s="207">
        <v>0.87304398148148143</v>
      </c>
      <c r="G306" s="182">
        <v>1</v>
      </c>
      <c r="H306" s="182" t="s">
        <v>581</v>
      </c>
    </row>
    <row r="307" spans="2:8" x14ac:dyDescent="0.25">
      <c r="B307" s="212">
        <v>302320</v>
      </c>
      <c r="C307" s="213">
        <v>20059</v>
      </c>
      <c r="D307" s="213" t="s">
        <v>10</v>
      </c>
      <c r="E307" s="214">
        <v>0.87305555555555558</v>
      </c>
      <c r="F307" s="215">
        <v>0.87305555555555558</v>
      </c>
      <c r="G307" s="182">
        <v>114</v>
      </c>
      <c r="H307" s="182">
        <v>11</v>
      </c>
    </row>
    <row r="308" spans="2:8" x14ac:dyDescent="0.25">
      <c r="B308" s="182">
        <v>302320</v>
      </c>
      <c r="C308" s="183">
        <v>20060</v>
      </c>
      <c r="D308" s="182" t="s">
        <v>621</v>
      </c>
      <c r="E308" s="1">
        <v>0.87437500000000001</v>
      </c>
      <c r="F308" s="1">
        <v>0.87437500000000001</v>
      </c>
      <c r="G308" s="182" t="s">
        <v>566</v>
      </c>
      <c r="H308" s="182" t="s">
        <v>566</v>
      </c>
    </row>
    <row r="309" spans="2:8" x14ac:dyDescent="0.25">
      <c r="B309" s="182">
        <v>302320</v>
      </c>
      <c r="C309" s="182">
        <v>20059</v>
      </c>
      <c r="D309" s="182" t="s">
        <v>10</v>
      </c>
      <c r="E309" s="1">
        <v>0.87584490740740739</v>
      </c>
      <c r="F309" s="1">
        <v>0.87585648148148154</v>
      </c>
      <c r="G309" s="182">
        <v>1</v>
      </c>
      <c r="H309" s="182">
        <v>11</v>
      </c>
    </row>
    <row r="310" spans="2:8" x14ac:dyDescent="0.25">
      <c r="B310" s="182">
        <v>302320</v>
      </c>
      <c r="C310" s="183">
        <v>20060</v>
      </c>
      <c r="D310" s="182" t="s">
        <v>621</v>
      </c>
      <c r="E310" s="1">
        <v>0.87585648148148154</v>
      </c>
      <c r="F310" s="1">
        <v>0.8759837962962963</v>
      </c>
      <c r="G310" s="182" t="s">
        <v>566</v>
      </c>
      <c r="H310" s="182" t="s">
        <v>566</v>
      </c>
    </row>
    <row r="311" spans="2:8" x14ac:dyDescent="0.25">
      <c r="B311" s="182">
        <v>302320</v>
      </c>
      <c r="C311" s="182">
        <v>20059</v>
      </c>
      <c r="D311" s="182" t="s">
        <v>10</v>
      </c>
      <c r="E311" s="1">
        <v>0.8759837962962963</v>
      </c>
      <c r="F311" s="1">
        <v>0.87599537037037034</v>
      </c>
      <c r="G311" s="182">
        <v>1</v>
      </c>
      <c r="H311" s="182">
        <v>11</v>
      </c>
    </row>
    <row r="312" spans="2:8" x14ac:dyDescent="0.25">
      <c r="B312" s="182">
        <v>302320</v>
      </c>
      <c r="C312" s="183">
        <v>20060</v>
      </c>
      <c r="D312" s="182" t="s">
        <v>621</v>
      </c>
      <c r="E312" s="1">
        <v>0.87599537037037034</v>
      </c>
      <c r="F312" s="1">
        <v>0.87607638888888895</v>
      </c>
      <c r="G312" s="182" t="s">
        <v>566</v>
      </c>
      <c r="H312" s="182" t="s">
        <v>566</v>
      </c>
    </row>
    <row r="313" spans="2:8" x14ac:dyDescent="0.25">
      <c r="B313" s="182">
        <v>302320</v>
      </c>
      <c r="C313" s="182">
        <v>20059</v>
      </c>
      <c r="D313" s="182" t="s">
        <v>10</v>
      </c>
      <c r="E313" s="1">
        <v>0.87607638888888895</v>
      </c>
      <c r="F313" s="1">
        <v>0.87608796296296287</v>
      </c>
      <c r="G313" s="182">
        <v>1</v>
      </c>
      <c r="H313" s="182">
        <v>11</v>
      </c>
    </row>
    <row r="314" spans="2:8" x14ac:dyDescent="0.25">
      <c r="B314" s="182">
        <v>302320</v>
      </c>
      <c r="C314" s="183">
        <v>20060</v>
      </c>
      <c r="D314" s="182" t="s">
        <v>621</v>
      </c>
      <c r="E314" s="1">
        <v>0.87608796296296287</v>
      </c>
      <c r="F314" s="1">
        <v>0.87612268518518521</v>
      </c>
      <c r="G314" s="182" t="s">
        <v>566</v>
      </c>
      <c r="H314" s="182" t="s">
        <v>566</v>
      </c>
    </row>
    <row r="315" spans="2:8" x14ac:dyDescent="0.25">
      <c r="B315" s="268">
        <v>302320</v>
      </c>
      <c r="C315" s="269">
        <v>20059</v>
      </c>
      <c r="D315" s="269" t="s">
        <v>10</v>
      </c>
      <c r="E315" s="270">
        <v>0.87612268518518521</v>
      </c>
      <c r="F315" s="271">
        <v>0.87621527777777775</v>
      </c>
      <c r="G315" s="182">
        <v>8</v>
      </c>
      <c r="H315" s="182">
        <v>11</v>
      </c>
    </row>
    <row r="316" spans="2:8" x14ac:dyDescent="0.25">
      <c r="B316" s="182">
        <v>302320</v>
      </c>
      <c r="C316" s="183">
        <v>20060</v>
      </c>
      <c r="D316" s="182" t="s">
        <v>621</v>
      </c>
      <c r="E316" s="1">
        <v>0.87621527777777775</v>
      </c>
      <c r="F316" s="1">
        <v>0.87621527777777775</v>
      </c>
      <c r="G316" s="182" t="s">
        <v>566</v>
      </c>
      <c r="H316" s="182" t="s">
        <v>566</v>
      </c>
    </row>
    <row r="317" spans="2:8" x14ac:dyDescent="0.25">
      <c r="B317" s="182">
        <v>302320</v>
      </c>
      <c r="C317" s="182">
        <v>20059</v>
      </c>
      <c r="D317" s="182" t="s">
        <v>10</v>
      </c>
      <c r="E317" s="1">
        <v>0.95261574074074085</v>
      </c>
      <c r="F317" s="1">
        <v>0.95263888888888892</v>
      </c>
      <c r="G317" s="182">
        <v>2</v>
      </c>
      <c r="H317" s="182">
        <v>11</v>
      </c>
    </row>
    <row r="318" spans="2:8" x14ac:dyDescent="0.25">
      <c r="B318" s="182">
        <v>302320</v>
      </c>
      <c r="C318" s="183">
        <v>20060</v>
      </c>
      <c r="D318" s="182" t="s">
        <v>621</v>
      </c>
      <c r="E318" s="1">
        <v>0.95263888888888892</v>
      </c>
      <c r="F318" s="1">
        <v>0.95263888888888892</v>
      </c>
      <c r="G318" s="182" t="s">
        <v>566</v>
      </c>
      <c r="H318" s="182" t="s">
        <v>566</v>
      </c>
    </row>
    <row r="319" spans="2:8" x14ac:dyDescent="0.25">
      <c r="B319" s="182">
        <v>302320</v>
      </c>
      <c r="C319" s="182">
        <v>20059</v>
      </c>
      <c r="D319" s="182" t="s">
        <v>10</v>
      </c>
      <c r="E319" s="1">
        <v>0.95541666666666669</v>
      </c>
      <c r="F319" s="1">
        <v>0.95542824074074073</v>
      </c>
      <c r="G319" s="182">
        <v>1</v>
      </c>
      <c r="H319" s="182" t="s">
        <v>581</v>
      </c>
    </row>
    <row r="320" spans="2:8" x14ac:dyDescent="0.25">
      <c r="B320" s="182">
        <v>302320</v>
      </c>
      <c r="C320" s="182">
        <v>20059</v>
      </c>
      <c r="D320" s="182" t="s">
        <v>10</v>
      </c>
      <c r="E320" s="1">
        <v>0.95542824074074073</v>
      </c>
      <c r="F320" s="1">
        <v>0.95543981481481488</v>
      </c>
      <c r="G320" s="182">
        <v>0</v>
      </c>
      <c r="H320" s="182">
        <v>11</v>
      </c>
    </row>
    <row r="321" spans="1:36" x14ac:dyDescent="0.25">
      <c r="B321" s="182">
        <v>302320</v>
      </c>
      <c r="C321" s="183">
        <v>20060</v>
      </c>
      <c r="D321" s="182" t="s">
        <v>621</v>
      </c>
      <c r="E321" s="1">
        <v>0.95542824074074073</v>
      </c>
      <c r="F321" s="1">
        <v>0.95542824074074073</v>
      </c>
      <c r="G321" s="182" t="s">
        <v>566</v>
      </c>
      <c r="H321" s="182" t="s">
        <v>566</v>
      </c>
    </row>
    <row r="322" spans="1:36" x14ac:dyDescent="0.25">
      <c r="B322" s="182">
        <v>302320</v>
      </c>
      <c r="C322" s="183">
        <v>20060</v>
      </c>
      <c r="D322" s="182" t="s">
        <v>621</v>
      </c>
      <c r="E322" s="1">
        <v>0.95543981481481488</v>
      </c>
      <c r="F322" s="1">
        <v>0.95543981481481488</v>
      </c>
      <c r="G322" s="182" t="s">
        <v>566</v>
      </c>
      <c r="H322" s="182" t="s">
        <v>566</v>
      </c>
    </row>
    <row r="323" spans="1:36" x14ac:dyDescent="0.25">
      <c r="B323" s="182">
        <v>302320</v>
      </c>
      <c r="C323" s="182">
        <v>20059</v>
      </c>
      <c r="D323" s="182" t="s">
        <v>10</v>
      </c>
      <c r="E323" s="1">
        <v>0.97906249999999995</v>
      </c>
      <c r="F323" s="1">
        <v>0.9790740740740741</v>
      </c>
      <c r="G323" s="182">
        <v>1</v>
      </c>
      <c r="H323" s="182">
        <v>11</v>
      </c>
    </row>
    <row r="324" spans="1:36" x14ac:dyDescent="0.25">
      <c r="B324" s="182">
        <v>302320</v>
      </c>
      <c r="C324" s="183">
        <v>20060</v>
      </c>
      <c r="D324" s="182" t="s">
        <v>621</v>
      </c>
      <c r="E324" s="1">
        <v>0.9790740740740741</v>
      </c>
      <c r="F324" s="1">
        <v>0.9790740740740741</v>
      </c>
      <c r="G324" s="182" t="s">
        <v>566</v>
      </c>
      <c r="H324" s="182" t="s">
        <v>566</v>
      </c>
    </row>
    <row r="325" spans="1:36" s="182" customFormat="1" x14ac:dyDescent="0.25">
      <c r="A325" s="40"/>
      <c r="AI325" s="489"/>
      <c r="AJ325" s="489"/>
    </row>
    <row r="326" spans="1:36" s="182" customFormat="1" x14ac:dyDescent="0.25">
      <c r="A326" s="40"/>
      <c r="AI326" s="489"/>
      <c r="AJ326" s="489"/>
    </row>
    <row r="327" spans="1:36" x14ac:dyDescent="0.25">
      <c r="A327" s="40">
        <v>42625</v>
      </c>
      <c r="B327" s="182">
        <v>302320</v>
      </c>
      <c r="C327" s="182">
        <v>20059</v>
      </c>
      <c r="D327" s="182" t="s">
        <v>10</v>
      </c>
      <c r="E327" s="1">
        <v>4.5671296296296293E-2</v>
      </c>
      <c r="F327" s="1">
        <v>4.5682870370370367E-2</v>
      </c>
      <c r="G327" s="182">
        <v>1</v>
      </c>
      <c r="H327" s="182">
        <v>11</v>
      </c>
    </row>
    <row r="328" spans="1:36" x14ac:dyDescent="0.25">
      <c r="B328" s="182">
        <v>302320</v>
      </c>
      <c r="C328" s="183">
        <v>20060</v>
      </c>
      <c r="D328" s="182" t="s">
        <v>621</v>
      </c>
      <c r="E328" s="1">
        <v>4.5682870370370367E-2</v>
      </c>
      <c r="F328" s="1">
        <v>4.5694444444444447E-2</v>
      </c>
      <c r="G328" s="182" t="s">
        <v>566</v>
      </c>
      <c r="H328" s="182" t="s">
        <v>566</v>
      </c>
    </row>
    <row r="329" spans="1:36" x14ac:dyDescent="0.25">
      <c r="B329" s="268">
        <v>302320</v>
      </c>
      <c r="C329" s="269">
        <v>20059</v>
      </c>
      <c r="D329" s="269" t="s">
        <v>10</v>
      </c>
      <c r="E329" s="270">
        <v>4.5694444444444447E-2</v>
      </c>
      <c r="F329" s="271">
        <v>4.5694444444444447E-2</v>
      </c>
      <c r="G329" s="182">
        <v>8</v>
      </c>
      <c r="H329" s="182">
        <v>11</v>
      </c>
    </row>
    <row r="330" spans="1:36" x14ac:dyDescent="0.25">
      <c r="B330" s="182">
        <v>302320</v>
      </c>
      <c r="C330" s="183">
        <v>20060</v>
      </c>
      <c r="D330" s="182" t="s">
        <v>621</v>
      </c>
      <c r="E330" s="1">
        <v>4.5787037037037036E-2</v>
      </c>
      <c r="F330" s="1">
        <v>4.5787037037037036E-2</v>
      </c>
      <c r="G330" s="182" t="s">
        <v>566</v>
      </c>
      <c r="H330" s="182" t="s">
        <v>566</v>
      </c>
    </row>
    <row r="331" spans="1:36" x14ac:dyDescent="0.25">
      <c r="B331" s="182">
        <v>302320</v>
      </c>
      <c r="C331" s="182">
        <v>20059</v>
      </c>
      <c r="D331" s="182" t="s">
        <v>10</v>
      </c>
      <c r="E331" s="1">
        <v>4.7361111111111111E-2</v>
      </c>
      <c r="F331" s="1">
        <v>4.7361111111111111E-2</v>
      </c>
      <c r="G331" s="182">
        <v>0</v>
      </c>
      <c r="H331" s="182">
        <v>11</v>
      </c>
    </row>
    <row r="332" spans="1:36" x14ac:dyDescent="0.25">
      <c r="B332" s="182">
        <v>302320</v>
      </c>
      <c r="C332" s="183">
        <v>20060</v>
      </c>
      <c r="D332" s="182" t="s">
        <v>621</v>
      </c>
      <c r="E332" s="1">
        <v>4.7361111111111111E-2</v>
      </c>
      <c r="F332" s="1">
        <v>4.7361111111111111E-2</v>
      </c>
      <c r="G332" s="182" t="s">
        <v>566</v>
      </c>
      <c r="H332" s="182" t="s">
        <v>566</v>
      </c>
    </row>
    <row r="333" spans="1:36" x14ac:dyDescent="0.25">
      <c r="B333" s="182">
        <v>302320</v>
      </c>
      <c r="C333" s="182">
        <v>20059</v>
      </c>
      <c r="D333" s="182" t="s">
        <v>10</v>
      </c>
      <c r="E333" s="1">
        <v>7.5555555555555556E-2</v>
      </c>
      <c r="F333" s="1">
        <v>7.5555555555555556E-2</v>
      </c>
      <c r="G333" s="182">
        <v>0</v>
      </c>
      <c r="H333" s="182">
        <v>11</v>
      </c>
    </row>
    <row r="334" spans="1:36" x14ac:dyDescent="0.25">
      <c r="B334" s="182">
        <v>302320</v>
      </c>
      <c r="C334" s="183">
        <v>20060</v>
      </c>
      <c r="D334" s="182" t="s">
        <v>621</v>
      </c>
      <c r="E334" s="1">
        <v>7.5555555555555556E-2</v>
      </c>
      <c r="F334" s="1">
        <v>7.5555555555555556E-2</v>
      </c>
      <c r="G334" s="182" t="s">
        <v>566</v>
      </c>
      <c r="H334" s="182" t="s">
        <v>566</v>
      </c>
    </row>
    <row r="335" spans="1:36" x14ac:dyDescent="0.25">
      <c r="B335" s="182">
        <v>302320</v>
      </c>
      <c r="C335" s="182">
        <v>20059</v>
      </c>
      <c r="D335" s="182" t="s">
        <v>10</v>
      </c>
      <c r="E335" s="1">
        <v>7.5844907407407403E-2</v>
      </c>
      <c r="F335" s="1">
        <v>7.5856481481481483E-2</v>
      </c>
      <c r="G335" s="182">
        <v>1</v>
      </c>
      <c r="H335" s="182">
        <v>11</v>
      </c>
    </row>
    <row r="336" spans="1:36" x14ac:dyDescent="0.25">
      <c r="B336" s="182">
        <v>302320</v>
      </c>
      <c r="C336" s="183">
        <v>20060</v>
      </c>
      <c r="D336" s="182" t="s">
        <v>621</v>
      </c>
      <c r="E336" s="1">
        <v>7.5856481481481483E-2</v>
      </c>
      <c r="F336" s="1">
        <v>7.5856481481481483E-2</v>
      </c>
      <c r="G336" s="182" t="s">
        <v>566</v>
      </c>
      <c r="H336" s="182" t="s">
        <v>566</v>
      </c>
    </row>
    <row r="337" spans="2:8" x14ac:dyDescent="0.25">
      <c r="B337" s="182">
        <v>302320</v>
      </c>
      <c r="C337" s="182">
        <v>20059</v>
      </c>
      <c r="D337" s="182" t="s">
        <v>10</v>
      </c>
      <c r="E337" s="1">
        <v>0.13893518518518519</v>
      </c>
      <c r="F337" s="1">
        <v>0.13894675925925926</v>
      </c>
      <c r="G337" s="182">
        <v>1</v>
      </c>
      <c r="H337" s="182" t="s">
        <v>581</v>
      </c>
    </row>
    <row r="338" spans="2:8" x14ac:dyDescent="0.25">
      <c r="B338" s="182">
        <v>302320</v>
      </c>
      <c r="C338" s="182">
        <v>20059</v>
      </c>
      <c r="D338" s="182" t="s">
        <v>10</v>
      </c>
      <c r="E338" s="1">
        <v>0.13894675925925926</v>
      </c>
      <c r="F338" s="1">
        <v>0.13927083333333334</v>
      </c>
      <c r="G338" s="182">
        <v>0</v>
      </c>
      <c r="H338" s="182">
        <v>11</v>
      </c>
    </row>
    <row r="339" spans="2:8" x14ac:dyDescent="0.25">
      <c r="B339" s="182">
        <v>302320</v>
      </c>
      <c r="C339" s="183">
        <v>20060</v>
      </c>
      <c r="D339" s="182" t="s">
        <v>621</v>
      </c>
      <c r="E339" s="1">
        <v>0.13894675925925926</v>
      </c>
      <c r="F339" s="1">
        <v>0.13894675925925926</v>
      </c>
      <c r="G339" s="182" t="s">
        <v>566</v>
      </c>
      <c r="H339" s="182" t="s">
        <v>566</v>
      </c>
    </row>
    <row r="340" spans="2:8" x14ac:dyDescent="0.25">
      <c r="B340" s="182">
        <v>302320</v>
      </c>
      <c r="C340" s="183">
        <v>20060</v>
      </c>
      <c r="D340" s="182" t="s">
        <v>621</v>
      </c>
      <c r="E340" s="1">
        <v>0.13927083333333334</v>
      </c>
      <c r="F340" s="1">
        <v>0.13927083333333334</v>
      </c>
      <c r="G340" s="182" t="s">
        <v>566</v>
      </c>
      <c r="H340" s="182" t="s">
        <v>566</v>
      </c>
    </row>
    <row r="341" spans="2:8" x14ac:dyDescent="0.25">
      <c r="B341" s="182">
        <v>302320</v>
      </c>
      <c r="C341" s="182">
        <v>20059</v>
      </c>
      <c r="D341" s="182" t="s">
        <v>10</v>
      </c>
      <c r="E341" s="1">
        <v>0.13999999999999999</v>
      </c>
      <c r="F341" s="1">
        <v>0.14001157407407408</v>
      </c>
      <c r="G341" s="182">
        <v>1</v>
      </c>
      <c r="H341" s="182">
        <v>11</v>
      </c>
    </row>
    <row r="342" spans="2:8" x14ac:dyDescent="0.25">
      <c r="B342" s="182">
        <v>302320</v>
      </c>
      <c r="C342" s="183">
        <v>20060</v>
      </c>
      <c r="D342" s="182" t="s">
        <v>621</v>
      </c>
      <c r="E342" s="1">
        <v>0.14001157407407408</v>
      </c>
      <c r="F342" s="1">
        <v>0.14001157407407408</v>
      </c>
      <c r="G342" s="182" t="s">
        <v>566</v>
      </c>
      <c r="H342" s="182" t="s">
        <v>566</v>
      </c>
    </row>
    <row r="343" spans="2:8" x14ac:dyDescent="0.25">
      <c r="B343" s="182">
        <v>302320</v>
      </c>
      <c r="C343" s="182">
        <v>20059</v>
      </c>
      <c r="D343" s="182" t="s">
        <v>10</v>
      </c>
      <c r="E343" s="1">
        <v>0.20825231481481479</v>
      </c>
      <c r="F343" s="1">
        <v>0.20827546296296295</v>
      </c>
      <c r="G343" s="182">
        <v>2</v>
      </c>
      <c r="H343" s="182">
        <v>11</v>
      </c>
    </row>
    <row r="344" spans="2:8" x14ac:dyDescent="0.25">
      <c r="B344" s="182">
        <v>302320</v>
      </c>
      <c r="C344" s="183">
        <v>20060</v>
      </c>
      <c r="D344" s="182" t="s">
        <v>621</v>
      </c>
      <c r="E344" s="1">
        <v>0.20827546296296295</v>
      </c>
      <c r="F344" s="1">
        <v>0.20827546296296295</v>
      </c>
      <c r="G344" s="182" t="s">
        <v>566</v>
      </c>
      <c r="H344" s="182" t="s">
        <v>566</v>
      </c>
    </row>
    <row r="345" spans="2:8" x14ac:dyDescent="0.25">
      <c r="B345" s="182">
        <v>302320</v>
      </c>
      <c r="C345" s="182">
        <v>20059</v>
      </c>
      <c r="D345" s="182" t="s">
        <v>10</v>
      </c>
      <c r="E345" s="1">
        <v>0.20844907407407409</v>
      </c>
      <c r="F345" s="1">
        <v>0.20846064814814813</v>
      </c>
      <c r="G345" s="182">
        <v>1</v>
      </c>
      <c r="H345" s="182" t="s">
        <v>581</v>
      </c>
    </row>
    <row r="346" spans="2:8" x14ac:dyDescent="0.25">
      <c r="B346" s="182">
        <v>302320</v>
      </c>
      <c r="C346" s="182">
        <v>20059</v>
      </c>
      <c r="D346" s="182" t="s">
        <v>10</v>
      </c>
      <c r="E346" s="1">
        <v>0.20846064814814813</v>
      </c>
      <c r="F346" s="1">
        <v>0.2084722222222222</v>
      </c>
      <c r="G346" s="182">
        <v>0</v>
      </c>
      <c r="H346" s="182">
        <v>11</v>
      </c>
    </row>
    <row r="347" spans="2:8" x14ac:dyDescent="0.25">
      <c r="B347" s="182">
        <v>302320</v>
      </c>
      <c r="C347" s="183">
        <v>20060</v>
      </c>
      <c r="D347" s="182" t="s">
        <v>621</v>
      </c>
      <c r="E347" s="1">
        <v>0.20846064814814813</v>
      </c>
      <c r="F347" s="1">
        <v>0.20846064814814813</v>
      </c>
      <c r="G347" s="182" t="s">
        <v>566</v>
      </c>
      <c r="H347" s="182" t="s">
        <v>566</v>
      </c>
    </row>
    <row r="348" spans="2:8" x14ac:dyDescent="0.25">
      <c r="B348" s="182">
        <v>302320</v>
      </c>
      <c r="C348" s="183">
        <v>20060</v>
      </c>
      <c r="D348" s="182" t="s">
        <v>621</v>
      </c>
      <c r="E348" s="1">
        <v>0.2084722222222222</v>
      </c>
      <c r="F348" s="1">
        <v>0.20853009259259259</v>
      </c>
      <c r="G348" s="182" t="s">
        <v>566</v>
      </c>
      <c r="H348" s="182" t="s">
        <v>566</v>
      </c>
    </row>
    <row r="349" spans="2:8" x14ac:dyDescent="0.25">
      <c r="B349" s="182">
        <v>302320</v>
      </c>
      <c r="C349" s="183">
        <v>20060</v>
      </c>
      <c r="D349" s="182" t="s">
        <v>621</v>
      </c>
      <c r="E349" s="1">
        <v>0.20853009259259259</v>
      </c>
      <c r="F349" s="1">
        <v>0.20853009259259259</v>
      </c>
      <c r="G349" s="182" t="s">
        <v>566</v>
      </c>
      <c r="H349" s="182" t="s">
        <v>566</v>
      </c>
    </row>
    <row r="350" spans="2:8" x14ac:dyDescent="0.25">
      <c r="B350" s="204">
        <v>302320</v>
      </c>
      <c r="C350" s="205">
        <v>20059</v>
      </c>
      <c r="D350" s="205" t="s">
        <v>10</v>
      </c>
      <c r="E350" s="206">
        <v>0.20853009259259259</v>
      </c>
      <c r="F350" s="207">
        <v>0.20853009259259259</v>
      </c>
      <c r="G350" s="182">
        <v>60</v>
      </c>
      <c r="H350" s="182" t="s">
        <v>581</v>
      </c>
    </row>
    <row r="351" spans="2:8" x14ac:dyDescent="0.25">
      <c r="B351" s="212">
        <v>302320</v>
      </c>
      <c r="C351" s="213">
        <v>20059</v>
      </c>
      <c r="D351" s="213" t="s">
        <v>10</v>
      </c>
      <c r="E351" s="214">
        <v>0.20922453703703703</v>
      </c>
      <c r="F351" s="215">
        <v>0.20925925925925926</v>
      </c>
      <c r="G351" s="182">
        <v>3</v>
      </c>
      <c r="H351" s="182">
        <v>11</v>
      </c>
    </row>
    <row r="352" spans="2:8" x14ac:dyDescent="0.25">
      <c r="B352" s="182">
        <v>302320</v>
      </c>
      <c r="C352" s="183">
        <v>20060</v>
      </c>
      <c r="D352" s="182" t="s">
        <v>621</v>
      </c>
      <c r="E352" s="1">
        <v>0.20925925925925926</v>
      </c>
      <c r="F352" s="1">
        <v>0.20925925925925926</v>
      </c>
      <c r="G352" s="182" t="s">
        <v>566</v>
      </c>
      <c r="H352" s="182" t="s">
        <v>566</v>
      </c>
    </row>
    <row r="353" spans="2:8" x14ac:dyDescent="0.25">
      <c r="B353" s="182">
        <v>302320</v>
      </c>
      <c r="C353" s="182">
        <v>20059</v>
      </c>
      <c r="D353" s="182" t="s">
        <v>10</v>
      </c>
      <c r="E353" s="1">
        <v>0.22296296296296295</v>
      </c>
      <c r="F353" s="1">
        <v>0.22297453703703704</v>
      </c>
      <c r="G353" s="182">
        <v>1</v>
      </c>
      <c r="H353" s="182">
        <v>11</v>
      </c>
    </row>
    <row r="354" spans="2:8" x14ac:dyDescent="0.25">
      <c r="B354" s="182">
        <v>302320</v>
      </c>
      <c r="C354" s="183">
        <v>20060</v>
      </c>
      <c r="D354" s="182" t="s">
        <v>621</v>
      </c>
      <c r="E354" s="1">
        <v>0.22297453703703704</v>
      </c>
      <c r="F354" s="1">
        <v>0.22297453703703704</v>
      </c>
      <c r="G354" s="182" t="s">
        <v>566</v>
      </c>
      <c r="H354" s="182" t="s">
        <v>566</v>
      </c>
    </row>
    <row r="355" spans="2:8" x14ac:dyDescent="0.25">
      <c r="B355" s="182">
        <v>302320</v>
      </c>
      <c r="C355" s="182">
        <v>20059</v>
      </c>
      <c r="D355" s="182" t="s">
        <v>10</v>
      </c>
      <c r="E355" s="1">
        <v>0.29629629629629628</v>
      </c>
      <c r="F355" s="1">
        <v>0.29633101851851851</v>
      </c>
      <c r="G355" s="182">
        <v>3</v>
      </c>
      <c r="H355" s="182">
        <v>11</v>
      </c>
    </row>
    <row r="356" spans="2:8" x14ac:dyDescent="0.25">
      <c r="B356" s="182">
        <v>302320</v>
      </c>
      <c r="C356" s="183">
        <v>20060</v>
      </c>
      <c r="D356" s="182" t="s">
        <v>621</v>
      </c>
      <c r="E356" s="1">
        <v>0.29633101851851851</v>
      </c>
      <c r="F356" s="1">
        <v>0.29633101851851851</v>
      </c>
      <c r="G356" s="182" t="s">
        <v>566</v>
      </c>
      <c r="H356" s="182" t="s">
        <v>566</v>
      </c>
    </row>
    <row r="357" spans="2:8" x14ac:dyDescent="0.25">
      <c r="B357" s="182">
        <v>302320</v>
      </c>
      <c r="C357" s="182">
        <v>20059</v>
      </c>
      <c r="D357" s="182" t="s">
        <v>10</v>
      </c>
      <c r="E357" s="1">
        <v>0.29744212962962963</v>
      </c>
      <c r="F357" s="1">
        <v>0.29746527777777776</v>
      </c>
      <c r="G357" s="182">
        <v>2</v>
      </c>
      <c r="H357" s="182">
        <v>11</v>
      </c>
    </row>
    <row r="358" spans="2:8" x14ac:dyDescent="0.25">
      <c r="B358" s="182">
        <v>302320</v>
      </c>
      <c r="C358" s="183">
        <v>20060</v>
      </c>
      <c r="D358" s="182" t="s">
        <v>621</v>
      </c>
      <c r="E358" s="1">
        <v>0.29746527777777776</v>
      </c>
      <c r="F358" s="1">
        <v>0.29746527777777776</v>
      </c>
      <c r="G358" s="182" t="s">
        <v>566</v>
      </c>
      <c r="H358" s="182" t="s">
        <v>566</v>
      </c>
    </row>
    <row r="359" spans="2:8" x14ac:dyDescent="0.25">
      <c r="B359" s="182">
        <v>302320</v>
      </c>
      <c r="C359" s="182">
        <v>20059</v>
      </c>
      <c r="D359" s="182" t="s">
        <v>10</v>
      </c>
      <c r="E359" s="1">
        <v>0.29946759259259259</v>
      </c>
      <c r="F359" s="1">
        <v>0.29950231481481482</v>
      </c>
      <c r="G359" s="182">
        <v>3</v>
      </c>
      <c r="H359" s="182">
        <v>11</v>
      </c>
    </row>
    <row r="360" spans="2:8" x14ac:dyDescent="0.25">
      <c r="B360" s="182">
        <v>302320</v>
      </c>
      <c r="C360" s="183">
        <v>20060</v>
      </c>
      <c r="D360" s="182" t="s">
        <v>621</v>
      </c>
      <c r="E360" s="1">
        <v>0.29950231481481482</v>
      </c>
      <c r="F360" s="1">
        <v>0.29980324074074077</v>
      </c>
      <c r="G360" s="182" t="s">
        <v>566</v>
      </c>
      <c r="H360" s="182" t="s">
        <v>566</v>
      </c>
    </row>
    <row r="361" spans="2:8" x14ac:dyDescent="0.25">
      <c r="B361" s="182">
        <v>302320</v>
      </c>
      <c r="C361" s="182">
        <v>20059</v>
      </c>
      <c r="D361" s="182" t="s">
        <v>10</v>
      </c>
      <c r="E361" s="1">
        <v>0.29980324074074077</v>
      </c>
      <c r="F361" s="1">
        <v>0.29981481481481481</v>
      </c>
      <c r="G361" s="182">
        <v>1</v>
      </c>
      <c r="H361" s="182">
        <v>11</v>
      </c>
    </row>
    <row r="362" spans="2:8" x14ac:dyDescent="0.25">
      <c r="B362" s="182">
        <v>302320</v>
      </c>
      <c r="C362" s="183">
        <v>20060</v>
      </c>
      <c r="D362" s="182" t="s">
        <v>621</v>
      </c>
      <c r="E362" s="1">
        <v>0.29981481481481481</v>
      </c>
      <c r="F362" s="1">
        <v>0.29981481481481481</v>
      </c>
      <c r="G362" s="182" t="s">
        <v>566</v>
      </c>
      <c r="H362" s="182" t="s">
        <v>566</v>
      </c>
    </row>
    <row r="363" spans="2:8" x14ac:dyDescent="0.25">
      <c r="B363" s="182">
        <v>302320</v>
      </c>
      <c r="C363" s="182">
        <v>20059</v>
      </c>
      <c r="D363" s="182" t="s">
        <v>10</v>
      </c>
      <c r="E363" s="1">
        <v>0.30033564814814812</v>
      </c>
      <c r="F363" s="1">
        <v>0.30034722222222221</v>
      </c>
      <c r="G363" s="182">
        <v>1</v>
      </c>
      <c r="H363" s="182">
        <v>11</v>
      </c>
    </row>
    <row r="364" spans="2:8" x14ac:dyDescent="0.25">
      <c r="B364" s="182">
        <v>302320</v>
      </c>
      <c r="C364" s="183">
        <v>20060</v>
      </c>
      <c r="D364" s="182" t="s">
        <v>621</v>
      </c>
      <c r="E364" s="1">
        <v>0.30034722222222221</v>
      </c>
      <c r="F364" s="1">
        <v>0.30034722222222221</v>
      </c>
      <c r="G364" s="182" t="s">
        <v>566</v>
      </c>
      <c r="H364" s="182" t="s">
        <v>566</v>
      </c>
    </row>
    <row r="365" spans="2:8" x14ac:dyDescent="0.25">
      <c r="B365" s="182">
        <v>302320</v>
      </c>
      <c r="C365" s="182">
        <v>20059</v>
      </c>
      <c r="D365" s="182" t="s">
        <v>10</v>
      </c>
      <c r="E365" s="1">
        <v>0.30506944444444445</v>
      </c>
      <c r="F365" s="1">
        <v>0.30510416666666668</v>
      </c>
      <c r="G365" s="182">
        <v>3</v>
      </c>
      <c r="H365" s="182">
        <v>11</v>
      </c>
    </row>
    <row r="366" spans="2:8" x14ac:dyDescent="0.25">
      <c r="B366" s="182">
        <v>302320</v>
      </c>
      <c r="C366" s="183">
        <v>20060</v>
      </c>
      <c r="D366" s="182" t="s">
        <v>621</v>
      </c>
      <c r="E366" s="1">
        <v>0.30510416666666668</v>
      </c>
      <c r="F366" s="1">
        <v>0.30510416666666668</v>
      </c>
      <c r="G366" s="182" t="s">
        <v>566</v>
      </c>
      <c r="H366" s="182" t="s">
        <v>566</v>
      </c>
    </row>
    <row r="367" spans="2:8" x14ac:dyDescent="0.25">
      <c r="B367" s="182">
        <v>302320</v>
      </c>
      <c r="C367" s="182">
        <v>20059</v>
      </c>
      <c r="D367" s="182" t="s">
        <v>10</v>
      </c>
      <c r="E367" s="1">
        <v>0.30690972222222224</v>
      </c>
      <c r="F367" s="1">
        <v>0.30692129629629633</v>
      </c>
      <c r="G367" s="182">
        <v>1</v>
      </c>
      <c r="H367" s="182">
        <v>11</v>
      </c>
    </row>
    <row r="368" spans="2:8" x14ac:dyDescent="0.25">
      <c r="B368" s="182">
        <v>302320</v>
      </c>
      <c r="C368" s="183">
        <v>20060</v>
      </c>
      <c r="D368" s="182" t="s">
        <v>621</v>
      </c>
      <c r="E368" s="1">
        <v>0.30692129629629633</v>
      </c>
      <c r="F368" s="1">
        <v>0.30692129629629633</v>
      </c>
      <c r="G368" s="182" t="s">
        <v>566</v>
      </c>
      <c r="H368" s="182" t="s">
        <v>566</v>
      </c>
    </row>
    <row r="369" spans="2:8" x14ac:dyDescent="0.25">
      <c r="B369" s="182">
        <v>302320</v>
      </c>
      <c r="C369" s="182">
        <v>20059</v>
      </c>
      <c r="D369" s="182" t="s">
        <v>10</v>
      </c>
      <c r="E369" s="1">
        <v>0.30981481481481482</v>
      </c>
      <c r="F369" s="1">
        <v>0.30983796296296295</v>
      </c>
      <c r="G369" s="182">
        <v>2</v>
      </c>
      <c r="H369" s="182">
        <v>11</v>
      </c>
    </row>
    <row r="370" spans="2:8" x14ac:dyDescent="0.25">
      <c r="B370" s="182">
        <v>302320</v>
      </c>
      <c r="C370" s="183">
        <v>20060</v>
      </c>
      <c r="D370" s="182" t="s">
        <v>621</v>
      </c>
      <c r="E370" s="1">
        <v>0.30983796296296295</v>
      </c>
      <c r="F370" s="1">
        <v>0.30988425925925928</v>
      </c>
      <c r="G370" s="182" t="s">
        <v>566</v>
      </c>
      <c r="H370" s="182" t="s">
        <v>566</v>
      </c>
    </row>
    <row r="371" spans="2:8" x14ac:dyDescent="0.25">
      <c r="B371" s="182">
        <v>302320</v>
      </c>
      <c r="C371" s="182">
        <v>20059</v>
      </c>
      <c r="D371" s="182" t="s">
        <v>10</v>
      </c>
      <c r="E371" s="1">
        <v>0.30988425925925928</v>
      </c>
      <c r="F371" s="1">
        <v>0.30990740740740741</v>
      </c>
      <c r="G371" s="182">
        <v>2</v>
      </c>
      <c r="H371" s="182">
        <v>11</v>
      </c>
    </row>
    <row r="372" spans="2:8" x14ac:dyDescent="0.25">
      <c r="B372" s="182">
        <v>302320</v>
      </c>
      <c r="C372" s="183">
        <v>20060</v>
      </c>
      <c r="D372" s="182" t="s">
        <v>621</v>
      </c>
      <c r="E372" s="1">
        <v>0.30990740740740741</v>
      </c>
      <c r="F372" s="1">
        <v>0.3099189814814815</v>
      </c>
      <c r="G372" s="182" t="s">
        <v>566</v>
      </c>
      <c r="H372" s="182" t="s">
        <v>566</v>
      </c>
    </row>
    <row r="373" spans="2:8" x14ac:dyDescent="0.25">
      <c r="B373" s="182">
        <v>302320</v>
      </c>
      <c r="C373" s="182">
        <v>20059</v>
      </c>
      <c r="D373" s="182" t="s">
        <v>10</v>
      </c>
      <c r="E373" s="1">
        <v>0.3099189814814815</v>
      </c>
      <c r="F373" s="1">
        <v>0.30993055555555554</v>
      </c>
      <c r="G373" s="182">
        <v>1</v>
      </c>
      <c r="H373" s="182">
        <v>11</v>
      </c>
    </row>
    <row r="374" spans="2:8" x14ac:dyDescent="0.25">
      <c r="B374" s="182">
        <v>302320</v>
      </c>
      <c r="C374" s="183">
        <v>20060</v>
      </c>
      <c r="D374" s="182" t="s">
        <v>621</v>
      </c>
      <c r="E374" s="1">
        <v>0.30993055555555554</v>
      </c>
      <c r="F374" s="1">
        <v>0.31</v>
      </c>
      <c r="G374" s="182" t="s">
        <v>566</v>
      </c>
      <c r="H374" s="182" t="s">
        <v>566</v>
      </c>
    </row>
    <row r="375" spans="2:8" x14ac:dyDescent="0.25">
      <c r="B375" s="182">
        <v>302320</v>
      </c>
      <c r="C375" s="182">
        <v>20059</v>
      </c>
      <c r="D375" s="182" t="s">
        <v>10</v>
      </c>
      <c r="E375" s="1">
        <v>0.31</v>
      </c>
      <c r="F375" s="1">
        <v>0.31001157407407409</v>
      </c>
      <c r="G375" s="182">
        <v>1</v>
      </c>
      <c r="H375" s="182">
        <v>11</v>
      </c>
    </row>
    <row r="376" spans="2:8" x14ac:dyDescent="0.25">
      <c r="B376" s="182">
        <v>302320</v>
      </c>
      <c r="C376" s="183">
        <v>20060</v>
      </c>
      <c r="D376" s="182" t="s">
        <v>621</v>
      </c>
      <c r="E376" s="1">
        <v>0.31001157407407409</v>
      </c>
      <c r="F376" s="1">
        <v>0.31019675925925927</v>
      </c>
      <c r="G376" s="182" t="s">
        <v>566</v>
      </c>
      <c r="H376" s="182" t="s">
        <v>566</v>
      </c>
    </row>
    <row r="377" spans="2:8" x14ac:dyDescent="0.25">
      <c r="B377" s="182">
        <v>302320</v>
      </c>
      <c r="C377" s="182">
        <v>20059</v>
      </c>
      <c r="D377" s="182" t="s">
        <v>10</v>
      </c>
      <c r="E377" s="1">
        <v>0.31019675925925927</v>
      </c>
      <c r="F377" s="1">
        <v>0.3102199074074074</v>
      </c>
      <c r="G377" s="182">
        <v>2</v>
      </c>
      <c r="H377" s="182" t="s">
        <v>581</v>
      </c>
    </row>
    <row r="378" spans="2:8" x14ac:dyDescent="0.25">
      <c r="B378" s="182">
        <v>302320</v>
      </c>
      <c r="C378" s="182">
        <v>20059</v>
      </c>
      <c r="D378" s="182" t="s">
        <v>10</v>
      </c>
      <c r="E378" s="1">
        <v>0.3102199074074074</v>
      </c>
      <c r="F378" s="1">
        <v>0.31025462962962963</v>
      </c>
      <c r="G378" s="182">
        <v>0</v>
      </c>
      <c r="H378" s="182">
        <v>11</v>
      </c>
    </row>
    <row r="379" spans="2:8" x14ac:dyDescent="0.25">
      <c r="B379" s="182">
        <v>302320</v>
      </c>
      <c r="C379" s="183">
        <v>20060</v>
      </c>
      <c r="D379" s="182" t="s">
        <v>621</v>
      </c>
      <c r="E379" s="1">
        <v>0.3102199074074074</v>
      </c>
      <c r="F379" s="1">
        <v>0.3102199074074074</v>
      </c>
      <c r="G379" s="182" t="s">
        <v>566</v>
      </c>
      <c r="H379" s="182" t="s">
        <v>566</v>
      </c>
    </row>
    <row r="380" spans="2:8" x14ac:dyDescent="0.25">
      <c r="B380" s="182">
        <v>302320</v>
      </c>
      <c r="C380" s="183">
        <v>20060</v>
      </c>
      <c r="D380" s="182" t="s">
        <v>621</v>
      </c>
      <c r="E380" s="1">
        <v>0.31025462962962963</v>
      </c>
      <c r="F380" s="1">
        <v>0.31026620370370367</v>
      </c>
      <c r="G380" s="182" t="s">
        <v>566</v>
      </c>
      <c r="H380" s="182" t="s">
        <v>566</v>
      </c>
    </row>
    <row r="381" spans="2:8" x14ac:dyDescent="0.25">
      <c r="B381" s="182">
        <v>302320</v>
      </c>
      <c r="C381" s="182">
        <v>20059</v>
      </c>
      <c r="D381" s="182" t="s">
        <v>10</v>
      </c>
      <c r="E381" s="1">
        <v>0.31026620370370367</v>
      </c>
      <c r="F381" s="1">
        <v>0.31027777777777776</v>
      </c>
      <c r="G381" s="182">
        <v>1</v>
      </c>
      <c r="H381" s="182">
        <v>11</v>
      </c>
    </row>
    <row r="382" spans="2:8" x14ac:dyDescent="0.25">
      <c r="B382" s="182">
        <v>302320</v>
      </c>
      <c r="C382" s="183">
        <v>20060</v>
      </c>
      <c r="D382" s="182" t="s">
        <v>621</v>
      </c>
      <c r="E382" s="1">
        <v>0.31027777777777776</v>
      </c>
      <c r="F382" s="1">
        <v>0.31027777777777776</v>
      </c>
      <c r="G382" s="182" t="s">
        <v>566</v>
      </c>
      <c r="H382" s="182" t="s">
        <v>566</v>
      </c>
    </row>
    <row r="383" spans="2:8" x14ac:dyDescent="0.25">
      <c r="B383" s="268">
        <v>302320</v>
      </c>
      <c r="C383" s="269">
        <v>20059</v>
      </c>
      <c r="D383" s="269" t="s">
        <v>10</v>
      </c>
      <c r="E383" s="270">
        <v>0.3107638888888889</v>
      </c>
      <c r="F383" s="271">
        <v>0.3107638888888889</v>
      </c>
      <c r="G383" s="182">
        <v>35</v>
      </c>
      <c r="H383" s="182">
        <v>11</v>
      </c>
    </row>
    <row r="384" spans="2:8" x14ac:dyDescent="0.25">
      <c r="B384" s="182">
        <v>302320</v>
      </c>
      <c r="C384" s="183">
        <v>20060</v>
      </c>
      <c r="D384" s="182" t="s">
        <v>621</v>
      </c>
      <c r="E384" s="1">
        <v>0.31116898148148148</v>
      </c>
      <c r="F384" s="1">
        <v>0.31119212962962967</v>
      </c>
      <c r="G384" s="182" t="s">
        <v>566</v>
      </c>
      <c r="H384" s="182" t="s">
        <v>566</v>
      </c>
    </row>
    <row r="385" spans="2:8" x14ac:dyDescent="0.25">
      <c r="B385" s="182">
        <v>302320</v>
      </c>
      <c r="C385" s="182">
        <v>20059</v>
      </c>
      <c r="D385" s="182" t="s">
        <v>10</v>
      </c>
      <c r="E385" s="1">
        <v>0.31119212962962967</v>
      </c>
      <c r="F385" s="1">
        <v>0.31122685185185184</v>
      </c>
      <c r="G385" s="182">
        <v>3</v>
      </c>
      <c r="H385" s="182">
        <v>11</v>
      </c>
    </row>
    <row r="386" spans="2:8" x14ac:dyDescent="0.25">
      <c r="B386" s="182">
        <v>302320</v>
      </c>
      <c r="C386" s="183">
        <v>20060</v>
      </c>
      <c r="D386" s="182" t="s">
        <v>621</v>
      </c>
      <c r="E386" s="1">
        <v>0.31122685185185184</v>
      </c>
      <c r="F386" s="1">
        <v>0.31124999999999997</v>
      </c>
      <c r="G386" s="182" t="s">
        <v>566</v>
      </c>
      <c r="H386" s="182" t="s">
        <v>566</v>
      </c>
    </row>
    <row r="387" spans="2:8" x14ac:dyDescent="0.25">
      <c r="B387" s="204">
        <v>302320</v>
      </c>
      <c r="C387" s="205">
        <v>20059</v>
      </c>
      <c r="D387" s="205" t="s">
        <v>10</v>
      </c>
      <c r="E387" s="206">
        <v>0.31124999999999997</v>
      </c>
      <c r="F387" s="207">
        <v>0.31172453703703701</v>
      </c>
      <c r="G387" s="182">
        <v>41</v>
      </c>
      <c r="H387" s="182" t="s">
        <v>581</v>
      </c>
    </row>
    <row r="388" spans="2:8" x14ac:dyDescent="0.25">
      <c r="B388" s="212">
        <v>302320</v>
      </c>
      <c r="C388" s="213">
        <v>20059</v>
      </c>
      <c r="D388" s="213" t="s">
        <v>10</v>
      </c>
      <c r="E388" s="214">
        <v>0.31172453703703701</v>
      </c>
      <c r="F388" s="215">
        <v>0.3117361111111111</v>
      </c>
      <c r="G388" s="182">
        <v>0</v>
      </c>
      <c r="H388" s="182">
        <v>11</v>
      </c>
    </row>
    <row r="389" spans="2:8" x14ac:dyDescent="0.25">
      <c r="B389" s="182">
        <v>302320</v>
      </c>
      <c r="C389" s="183">
        <v>20060</v>
      </c>
      <c r="D389" s="182" t="s">
        <v>621</v>
      </c>
      <c r="E389" s="1">
        <v>0.31172453703703701</v>
      </c>
      <c r="F389" s="1">
        <v>0.31172453703703701</v>
      </c>
      <c r="G389" s="182" t="s">
        <v>566</v>
      </c>
      <c r="H389" s="182" t="s">
        <v>566</v>
      </c>
    </row>
    <row r="390" spans="2:8" x14ac:dyDescent="0.25">
      <c r="B390" s="182">
        <v>302320</v>
      </c>
      <c r="C390" s="183">
        <v>20060</v>
      </c>
      <c r="D390" s="182" t="s">
        <v>621</v>
      </c>
      <c r="E390" s="1">
        <v>0.3117361111111111</v>
      </c>
      <c r="F390" s="1">
        <v>0.3117361111111111</v>
      </c>
      <c r="G390" s="182" t="s">
        <v>566</v>
      </c>
      <c r="H390" s="182" t="s">
        <v>566</v>
      </c>
    </row>
    <row r="391" spans="2:8" x14ac:dyDescent="0.25">
      <c r="B391" s="182">
        <v>302320</v>
      </c>
      <c r="C391" s="182">
        <v>20059</v>
      </c>
      <c r="D391" s="182" t="s">
        <v>10</v>
      </c>
      <c r="E391" s="1">
        <v>0.31201388888888887</v>
      </c>
      <c r="F391" s="1">
        <v>0.31202546296296296</v>
      </c>
      <c r="G391" s="182">
        <v>1</v>
      </c>
      <c r="H391" s="182">
        <v>11</v>
      </c>
    </row>
    <row r="392" spans="2:8" x14ac:dyDescent="0.25">
      <c r="B392" s="182">
        <v>302320</v>
      </c>
      <c r="C392" s="183">
        <v>20060</v>
      </c>
      <c r="D392" s="182" t="s">
        <v>621</v>
      </c>
      <c r="E392" s="1">
        <v>0.31202546296296296</v>
      </c>
      <c r="F392" s="1">
        <v>0.3120486111111111</v>
      </c>
      <c r="G392" s="182" t="s">
        <v>566</v>
      </c>
      <c r="H392" s="182" t="s">
        <v>566</v>
      </c>
    </row>
    <row r="393" spans="2:8" x14ac:dyDescent="0.25">
      <c r="B393" s="268">
        <v>302320</v>
      </c>
      <c r="C393" s="269">
        <v>20059</v>
      </c>
      <c r="D393" s="269" t="s">
        <v>10</v>
      </c>
      <c r="E393" s="270">
        <v>0.3120486111111111</v>
      </c>
      <c r="F393" s="271">
        <v>0.31211805555555555</v>
      </c>
      <c r="G393" s="182">
        <v>6</v>
      </c>
      <c r="H393" s="182">
        <v>11</v>
      </c>
    </row>
    <row r="394" spans="2:8" x14ac:dyDescent="0.25">
      <c r="B394" s="182">
        <v>302320</v>
      </c>
      <c r="C394" s="183">
        <v>20060</v>
      </c>
      <c r="D394" s="182" t="s">
        <v>621</v>
      </c>
      <c r="E394" s="1">
        <v>0.31211805555555555</v>
      </c>
      <c r="F394" s="1">
        <v>0.31229166666666669</v>
      </c>
      <c r="G394" s="182" t="s">
        <v>566</v>
      </c>
      <c r="H394" s="182" t="s">
        <v>566</v>
      </c>
    </row>
    <row r="395" spans="2:8" x14ac:dyDescent="0.25">
      <c r="B395" s="268">
        <v>302320</v>
      </c>
      <c r="C395" s="269">
        <v>20059</v>
      </c>
      <c r="D395" s="269" t="s">
        <v>10</v>
      </c>
      <c r="E395" s="270">
        <v>0.31229166666666669</v>
      </c>
      <c r="F395" s="271">
        <v>0.31233796296296296</v>
      </c>
      <c r="G395" s="182">
        <v>4</v>
      </c>
      <c r="H395" s="182">
        <v>11</v>
      </c>
    </row>
    <row r="396" spans="2:8" x14ac:dyDescent="0.25">
      <c r="B396" s="182">
        <v>302320</v>
      </c>
      <c r="C396" s="183">
        <v>20060</v>
      </c>
      <c r="D396" s="182" t="s">
        <v>621</v>
      </c>
      <c r="E396" s="1">
        <v>0.31233796296296296</v>
      </c>
      <c r="F396" s="1">
        <v>0.31233796296296296</v>
      </c>
      <c r="G396" s="182" t="s">
        <v>566</v>
      </c>
      <c r="H396" s="182" t="s">
        <v>566</v>
      </c>
    </row>
    <row r="397" spans="2:8" x14ac:dyDescent="0.25">
      <c r="B397" s="182">
        <v>302320</v>
      </c>
      <c r="C397" s="182">
        <v>20059</v>
      </c>
      <c r="D397" s="182" t="s">
        <v>10</v>
      </c>
      <c r="E397" s="1">
        <v>0.31293981481481481</v>
      </c>
      <c r="F397" s="1">
        <v>0.31296296296296294</v>
      </c>
      <c r="G397" s="182">
        <v>2</v>
      </c>
      <c r="H397" s="182">
        <v>11</v>
      </c>
    </row>
    <row r="398" spans="2:8" x14ac:dyDescent="0.25">
      <c r="B398" s="182">
        <v>302320</v>
      </c>
      <c r="C398" s="183">
        <v>20060</v>
      </c>
      <c r="D398" s="182" t="s">
        <v>621</v>
      </c>
      <c r="E398" s="1">
        <v>0.31296296296296294</v>
      </c>
      <c r="F398" s="1">
        <v>0.31298611111111113</v>
      </c>
      <c r="G398" s="182" t="s">
        <v>566</v>
      </c>
      <c r="H398" s="182" t="s">
        <v>566</v>
      </c>
    </row>
    <row r="399" spans="2:8" x14ac:dyDescent="0.25">
      <c r="B399" s="268">
        <v>302320</v>
      </c>
      <c r="C399" s="269">
        <v>20059</v>
      </c>
      <c r="D399" s="269" t="s">
        <v>10</v>
      </c>
      <c r="E399" s="270">
        <v>0.31298611111111113</v>
      </c>
      <c r="F399" s="271">
        <v>0.31310185185185185</v>
      </c>
      <c r="G399" s="182">
        <v>10</v>
      </c>
      <c r="H399" s="182">
        <v>11</v>
      </c>
    </row>
    <row r="400" spans="2:8" x14ac:dyDescent="0.25">
      <c r="B400" s="182">
        <v>302320</v>
      </c>
      <c r="C400" s="183">
        <v>20060</v>
      </c>
      <c r="D400" s="182" t="s">
        <v>621</v>
      </c>
      <c r="E400" s="1">
        <v>0.31310185185185185</v>
      </c>
      <c r="F400" s="1">
        <v>0.31313657407407408</v>
      </c>
      <c r="G400" s="182" t="s">
        <v>566</v>
      </c>
      <c r="H400" s="182" t="s">
        <v>566</v>
      </c>
    </row>
    <row r="401" spans="2:8" x14ac:dyDescent="0.25">
      <c r="B401" s="182">
        <v>302320</v>
      </c>
      <c r="C401" s="182">
        <v>20059</v>
      </c>
      <c r="D401" s="182" t="s">
        <v>10</v>
      </c>
      <c r="E401" s="1">
        <v>0.31313657407407408</v>
      </c>
      <c r="F401" s="1">
        <v>0.31314814814814812</v>
      </c>
      <c r="G401" s="182">
        <v>1</v>
      </c>
      <c r="H401" s="182">
        <v>11</v>
      </c>
    </row>
    <row r="402" spans="2:8" x14ac:dyDescent="0.25">
      <c r="B402" s="182">
        <v>302320</v>
      </c>
      <c r="C402" s="183">
        <v>20060</v>
      </c>
      <c r="D402" s="182" t="s">
        <v>621</v>
      </c>
      <c r="E402" s="1">
        <v>0.31314814814814812</v>
      </c>
      <c r="F402" s="1">
        <v>0.31314814814814812</v>
      </c>
      <c r="G402" s="182" t="s">
        <v>566</v>
      </c>
      <c r="H402" s="182" t="s">
        <v>566</v>
      </c>
    </row>
    <row r="403" spans="2:8" x14ac:dyDescent="0.25">
      <c r="B403" s="182">
        <v>302320</v>
      </c>
      <c r="C403" s="182">
        <v>20059</v>
      </c>
      <c r="D403" s="182" t="s">
        <v>10</v>
      </c>
      <c r="E403" s="1">
        <v>0.31328703703703703</v>
      </c>
      <c r="F403" s="1">
        <v>0.31329861111111112</v>
      </c>
      <c r="G403" s="182">
        <v>1</v>
      </c>
      <c r="H403" s="182">
        <v>11</v>
      </c>
    </row>
    <row r="404" spans="2:8" x14ac:dyDescent="0.25">
      <c r="B404" s="182">
        <v>302320</v>
      </c>
      <c r="C404" s="183">
        <v>20060</v>
      </c>
      <c r="D404" s="182" t="s">
        <v>621</v>
      </c>
      <c r="E404" s="1">
        <v>0.31329861111111112</v>
      </c>
      <c r="F404" s="1">
        <v>0.31332175925925926</v>
      </c>
      <c r="G404" s="182" t="s">
        <v>566</v>
      </c>
      <c r="H404" s="182" t="s">
        <v>566</v>
      </c>
    </row>
    <row r="405" spans="2:8" x14ac:dyDescent="0.25">
      <c r="B405" s="182">
        <v>302320</v>
      </c>
      <c r="C405" s="182">
        <v>20059</v>
      </c>
      <c r="D405" s="182" t="s">
        <v>10</v>
      </c>
      <c r="E405" s="1">
        <v>0.31332175925925926</v>
      </c>
      <c r="F405" s="1">
        <v>0.3133333333333333</v>
      </c>
      <c r="G405" s="182">
        <v>1</v>
      </c>
      <c r="H405" s="182">
        <v>11</v>
      </c>
    </row>
    <row r="406" spans="2:8" x14ac:dyDescent="0.25">
      <c r="B406" s="182">
        <v>302320</v>
      </c>
      <c r="C406" s="183">
        <v>20060</v>
      </c>
      <c r="D406" s="182" t="s">
        <v>621</v>
      </c>
      <c r="E406" s="1">
        <v>0.3133333333333333</v>
      </c>
      <c r="F406" s="1">
        <v>0.31334490740740739</v>
      </c>
      <c r="G406" s="182" t="s">
        <v>566</v>
      </c>
      <c r="H406" s="182" t="s">
        <v>566</v>
      </c>
    </row>
    <row r="407" spans="2:8" x14ac:dyDescent="0.25">
      <c r="B407" s="182">
        <v>302320</v>
      </c>
      <c r="C407" s="182">
        <v>20059</v>
      </c>
      <c r="D407" s="182" t="s">
        <v>10</v>
      </c>
      <c r="E407" s="1">
        <v>0.31334490740740739</v>
      </c>
      <c r="F407" s="1">
        <v>0.31335648148148149</v>
      </c>
      <c r="G407" s="182">
        <v>1</v>
      </c>
      <c r="H407" s="182">
        <v>11</v>
      </c>
    </row>
    <row r="408" spans="2:8" x14ac:dyDescent="0.25">
      <c r="B408" s="182">
        <v>302320</v>
      </c>
      <c r="C408" s="183">
        <v>20060</v>
      </c>
      <c r="D408" s="182" t="s">
        <v>621</v>
      </c>
      <c r="E408" s="1">
        <v>0.31335648148148149</v>
      </c>
      <c r="F408" s="1">
        <v>0.31337962962962962</v>
      </c>
      <c r="G408" s="182" t="s">
        <v>566</v>
      </c>
      <c r="H408" s="182" t="s">
        <v>566</v>
      </c>
    </row>
    <row r="409" spans="2:8" x14ac:dyDescent="0.25">
      <c r="B409" s="182">
        <v>302320</v>
      </c>
      <c r="C409" s="182">
        <v>20059</v>
      </c>
      <c r="D409" s="182" t="s">
        <v>10</v>
      </c>
      <c r="E409" s="1">
        <v>0.31337962962962962</v>
      </c>
      <c r="F409" s="1">
        <v>0.31340277777777775</v>
      </c>
      <c r="G409" s="182">
        <v>2</v>
      </c>
      <c r="H409" s="182">
        <v>11</v>
      </c>
    </row>
    <row r="410" spans="2:8" x14ac:dyDescent="0.25">
      <c r="B410" s="182">
        <v>302320</v>
      </c>
      <c r="C410" s="183">
        <v>20060</v>
      </c>
      <c r="D410" s="182" t="s">
        <v>621</v>
      </c>
      <c r="E410" s="1">
        <v>0.31340277777777775</v>
      </c>
      <c r="F410" s="1">
        <v>0.31341435185185185</v>
      </c>
      <c r="G410" s="182" t="s">
        <v>566</v>
      </c>
      <c r="H410" s="182" t="s">
        <v>566</v>
      </c>
    </row>
    <row r="411" spans="2:8" x14ac:dyDescent="0.25">
      <c r="B411" s="268">
        <v>302320</v>
      </c>
      <c r="C411" s="269">
        <v>20059</v>
      </c>
      <c r="D411" s="269" t="s">
        <v>10</v>
      </c>
      <c r="E411" s="270">
        <v>0.31341435185185185</v>
      </c>
      <c r="F411" s="271">
        <v>0.3134953703703704</v>
      </c>
      <c r="G411" s="182">
        <v>7</v>
      </c>
      <c r="H411" s="182">
        <v>11</v>
      </c>
    </row>
    <row r="412" spans="2:8" x14ac:dyDescent="0.25">
      <c r="B412" s="182">
        <v>302320</v>
      </c>
      <c r="C412" s="183">
        <v>20060</v>
      </c>
      <c r="D412" s="182" t="s">
        <v>621</v>
      </c>
      <c r="E412" s="1">
        <v>0.3134953703703704</v>
      </c>
      <c r="F412" s="1">
        <v>0.31351851851851853</v>
      </c>
      <c r="G412" s="182" t="s">
        <v>566</v>
      </c>
      <c r="H412" s="182" t="s">
        <v>566</v>
      </c>
    </row>
    <row r="413" spans="2:8" x14ac:dyDescent="0.25">
      <c r="B413" s="182">
        <v>302320</v>
      </c>
      <c r="C413" s="182">
        <v>20059</v>
      </c>
      <c r="D413" s="182" t="s">
        <v>10</v>
      </c>
      <c r="E413" s="1">
        <v>0.31351851851851853</v>
      </c>
      <c r="F413" s="1">
        <v>0.31353009259259262</v>
      </c>
      <c r="G413" s="182">
        <v>1</v>
      </c>
      <c r="H413" s="182">
        <v>11</v>
      </c>
    </row>
    <row r="414" spans="2:8" x14ac:dyDescent="0.25">
      <c r="B414" s="182">
        <v>302320</v>
      </c>
      <c r="C414" s="183">
        <v>20060</v>
      </c>
      <c r="D414" s="182" t="s">
        <v>621</v>
      </c>
      <c r="E414" s="1">
        <v>0.31353009259259262</v>
      </c>
      <c r="F414" s="1">
        <v>0.31357638888888889</v>
      </c>
      <c r="G414" s="182" t="s">
        <v>566</v>
      </c>
      <c r="H414" s="182" t="s">
        <v>566</v>
      </c>
    </row>
    <row r="415" spans="2:8" x14ac:dyDescent="0.25">
      <c r="B415" s="182">
        <v>302320</v>
      </c>
      <c r="C415" s="182">
        <v>20059</v>
      </c>
      <c r="D415" s="182" t="s">
        <v>10</v>
      </c>
      <c r="E415" s="1">
        <v>0.31357638888888889</v>
      </c>
      <c r="F415" s="1">
        <v>0.31358796296296293</v>
      </c>
      <c r="G415" s="182">
        <v>1</v>
      </c>
      <c r="H415" s="182">
        <v>11</v>
      </c>
    </row>
    <row r="416" spans="2:8" x14ac:dyDescent="0.25">
      <c r="B416" s="182">
        <v>302320</v>
      </c>
      <c r="C416" s="183">
        <v>20060</v>
      </c>
      <c r="D416" s="182" t="s">
        <v>621</v>
      </c>
      <c r="E416" s="1">
        <v>0.31358796296296293</v>
      </c>
      <c r="F416" s="1">
        <v>0.31358796296296293</v>
      </c>
      <c r="G416" s="182" t="s">
        <v>566</v>
      </c>
      <c r="H416" s="182" t="s">
        <v>566</v>
      </c>
    </row>
    <row r="417" spans="2:8" x14ac:dyDescent="0.25">
      <c r="B417" s="182">
        <v>302320</v>
      </c>
      <c r="C417" s="182">
        <v>20059</v>
      </c>
      <c r="D417" s="182" t="s">
        <v>10</v>
      </c>
      <c r="E417" s="1">
        <v>0.32371527777777781</v>
      </c>
      <c r="F417" s="1">
        <v>0.32372685185185185</v>
      </c>
      <c r="G417" s="182">
        <v>1</v>
      </c>
      <c r="H417" s="182">
        <v>11</v>
      </c>
    </row>
    <row r="418" spans="2:8" x14ac:dyDescent="0.25">
      <c r="B418" s="182">
        <v>302320</v>
      </c>
      <c r="C418" s="183">
        <v>20060</v>
      </c>
      <c r="D418" s="182" t="s">
        <v>621</v>
      </c>
      <c r="E418" s="1">
        <v>0.32372685185185185</v>
      </c>
      <c r="F418" s="1">
        <v>0.32373842592592594</v>
      </c>
      <c r="G418" s="182" t="s">
        <v>566</v>
      </c>
      <c r="H418" s="182" t="s">
        <v>566</v>
      </c>
    </row>
    <row r="419" spans="2:8" x14ac:dyDescent="0.25">
      <c r="B419" s="182">
        <v>302320</v>
      </c>
      <c r="C419" s="182">
        <v>20059</v>
      </c>
      <c r="D419" s="182" t="s">
        <v>10</v>
      </c>
      <c r="E419" s="1">
        <v>0.32373842592592594</v>
      </c>
      <c r="F419" s="1">
        <v>0.32374999999999998</v>
      </c>
      <c r="G419" s="182">
        <v>1</v>
      </c>
      <c r="H419" s="182">
        <v>11</v>
      </c>
    </row>
    <row r="420" spans="2:8" x14ac:dyDescent="0.25">
      <c r="B420" s="182">
        <v>302320</v>
      </c>
      <c r="C420" s="183">
        <v>20060</v>
      </c>
      <c r="D420" s="182" t="s">
        <v>621</v>
      </c>
      <c r="E420" s="1">
        <v>0.32374999999999998</v>
      </c>
      <c r="F420" s="1">
        <v>0.32377314814814812</v>
      </c>
      <c r="G420" s="182" t="s">
        <v>566</v>
      </c>
      <c r="H420" s="182" t="s">
        <v>566</v>
      </c>
    </row>
    <row r="421" spans="2:8" x14ac:dyDescent="0.25">
      <c r="B421" s="182">
        <v>302320</v>
      </c>
      <c r="C421" s="182">
        <v>20059</v>
      </c>
      <c r="D421" s="182" t="s">
        <v>10</v>
      </c>
      <c r="E421" s="1">
        <v>0.32377314814814812</v>
      </c>
      <c r="F421" s="1">
        <v>0.32378472222222221</v>
      </c>
      <c r="G421" s="182">
        <v>1</v>
      </c>
      <c r="H421" s="182">
        <v>11</v>
      </c>
    </row>
    <row r="422" spans="2:8" x14ac:dyDescent="0.25">
      <c r="B422" s="182">
        <v>302320</v>
      </c>
      <c r="C422" s="183">
        <v>20060</v>
      </c>
      <c r="D422" s="182" t="s">
        <v>621</v>
      </c>
      <c r="E422" s="1">
        <v>0.32378472222222221</v>
      </c>
      <c r="F422" s="1">
        <v>0.3237962962962963</v>
      </c>
      <c r="G422" s="182" t="s">
        <v>566</v>
      </c>
      <c r="H422" s="182" t="s">
        <v>566</v>
      </c>
    </row>
    <row r="423" spans="2:8" x14ac:dyDescent="0.25">
      <c r="B423" s="182">
        <v>302320</v>
      </c>
      <c r="C423" s="182">
        <v>20059</v>
      </c>
      <c r="D423" s="182" t="s">
        <v>10</v>
      </c>
      <c r="E423" s="1">
        <v>0.3237962962962963</v>
      </c>
      <c r="F423" s="1">
        <v>0.32380787037037034</v>
      </c>
      <c r="G423" s="182">
        <v>1</v>
      </c>
      <c r="H423" s="182" t="s">
        <v>581</v>
      </c>
    </row>
    <row r="424" spans="2:8" x14ac:dyDescent="0.25">
      <c r="B424" s="182">
        <v>302320</v>
      </c>
      <c r="C424" s="182">
        <v>20059</v>
      </c>
      <c r="D424" s="182" t="s">
        <v>10</v>
      </c>
      <c r="E424" s="1">
        <v>0.32380787037037034</v>
      </c>
      <c r="F424" s="1">
        <v>0.32383101851851853</v>
      </c>
      <c r="G424" s="182">
        <v>0</v>
      </c>
      <c r="H424" s="182">
        <v>11</v>
      </c>
    </row>
    <row r="425" spans="2:8" x14ac:dyDescent="0.25">
      <c r="B425" s="182">
        <v>302320</v>
      </c>
      <c r="C425" s="183">
        <v>20060</v>
      </c>
      <c r="D425" s="182" t="s">
        <v>621</v>
      </c>
      <c r="E425" s="1">
        <v>0.32380787037037034</v>
      </c>
      <c r="F425" s="1">
        <v>0.32380787037037034</v>
      </c>
      <c r="G425" s="182" t="s">
        <v>566</v>
      </c>
      <c r="H425" s="182" t="s">
        <v>566</v>
      </c>
    </row>
    <row r="426" spans="2:8" x14ac:dyDescent="0.25">
      <c r="B426" s="182">
        <v>302320</v>
      </c>
      <c r="C426" s="183">
        <v>20060</v>
      </c>
      <c r="D426" s="182" t="s">
        <v>621</v>
      </c>
      <c r="E426" s="1">
        <v>0.32383101851851853</v>
      </c>
      <c r="F426" s="1">
        <v>0.32383101851851853</v>
      </c>
      <c r="G426" s="182" t="s">
        <v>566</v>
      </c>
      <c r="H426" s="182" t="s">
        <v>566</v>
      </c>
    </row>
    <row r="427" spans="2:8" x14ac:dyDescent="0.25">
      <c r="B427" s="182">
        <v>302320</v>
      </c>
      <c r="C427" s="182">
        <v>20059</v>
      </c>
      <c r="D427" s="182" t="s">
        <v>10</v>
      </c>
      <c r="E427" s="1">
        <v>0.32383101851851853</v>
      </c>
      <c r="F427" s="1">
        <v>0.32385416666666667</v>
      </c>
      <c r="G427" s="182">
        <v>2</v>
      </c>
      <c r="H427" s="182" t="s">
        <v>581</v>
      </c>
    </row>
    <row r="428" spans="2:8" x14ac:dyDescent="0.25">
      <c r="B428" s="182">
        <v>302320</v>
      </c>
      <c r="C428" s="182">
        <v>20059</v>
      </c>
      <c r="D428" s="182" t="s">
        <v>10</v>
      </c>
      <c r="E428" s="1">
        <v>0.32385416666666667</v>
      </c>
      <c r="F428" s="1">
        <v>0.32386574074074076</v>
      </c>
      <c r="G428" s="182">
        <v>0</v>
      </c>
      <c r="H428" s="182">
        <v>11</v>
      </c>
    </row>
    <row r="429" spans="2:8" x14ac:dyDescent="0.25">
      <c r="B429" s="182">
        <v>302320</v>
      </c>
      <c r="C429" s="183">
        <v>20060</v>
      </c>
      <c r="D429" s="182" t="s">
        <v>621</v>
      </c>
      <c r="E429" s="1">
        <v>0.32385416666666667</v>
      </c>
      <c r="F429" s="1">
        <v>0.32385416666666667</v>
      </c>
      <c r="G429" s="182" t="s">
        <v>566</v>
      </c>
      <c r="H429" s="182" t="s">
        <v>566</v>
      </c>
    </row>
    <row r="430" spans="2:8" x14ac:dyDescent="0.25">
      <c r="B430" s="182">
        <v>302320</v>
      </c>
      <c r="C430" s="183">
        <v>20060</v>
      </c>
      <c r="D430" s="182" t="s">
        <v>621</v>
      </c>
      <c r="E430" s="1">
        <v>0.32386574074074076</v>
      </c>
      <c r="F430" s="1">
        <v>0.32390046296296299</v>
      </c>
      <c r="G430" s="182" t="s">
        <v>566</v>
      </c>
      <c r="H430" s="182" t="s">
        <v>566</v>
      </c>
    </row>
    <row r="431" spans="2:8" x14ac:dyDescent="0.25">
      <c r="B431" s="182">
        <v>302320</v>
      </c>
      <c r="C431" s="183">
        <v>20060</v>
      </c>
      <c r="D431" s="182" t="s">
        <v>621</v>
      </c>
      <c r="E431" s="1">
        <v>0.32390046296296299</v>
      </c>
      <c r="F431" s="1">
        <v>0.32390046296296299</v>
      </c>
      <c r="G431" s="182" t="s">
        <v>566</v>
      </c>
      <c r="H431" s="182" t="s">
        <v>566</v>
      </c>
    </row>
    <row r="432" spans="2:8" x14ac:dyDescent="0.25">
      <c r="B432" s="204">
        <v>302320</v>
      </c>
      <c r="C432" s="205">
        <v>20059</v>
      </c>
      <c r="D432" s="205" t="s">
        <v>10</v>
      </c>
      <c r="E432" s="206">
        <v>0.32390046296296299</v>
      </c>
      <c r="F432" s="207">
        <v>0.32390046296296299</v>
      </c>
      <c r="G432" s="182">
        <v>1311</v>
      </c>
      <c r="H432" s="182" t="s">
        <v>581</v>
      </c>
    </row>
    <row r="433" spans="2:8" x14ac:dyDescent="0.25">
      <c r="B433" s="212">
        <v>302320</v>
      </c>
      <c r="C433" s="213">
        <v>20059</v>
      </c>
      <c r="D433" s="213" t="s">
        <v>10</v>
      </c>
      <c r="E433" s="214">
        <v>0.33907407407407408</v>
      </c>
      <c r="F433" s="215">
        <v>0.33908564814814812</v>
      </c>
      <c r="G433" s="182">
        <v>1</v>
      </c>
      <c r="H433" s="182">
        <v>11</v>
      </c>
    </row>
    <row r="434" spans="2:8" x14ac:dyDescent="0.25">
      <c r="B434" s="182">
        <v>302320</v>
      </c>
      <c r="C434" s="183">
        <v>20060</v>
      </c>
      <c r="D434" s="182" t="s">
        <v>621</v>
      </c>
      <c r="E434" s="1">
        <v>0.33908564814814812</v>
      </c>
      <c r="F434" s="1">
        <v>0.33908564814814812</v>
      </c>
      <c r="G434" s="182" t="s">
        <v>566</v>
      </c>
      <c r="H434" s="182" t="s">
        <v>566</v>
      </c>
    </row>
    <row r="435" spans="2:8" x14ac:dyDescent="0.25">
      <c r="B435" s="182">
        <v>302320</v>
      </c>
      <c r="C435" s="182">
        <v>20059</v>
      </c>
      <c r="D435" s="182" t="s">
        <v>10</v>
      </c>
      <c r="E435" s="1">
        <v>0.35472222222222222</v>
      </c>
      <c r="F435" s="1">
        <v>0.35475694444444444</v>
      </c>
      <c r="G435" s="182">
        <v>3</v>
      </c>
      <c r="H435" s="182">
        <v>11</v>
      </c>
    </row>
    <row r="436" spans="2:8" x14ac:dyDescent="0.25">
      <c r="B436" s="182">
        <v>302320</v>
      </c>
      <c r="C436" s="183">
        <v>20060</v>
      </c>
      <c r="D436" s="182" t="s">
        <v>621</v>
      </c>
      <c r="E436" s="1">
        <v>0.35475694444444444</v>
      </c>
      <c r="F436" s="1">
        <v>0.35475694444444444</v>
      </c>
      <c r="G436" s="182" t="s">
        <v>566</v>
      </c>
      <c r="H436" s="182" t="s">
        <v>566</v>
      </c>
    </row>
    <row r="437" spans="2:8" x14ac:dyDescent="0.25">
      <c r="B437" s="182">
        <v>302320</v>
      </c>
      <c r="C437" s="182">
        <v>20059</v>
      </c>
      <c r="D437" s="182" t="s">
        <v>10</v>
      </c>
      <c r="E437" s="1">
        <v>0.35528935185185184</v>
      </c>
      <c r="F437" s="1">
        <v>0.35530092592592594</v>
      </c>
      <c r="G437" s="182">
        <v>1</v>
      </c>
      <c r="H437" s="182">
        <v>11</v>
      </c>
    </row>
    <row r="438" spans="2:8" x14ac:dyDescent="0.25">
      <c r="B438" s="182">
        <v>302320</v>
      </c>
      <c r="C438" s="183">
        <v>20060</v>
      </c>
      <c r="D438" s="182" t="s">
        <v>621</v>
      </c>
      <c r="E438" s="1">
        <v>0.35530092592592594</v>
      </c>
      <c r="F438" s="1">
        <v>0.35539351851851847</v>
      </c>
      <c r="G438" s="182" t="s">
        <v>566</v>
      </c>
      <c r="H438" s="182" t="s">
        <v>566</v>
      </c>
    </row>
    <row r="439" spans="2:8" x14ac:dyDescent="0.25">
      <c r="B439" s="182">
        <v>302320</v>
      </c>
      <c r="C439" s="182">
        <v>20059</v>
      </c>
      <c r="D439" s="182" t="s">
        <v>10</v>
      </c>
      <c r="E439" s="1">
        <v>0.35539351851851847</v>
      </c>
      <c r="F439" s="1">
        <v>0.35540509259259262</v>
      </c>
      <c r="G439" s="182">
        <v>1</v>
      </c>
      <c r="H439" s="182">
        <v>11</v>
      </c>
    </row>
    <row r="440" spans="2:8" x14ac:dyDescent="0.25">
      <c r="B440" s="182">
        <v>302320</v>
      </c>
      <c r="C440" s="183">
        <v>20060</v>
      </c>
      <c r="D440" s="182" t="s">
        <v>621</v>
      </c>
      <c r="E440" s="1">
        <v>0.35540509259259262</v>
      </c>
      <c r="F440" s="1">
        <v>0.35540509259259262</v>
      </c>
      <c r="G440" s="182" t="s">
        <v>566</v>
      </c>
      <c r="H440" s="182" t="s">
        <v>566</v>
      </c>
    </row>
    <row r="441" spans="2:8" x14ac:dyDescent="0.25">
      <c r="B441" s="241">
        <v>302320</v>
      </c>
      <c r="C441" s="242">
        <v>20056</v>
      </c>
      <c r="D441" s="242" t="s">
        <v>9</v>
      </c>
      <c r="E441" s="243">
        <v>0.61178240740740741</v>
      </c>
      <c r="F441" s="244">
        <v>0.6124074074074074</v>
      </c>
      <c r="G441" s="182">
        <v>54</v>
      </c>
      <c r="H441" s="182">
        <v>43.08</v>
      </c>
    </row>
    <row r="442" spans="2:8" x14ac:dyDescent="0.25">
      <c r="B442" s="249">
        <v>302320</v>
      </c>
      <c r="C442" s="250">
        <v>20052</v>
      </c>
      <c r="D442" s="250" t="s">
        <v>7</v>
      </c>
      <c r="E442" s="251">
        <v>0.6124074074074074</v>
      </c>
      <c r="F442" s="252">
        <v>0.6124074074074074</v>
      </c>
      <c r="G442" s="182">
        <v>446</v>
      </c>
      <c r="H442" s="182" t="s">
        <v>580</v>
      </c>
    </row>
    <row r="443" spans="2:8" x14ac:dyDescent="0.25">
      <c r="B443" s="182">
        <v>302320</v>
      </c>
      <c r="C443" s="183">
        <v>20060</v>
      </c>
      <c r="D443" s="182" t="s">
        <v>621</v>
      </c>
      <c r="E443" s="1">
        <v>0.6175694444444445</v>
      </c>
      <c r="F443" s="1">
        <v>0.6175694444444445</v>
      </c>
      <c r="G443" s="182" t="s">
        <v>566</v>
      </c>
      <c r="H443" s="182" t="s">
        <v>566</v>
      </c>
    </row>
    <row r="444" spans="2:8" x14ac:dyDescent="0.25">
      <c r="B444" s="182">
        <v>302320</v>
      </c>
      <c r="C444" s="182">
        <v>20059</v>
      </c>
      <c r="D444" s="182" t="s">
        <v>10</v>
      </c>
      <c r="E444" s="1">
        <v>0.72837962962962965</v>
      </c>
      <c r="F444" s="1">
        <v>0.7283912037037038</v>
      </c>
      <c r="G444" s="182">
        <v>1</v>
      </c>
      <c r="H444" s="182">
        <v>11</v>
      </c>
    </row>
    <row r="445" spans="2:8" x14ac:dyDescent="0.25">
      <c r="B445" s="182">
        <v>302320</v>
      </c>
      <c r="C445" s="183">
        <v>20060</v>
      </c>
      <c r="D445" s="182" t="s">
        <v>621</v>
      </c>
      <c r="E445" s="1">
        <v>0.7283912037037038</v>
      </c>
      <c r="F445" s="1">
        <v>0.72841435185185188</v>
      </c>
      <c r="G445" s="182" t="s">
        <v>566</v>
      </c>
      <c r="H445" s="182" t="s">
        <v>566</v>
      </c>
    </row>
    <row r="446" spans="2:8" x14ac:dyDescent="0.25">
      <c r="B446" s="182">
        <v>302320</v>
      </c>
      <c r="C446" s="182">
        <v>20059</v>
      </c>
      <c r="D446" s="182" t="s">
        <v>10</v>
      </c>
      <c r="E446" s="1">
        <v>0.72841435185185188</v>
      </c>
      <c r="F446" s="1">
        <v>0.72843750000000007</v>
      </c>
      <c r="G446" s="182">
        <v>2</v>
      </c>
      <c r="H446" s="182">
        <v>11</v>
      </c>
    </row>
    <row r="447" spans="2:8" x14ac:dyDescent="0.25">
      <c r="B447" s="182">
        <v>302320</v>
      </c>
      <c r="C447" s="183">
        <v>20060</v>
      </c>
      <c r="D447" s="182" t="s">
        <v>621</v>
      </c>
      <c r="E447" s="1">
        <v>0.72843750000000007</v>
      </c>
      <c r="F447" s="1">
        <v>0.72846064814814815</v>
      </c>
      <c r="G447" s="182" t="s">
        <v>566</v>
      </c>
      <c r="H447" s="182" t="s">
        <v>566</v>
      </c>
    </row>
    <row r="448" spans="2:8" x14ac:dyDescent="0.25">
      <c r="B448" s="268">
        <v>302320</v>
      </c>
      <c r="C448" s="269">
        <v>20059</v>
      </c>
      <c r="D448" s="269" t="s">
        <v>10</v>
      </c>
      <c r="E448" s="270">
        <v>0.72846064814814815</v>
      </c>
      <c r="F448" s="271">
        <v>0.72857638888888887</v>
      </c>
      <c r="G448" s="182">
        <v>10</v>
      </c>
      <c r="H448" s="182">
        <v>11</v>
      </c>
    </row>
    <row r="449" spans="1:37" x14ac:dyDescent="0.25">
      <c r="B449" s="182">
        <v>302320</v>
      </c>
      <c r="C449" s="183">
        <v>20060</v>
      </c>
      <c r="D449" s="182" t="s">
        <v>621</v>
      </c>
      <c r="E449" s="1">
        <v>0.72857638888888887</v>
      </c>
      <c r="F449" s="1">
        <v>0.72857638888888887</v>
      </c>
      <c r="G449" s="182" t="s">
        <v>566</v>
      </c>
      <c r="H449" s="182" t="s">
        <v>566</v>
      </c>
    </row>
    <row r="450" spans="1:37" x14ac:dyDescent="0.25">
      <c r="B450" s="182">
        <v>302320</v>
      </c>
      <c r="C450" s="182">
        <v>20059</v>
      </c>
      <c r="D450" s="182" t="s">
        <v>10</v>
      </c>
      <c r="E450" s="1">
        <v>0.72868055555555555</v>
      </c>
      <c r="F450" s="1">
        <v>0.72871527777777778</v>
      </c>
      <c r="G450" s="182">
        <v>3</v>
      </c>
      <c r="H450" s="182">
        <v>11</v>
      </c>
    </row>
    <row r="451" spans="1:37" x14ac:dyDescent="0.25">
      <c r="B451" s="182">
        <v>302320</v>
      </c>
      <c r="C451" s="183">
        <v>20060</v>
      </c>
      <c r="D451" s="182" t="s">
        <v>621</v>
      </c>
      <c r="E451" s="1">
        <v>0.72871527777777778</v>
      </c>
      <c r="F451" s="1">
        <v>0.7287731481481482</v>
      </c>
      <c r="G451" s="182" t="s">
        <v>566</v>
      </c>
      <c r="H451" s="182" t="s">
        <v>566</v>
      </c>
    </row>
    <row r="452" spans="1:37" x14ac:dyDescent="0.25">
      <c r="B452" s="182">
        <v>302320</v>
      </c>
      <c r="C452" s="182">
        <v>20059</v>
      </c>
      <c r="D452" s="182" t="s">
        <v>10</v>
      </c>
      <c r="E452" s="1">
        <v>0.7287731481481482</v>
      </c>
      <c r="F452" s="1">
        <v>0.72879629629629628</v>
      </c>
      <c r="G452" s="182">
        <v>2</v>
      </c>
      <c r="H452" s="182">
        <v>11</v>
      </c>
    </row>
    <row r="453" spans="1:37" x14ac:dyDescent="0.25">
      <c r="B453" s="182">
        <v>302320</v>
      </c>
      <c r="C453" s="183">
        <v>20060</v>
      </c>
      <c r="D453" s="182" t="s">
        <v>621</v>
      </c>
      <c r="E453" s="1">
        <v>0.72879629629629628</v>
      </c>
      <c r="F453" s="1">
        <v>0.72879629629629628</v>
      </c>
      <c r="G453" s="182" t="s">
        <v>566</v>
      </c>
      <c r="H453" s="182" t="s">
        <v>566</v>
      </c>
    </row>
    <row r="454" spans="1:37" s="182" customFormat="1" x14ac:dyDescent="0.25">
      <c r="A454" s="40"/>
      <c r="AI454" s="489"/>
      <c r="AJ454" s="489"/>
    </row>
    <row r="455" spans="1:37" s="182" customFormat="1" x14ac:dyDescent="0.25">
      <c r="A455" s="40"/>
      <c r="AI455" s="489"/>
      <c r="AJ455" s="489"/>
    </row>
    <row r="456" spans="1:37" x14ac:dyDescent="0.25">
      <c r="A456" s="40">
        <v>42626</v>
      </c>
      <c r="B456" s="192">
        <v>302320</v>
      </c>
      <c r="C456" s="193">
        <v>20056</v>
      </c>
      <c r="D456" s="193" t="s">
        <v>9</v>
      </c>
      <c r="E456" s="194">
        <v>0.48754629629629626</v>
      </c>
      <c r="F456" s="195">
        <v>0.48754629629629626</v>
      </c>
      <c r="G456" s="182"/>
      <c r="H456" s="182"/>
      <c r="I456" s="210">
        <f>(F456-E456)*86400</f>
        <v>0</v>
      </c>
      <c r="J456" s="211">
        <f>L456*J457/L457</f>
        <v>62.624746450302403</v>
      </c>
      <c r="K456" s="211">
        <v>62.624746450302403</v>
      </c>
      <c r="L456" s="210">
        <v>43.08</v>
      </c>
      <c r="M456" s="38">
        <f>L456/K456*0.0113636*60</f>
        <v>0.46902598325582784</v>
      </c>
      <c r="N456" s="3">
        <f>K456</f>
        <v>62.624746450302403</v>
      </c>
      <c r="O456" s="3">
        <v>62.624746450302403</v>
      </c>
      <c r="P456" s="4">
        <f>O456/60</f>
        <v>1.0437457741717067</v>
      </c>
      <c r="Q456" s="264">
        <f>L456</f>
        <v>43.08</v>
      </c>
      <c r="R456" s="264">
        <v>43.08</v>
      </c>
      <c r="S456" s="264">
        <v>1</v>
      </c>
      <c r="T456" s="264">
        <v>1</v>
      </c>
      <c r="U456" s="264">
        <v>2</v>
      </c>
      <c r="V456" s="264">
        <v>59</v>
      </c>
      <c r="X456" s="4">
        <v>1.0437457741717067</v>
      </c>
      <c r="Y456" s="182">
        <v>43.08</v>
      </c>
      <c r="Z456" s="38">
        <v>0.46902598325582784</v>
      </c>
    </row>
    <row r="457" spans="1:37" x14ac:dyDescent="0.25">
      <c r="B457" s="196">
        <v>302320</v>
      </c>
      <c r="C457" s="197">
        <v>20052</v>
      </c>
      <c r="D457" s="197" t="s">
        <v>7</v>
      </c>
      <c r="E457" s="198">
        <v>0.4878703703703704</v>
      </c>
      <c r="F457" s="199">
        <v>0.48836805555555557</v>
      </c>
      <c r="G457" s="182"/>
      <c r="H457" s="182"/>
      <c r="I457" s="182">
        <f t="shared" ref="I457:I461" si="6">(F457-E457)*86400</f>
        <v>42.999999999998728</v>
      </c>
      <c r="J457" s="2">
        <f>(E458-E457)*86400</f>
        <v>42.999999999998728</v>
      </c>
      <c r="K457" s="182">
        <v>43</v>
      </c>
      <c r="L457" s="182">
        <v>29.58</v>
      </c>
      <c r="M457" s="38">
        <f t="shared" ref="M457:M462" si="7">L457/K457*0.0113636*60</f>
        <v>0.46902598325581391</v>
      </c>
      <c r="N457" s="3">
        <f t="shared" ref="N457:N462" si="8">N456+K457</f>
        <v>105.62474645030241</v>
      </c>
      <c r="O457" s="3">
        <v>105.62474645030241</v>
      </c>
      <c r="P457" s="4">
        <f t="shared" ref="P457:P462" si="9">O457/60</f>
        <v>1.7604124408383734</v>
      </c>
      <c r="Q457" s="182">
        <f t="shared" ref="Q457:Q462" si="10">Q456+L457</f>
        <v>72.66</v>
      </c>
      <c r="R457" s="182">
        <v>72.66</v>
      </c>
      <c r="S457" s="182">
        <v>2</v>
      </c>
      <c r="X457" s="4">
        <v>1.7604124408383734</v>
      </c>
      <c r="Y457" s="182">
        <v>72.66</v>
      </c>
      <c r="Z457" s="38">
        <v>0.46902598325581391</v>
      </c>
    </row>
    <row r="458" spans="1:37" x14ac:dyDescent="0.25">
      <c r="B458" s="196">
        <v>302320</v>
      </c>
      <c r="C458" s="197">
        <v>20035</v>
      </c>
      <c r="D458" s="197" t="s">
        <v>8</v>
      </c>
      <c r="E458" s="198">
        <v>0.48836805555555557</v>
      </c>
      <c r="F458" s="199">
        <v>0.48836805555555557</v>
      </c>
      <c r="G458" s="182"/>
      <c r="H458" s="182"/>
      <c r="I458" s="210">
        <f t="shared" si="6"/>
        <v>0</v>
      </c>
      <c r="J458" s="211">
        <f>(E459-E458)*86400</f>
        <v>88.000000000000966</v>
      </c>
      <c r="K458" s="210">
        <v>88</v>
      </c>
      <c r="L458" s="210">
        <v>58.96</v>
      </c>
      <c r="M458" s="38">
        <f t="shared" si="7"/>
        <v>0.45681672000000001</v>
      </c>
      <c r="N458" s="3">
        <f t="shared" si="8"/>
        <v>193.62474645030241</v>
      </c>
      <c r="O458" s="3">
        <v>193.62474645030241</v>
      </c>
      <c r="P458" s="4">
        <f t="shared" si="9"/>
        <v>3.2270791075050402</v>
      </c>
      <c r="Q458" s="182">
        <f t="shared" si="10"/>
        <v>131.62</v>
      </c>
      <c r="R458" s="182">
        <v>131.62</v>
      </c>
      <c r="S458" s="182">
        <v>3</v>
      </c>
      <c r="T458" s="173">
        <v>1</v>
      </c>
      <c r="U458" s="173">
        <v>2</v>
      </c>
      <c r="V458" s="173">
        <v>37</v>
      </c>
      <c r="X458" s="4">
        <v>3.2270791075050402</v>
      </c>
      <c r="Y458" s="182">
        <v>131.62</v>
      </c>
      <c r="Z458" s="38">
        <v>0.45681672000000001</v>
      </c>
    </row>
    <row r="459" spans="1:37" x14ac:dyDescent="0.25">
      <c r="B459" s="196">
        <v>302320</v>
      </c>
      <c r="C459" s="197">
        <v>20050</v>
      </c>
      <c r="D459" s="197" t="s">
        <v>12</v>
      </c>
      <c r="E459" s="198">
        <v>0.4893865740740741</v>
      </c>
      <c r="F459" s="199">
        <v>0.48976851851851855</v>
      </c>
      <c r="G459" s="182"/>
      <c r="H459" s="182"/>
      <c r="I459" s="182">
        <f t="shared" si="6"/>
        <v>33.000000000000362</v>
      </c>
      <c r="J459" s="2">
        <f>(E460-E459)*86400</f>
        <v>33.000000000000362</v>
      </c>
      <c r="K459" s="182">
        <v>33</v>
      </c>
      <c r="L459" s="182">
        <v>27.25</v>
      </c>
      <c r="M459" s="38">
        <f t="shared" si="7"/>
        <v>0.56301472727272728</v>
      </c>
      <c r="N459" s="3">
        <f t="shared" si="8"/>
        <v>226.62474645030241</v>
      </c>
      <c r="O459" s="3">
        <v>226.62474645030241</v>
      </c>
      <c r="P459" s="4">
        <f t="shared" si="9"/>
        <v>3.7770791075050401</v>
      </c>
      <c r="Q459" s="182">
        <f t="shared" si="10"/>
        <v>158.87</v>
      </c>
      <c r="R459" s="182">
        <v>158.87</v>
      </c>
      <c r="S459" s="182">
        <v>4</v>
      </c>
      <c r="X459" s="4">
        <v>3.7770791075050401</v>
      </c>
      <c r="Y459" s="182">
        <v>158.87</v>
      </c>
      <c r="Z459" s="38">
        <v>0.56301472727272728</v>
      </c>
    </row>
    <row r="460" spans="1:37" x14ac:dyDescent="0.25">
      <c r="B460" s="196">
        <v>302320</v>
      </c>
      <c r="C460" s="197">
        <v>20049</v>
      </c>
      <c r="D460" s="197" t="s">
        <v>13</v>
      </c>
      <c r="E460" s="198">
        <v>0.48976851851851855</v>
      </c>
      <c r="F460" s="199">
        <v>0.48976851851851855</v>
      </c>
      <c r="G460" s="182"/>
      <c r="H460" s="182"/>
      <c r="I460" s="210">
        <f t="shared" si="6"/>
        <v>0</v>
      </c>
      <c r="J460" s="211">
        <f>(E461-E460)*86400</f>
        <v>96.999999999997584</v>
      </c>
      <c r="K460" s="210">
        <v>97</v>
      </c>
      <c r="L460" s="210">
        <v>60.5</v>
      </c>
      <c r="M460" s="38">
        <f t="shared" si="7"/>
        <v>0.42525637113402059</v>
      </c>
      <c r="N460" s="3">
        <f t="shared" si="8"/>
        <v>323.62474645030238</v>
      </c>
      <c r="O460" s="3">
        <v>323.62474645030238</v>
      </c>
      <c r="P460" s="4">
        <f t="shared" si="9"/>
        <v>5.3937457741717063</v>
      </c>
      <c r="Q460" s="182">
        <f t="shared" si="10"/>
        <v>219.37</v>
      </c>
      <c r="R460" s="182">
        <v>219.37</v>
      </c>
      <c r="S460" s="182">
        <v>5</v>
      </c>
      <c r="T460" s="173">
        <v>1</v>
      </c>
      <c r="U460" s="173">
        <v>2</v>
      </c>
      <c r="V460" s="173">
        <v>45</v>
      </c>
      <c r="X460" s="4">
        <v>5.3937457741717063</v>
      </c>
      <c r="Y460" s="182">
        <v>219.37</v>
      </c>
      <c r="Z460" s="38">
        <v>0.42525637113402059</v>
      </c>
    </row>
    <row r="461" spans="1:37" x14ac:dyDescent="0.25">
      <c r="B461" s="196">
        <v>302320</v>
      </c>
      <c r="C461" s="197">
        <v>20044</v>
      </c>
      <c r="D461" s="197" t="s">
        <v>180</v>
      </c>
      <c r="E461" s="198">
        <v>0.4908912037037037</v>
      </c>
      <c r="F461" s="199">
        <v>0.4908912037037037</v>
      </c>
      <c r="G461" s="182"/>
      <c r="H461" s="182"/>
      <c r="I461" s="210">
        <f t="shared" si="6"/>
        <v>0</v>
      </c>
      <c r="J461" s="211">
        <f>(E462-E461)*86400</f>
        <v>624.99999999999864</v>
      </c>
      <c r="K461" s="210">
        <v>625</v>
      </c>
      <c r="L461" s="210">
        <v>41.67</v>
      </c>
      <c r="M461" s="38">
        <f t="shared" si="7"/>
        <v>4.5458036352000006E-2</v>
      </c>
      <c r="N461" s="3">
        <f t="shared" si="8"/>
        <v>948.62474645030238</v>
      </c>
      <c r="O461" s="3">
        <v>948.62474645030238</v>
      </c>
      <c r="P461" s="4">
        <f t="shared" si="9"/>
        <v>15.810412440838373</v>
      </c>
      <c r="Q461" s="182">
        <f t="shared" si="10"/>
        <v>261.04000000000002</v>
      </c>
      <c r="R461" s="182">
        <v>261.04000000000002</v>
      </c>
      <c r="S461" s="182">
        <v>6</v>
      </c>
      <c r="T461" s="173">
        <v>1</v>
      </c>
      <c r="U461" s="173">
        <v>2</v>
      </c>
      <c r="V461" s="173">
        <v>59</v>
      </c>
      <c r="X461" s="4">
        <v>15.810412440838373</v>
      </c>
      <c r="Y461" s="182">
        <v>261.04000000000002</v>
      </c>
      <c r="Z461" s="38">
        <v>4.5458036352000006E-2</v>
      </c>
    </row>
    <row r="462" spans="1:37" x14ac:dyDescent="0.25">
      <c r="B462" s="200">
        <v>302320</v>
      </c>
      <c r="C462" s="201">
        <v>20056</v>
      </c>
      <c r="D462" s="201" t="s">
        <v>9</v>
      </c>
      <c r="E462" s="202">
        <v>0.49812499999999998</v>
      </c>
      <c r="F462" s="203">
        <v>0.49812499999999998</v>
      </c>
      <c r="G462" s="182"/>
      <c r="H462" s="182"/>
      <c r="I462" s="210">
        <f>(F460-E460)*86400</f>
        <v>0</v>
      </c>
      <c r="J462" s="255">
        <f>L462*J461/L461</f>
        <v>554.9556035517146</v>
      </c>
      <c r="K462" s="255">
        <v>554.9556035517146</v>
      </c>
      <c r="L462" s="210">
        <v>37</v>
      </c>
      <c r="M462" s="38">
        <f t="shared" si="7"/>
        <v>4.5458036352000103E-2</v>
      </c>
      <c r="N462" s="3">
        <f t="shared" si="8"/>
        <v>1503.580350002017</v>
      </c>
      <c r="O462" s="3">
        <v>1503.580350002017</v>
      </c>
      <c r="P462" s="4">
        <f t="shared" si="9"/>
        <v>25.059672500033617</v>
      </c>
      <c r="Q462" s="182">
        <f t="shared" si="10"/>
        <v>298.04000000000002</v>
      </c>
      <c r="R462" s="182">
        <v>298.04000000000002</v>
      </c>
      <c r="S462" s="182">
        <v>7</v>
      </c>
      <c r="T462" s="173">
        <v>1</v>
      </c>
      <c r="U462" s="173">
        <v>2</v>
      </c>
      <c r="V462" s="173">
        <v>59</v>
      </c>
      <c r="X462" s="4">
        <v>25.059672500033617</v>
      </c>
      <c r="Y462" s="182">
        <v>298.04000000000002</v>
      </c>
      <c r="Z462" s="38">
        <v>4.5458036352000103E-2</v>
      </c>
      <c r="AC462" s="173">
        <v>302320</v>
      </c>
      <c r="AD462" s="173">
        <v>20060</v>
      </c>
      <c r="AE462" s="173">
        <v>42626</v>
      </c>
      <c r="AF462" s="173">
        <v>1</v>
      </c>
      <c r="AG462" s="486">
        <v>187.08</v>
      </c>
      <c r="AH462" s="173">
        <v>0.48754629629629626</v>
      </c>
      <c r="AI462" s="489" t="s">
        <v>820</v>
      </c>
      <c r="AJ462" s="489">
        <v>0.204683</v>
      </c>
      <c r="AK462" s="173">
        <v>0.49812499999999998</v>
      </c>
    </row>
    <row r="463" spans="1:37" x14ac:dyDescent="0.25">
      <c r="B463" s="182">
        <v>302320</v>
      </c>
      <c r="C463" s="183">
        <v>20060</v>
      </c>
      <c r="D463" s="182" t="s">
        <v>621</v>
      </c>
      <c r="E463" s="1">
        <v>0.50351851851851859</v>
      </c>
      <c r="F463" s="1">
        <v>0.50351851851851859</v>
      </c>
      <c r="G463" s="182" t="s">
        <v>566</v>
      </c>
      <c r="H463" s="182" t="s">
        <v>566</v>
      </c>
      <c r="M463" s="38">
        <f>AVERAGE(M457:M461)</f>
        <v>0.39191436760291232</v>
      </c>
    </row>
    <row r="464" spans="1:37" s="182" customFormat="1" x14ac:dyDescent="0.25">
      <c r="A464" s="40"/>
      <c r="AI464" s="489"/>
      <c r="AJ464" s="489"/>
    </row>
    <row r="465" spans="1:36" s="182" customFormat="1" x14ac:dyDescent="0.25">
      <c r="A465" s="40"/>
      <c r="AI465" s="489"/>
      <c r="AJ465" s="489"/>
    </row>
    <row r="466" spans="1:36" x14ac:dyDescent="0.25">
      <c r="A466" s="40">
        <v>42627</v>
      </c>
      <c r="B466" s="182">
        <v>302320</v>
      </c>
      <c r="C466" s="183">
        <v>20060</v>
      </c>
      <c r="D466" s="182" t="s">
        <v>621</v>
      </c>
      <c r="E466" s="1">
        <v>0.21915509259259258</v>
      </c>
      <c r="F466" s="1">
        <v>0.21915509259259258</v>
      </c>
      <c r="G466" s="182" t="s">
        <v>566</v>
      </c>
      <c r="H466" s="182" t="s">
        <v>566</v>
      </c>
    </row>
    <row r="467" spans="1:36" x14ac:dyDescent="0.25">
      <c r="B467" s="182">
        <v>302320</v>
      </c>
      <c r="C467" s="182">
        <v>20059</v>
      </c>
      <c r="D467" s="182" t="s">
        <v>10</v>
      </c>
      <c r="E467" s="1">
        <v>0.22700231481481481</v>
      </c>
      <c r="F467" s="1">
        <v>0.22702546296296297</v>
      </c>
      <c r="G467" s="182">
        <v>2</v>
      </c>
      <c r="H467" s="182" t="s">
        <v>581</v>
      </c>
    </row>
    <row r="468" spans="1:36" x14ac:dyDescent="0.25">
      <c r="B468" s="182">
        <v>302320</v>
      </c>
      <c r="C468" s="182">
        <v>20059</v>
      </c>
      <c r="D468" s="182" t="s">
        <v>10</v>
      </c>
      <c r="E468" s="1">
        <v>0.22702546296296297</v>
      </c>
      <c r="F468" s="1">
        <v>0.2270486111111111</v>
      </c>
      <c r="G468" s="182">
        <v>0</v>
      </c>
      <c r="H468" s="182">
        <v>11</v>
      </c>
    </row>
    <row r="469" spans="1:36" x14ac:dyDescent="0.25">
      <c r="B469" s="182">
        <v>302320</v>
      </c>
      <c r="C469" s="183">
        <v>20060</v>
      </c>
      <c r="D469" s="182" t="s">
        <v>621</v>
      </c>
      <c r="E469" s="1">
        <v>0.22702546296296297</v>
      </c>
      <c r="F469" s="1">
        <v>0.22702546296296297</v>
      </c>
      <c r="G469" s="182" t="s">
        <v>566</v>
      </c>
      <c r="H469" s="182" t="s">
        <v>566</v>
      </c>
    </row>
    <row r="470" spans="1:36" x14ac:dyDescent="0.25">
      <c r="B470" s="182">
        <v>302320</v>
      </c>
      <c r="C470" s="183">
        <v>20060</v>
      </c>
      <c r="D470" s="182" t="s">
        <v>621</v>
      </c>
      <c r="E470" s="1">
        <v>0.2270486111111111</v>
      </c>
      <c r="F470" s="1">
        <v>0.22709490740740743</v>
      </c>
      <c r="G470" s="182" t="s">
        <v>566</v>
      </c>
      <c r="H470" s="182" t="s">
        <v>566</v>
      </c>
    </row>
    <row r="471" spans="1:36" x14ac:dyDescent="0.25">
      <c r="B471" s="182">
        <v>302320</v>
      </c>
      <c r="C471" s="182">
        <v>20059</v>
      </c>
      <c r="D471" s="182" t="s">
        <v>10</v>
      </c>
      <c r="E471" s="1">
        <v>0.22709490740740743</v>
      </c>
      <c r="F471" s="1">
        <v>0.22712962962962965</v>
      </c>
      <c r="G471" s="182">
        <v>3</v>
      </c>
      <c r="H471" s="182">
        <v>11</v>
      </c>
    </row>
    <row r="472" spans="1:36" x14ac:dyDescent="0.25">
      <c r="B472" s="182">
        <v>302320</v>
      </c>
      <c r="C472" s="183">
        <v>20060</v>
      </c>
      <c r="D472" s="182" t="s">
        <v>621</v>
      </c>
      <c r="E472" s="1">
        <v>0.22712962962962965</v>
      </c>
      <c r="F472" s="1">
        <v>0.22712962962962965</v>
      </c>
      <c r="G472" s="182" t="s">
        <v>566</v>
      </c>
      <c r="H472" s="182" t="s">
        <v>566</v>
      </c>
    </row>
    <row r="473" spans="1:36" x14ac:dyDescent="0.25">
      <c r="B473" s="182">
        <v>302320</v>
      </c>
      <c r="C473" s="182">
        <v>20059</v>
      </c>
      <c r="D473" s="182" t="s">
        <v>10</v>
      </c>
      <c r="E473" s="1">
        <v>0.25091435185185185</v>
      </c>
      <c r="F473" s="1">
        <v>0.25092592592592594</v>
      </c>
      <c r="G473" s="182">
        <v>1</v>
      </c>
      <c r="H473" s="182">
        <v>11</v>
      </c>
    </row>
    <row r="474" spans="1:36" x14ac:dyDescent="0.25">
      <c r="B474" s="182">
        <v>302320</v>
      </c>
      <c r="C474" s="183">
        <v>20060</v>
      </c>
      <c r="D474" s="182" t="s">
        <v>621</v>
      </c>
      <c r="E474" s="1">
        <v>0.25092592592592594</v>
      </c>
      <c r="F474" s="1">
        <v>0.25096064814814817</v>
      </c>
      <c r="G474" s="182" t="s">
        <v>566</v>
      </c>
      <c r="H474" s="182" t="s">
        <v>566</v>
      </c>
    </row>
    <row r="475" spans="1:36" x14ac:dyDescent="0.25">
      <c r="B475" s="268">
        <v>302320</v>
      </c>
      <c r="C475" s="269">
        <v>20059</v>
      </c>
      <c r="D475" s="269" t="s">
        <v>10</v>
      </c>
      <c r="E475" s="270">
        <v>0.25096064814814817</v>
      </c>
      <c r="F475" s="271">
        <v>0.25096064814814817</v>
      </c>
      <c r="G475" s="182">
        <v>68</v>
      </c>
      <c r="H475" s="182">
        <v>11</v>
      </c>
    </row>
    <row r="476" spans="1:36" x14ac:dyDescent="0.25">
      <c r="B476" s="182">
        <v>302320</v>
      </c>
      <c r="C476" s="183">
        <v>20060</v>
      </c>
      <c r="D476" s="182" t="s">
        <v>621</v>
      </c>
      <c r="E476" s="1">
        <v>0.2517476851851852</v>
      </c>
      <c r="F476" s="1">
        <v>0.2517476851851852</v>
      </c>
      <c r="G476" s="182" t="s">
        <v>566</v>
      </c>
      <c r="H476" s="182" t="s">
        <v>566</v>
      </c>
    </row>
    <row r="477" spans="1:36" x14ac:dyDescent="0.25">
      <c r="B477" s="182">
        <v>302320</v>
      </c>
      <c r="C477" s="182">
        <v>20059</v>
      </c>
      <c r="D477" s="182" t="s">
        <v>10</v>
      </c>
      <c r="E477" s="1">
        <v>0.25609953703703703</v>
      </c>
      <c r="F477" s="1">
        <v>0.25611111111111112</v>
      </c>
      <c r="G477" s="182">
        <v>1</v>
      </c>
      <c r="H477" s="182">
        <v>11</v>
      </c>
    </row>
    <row r="478" spans="1:36" x14ac:dyDescent="0.25">
      <c r="B478" s="182">
        <v>302320</v>
      </c>
      <c r="C478" s="183">
        <v>20060</v>
      </c>
      <c r="D478" s="182" t="s">
        <v>621</v>
      </c>
      <c r="E478" s="1">
        <v>0.25611111111111112</v>
      </c>
      <c r="F478" s="1">
        <v>0.25614583333333335</v>
      </c>
      <c r="G478" s="182" t="s">
        <v>566</v>
      </c>
      <c r="H478" s="182" t="s">
        <v>566</v>
      </c>
    </row>
    <row r="479" spans="1:36" x14ac:dyDescent="0.25">
      <c r="B479" s="182">
        <v>302320</v>
      </c>
      <c r="C479" s="182">
        <v>20059</v>
      </c>
      <c r="D479" s="182" t="s">
        <v>10</v>
      </c>
      <c r="E479" s="1">
        <v>0.25614583333333335</v>
      </c>
      <c r="F479" s="1">
        <v>0.25615740740740739</v>
      </c>
      <c r="G479" s="182">
        <v>1</v>
      </c>
      <c r="H479" s="182">
        <v>11</v>
      </c>
    </row>
    <row r="480" spans="1:36" x14ac:dyDescent="0.25">
      <c r="B480" s="182">
        <v>302320</v>
      </c>
      <c r="C480" s="183">
        <v>20060</v>
      </c>
      <c r="D480" s="182" t="s">
        <v>621</v>
      </c>
      <c r="E480" s="1">
        <v>0.25615740740740739</v>
      </c>
      <c r="F480" s="1">
        <v>0.25615740740740739</v>
      </c>
      <c r="G480" s="182" t="s">
        <v>566</v>
      </c>
      <c r="H480" s="182" t="s">
        <v>566</v>
      </c>
    </row>
    <row r="481" spans="2:8" x14ac:dyDescent="0.25">
      <c r="B481" s="182">
        <v>302320</v>
      </c>
      <c r="C481" s="182">
        <v>20059</v>
      </c>
      <c r="D481" s="182" t="s">
        <v>10</v>
      </c>
      <c r="E481" s="1">
        <v>0.25854166666666667</v>
      </c>
      <c r="F481" s="1">
        <v>0.25855324074074076</v>
      </c>
      <c r="G481" s="182">
        <v>1</v>
      </c>
      <c r="H481" s="182">
        <v>11</v>
      </c>
    </row>
    <row r="482" spans="2:8" x14ac:dyDescent="0.25">
      <c r="B482" s="182">
        <v>302320</v>
      </c>
      <c r="C482" s="183">
        <v>20060</v>
      </c>
      <c r="D482" s="182" t="s">
        <v>621</v>
      </c>
      <c r="E482" s="1">
        <v>0.25855324074074076</v>
      </c>
      <c r="F482" s="1">
        <v>0.25858796296296299</v>
      </c>
      <c r="G482" s="182" t="s">
        <v>566</v>
      </c>
      <c r="H482" s="182" t="s">
        <v>566</v>
      </c>
    </row>
    <row r="483" spans="2:8" x14ac:dyDescent="0.25">
      <c r="B483" s="268">
        <v>302320</v>
      </c>
      <c r="C483" s="269">
        <v>20059</v>
      </c>
      <c r="D483" s="269" t="s">
        <v>10</v>
      </c>
      <c r="E483" s="270">
        <v>0.25858796296296299</v>
      </c>
      <c r="F483" s="271">
        <v>0.25858796296296299</v>
      </c>
      <c r="G483" s="182">
        <v>427</v>
      </c>
      <c r="H483" s="182">
        <v>11</v>
      </c>
    </row>
    <row r="484" spans="2:8" x14ac:dyDescent="0.25">
      <c r="B484" s="182">
        <v>302320</v>
      </c>
      <c r="C484" s="183">
        <v>20060</v>
      </c>
      <c r="D484" s="182" t="s">
        <v>621</v>
      </c>
      <c r="E484" s="1">
        <v>0.26353009259259258</v>
      </c>
      <c r="F484" s="1">
        <v>0.26353009259259258</v>
      </c>
      <c r="G484" s="182" t="s">
        <v>566</v>
      </c>
      <c r="H484" s="182" t="s">
        <v>566</v>
      </c>
    </row>
    <row r="485" spans="2:8" x14ac:dyDescent="0.25">
      <c r="B485" s="268">
        <v>302320</v>
      </c>
      <c r="C485" s="269">
        <v>20059</v>
      </c>
      <c r="D485" s="269" t="s">
        <v>10</v>
      </c>
      <c r="E485" s="270">
        <v>0.26476851851851851</v>
      </c>
      <c r="F485" s="271">
        <v>0.26476851851851851</v>
      </c>
      <c r="G485" s="182">
        <v>1032</v>
      </c>
      <c r="H485" s="182">
        <v>11</v>
      </c>
    </row>
    <row r="486" spans="2:8" x14ac:dyDescent="0.25">
      <c r="B486" s="182">
        <v>302320</v>
      </c>
      <c r="C486" s="183">
        <v>20060</v>
      </c>
      <c r="D486" s="182" t="s">
        <v>621</v>
      </c>
      <c r="E486" s="1">
        <v>0.27671296296296294</v>
      </c>
      <c r="F486" s="1">
        <v>0.27671296296296294</v>
      </c>
      <c r="G486" s="182" t="s">
        <v>566</v>
      </c>
      <c r="H486" s="182" t="s">
        <v>566</v>
      </c>
    </row>
    <row r="487" spans="2:8" x14ac:dyDescent="0.25">
      <c r="B487" s="182">
        <v>302320</v>
      </c>
      <c r="C487" s="182">
        <v>20059</v>
      </c>
      <c r="D487" s="182" t="s">
        <v>10</v>
      </c>
      <c r="E487" s="1">
        <v>0.2789814814814815</v>
      </c>
      <c r="F487" s="1">
        <v>0.27899305555555554</v>
      </c>
      <c r="G487" s="182">
        <v>1</v>
      </c>
      <c r="H487" s="182">
        <v>11</v>
      </c>
    </row>
    <row r="488" spans="2:8" x14ac:dyDescent="0.25">
      <c r="B488" s="182">
        <v>302320</v>
      </c>
      <c r="C488" s="183">
        <v>20060</v>
      </c>
      <c r="D488" s="182" t="s">
        <v>621</v>
      </c>
      <c r="E488" s="1">
        <v>0.27899305555555554</v>
      </c>
      <c r="F488" s="1">
        <v>0.27899305555555554</v>
      </c>
      <c r="G488" s="182" t="s">
        <v>566</v>
      </c>
      <c r="H488" s="182" t="s">
        <v>566</v>
      </c>
    </row>
    <row r="489" spans="2:8" x14ac:dyDescent="0.25">
      <c r="B489" s="182">
        <v>302320</v>
      </c>
      <c r="C489" s="182">
        <v>20059</v>
      </c>
      <c r="D489" s="182" t="s">
        <v>10</v>
      </c>
      <c r="E489" s="1">
        <v>0.27903935185185186</v>
      </c>
      <c r="F489" s="1">
        <v>0.27903935185185186</v>
      </c>
      <c r="G489" s="182">
        <v>0</v>
      </c>
      <c r="H489" s="182">
        <v>11</v>
      </c>
    </row>
    <row r="490" spans="2:8" x14ac:dyDescent="0.25">
      <c r="B490" s="182">
        <v>302320</v>
      </c>
      <c r="C490" s="183">
        <v>20060</v>
      </c>
      <c r="D490" s="182" t="s">
        <v>621</v>
      </c>
      <c r="E490" s="1">
        <v>0.27903935185185186</v>
      </c>
      <c r="F490" s="1">
        <v>0.2790509259259259</v>
      </c>
      <c r="G490" s="182" t="s">
        <v>566</v>
      </c>
      <c r="H490" s="182" t="s">
        <v>566</v>
      </c>
    </row>
    <row r="491" spans="2:8" x14ac:dyDescent="0.25">
      <c r="B491" s="182">
        <v>302320</v>
      </c>
      <c r="C491" s="182">
        <v>20059</v>
      </c>
      <c r="D491" s="182" t="s">
        <v>10</v>
      </c>
      <c r="E491" s="1">
        <v>0.2790509259259259</v>
      </c>
      <c r="F491" s="1">
        <v>0.27906249999999999</v>
      </c>
      <c r="G491" s="182">
        <v>1</v>
      </c>
      <c r="H491" s="182">
        <v>11</v>
      </c>
    </row>
    <row r="492" spans="2:8" x14ac:dyDescent="0.25">
      <c r="B492" s="182">
        <v>302320</v>
      </c>
      <c r="C492" s="183">
        <v>20060</v>
      </c>
      <c r="D492" s="182" t="s">
        <v>621</v>
      </c>
      <c r="E492" s="1">
        <v>0.27906249999999999</v>
      </c>
      <c r="F492" s="1">
        <v>0.27908564814814812</v>
      </c>
      <c r="G492" s="182" t="s">
        <v>566</v>
      </c>
      <c r="H492" s="182" t="s">
        <v>566</v>
      </c>
    </row>
    <row r="493" spans="2:8" x14ac:dyDescent="0.25">
      <c r="B493" s="182">
        <v>302320</v>
      </c>
      <c r="C493" s="182">
        <v>20059</v>
      </c>
      <c r="D493" s="182" t="s">
        <v>10</v>
      </c>
      <c r="E493" s="1">
        <v>0.27908564814814812</v>
      </c>
      <c r="F493" s="1">
        <v>0.27909722222222222</v>
      </c>
      <c r="G493" s="182">
        <v>1</v>
      </c>
      <c r="H493" s="182">
        <v>11</v>
      </c>
    </row>
    <row r="494" spans="2:8" x14ac:dyDescent="0.25">
      <c r="B494" s="182">
        <v>302320</v>
      </c>
      <c r="C494" s="183">
        <v>20060</v>
      </c>
      <c r="D494" s="182" t="s">
        <v>621</v>
      </c>
      <c r="E494" s="1">
        <v>0.27909722222222222</v>
      </c>
      <c r="F494" s="1">
        <v>0.27959490740740739</v>
      </c>
      <c r="G494" s="182" t="s">
        <v>566</v>
      </c>
      <c r="H494" s="182" t="s">
        <v>566</v>
      </c>
    </row>
    <row r="495" spans="2:8" x14ac:dyDescent="0.25">
      <c r="B495" s="182">
        <v>302320</v>
      </c>
      <c r="C495" s="182">
        <v>20059</v>
      </c>
      <c r="D495" s="182" t="s">
        <v>10</v>
      </c>
      <c r="E495" s="1">
        <v>0.27959490740740739</v>
      </c>
      <c r="F495" s="1">
        <v>0.27960648148148148</v>
      </c>
      <c r="G495" s="182">
        <v>1</v>
      </c>
      <c r="H495" s="182">
        <v>11</v>
      </c>
    </row>
    <row r="496" spans="2:8" x14ac:dyDescent="0.25">
      <c r="B496" s="182">
        <v>302320</v>
      </c>
      <c r="C496" s="183">
        <v>20060</v>
      </c>
      <c r="D496" s="182" t="s">
        <v>621</v>
      </c>
      <c r="E496" s="1">
        <v>0.27960648148148148</v>
      </c>
      <c r="F496" s="1">
        <v>0.27964120370370371</v>
      </c>
      <c r="G496" s="182" t="s">
        <v>566</v>
      </c>
      <c r="H496" s="182" t="s">
        <v>566</v>
      </c>
    </row>
    <row r="497" spans="2:26" x14ac:dyDescent="0.25">
      <c r="B497" s="182">
        <v>302320</v>
      </c>
      <c r="C497" s="182">
        <v>20059</v>
      </c>
      <c r="D497" s="182" t="s">
        <v>10</v>
      </c>
      <c r="E497" s="1">
        <v>0.27964120370370371</v>
      </c>
      <c r="F497" s="1">
        <v>0.27964120370370371</v>
      </c>
      <c r="G497" s="182">
        <v>7</v>
      </c>
      <c r="H497" s="182">
        <v>11</v>
      </c>
    </row>
    <row r="498" spans="2:26" x14ac:dyDescent="0.25">
      <c r="B498" s="182">
        <v>302320</v>
      </c>
      <c r="C498" s="183">
        <v>20060</v>
      </c>
      <c r="D498" s="182" t="s">
        <v>621</v>
      </c>
      <c r="E498" s="1">
        <v>0.27972222222222221</v>
      </c>
      <c r="F498" s="1">
        <v>0.27976851851851853</v>
      </c>
      <c r="G498" s="182" t="s">
        <v>566</v>
      </c>
      <c r="H498" s="182" t="s">
        <v>566</v>
      </c>
    </row>
    <row r="499" spans="2:26" x14ac:dyDescent="0.25">
      <c r="B499" s="268">
        <v>302320</v>
      </c>
      <c r="C499" s="269">
        <v>20059</v>
      </c>
      <c r="D499" s="269" t="s">
        <v>10</v>
      </c>
      <c r="E499" s="270">
        <v>0.27976851851851853</v>
      </c>
      <c r="F499" s="271">
        <v>0.27976851851851853</v>
      </c>
      <c r="G499" s="182">
        <v>221</v>
      </c>
      <c r="H499" s="182">
        <v>11</v>
      </c>
    </row>
    <row r="500" spans="2:26" x14ac:dyDescent="0.25">
      <c r="B500" s="182">
        <v>302320</v>
      </c>
      <c r="C500" s="183">
        <v>20060</v>
      </c>
      <c r="D500" s="182" t="s">
        <v>621</v>
      </c>
      <c r="E500" s="1">
        <v>0.28232638888888889</v>
      </c>
      <c r="F500" s="1">
        <v>0.28232638888888889</v>
      </c>
      <c r="G500" s="182" t="s">
        <v>566</v>
      </c>
      <c r="H500" s="182" t="s">
        <v>566</v>
      </c>
    </row>
    <row r="501" spans="2:26" x14ac:dyDescent="0.25">
      <c r="B501" s="182">
        <v>302320</v>
      </c>
      <c r="C501" s="182">
        <v>20059</v>
      </c>
      <c r="D501" s="182" t="s">
        <v>10</v>
      </c>
      <c r="E501" s="1">
        <v>0.2829861111111111</v>
      </c>
      <c r="F501" s="1">
        <v>0.28300925925925924</v>
      </c>
      <c r="G501" s="182">
        <v>2</v>
      </c>
      <c r="H501" s="182">
        <v>11</v>
      </c>
    </row>
    <row r="502" spans="2:26" x14ac:dyDescent="0.25">
      <c r="B502" s="182">
        <v>302320</v>
      </c>
      <c r="C502" s="183">
        <v>20060</v>
      </c>
      <c r="D502" s="182" t="s">
        <v>621</v>
      </c>
      <c r="E502" s="1">
        <v>0.28300925925925924</v>
      </c>
      <c r="F502" s="1">
        <v>0.28300925925925924</v>
      </c>
      <c r="G502" s="182" t="s">
        <v>566</v>
      </c>
      <c r="H502" s="182" t="s">
        <v>566</v>
      </c>
    </row>
    <row r="503" spans="2:26" x14ac:dyDescent="0.25">
      <c r="B503" s="182">
        <v>302320</v>
      </c>
      <c r="C503" s="182">
        <v>20059</v>
      </c>
      <c r="D503" s="182" t="s">
        <v>10</v>
      </c>
      <c r="E503" s="1">
        <v>0.28703703703703703</v>
      </c>
      <c r="F503" s="1">
        <v>0.28704861111111107</v>
      </c>
      <c r="G503" s="182">
        <v>1</v>
      </c>
      <c r="H503" s="182">
        <v>11</v>
      </c>
    </row>
    <row r="504" spans="2:26" x14ac:dyDescent="0.25">
      <c r="B504" s="182">
        <v>302320</v>
      </c>
      <c r="C504" s="183">
        <v>20060</v>
      </c>
      <c r="D504" s="182" t="s">
        <v>621</v>
      </c>
      <c r="E504" s="1">
        <v>0.28704861111111107</v>
      </c>
      <c r="F504" s="1">
        <v>0.28704861111111107</v>
      </c>
      <c r="G504" s="182" t="s">
        <v>566</v>
      </c>
      <c r="H504" s="182" t="s">
        <v>566</v>
      </c>
    </row>
    <row r="505" spans="2:26" x14ac:dyDescent="0.25">
      <c r="B505" s="182">
        <v>302320</v>
      </c>
      <c r="C505" s="182">
        <v>20059</v>
      </c>
      <c r="D505" s="182" t="s">
        <v>10</v>
      </c>
      <c r="E505" s="1">
        <v>0.31605324074074076</v>
      </c>
      <c r="F505" s="1">
        <v>0.31608796296296299</v>
      </c>
      <c r="G505" s="182">
        <v>3</v>
      </c>
      <c r="H505" s="182">
        <v>11</v>
      </c>
    </row>
    <row r="506" spans="2:26" x14ac:dyDescent="0.25">
      <c r="B506" s="182">
        <v>302320</v>
      </c>
      <c r="C506" s="183">
        <v>20060</v>
      </c>
      <c r="D506" s="182" t="s">
        <v>621</v>
      </c>
      <c r="E506" s="1">
        <v>0.31608796296296299</v>
      </c>
      <c r="F506" s="1">
        <v>0.31608796296296299</v>
      </c>
      <c r="G506" s="182" t="s">
        <v>566</v>
      </c>
      <c r="H506" s="182" t="s">
        <v>566</v>
      </c>
    </row>
    <row r="507" spans="2:26" x14ac:dyDescent="0.25">
      <c r="B507" s="192">
        <v>302320</v>
      </c>
      <c r="C507" s="193">
        <v>20059</v>
      </c>
      <c r="D507" s="193" t="s">
        <v>10</v>
      </c>
      <c r="E507" s="194">
        <v>0.3717361111111111</v>
      </c>
      <c r="F507" s="195">
        <v>0.3717361111111111</v>
      </c>
      <c r="G507" s="182"/>
      <c r="H507" s="182"/>
      <c r="I507" s="210">
        <f t="shared" ref="I507:I512" si="11">(F507-E507)*86400</f>
        <v>0</v>
      </c>
      <c r="J507" s="211">
        <f>L507*J508/L508</f>
        <v>58.02333333333349</v>
      </c>
      <c r="K507" s="211">
        <v>58.02333333333349</v>
      </c>
      <c r="L507" s="210">
        <v>40.17</v>
      </c>
      <c r="M507" s="38">
        <f t="shared" ref="M507:M513" si="12">L507/K507*0.0113636*60</f>
        <v>0.47202646153846028</v>
      </c>
      <c r="N507" s="3">
        <f>K507</f>
        <v>58.02333333333349</v>
      </c>
      <c r="O507" s="3">
        <v>58.02333333333349</v>
      </c>
      <c r="P507" s="4">
        <f>O507/60</f>
        <v>0.96705555555555811</v>
      </c>
      <c r="Q507" s="182">
        <f>L507</f>
        <v>40.17</v>
      </c>
      <c r="R507" s="182">
        <v>40.17</v>
      </c>
      <c r="S507" s="182">
        <v>1</v>
      </c>
      <c r="T507" s="173">
        <v>1</v>
      </c>
      <c r="U507" s="173">
        <v>2</v>
      </c>
      <c r="V507" s="173">
        <v>44</v>
      </c>
      <c r="X507" s="4">
        <v>0.96705555555555811</v>
      </c>
      <c r="Y507" s="182">
        <v>40.17</v>
      </c>
      <c r="Z507" s="38">
        <v>0.47202646153846028</v>
      </c>
    </row>
    <row r="508" spans="2:26" x14ac:dyDescent="0.25">
      <c r="B508" s="196">
        <v>302320</v>
      </c>
      <c r="C508" s="197">
        <v>20045</v>
      </c>
      <c r="D508" s="197" t="s">
        <v>14</v>
      </c>
      <c r="E508" s="198">
        <v>0.37270833333333336</v>
      </c>
      <c r="F508" s="199">
        <v>0.37270833333333336</v>
      </c>
      <c r="G508" s="182"/>
      <c r="H508" s="182"/>
      <c r="I508" s="182">
        <f t="shared" si="11"/>
        <v>0</v>
      </c>
      <c r="J508" s="2">
        <f>(E509-E508)*86400</f>
        <v>52.000000000000135</v>
      </c>
      <c r="K508" s="182">
        <v>52</v>
      </c>
      <c r="L508" s="182">
        <v>36</v>
      </c>
      <c r="M508" s="38">
        <f t="shared" si="12"/>
        <v>0.47202646153846151</v>
      </c>
      <c r="N508" s="3">
        <f t="shared" ref="N508:N513" si="13">N507+K508</f>
        <v>110.02333333333348</v>
      </c>
      <c r="O508" s="3">
        <v>110.02333333333348</v>
      </c>
      <c r="P508" s="4">
        <f t="shared" ref="P508:P513" si="14">O508/60</f>
        <v>1.8337222222222247</v>
      </c>
      <c r="Q508" s="182">
        <f t="shared" ref="Q508:Q513" si="15">Q507+L508</f>
        <v>76.17</v>
      </c>
      <c r="R508" s="182">
        <v>76.17</v>
      </c>
      <c r="S508" s="182">
        <v>2</v>
      </c>
      <c r="X508" s="4">
        <v>1.8337222222222247</v>
      </c>
      <c r="Y508" s="182">
        <v>76.17</v>
      </c>
      <c r="Z508" s="38">
        <v>0.47202646153846151</v>
      </c>
    </row>
    <row r="509" spans="2:26" x14ac:dyDescent="0.25">
      <c r="B509" s="196">
        <v>302320</v>
      </c>
      <c r="C509" s="197">
        <v>20049</v>
      </c>
      <c r="D509" s="197" t="s">
        <v>13</v>
      </c>
      <c r="E509" s="198">
        <v>0.37331018518518522</v>
      </c>
      <c r="F509" s="199">
        <v>0.37331018518518522</v>
      </c>
      <c r="G509" s="182"/>
      <c r="H509" s="182"/>
      <c r="I509" s="210">
        <f t="shared" si="11"/>
        <v>0</v>
      </c>
      <c r="J509" s="211">
        <f>(E510-E509)*86400</f>
        <v>86.999999999999204</v>
      </c>
      <c r="K509" s="210">
        <v>87</v>
      </c>
      <c r="L509" s="210">
        <v>62.42</v>
      </c>
      <c r="M509" s="38">
        <f t="shared" si="12"/>
        <v>0.48918338758620689</v>
      </c>
      <c r="N509" s="3">
        <f t="shared" si="13"/>
        <v>197.02333333333348</v>
      </c>
      <c r="O509" s="3">
        <v>197.02333333333348</v>
      </c>
      <c r="P509" s="4">
        <f t="shared" si="14"/>
        <v>3.2837222222222247</v>
      </c>
      <c r="Q509" s="182">
        <f t="shared" si="15"/>
        <v>138.59</v>
      </c>
      <c r="R509" s="182">
        <v>138.59</v>
      </c>
      <c r="S509" s="182">
        <v>3</v>
      </c>
      <c r="T509" s="173">
        <v>1</v>
      </c>
      <c r="U509" s="173">
        <v>2</v>
      </c>
      <c r="V509" s="173">
        <v>50</v>
      </c>
      <c r="X509" s="4">
        <v>3.2837222222222247</v>
      </c>
      <c r="Y509" s="182">
        <v>138.59</v>
      </c>
      <c r="Z509" s="38">
        <v>0.48918338758620689</v>
      </c>
    </row>
    <row r="510" spans="2:26" x14ac:dyDescent="0.25">
      <c r="B510" s="196">
        <v>302320</v>
      </c>
      <c r="C510" s="197">
        <v>20037</v>
      </c>
      <c r="D510" s="197" t="s">
        <v>8</v>
      </c>
      <c r="E510" s="198">
        <v>0.37431712962962965</v>
      </c>
      <c r="F510" s="199">
        <v>0.37461805555555555</v>
      </c>
      <c r="G510" s="182"/>
      <c r="H510" s="182"/>
      <c r="I510" s="182">
        <f t="shared" si="11"/>
        <v>25.999999999997669</v>
      </c>
      <c r="J510" s="2">
        <f>(E511-E510)*86400</f>
        <v>25.999999999997669</v>
      </c>
      <c r="K510" s="182">
        <v>26</v>
      </c>
      <c r="L510" s="182">
        <v>23.79</v>
      </c>
      <c r="M510" s="38">
        <f t="shared" si="12"/>
        <v>0.62386163999999988</v>
      </c>
      <c r="N510" s="3">
        <f t="shared" si="13"/>
        <v>223.02333333333348</v>
      </c>
      <c r="O510" s="3">
        <v>223.02333333333348</v>
      </c>
      <c r="P510" s="4">
        <f t="shared" si="14"/>
        <v>3.7170555555555582</v>
      </c>
      <c r="Q510" s="182">
        <f t="shared" si="15"/>
        <v>162.38</v>
      </c>
      <c r="R510" s="182">
        <v>162.38</v>
      </c>
      <c r="S510" s="182">
        <v>4</v>
      </c>
      <c r="X510" s="4">
        <v>3.7170555555555582</v>
      </c>
      <c r="Y510" s="182">
        <v>162.38</v>
      </c>
      <c r="Z510" s="38">
        <v>0.62386163999999988</v>
      </c>
    </row>
    <row r="511" spans="2:26" x14ac:dyDescent="0.25">
      <c r="B511" s="196">
        <v>302320</v>
      </c>
      <c r="C511" s="197">
        <v>20035</v>
      </c>
      <c r="D511" s="197" t="s">
        <v>8</v>
      </c>
      <c r="E511" s="198">
        <v>0.37461805555555555</v>
      </c>
      <c r="F511" s="199">
        <v>0.37461805555555555</v>
      </c>
      <c r="G511" s="182"/>
      <c r="H511" s="182"/>
      <c r="I511" s="182">
        <f t="shared" si="11"/>
        <v>0</v>
      </c>
      <c r="J511" s="2">
        <f>(E512-E511)*86400</f>
        <v>277.00000000000171</v>
      </c>
      <c r="K511" s="182">
        <v>277</v>
      </c>
      <c r="L511" s="182">
        <v>29.58</v>
      </c>
      <c r="M511" s="38">
        <f t="shared" si="12"/>
        <v>7.2809087653429597E-2</v>
      </c>
      <c r="N511" s="3">
        <f t="shared" si="13"/>
        <v>500.02333333333348</v>
      </c>
      <c r="O511" s="3">
        <v>500.02333333333348</v>
      </c>
      <c r="P511" s="4">
        <f t="shared" si="14"/>
        <v>8.3337222222222245</v>
      </c>
      <c r="Q511" s="182">
        <f t="shared" si="15"/>
        <v>191.95999999999998</v>
      </c>
      <c r="R511" s="182">
        <v>191.95999999999998</v>
      </c>
      <c r="S511" s="182">
        <v>5</v>
      </c>
      <c r="X511" s="4">
        <v>8.3337222222222245</v>
      </c>
      <c r="Y511" s="182">
        <v>191.95999999999998</v>
      </c>
      <c r="Z511" s="38">
        <v>7.2809087653429597E-2</v>
      </c>
    </row>
    <row r="512" spans="2:26" x14ac:dyDescent="0.25">
      <c r="B512" s="196">
        <v>302320</v>
      </c>
      <c r="C512" s="197">
        <v>20052</v>
      </c>
      <c r="D512" s="197" t="s">
        <v>7</v>
      </c>
      <c r="E512" s="198">
        <v>0.37782407407407409</v>
      </c>
      <c r="F512" s="199">
        <v>0.37819444444444444</v>
      </c>
      <c r="G512" s="182"/>
      <c r="H512" s="182"/>
      <c r="I512" s="182">
        <f t="shared" si="11"/>
        <v>31.999999999998607</v>
      </c>
      <c r="J512" s="2">
        <f>(E513-E512)*86400</f>
        <v>31.999999999998607</v>
      </c>
      <c r="K512" s="182">
        <v>32</v>
      </c>
      <c r="L512" s="182">
        <v>28.08</v>
      </c>
      <c r="M512" s="38">
        <f t="shared" si="12"/>
        <v>0.59829354000000001</v>
      </c>
      <c r="N512" s="3">
        <f t="shared" si="13"/>
        <v>532.02333333333354</v>
      </c>
      <c r="O512" s="3">
        <v>532.02333333333354</v>
      </c>
      <c r="P512" s="4">
        <f t="shared" si="14"/>
        <v>8.8670555555555595</v>
      </c>
      <c r="Q512" s="182">
        <f t="shared" si="15"/>
        <v>220.03999999999996</v>
      </c>
      <c r="R512" s="182">
        <v>220.03999999999996</v>
      </c>
      <c r="S512" s="182">
        <v>6</v>
      </c>
      <c r="X512" s="4">
        <v>8.8670555555555595</v>
      </c>
      <c r="Y512" s="182">
        <v>220.03999999999996</v>
      </c>
      <c r="Z512" s="38">
        <v>0.59829354000000001</v>
      </c>
    </row>
    <row r="513" spans="2:37" x14ac:dyDescent="0.25">
      <c r="B513" s="200">
        <v>302320</v>
      </c>
      <c r="C513" s="201">
        <v>20056</v>
      </c>
      <c r="D513" s="201" t="s">
        <v>9</v>
      </c>
      <c r="E513" s="202">
        <v>0.37819444444444444</v>
      </c>
      <c r="F513" s="203">
        <v>0.37819444444444444</v>
      </c>
      <c r="G513" s="182"/>
      <c r="H513" s="182"/>
      <c r="I513" s="210">
        <f>(F511-E511)*86400</f>
        <v>0</v>
      </c>
      <c r="J513" s="255">
        <f>L513*J512/L512</f>
        <v>42.165242165240329</v>
      </c>
      <c r="K513" s="255">
        <v>42.165242165240329</v>
      </c>
      <c r="L513" s="210">
        <v>37</v>
      </c>
      <c r="M513" s="38">
        <f t="shared" si="12"/>
        <v>0.5982935400000261</v>
      </c>
      <c r="N513" s="3">
        <f t="shared" si="13"/>
        <v>574.18857549857387</v>
      </c>
      <c r="O513" s="3">
        <v>574.18857549857387</v>
      </c>
      <c r="P513" s="4">
        <f t="shared" si="14"/>
        <v>9.5698095916428976</v>
      </c>
      <c r="Q513" s="182">
        <f t="shared" si="15"/>
        <v>257.03999999999996</v>
      </c>
      <c r="R513" s="182">
        <v>257.03999999999996</v>
      </c>
      <c r="T513" s="173">
        <v>1</v>
      </c>
      <c r="U513" s="173">
        <v>2</v>
      </c>
      <c r="V513" s="173">
        <v>59</v>
      </c>
      <c r="X513" s="4">
        <v>9.5698095916428976</v>
      </c>
      <c r="Y513" s="182">
        <v>257.03999999999996</v>
      </c>
      <c r="Z513" s="38">
        <v>0.5982935400000261</v>
      </c>
      <c r="AC513" s="483">
        <v>302320</v>
      </c>
      <c r="AD513" s="483">
        <v>20060</v>
      </c>
      <c r="AE513" s="485">
        <v>42627</v>
      </c>
      <c r="AF513" s="483">
        <v>1</v>
      </c>
      <c r="AG513" s="486">
        <v>220.04</v>
      </c>
      <c r="AH513" s="381">
        <v>0.3717361111111111</v>
      </c>
      <c r="AI513" s="489" t="s">
        <v>819</v>
      </c>
      <c r="AJ513" s="489">
        <v>0.39433699999999999</v>
      </c>
      <c r="AK513" s="381">
        <v>0.37819444444444444</v>
      </c>
    </row>
    <row r="514" spans="2:37" x14ac:dyDescent="0.25">
      <c r="B514" s="182">
        <v>302320</v>
      </c>
      <c r="C514" s="183">
        <v>20060</v>
      </c>
      <c r="D514" s="182" t="s">
        <v>621</v>
      </c>
      <c r="E514" s="1">
        <v>0.39165509259259257</v>
      </c>
      <c r="F514" s="1">
        <v>0.39165509259259257</v>
      </c>
      <c r="G514" s="182" t="s">
        <v>566</v>
      </c>
      <c r="H514" s="182" t="s">
        <v>566</v>
      </c>
      <c r="M514" s="38">
        <f>AVERAGE(M508:M512)</f>
        <v>0.4512348233556196</v>
      </c>
    </row>
    <row r="515" spans="2:37" x14ac:dyDescent="0.25">
      <c r="B515" s="182">
        <v>302320</v>
      </c>
      <c r="C515" s="182">
        <v>20059</v>
      </c>
      <c r="D515" s="182" t="s">
        <v>10</v>
      </c>
      <c r="E515" s="1">
        <v>0.41843750000000002</v>
      </c>
      <c r="F515" s="1">
        <v>0.41844907407407406</v>
      </c>
      <c r="G515" s="182">
        <v>1</v>
      </c>
      <c r="H515" s="182">
        <v>11</v>
      </c>
    </row>
    <row r="516" spans="2:37" x14ac:dyDescent="0.25">
      <c r="B516" s="182">
        <v>302320</v>
      </c>
      <c r="C516" s="183">
        <v>20060</v>
      </c>
      <c r="D516" s="182" t="s">
        <v>621</v>
      </c>
      <c r="E516" s="1">
        <v>0.41844907407407406</v>
      </c>
      <c r="F516" s="1">
        <v>0.41849537037037038</v>
      </c>
      <c r="G516" s="182" t="s">
        <v>566</v>
      </c>
      <c r="H516" s="182" t="s">
        <v>566</v>
      </c>
    </row>
    <row r="517" spans="2:37" x14ac:dyDescent="0.25">
      <c r="B517" s="182">
        <v>302320</v>
      </c>
      <c r="C517" s="182">
        <v>20059</v>
      </c>
      <c r="D517" s="182" t="s">
        <v>10</v>
      </c>
      <c r="E517" s="1">
        <v>0.41849537037037038</v>
      </c>
      <c r="F517" s="1">
        <v>0.41853009259259261</v>
      </c>
      <c r="G517" s="182">
        <v>3</v>
      </c>
      <c r="H517" s="182">
        <v>11</v>
      </c>
    </row>
    <row r="518" spans="2:37" x14ac:dyDescent="0.25">
      <c r="B518" s="182">
        <v>302320</v>
      </c>
      <c r="C518" s="183">
        <v>20060</v>
      </c>
      <c r="D518" s="182" t="s">
        <v>621</v>
      </c>
      <c r="E518" s="1">
        <v>0.41853009259259261</v>
      </c>
      <c r="F518" s="1">
        <v>0.41859953703703701</v>
      </c>
      <c r="G518" s="182" t="s">
        <v>566</v>
      </c>
      <c r="H518" s="182" t="s">
        <v>566</v>
      </c>
    </row>
    <row r="519" spans="2:37" x14ac:dyDescent="0.25">
      <c r="B519" s="182">
        <v>302320</v>
      </c>
      <c r="C519" s="182">
        <v>20059</v>
      </c>
      <c r="D519" s="182" t="s">
        <v>10</v>
      </c>
      <c r="E519" s="1">
        <v>0.41859953703703701</v>
      </c>
      <c r="F519" s="1">
        <v>0.41859953703703701</v>
      </c>
      <c r="G519" s="182">
        <v>3</v>
      </c>
      <c r="H519" s="182">
        <v>11</v>
      </c>
    </row>
    <row r="520" spans="2:37" x14ac:dyDescent="0.25">
      <c r="B520" s="182">
        <v>302320</v>
      </c>
      <c r="C520" s="183">
        <v>20060</v>
      </c>
      <c r="D520" s="182" t="s">
        <v>621</v>
      </c>
      <c r="E520" s="1">
        <v>0.41863425925925929</v>
      </c>
      <c r="F520" s="1">
        <v>0.41863425925925929</v>
      </c>
      <c r="G520" s="182" t="s">
        <v>566</v>
      </c>
      <c r="H520" s="182" t="s">
        <v>566</v>
      </c>
    </row>
    <row r="521" spans="2:37" x14ac:dyDescent="0.25">
      <c r="B521" s="182">
        <v>302320</v>
      </c>
      <c r="C521" s="182">
        <v>15051</v>
      </c>
      <c r="D521" s="182" t="s">
        <v>167</v>
      </c>
      <c r="E521" s="1">
        <v>0.42190972222222217</v>
      </c>
      <c r="F521" s="1">
        <v>0.42190972222222217</v>
      </c>
      <c r="G521" s="182" t="s">
        <v>566</v>
      </c>
      <c r="H521" s="182" t="s">
        <v>566</v>
      </c>
    </row>
    <row r="522" spans="2:37" x14ac:dyDescent="0.25">
      <c r="B522" s="182">
        <v>302320</v>
      </c>
      <c r="C522" s="182">
        <v>15052</v>
      </c>
      <c r="D522" s="182" t="s">
        <v>35</v>
      </c>
      <c r="E522" s="1">
        <v>0.42934027777777778</v>
      </c>
      <c r="F522" s="1">
        <v>0.42950231481481477</v>
      </c>
      <c r="G522" s="182" t="s">
        <v>566</v>
      </c>
      <c r="H522" s="182" t="s">
        <v>566</v>
      </c>
    </row>
    <row r="523" spans="2:37" x14ac:dyDescent="0.25">
      <c r="B523" s="182">
        <v>302320</v>
      </c>
      <c r="C523" s="182">
        <v>15047</v>
      </c>
      <c r="D523" s="182" t="s">
        <v>445</v>
      </c>
      <c r="E523" s="1">
        <v>0.42950231481481477</v>
      </c>
      <c r="F523" s="1">
        <v>0.42954861111111109</v>
      </c>
      <c r="G523" s="182" t="s">
        <v>566</v>
      </c>
      <c r="H523" s="182" t="s">
        <v>566</v>
      </c>
    </row>
    <row r="524" spans="2:37" x14ac:dyDescent="0.25">
      <c r="B524" s="182">
        <v>302320</v>
      </c>
      <c r="C524" s="182">
        <v>15049</v>
      </c>
      <c r="D524" s="182" t="s">
        <v>158</v>
      </c>
      <c r="E524" s="1">
        <v>0.42954861111111109</v>
      </c>
      <c r="F524" s="1">
        <v>0.42961805555555554</v>
      </c>
      <c r="G524" s="182" t="s">
        <v>566</v>
      </c>
      <c r="H524" s="182" t="s">
        <v>566</v>
      </c>
    </row>
    <row r="525" spans="2:37" x14ac:dyDescent="0.25">
      <c r="B525" s="182">
        <v>302320</v>
      </c>
      <c r="C525" s="182">
        <v>15050</v>
      </c>
      <c r="D525" s="182" t="s">
        <v>159</v>
      </c>
      <c r="E525" s="1">
        <v>0.42961805555555554</v>
      </c>
      <c r="F525" s="1">
        <v>0.42961805555555554</v>
      </c>
      <c r="G525" s="182" t="s">
        <v>566</v>
      </c>
      <c r="H525" s="182" t="s">
        <v>566</v>
      </c>
    </row>
    <row r="526" spans="2:37" x14ac:dyDescent="0.25">
      <c r="B526" s="182">
        <v>302320</v>
      </c>
      <c r="C526" s="182">
        <v>15081</v>
      </c>
      <c r="D526" s="182" t="s">
        <v>160</v>
      </c>
      <c r="E526" s="1">
        <v>0.42976851851851849</v>
      </c>
      <c r="F526" s="1">
        <v>0.42987268518518523</v>
      </c>
      <c r="G526" s="182" t="s">
        <v>566</v>
      </c>
      <c r="H526" s="182" t="s">
        <v>566</v>
      </c>
    </row>
    <row r="527" spans="2:37" x14ac:dyDescent="0.25">
      <c r="B527" s="182">
        <v>302320</v>
      </c>
      <c r="C527" s="182">
        <v>15077</v>
      </c>
      <c r="D527" s="182" t="s">
        <v>162</v>
      </c>
      <c r="E527" s="1">
        <v>0.42987268518518523</v>
      </c>
      <c r="F527" s="1">
        <v>0.42995370370370373</v>
      </c>
      <c r="G527" s="182" t="s">
        <v>566</v>
      </c>
      <c r="H527" s="182" t="s">
        <v>566</v>
      </c>
    </row>
    <row r="528" spans="2:37" x14ac:dyDescent="0.25">
      <c r="B528" s="182">
        <v>302320</v>
      </c>
      <c r="C528" s="182">
        <v>15097</v>
      </c>
      <c r="D528" s="182" t="s">
        <v>443</v>
      </c>
      <c r="E528" s="1">
        <v>0.42995370370370373</v>
      </c>
      <c r="F528" s="1">
        <v>0.43003472222222222</v>
      </c>
      <c r="G528" s="182" t="s">
        <v>566</v>
      </c>
      <c r="H528" s="182" t="s">
        <v>566</v>
      </c>
    </row>
    <row r="529" spans="2:8" x14ac:dyDescent="0.25">
      <c r="B529" s="182">
        <v>302320</v>
      </c>
      <c r="C529" s="182">
        <v>15103</v>
      </c>
      <c r="D529" s="182" t="s">
        <v>428</v>
      </c>
      <c r="E529" s="1">
        <v>0.43003472222222222</v>
      </c>
      <c r="F529" s="1">
        <v>0.43016203703703698</v>
      </c>
      <c r="G529" s="182" t="s">
        <v>566</v>
      </c>
      <c r="H529" s="182" t="s">
        <v>566</v>
      </c>
    </row>
    <row r="530" spans="2:8" x14ac:dyDescent="0.25">
      <c r="B530" s="182">
        <v>302320</v>
      </c>
      <c r="C530" s="182">
        <v>15107</v>
      </c>
      <c r="D530" s="182" t="s">
        <v>417</v>
      </c>
      <c r="E530" s="1">
        <v>0.43016203703703698</v>
      </c>
      <c r="F530" s="1">
        <v>0.43019675925925926</v>
      </c>
      <c r="G530" s="182" t="s">
        <v>566</v>
      </c>
      <c r="H530" s="182" t="s">
        <v>566</v>
      </c>
    </row>
    <row r="531" spans="2:8" x14ac:dyDescent="0.25">
      <c r="B531" s="182">
        <v>302320</v>
      </c>
      <c r="C531" s="182">
        <v>15136</v>
      </c>
      <c r="D531" s="182" t="s">
        <v>418</v>
      </c>
      <c r="E531" s="1">
        <v>0.43019675925925926</v>
      </c>
      <c r="F531" s="1">
        <v>0.43035879629629631</v>
      </c>
      <c r="G531" s="182" t="s">
        <v>566</v>
      </c>
      <c r="H531" s="182" t="s">
        <v>566</v>
      </c>
    </row>
    <row r="532" spans="2:8" x14ac:dyDescent="0.25">
      <c r="B532" s="182">
        <v>302320</v>
      </c>
      <c r="C532" s="182">
        <v>15143</v>
      </c>
      <c r="D532" s="182" t="s">
        <v>419</v>
      </c>
      <c r="E532" s="1">
        <v>0.43035879629629631</v>
      </c>
      <c r="F532" s="1">
        <v>0.43039351851851854</v>
      </c>
      <c r="G532" s="182" t="s">
        <v>566</v>
      </c>
      <c r="H532" s="182" t="s">
        <v>566</v>
      </c>
    </row>
    <row r="533" spans="2:8" x14ac:dyDescent="0.25">
      <c r="B533" s="182">
        <v>302320</v>
      </c>
      <c r="C533" s="182">
        <v>15145</v>
      </c>
      <c r="D533" s="182" t="s">
        <v>427</v>
      </c>
      <c r="E533" s="1">
        <v>0.43039351851851854</v>
      </c>
      <c r="F533" s="1">
        <v>0.43039351851851854</v>
      </c>
      <c r="G533" s="182" t="s">
        <v>566</v>
      </c>
      <c r="H533" s="182" t="s">
        <v>566</v>
      </c>
    </row>
    <row r="534" spans="2:8" x14ac:dyDescent="0.25">
      <c r="B534" s="182">
        <v>302320</v>
      </c>
      <c r="C534" s="182">
        <v>15230</v>
      </c>
      <c r="D534" s="182" t="s">
        <v>422</v>
      </c>
      <c r="E534" s="1">
        <v>0.4306018518518519</v>
      </c>
      <c r="F534" s="1">
        <v>0.43069444444444444</v>
      </c>
      <c r="G534" s="182" t="s">
        <v>566</v>
      </c>
      <c r="H534" s="182" t="s">
        <v>566</v>
      </c>
    </row>
    <row r="535" spans="2:8" x14ac:dyDescent="0.25">
      <c r="B535" s="182">
        <v>302320</v>
      </c>
      <c r="C535" s="182">
        <v>15157</v>
      </c>
      <c r="D535" s="182" t="s">
        <v>426</v>
      </c>
      <c r="E535" s="1">
        <v>0.43069444444444444</v>
      </c>
      <c r="F535" s="1">
        <v>0.43086805555555552</v>
      </c>
      <c r="G535" s="182" t="s">
        <v>566</v>
      </c>
      <c r="H535" s="182" t="s">
        <v>566</v>
      </c>
    </row>
    <row r="536" spans="2:8" x14ac:dyDescent="0.25">
      <c r="B536" s="182">
        <v>302320</v>
      </c>
      <c r="C536" s="182">
        <v>15222</v>
      </c>
      <c r="D536" s="182" t="s">
        <v>424</v>
      </c>
      <c r="E536" s="1">
        <v>0.43086805555555552</v>
      </c>
      <c r="F536" s="1">
        <v>0.43089120370370365</v>
      </c>
      <c r="G536" s="182" t="s">
        <v>566</v>
      </c>
      <c r="H536" s="182" t="s">
        <v>566</v>
      </c>
    </row>
    <row r="537" spans="2:8" x14ac:dyDescent="0.25">
      <c r="B537" s="182">
        <v>302320</v>
      </c>
      <c r="C537" s="182">
        <v>15160</v>
      </c>
      <c r="D537" s="182" t="s">
        <v>615</v>
      </c>
      <c r="E537" s="1">
        <v>0.43089120370370365</v>
      </c>
      <c r="F537" s="1">
        <v>0.43089120370370365</v>
      </c>
      <c r="G537" s="182" t="s">
        <v>566</v>
      </c>
      <c r="H537" s="182" t="s">
        <v>566</v>
      </c>
    </row>
    <row r="538" spans="2:8" x14ac:dyDescent="0.25">
      <c r="B538" s="182">
        <v>302320</v>
      </c>
      <c r="C538" s="182">
        <v>15408</v>
      </c>
      <c r="D538" s="182" t="s">
        <v>612</v>
      </c>
      <c r="E538" s="1">
        <v>0.43118055555555551</v>
      </c>
      <c r="F538" s="1">
        <v>0.43118055555555551</v>
      </c>
      <c r="G538" s="182" t="s">
        <v>566</v>
      </c>
      <c r="H538" s="182" t="s">
        <v>566</v>
      </c>
    </row>
    <row r="539" spans="2:8" x14ac:dyDescent="0.25">
      <c r="B539" s="182">
        <v>302320</v>
      </c>
      <c r="C539" s="182">
        <v>15240</v>
      </c>
      <c r="D539" s="182" t="s">
        <v>614</v>
      </c>
      <c r="E539" s="1">
        <v>0.44144675925925925</v>
      </c>
      <c r="F539" s="1">
        <v>0.44149305555555557</v>
      </c>
      <c r="G539" s="182" t="s">
        <v>566</v>
      </c>
      <c r="H539" s="182" t="s">
        <v>566</v>
      </c>
    </row>
    <row r="540" spans="2:8" x14ac:dyDescent="0.25">
      <c r="B540" s="182">
        <v>302320</v>
      </c>
      <c r="C540" s="182">
        <v>15411</v>
      </c>
      <c r="D540" s="182" t="s">
        <v>612</v>
      </c>
      <c r="E540" s="1">
        <v>0.44149305555555557</v>
      </c>
      <c r="F540" s="1">
        <v>0.44149305555555557</v>
      </c>
      <c r="G540" s="182" t="s">
        <v>566</v>
      </c>
      <c r="H540" s="182" t="s">
        <v>566</v>
      </c>
    </row>
    <row r="541" spans="2:8" x14ac:dyDescent="0.25">
      <c r="B541" s="182">
        <v>302320</v>
      </c>
      <c r="C541" s="182">
        <v>15240</v>
      </c>
      <c r="D541" s="182" t="s">
        <v>614</v>
      </c>
      <c r="E541" s="1">
        <v>0.44324074074074077</v>
      </c>
      <c r="F541" s="1">
        <v>0.44331018518518522</v>
      </c>
      <c r="G541" s="182" t="s">
        <v>566</v>
      </c>
      <c r="H541" s="182" t="s">
        <v>566</v>
      </c>
    </row>
    <row r="542" spans="2:8" x14ac:dyDescent="0.25">
      <c r="B542" s="182">
        <v>302320</v>
      </c>
      <c r="C542" s="182">
        <v>15235</v>
      </c>
      <c r="D542" s="182" t="s">
        <v>613</v>
      </c>
      <c r="E542" s="1">
        <v>0.44331018518518522</v>
      </c>
      <c r="F542" s="1">
        <v>0.44335648148148149</v>
      </c>
      <c r="G542" s="182" t="s">
        <v>566</v>
      </c>
      <c r="H542" s="182" t="s">
        <v>566</v>
      </c>
    </row>
    <row r="543" spans="2:8" x14ac:dyDescent="0.25">
      <c r="B543" s="182">
        <v>302320</v>
      </c>
      <c r="C543" s="182">
        <v>15160</v>
      </c>
      <c r="D543" s="182" t="s">
        <v>615</v>
      </c>
      <c r="E543" s="1">
        <v>0.44335648148148149</v>
      </c>
      <c r="F543" s="1">
        <v>0.44335648148148149</v>
      </c>
      <c r="G543" s="182" t="s">
        <v>566</v>
      </c>
      <c r="H543" s="182" t="s">
        <v>566</v>
      </c>
    </row>
    <row r="544" spans="2:8" x14ac:dyDescent="0.25">
      <c r="B544" s="182">
        <v>302320</v>
      </c>
      <c r="C544" s="182">
        <v>15147</v>
      </c>
      <c r="D544" s="182" t="s">
        <v>508</v>
      </c>
      <c r="E544" s="1">
        <v>0.44413194444444443</v>
      </c>
      <c r="F544" s="1">
        <v>0.44420138888888888</v>
      </c>
      <c r="G544" s="182" t="s">
        <v>566</v>
      </c>
      <c r="H544" s="182" t="s">
        <v>566</v>
      </c>
    </row>
    <row r="545" spans="2:8" x14ac:dyDescent="0.25">
      <c r="B545" s="182">
        <v>302320</v>
      </c>
      <c r="C545" s="182">
        <v>15144</v>
      </c>
      <c r="D545" s="182" t="s">
        <v>616</v>
      </c>
      <c r="E545" s="1">
        <v>0.44420138888888888</v>
      </c>
      <c r="F545" s="1">
        <v>0.44420138888888888</v>
      </c>
      <c r="G545" s="182" t="s">
        <v>566</v>
      </c>
      <c r="H545" s="182" t="s">
        <v>566</v>
      </c>
    </row>
    <row r="546" spans="2:8" x14ac:dyDescent="0.25">
      <c r="B546" s="182">
        <v>302320</v>
      </c>
      <c r="C546" s="182">
        <v>15136</v>
      </c>
      <c r="D546" s="182" t="s">
        <v>418</v>
      </c>
      <c r="E546" s="1">
        <v>0.44444444444444442</v>
      </c>
      <c r="F546" s="1">
        <v>0.44451388888888888</v>
      </c>
      <c r="G546" s="182" t="s">
        <v>566</v>
      </c>
      <c r="H546" s="182" t="s">
        <v>566</v>
      </c>
    </row>
    <row r="547" spans="2:8" x14ac:dyDescent="0.25">
      <c r="B547" s="182">
        <v>302320</v>
      </c>
      <c r="C547" s="182">
        <v>15107</v>
      </c>
      <c r="D547" s="182" t="s">
        <v>417</v>
      </c>
      <c r="E547" s="1">
        <v>0.44451388888888888</v>
      </c>
      <c r="F547" s="1">
        <v>0.44460648148148146</v>
      </c>
      <c r="G547" s="182" t="s">
        <v>566</v>
      </c>
      <c r="H547" s="182" t="s">
        <v>566</v>
      </c>
    </row>
    <row r="548" spans="2:8" x14ac:dyDescent="0.25">
      <c r="B548" s="182">
        <v>302320</v>
      </c>
      <c r="C548" s="182">
        <v>15103</v>
      </c>
      <c r="D548" s="182" t="s">
        <v>428</v>
      </c>
      <c r="E548" s="1">
        <v>0.44460648148148146</v>
      </c>
      <c r="F548" s="1">
        <v>0.44482638888888887</v>
      </c>
      <c r="G548" s="182" t="s">
        <v>566</v>
      </c>
      <c r="H548" s="182" t="s">
        <v>566</v>
      </c>
    </row>
    <row r="549" spans="2:8" x14ac:dyDescent="0.25">
      <c r="B549" s="182">
        <v>302320</v>
      </c>
      <c r="C549" s="182">
        <v>15080</v>
      </c>
      <c r="D549" s="182" t="s">
        <v>161</v>
      </c>
      <c r="E549" s="1">
        <v>0.44482638888888887</v>
      </c>
      <c r="F549" s="1">
        <v>0.44482638888888887</v>
      </c>
      <c r="G549" s="182" t="s">
        <v>566</v>
      </c>
      <c r="H549" s="182" t="s">
        <v>566</v>
      </c>
    </row>
    <row r="550" spans="2:8" x14ac:dyDescent="0.25">
      <c r="B550" s="182">
        <v>302320</v>
      </c>
      <c r="C550" s="182">
        <v>15006</v>
      </c>
      <c r="D550" s="182" t="s">
        <v>446</v>
      </c>
      <c r="E550" s="1">
        <v>0.44538194444444446</v>
      </c>
      <c r="F550" s="1">
        <v>0.44538194444444446</v>
      </c>
      <c r="G550" s="182" t="s">
        <v>566</v>
      </c>
      <c r="H550" s="182" t="s">
        <v>566</v>
      </c>
    </row>
    <row r="551" spans="2:8" x14ac:dyDescent="0.25">
      <c r="B551" s="182">
        <v>302320</v>
      </c>
      <c r="C551" s="182">
        <v>15064</v>
      </c>
      <c r="D551" s="182" t="s">
        <v>568</v>
      </c>
      <c r="E551" s="1">
        <v>0.45975694444444443</v>
      </c>
      <c r="F551" s="1">
        <v>0.45981481481481484</v>
      </c>
      <c r="G551" s="182" t="s">
        <v>566</v>
      </c>
      <c r="H551" s="182" t="s">
        <v>566</v>
      </c>
    </row>
    <row r="552" spans="2:8" x14ac:dyDescent="0.25">
      <c r="B552" s="182">
        <v>302320</v>
      </c>
      <c r="C552" s="182">
        <v>15072</v>
      </c>
      <c r="D552" s="182" t="s">
        <v>30</v>
      </c>
      <c r="E552" s="1">
        <v>0.45981481481481484</v>
      </c>
      <c r="F552" s="1">
        <v>0.45989583333333334</v>
      </c>
      <c r="G552" s="182" t="s">
        <v>566</v>
      </c>
      <c r="H552" s="182" t="s">
        <v>566</v>
      </c>
    </row>
    <row r="553" spans="2:8" x14ac:dyDescent="0.25">
      <c r="B553" s="182">
        <v>302320</v>
      </c>
      <c r="C553" s="182">
        <v>15087</v>
      </c>
      <c r="D553" s="182" t="s">
        <v>29</v>
      </c>
      <c r="E553" s="1">
        <v>0.45989583333333334</v>
      </c>
      <c r="F553" s="1">
        <v>0.46008101851851851</v>
      </c>
      <c r="G553" s="182" t="s">
        <v>566</v>
      </c>
      <c r="H553" s="182" t="s">
        <v>566</v>
      </c>
    </row>
    <row r="554" spans="2:8" x14ac:dyDescent="0.25">
      <c r="B554" s="182">
        <v>302320</v>
      </c>
      <c r="C554" s="182">
        <v>15092</v>
      </c>
      <c r="D554" s="182" t="s">
        <v>27</v>
      </c>
      <c r="E554" s="1">
        <v>0.46008101851851851</v>
      </c>
      <c r="F554" s="1">
        <v>0.46008101851851851</v>
      </c>
      <c r="G554" s="182" t="s">
        <v>566</v>
      </c>
      <c r="H554" s="182" t="s">
        <v>566</v>
      </c>
    </row>
    <row r="555" spans="2:8" x14ac:dyDescent="0.25">
      <c r="B555" s="182">
        <v>302320</v>
      </c>
      <c r="C555" s="182">
        <v>13069</v>
      </c>
      <c r="D555" s="182" t="s">
        <v>21</v>
      </c>
      <c r="E555" s="1">
        <v>0.46091435185185187</v>
      </c>
      <c r="F555" s="1">
        <v>0.46091435185185187</v>
      </c>
      <c r="G555" s="182" t="s">
        <v>566</v>
      </c>
      <c r="H555" s="182" t="s">
        <v>566</v>
      </c>
    </row>
    <row r="556" spans="2:8" x14ac:dyDescent="0.25">
      <c r="B556" s="182">
        <v>302320</v>
      </c>
      <c r="C556" s="182">
        <v>13060</v>
      </c>
      <c r="D556" s="182" t="s">
        <v>24</v>
      </c>
      <c r="E556" s="1">
        <v>0.46118055555555554</v>
      </c>
      <c r="F556" s="1">
        <v>0.46126157407407403</v>
      </c>
      <c r="G556" s="182" t="s">
        <v>566</v>
      </c>
      <c r="H556" s="182" t="s">
        <v>566</v>
      </c>
    </row>
    <row r="557" spans="2:8" x14ac:dyDescent="0.25">
      <c r="B557" s="182">
        <v>302320</v>
      </c>
      <c r="C557" s="182">
        <v>13046</v>
      </c>
      <c r="D557" s="182" t="s">
        <v>22</v>
      </c>
      <c r="E557" s="1">
        <v>0.46126157407407403</v>
      </c>
      <c r="F557" s="1">
        <v>0.46135416666666668</v>
      </c>
      <c r="G557" s="182" t="s">
        <v>566</v>
      </c>
      <c r="H557" s="182" t="s">
        <v>566</v>
      </c>
    </row>
    <row r="558" spans="2:8" x14ac:dyDescent="0.25">
      <c r="B558" s="182">
        <v>302320</v>
      </c>
      <c r="C558" s="182">
        <v>13047</v>
      </c>
      <c r="D558" s="182" t="s">
        <v>41</v>
      </c>
      <c r="E558" s="1">
        <v>0.46135416666666668</v>
      </c>
      <c r="F558" s="1">
        <v>0.46141203703703698</v>
      </c>
      <c r="G558" s="182" t="s">
        <v>566</v>
      </c>
      <c r="H558" s="182" t="s">
        <v>566</v>
      </c>
    </row>
    <row r="559" spans="2:8" x14ac:dyDescent="0.25">
      <c r="B559" s="182">
        <v>302320</v>
      </c>
      <c r="C559" s="182">
        <v>13036</v>
      </c>
      <c r="D559" s="182" t="s">
        <v>41</v>
      </c>
      <c r="E559" s="1">
        <v>0.46141203703703698</v>
      </c>
      <c r="F559" s="1">
        <v>0.4614699074074074</v>
      </c>
      <c r="G559" s="182" t="s">
        <v>566</v>
      </c>
      <c r="H559" s="182" t="s">
        <v>566</v>
      </c>
    </row>
    <row r="560" spans="2:8" x14ac:dyDescent="0.25">
      <c r="B560" s="182">
        <v>302320</v>
      </c>
      <c r="C560" s="182">
        <v>13035</v>
      </c>
      <c r="D560" s="182" t="s">
        <v>42</v>
      </c>
      <c r="E560" s="1">
        <v>0.4614699074074074</v>
      </c>
      <c r="F560" s="1">
        <v>0.46155092592592589</v>
      </c>
      <c r="G560" s="182" t="s">
        <v>566</v>
      </c>
      <c r="H560" s="182" t="s">
        <v>566</v>
      </c>
    </row>
    <row r="561" spans="2:8" x14ac:dyDescent="0.25">
      <c r="B561" s="182">
        <v>302320</v>
      </c>
      <c r="C561" s="182">
        <v>13052</v>
      </c>
      <c r="D561" s="182" t="s">
        <v>23</v>
      </c>
      <c r="E561" s="1">
        <v>0.46155092592592589</v>
      </c>
      <c r="F561" s="1">
        <v>0.46155092592592589</v>
      </c>
      <c r="G561" s="182" t="s">
        <v>566</v>
      </c>
      <c r="H561" s="182" t="s">
        <v>566</v>
      </c>
    </row>
    <row r="562" spans="2:8" x14ac:dyDescent="0.25">
      <c r="B562" s="182">
        <v>302320</v>
      </c>
      <c r="C562" s="182">
        <v>13317</v>
      </c>
      <c r="D562" s="182" t="s">
        <v>23</v>
      </c>
      <c r="E562" s="1">
        <v>0.46167824074074071</v>
      </c>
      <c r="F562" s="1">
        <v>0.46210648148148148</v>
      </c>
      <c r="G562" s="182" t="s">
        <v>566</v>
      </c>
      <c r="H562" s="182" t="s">
        <v>566</v>
      </c>
    </row>
    <row r="563" spans="2:8" x14ac:dyDescent="0.25">
      <c r="B563" s="182">
        <v>302320</v>
      </c>
      <c r="C563" s="182">
        <v>8208</v>
      </c>
      <c r="D563" s="182" t="s">
        <v>176</v>
      </c>
      <c r="E563" s="1">
        <v>0.46210648148148148</v>
      </c>
      <c r="F563" s="1">
        <v>0.46210648148148148</v>
      </c>
      <c r="G563" s="182" t="s">
        <v>566</v>
      </c>
      <c r="H563" s="182" t="s">
        <v>566</v>
      </c>
    </row>
  </sheetData>
  <mergeCells count="5">
    <mergeCell ref="A1:H1"/>
    <mergeCell ref="I1:K1"/>
    <mergeCell ref="N1:P1"/>
    <mergeCell ref="Q1:R1"/>
    <mergeCell ref="X1:Z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30"/>
  <sheetViews>
    <sheetView zoomScale="70" zoomScaleNormal="70" workbookViewId="0">
      <pane ySplit="3" topLeftCell="A4" activePane="bottomLeft" state="frozen"/>
      <selection pane="bottomLeft" activeCell="X7" sqref="X7:Z7"/>
    </sheetView>
  </sheetViews>
  <sheetFormatPr defaultColWidth="9" defaultRowHeight="15" x14ac:dyDescent="0.25"/>
  <cols>
    <col min="1" max="1" width="3" style="264" bestFit="1" customWidth="1"/>
    <col min="2" max="2" width="10.42578125" style="264" bestFit="1" customWidth="1"/>
    <col min="3" max="3" width="5.140625" style="40" bestFit="1" customWidth="1"/>
    <col min="4" max="4" width="13" style="264" bestFit="1" customWidth="1"/>
    <col min="5" max="5" width="14.140625" style="264" bestFit="1" customWidth="1"/>
    <col min="6" max="6" width="10.85546875" style="264" bestFit="1" customWidth="1"/>
    <col min="7" max="7" width="14.28515625" style="264" bestFit="1" customWidth="1"/>
    <col min="8" max="8" width="17.28515625" style="38" bestFit="1" customWidth="1"/>
    <col min="9" max="9" width="24.140625" style="38" bestFit="1" customWidth="1"/>
    <col min="10" max="10" width="4.85546875" style="264" bestFit="1" customWidth="1"/>
    <col min="11" max="11" width="14.5703125" style="264" bestFit="1" customWidth="1"/>
    <col min="12" max="12" width="16.42578125" style="264" bestFit="1" customWidth="1"/>
    <col min="13" max="13" width="14.28515625" style="264" bestFit="1" customWidth="1"/>
    <col min="14" max="15" width="4.85546875" style="264" customWidth="1"/>
    <col min="16" max="16" width="5.42578125" style="264" bestFit="1" customWidth="1"/>
    <col min="17" max="17" width="10.5703125" style="264" bestFit="1" customWidth="1"/>
    <col min="18" max="18" width="10.42578125" style="264" bestFit="1" customWidth="1"/>
    <col min="19" max="20" width="5.42578125" style="3" bestFit="1" customWidth="1"/>
    <col min="21" max="21" width="6.85546875" style="264" bestFit="1" customWidth="1"/>
    <col min="22" max="22" width="5" style="264" bestFit="1" customWidth="1"/>
    <col min="23" max="23" width="6.42578125" style="264" bestFit="1" customWidth="1"/>
    <col min="24" max="24" width="5.140625" style="3" bestFit="1" customWidth="1"/>
    <col min="25" max="25" width="5.140625" style="264" bestFit="1" customWidth="1"/>
    <col min="26" max="26" width="6.85546875" style="264" bestFit="1" customWidth="1"/>
    <col min="27" max="27" width="5" style="264" bestFit="1" customWidth="1"/>
    <col min="28" max="28" width="4.42578125" style="3" bestFit="1" customWidth="1"/>
    <col min="29" max="29" width="4.140625" style="264" bestFit="1" customWidth="1"/>
    <col min="30" max="30" width="5.7109375" style="264" bestFit="1" customWidth="1"/>
    <col min="31" max="31" width="5" style="264" bestFit="1" customWidth="1"/>
    <col min="32" max="32" width="4.42578125" style="3" bestFit="1" customWidth="1"/>
    <col min="33" max="33" width="4.140625" style="264" bestFit="1" customWidth="1"/>
    <col min="34" max="34" width="7.28515625" style="264" bestFit="1" customWidth="1"/>
    <col min="35" max="35" width="5" style="264" bestFit="1" customWidth="1"/>
    <col min="36" max="36" width="4.42578125" style="264" bestFit="1" customWidth="1"/>
    <col min="37" max="37" width="4.140625" style="264" bestFit="1" customWidth="1"/>
    <col min="38" max="38" width="6" style="264" bestFit="1" customWidth="1"/>
    <col min="39" max="39" width="5" style="264" bestFit="1" customWidth="1"/>
    <col min="40" max="40" width="2.42578125" style="264" bestFit="1" customWidth="1"/>
    <col min="41" max="41" width="4.140625" style="264" bestFit="1" customWidth="1"/>
    <col min="42" max="42" width="5.140625" style="264" bestFit="1" customWidth="1"/>
    <col min="43" max="43" width="5" style="264" bestFit="1" customWidth="1"/>
    <col min="44" max="16384" width="9" style="264"/>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264" t="s">
        <v>16</v>
      </c>
      <c r="B3" s="264" t="s">
        <v>140</v>
      </c>
      <c r="C3" s="40" t="s">
        <v>15</v>
      </c>
      <c r="D3" s="264" t="s">
        <v>145</v>
      </c>
      <c r="E3" s="264" t="s">
        <v>147</v>
      </c>
      <c r="F3" s="264" t="s">
        <v>141</v>
      </c>
      <c r="G3" s="264" t="s">
        <v>142</v>
      </c>
      <c r="H3" s="38" t="s">
        <v>143</v>
      </c>
      <c r="I3" s="38" t="s">
        <v>498</v>
      </c>
      <c r="J3" s="264" t="s">
        <v>43</v>
      </c>
      <c r="K3" s="264" t="s">
        <v>138</v>
      </c>
      <c r="L3" s="264" t="s">
        <v>139</v>
      </c>
      <c r="M3" s="264" t="s">
        <v>144</v>
      </c>
      <c r="O3" s="264" t="s">
        <v>16</v>
      </c>
      <c r="P3" s="9" t="s">
        <v>15</v>
      </c>
      <c r="Q3" s="264" t="s">
        <v>17</v>
      </c>
      <c r="R3" s="264" t="s">
        <v>18</v>
      </c>
      <c r="S3" s="3" t="s">
        <v>44</v>
      </c>
      <c r="T3" s="3" t="s">
        <v>45</v>
      </c>
      <c r="U3" s="38" t="s">
        <v>46</v>
      </c>
      <c r="V3" s="39" t="s">
        <v>43</v>
      </c>
      <c r="W3" s="39" t="s">
        <v>44</v>
      </c>
      <c r="X3" s="3" t="s">
        <v>44</v>
      </c>
      <c r="Y3" s="264" t="s">
        <v>45</v>
      </c>
      <c r="Z3" s="264" t="s">
        <v>46</v>
      </c>
      <c r="AA3" s="264" t="s">
        <v>43</v>
      </c>
      <c r="AB3" s="3" t="s">
        <v>44</v>
      </c>
      <c r="AC3" s="264" t="s">
        <v>45</v>
      </c>
      <c r="AD3" s="264" t="s">
        <v>46</v>
      </c>
      <c r="AE3" s="264" t="s">
        <v>43</v>
      </c>
      <c r="AF3" s="3" t="s">
        <v>44</v>
      </c>
      <c r="AG3" s="264" t="s">
        <v>45</v>
      </c>
      <c r="AH3" s="264" t="s">
        <v>46</v>
      </c>
      <c r="AI3" s="264" t="s">
        <v>43</v>
      </c>
      <c r="AJ3" s="39" t="s">
        <v>44</v>
      </c>
      <c r="AK3" s="264" t="s">
        <v>45</v>
      </c>
      <c r="AL3" s="264" t="s">
        <v>46</v>
      </c>
      <c r="AM3" s="264" t="s">
        <v>43</v>
      </c>
      <c r="AN3" s="39" t="s">
        <v>44</v>
      </c>
      <c r="AO3" s="264" t="s">
        <v>45</v>
      </c>
      <c r="AP3" s="264" t="s">
        <v>46</v>
      </c>
      <c r="AQ3" s="264" t="s">
        <v>43</v>
      </c>
    </row>
    <row r="4" spans="1:44" x14ac:dyDescent="0.25">
      <c r="A4" s="264">
        <v>1</v>
      </c>
      <c r="B4" s="264">
        <v>6</v>
      </c>
      <c r="C4" s="40">
        <v>42624</v>
      </c>
      <c r="D4" s="41">
        <v>42624.52449074074</v>
      </c>
      <c r="E4" s="41"/>
      <c r="F4" s="3"/>
      <c r="G4" s="264">
        <v>20</v>
      </c>
      <c r="I4" s="263"/>
      <c r="J4" s="39">
        <v>6</v>
      </c>
      <c r="K4" s="264">
        <v>4</v>
      </c>
      <c r="M4" s="264" t="s">
        <v>149</v>
      </c>
      <c r="O4" s="264">
        <v>1</v>
      </c>
      <c r="P4" s="40">
        <v>42624</v>
      </c>
      <c r="Q4" s="264">
        <v>2</v>
      </c>
      <c r="R4" s="264">
        <v>1</v>
      </c>
      <c r="S4" s="3">
        <f>SUM(W4,X4,AB4,AF4,AJ4,AN4)</f>
        <v>136.34</v>
      </c>
      <c r="T4" s="3">
        <f t="shared" ref="T4" si="0">SUM(Y4,AC4,AG4,AK4,AO4)</f>
        <v>591.29837339573169</v>
      </c>
      <c r="U4" s="38">
        <f t="shared" ref="U4:U6" si="1">S4/T4*0.0113636*60</f>
        <v>0.15721131263418259</v>
      </c>
      <c r="V4" s="39">
        <v>6</v>
      </c>
      <c r="W4" s="39">
        <v>20</v>
      </c>
      <c r="X4" s="264">
        <v>116.34</v>
      </c>
      <c r="Y4" s="3">
        <v>591.29837339573169</v>
      </c>
      <c r="Z4" s="38">
        <f t="shared" ref="Z4" si="2">X4/Y4*0.0113636*60</f>
        <v>0.13414965609403551</v>
      </c>
      <c r="AA4" s="39">
        <v>6</v>
      </c>
      <c r="AD4" s="38"/>
      <c r="AE4" s="39"/>
      <c r="AH4" s="38"/>
      <c r="AI4" s="39"/>
      <c r="AL4" s="38"/>
      <c r="AM4" s="39"/>
      <c r="AP4" s="38"/>
      <c r="AQ4" s="39"/>
      <c r="AR4" s="38">
        <f>MAX(Z4,AD4,AH4,AL4,AP4)</f>
        <v>0.13414965609403551</v>
      </c>
    </row>
    <row r="5" spans="1:44" x14ac:dyDescent="0.25">
      <c r="A5" s="264">
        <v>2</v>
      </c>
      <c r="B5" s="264">
        <v>6</v>
      </c>
      <c r="C5" s="40">
        <v>42624</v>
      </c>
      <c r="D5" s="41">
        <v>42624.623912037037</v>
      </c>
      <c r="E5" s="41" t="s">
        <v>148</v>
      </c>
      <c r="F5" s="3">
        <v>591.29837339573169</v>
      </c>
      <c r="G5" s="264">
        <v>116.34</v>
      </c>
      <c r="H5" s="38">
        <f t="shared" ref="H5:H8" si="3">G5/F5*0.0113636*60</f>
        <v>0.13414965609403551</v>
      </c>
      <c r="I5" s="263">
        <v>0.2162509791176471</v>
      </c>
      <c r="J5" s="272">
        <v>6</v>
      </c>
      <c r="K5" s="264">
        <v>6</v>
      </c>
      <c r="L5" s="264">
        <v>2</v>
      </c>
      <c r="M5" s="264" t="s">
        <v>149</v>
      </c>
      <c r="O5" s="264">
        <v>2</v>
      </c>
      <c r="P5" s="40">
        <v>42625</v>
      </c>
      <c r="Q5" s="264">
        <v>1</v>
      </c>
      <c r="S5" s="3">
        <f t="shared" ref="S5:S6" si="4">SUM(W5,X5,AB5,AF5,AJ5,AN5)</f>
        <v>20</v>
      </c>
      <c r="U5" s="38"/>
      <c r="V5" s="39"/>
      <c r="W5" s="39">
        <v>20</v>
      </c>
      <c r="X5" s="264"/>
      <c r="Y5" s="3"/>
      <c r="Z5" s="38"/>
      <c r="AA5" s="39"/>
      <c r="AB5" s="264"/>
      <c r="AC5" s="3"/>
      <c r="AD5" s="38"/>
      <c r="AE5" s="39"/>
      <c r="AG5" s="3"/>
      <c r="AH5" s="38"/>
      <c r="AI5" s="39"/>
      <c r="AL5" s="38"/>
      <c r="AM5" s="39"/>
      <c r="AP5" s="38"/>
      <c r="AQ5" s="39"/>
      <c r="AR5" s="38">
        <f t="shared" ref="AR5:AR11" si="5">MAX(Z5,AD5,AH5,AL5,AP5)</f>
        <v>0</v>
      </c>
    </row>
    <row r="6" spans="1:44" x14ac:dyDescent="0.25">
      <c r="A6" s="264">
        <v>3</v>
      </c>
      <c r="B6" s="264">
        <v>6</v>
      </c>
      <c r="C6" s="40">
        <v>42625</v>
      </c>
      <c r="D6" s="41">
        <v>42625.61178240741</v>
      </c>
      <c r="E6" s="41"/>
      <c r="F6" s="3"/>
      <c r="G6" s="264">
        <v>20</v>
      </c>
      <c r="I6" s="263"/>
      <c r="J6" s="39">
        <v>6</v>
      </c>
      <c r="K6" s="264">
        <v>4</v>
      </c>
      <c r="M6" s="264" t="s">
        <v>149</v>
      </c>
      <c r="O6" s="264">
        <v>3</v>
      </c>
      <c r="P6" s="40">
        <v>42626</v>
      </c>
      <c r="Q6" s="264">
        <v>1</v>
      </c>
      <c r="R6" s="264">
        <v>1</v>
      </c>
      <c r="S6" s="3">
        <f t="shared" si="4"/>
        <v>298.04000000000002</v>
      </c>
      <c r="T6" s="3">
        <f>SUM(Y6,AC6,AG6,AK6,AO6)</f>
        <v>1504</v>
      </c>
      <c r="U6" s="38">
        <f t="shared" si="1"/>
        <v>0.135111995106383</v>
      </c>
      <c r="V6" s="39">
        <v>6</v>
      </c>
      <c r="W6" s="39"/>
      <c r="X6" s="264">
        <v>298.04000000000002</v>
      </c>
      <c r="Y6" s="3">
        <v>1504</v>
      </c>
      <c r="Z6" s="38">
        <f t="shared" ref="Z6:Z7" si="6">X6/Y6*0.0113636*60</f>
        <v>0.135111995106383</v>
      </c>
      <c r="AA6" s="39">
        <v>6</v>
      </c>
      <c r="AB6" s="264"/>
      <c r="AC6" s="3"/>
      <c r="AD6" s="38"/>
      <c r="AE6" s="39"/>
      <c r="AG6" s="3"/>
      <c r="AH6" s="38"/>
      <c r="AI6" s="39"/>
      <c r="AJ6" s="3"/>
      <c r="AK6" s="3"/>
      <c r="AL6" s="38"/>
      <c r="AM6" s="39"/>
      <c r="AP6" s="38"/>
      <c r="AQ6" s="39"/>
      <c r="AR6" s="38">
        <f t="shared" si="5"/>
        <v>0.135111995106383</v>
      </c>
    </row>
    <row r="7" spans="1:44" x14ac:dyDescent="0.25">
      <c r="A7" s="264">
        <v>4</v>
      </c>
      <c r="B7" s="264">
        <v>6</v>
      </c>
      <c r="C7" s="40">
        <v>42626</v>
      </c>
      <c r="D7" s="41">
        <v>42626.487546296295</v>
      </c>
      <c r="E7" s="41" t="s">
        <v>148</v>
      </c>
      <c r="F7" s="3">
        <v>1504</v>
      </c>
      <c r="G7" s="264">
        <v>298.04000000000002</v>
      </c>
      <c r="H7" s="38">
        <f t="shared" si="3"/>
        <v>0.135111995106383</v>
      </c>
      <c r="I7" s="263">
        <v>0.39191436760291232</v>
      </c>
      <c r="J7" s="272">
        <v>6</v>
      </c>
      <c r="K7" s="264">
        <v>11</v>
      </c>
      <c r="L7" s="264">
        <v>5</v>
      </c>
      <c r="M7" s="264" t="s">
        <v>149</v>
      </c>
      <c r="P7" s="40">
        <v>42627</v>
      </c>
      <c r="Q7" s="264">
        <v>1</v>
      </c>
      <c r="R7" s="264">
        <v>1</v>
      </c>
      <c r="S7" s="3">
        <f t="shared" ref="S7" si="7">SUM(W7,X7,AB7,AF7,AJ7,AN7)</f>
        <v>257.04000000000002</v>
      </c>
      <c r="T7" s="3">
        <f>SUM(Y7,AC7,AG7,AK7,AO7)</f>
        <v>574</v>
      </c>
      <c r="U7" s="38">
        <f t="shared" ref="U7" si="8">S7/T7*0.0113636*60</f>
        <v>0.30532053073170734</v>
      </c>
      <c r="V7" s="39">
        <f>(U7-0.142)/0.1278*0.1+7</f>
        <v>7.1277938425130731</v>
      </c>
      <c r="W7" s="39"/>
      <c r="X7" s="264">
        <v>257.04000000000002</v>
      </c>
      <c r="Y7" s="3">
        <v>574</v>
      </c>
      <c r="Z7" s="38">
        <f t="shared" si="6"/>
        <v>0.30532053073170734</v>
      </c>
      <c r="AA7" s="39">
        <f t="shared" ref="AA7" si="9">(Z7-0.142)/0.142*0.1+7</f>
        <v>7.1150144582617658</v>
      </c>
      <c r="AB7" s="39"/>
      <c r="AC7" s="3"/>
      <c r="AD7" s="38"/>
      <c r="AE7" s="39"/>
      <c r="AG7" s="3"/>
      <c r="AH7" s="38"/>
      <c r="AI7" s="39"/>
      <c r="AJ7" s="3"/>
      <c r="AK7" s="3"/>
      <c r="AL7" s="38"/>
      <c r="AM7" s="39"/>
      <c r="AP7" s="38"/>
      <c r="AQ7" s="39"/>
      <c r="AR7" s="38">
        <f t="shared" si="5"/>
        <v>0.30532053073170734</v>
      </c>
    </row>
    <row r="8" spans="1:44" x14ac:dyDescent="0.25">
      <c r="A8" s="264">
        <v>5</v>
      </c>
      <c r="B8" s="264">
        <v>6</v>
      </c>
      <c r="C8" s="40">
        <v>42627</v>
      </c>
      <c r="D8" s="41">
        <v>42627.371736111112</v>
      </c>
      <c r="E8" s="41" t="s">
        <v>148</v>
      </c>
      <c r="F8" s="3">
        <v>574</v>
      </c>
      <c r="G8" s="264">
        <v>257.04000000000002</v>
      </c>
      <c r="H8" s="38">
        <f t="shared" si="3"/>
        <v>0.30532053073170734</v>
      </c>
      <c r="I8" s="263">
        <v>0.4512348233556196</v>
      </c>
      <c r="J8" s="39">
        <f>(H8-0.142)/0.1278*0.1+7</f>
        <v>7.1277938425130731</v>
      </c>
      <c r="K8" s="264">
        <v>9</v>
      </c>
      <c r="L8" s="264">
        <v>3</v>
      </c>
      <c r="M8" s="264" t="s">
        <v>149</v>
      </c>
      <c r="P8" s="40"/>
      <c r="U8" s="38"/>
      <c r="V8" s="39"/>
      <c r="W8" s="39"/>
      <c r="X8" s="264"/>
      <c r="Y8" s="3"/>
      <c r="Z8" s="38"/>
      <c r="AA8" s="39"/>
      <c r="AB8" s="264"/>
      <c r="AC8" s="3"/>
      <c r="AD8" s="38"/>
      <c r="AE8" s="39"/>
      <c r="AF8" s="264"/>
      <c r="AG8" s="3"/>
      <c r="AH8" s="39"/>
      <c r="AI8" s="39"/>
      <c r="AL8" s="38"/>
      <c r="AM8" s="39"/>
      <c r="AP8" s="38"/>
      <c r="AQ8" s="39"/>
      <c r="AR8" s="38">
        <f t="shared" si="5"/>
        <v>0</v>
      </c>
    </row>
    <row r="9" spans="1:44" x14ac:dyDescent="0.25">
      <c r="D9" s="41"/>
      <c r="E9" s="41"/>
      <c r="F9" s="3"/>
      <c r="I9" s="263"/>
      <c r="J9" s="39"/>
      <c r="P9" s="40"/>
      <c r="U9" s="38"/>
      <c r="V9" s="39"/>
      <c r="W9" s="39"/>
      <c r="X9" s="264"/>
      <c r="Y9" s="3"/>
      <c r="Z9" s="38"/>
      <c r="AA9" s="39"/>
      <c r="AD9" s="38"/>
      <c r="AE9" s="39"/>
      <c r="AH9" s="38"/>
      <c r="AI9" s="39"/>
      <c r="AL9" s="38"/>
      <c r="AM9" s="39"/>
      <c r="AP9" s="38"/>
      <c r="AQ9" s="39"/>
      <c r="AR9" s="38">
        <f>MAX(Z9,AD9,AH9,AL9,AP9)</f>
        <v>0</v>
      </c>
    </row>
    <row r="10" spans="1:44" x14ac:dyDescent="0.25">
      <c r="D10" s="41"/>
      <c r="E10" s="41"/>
      <c r="F10" s="3"/>
      <c r="I10" s="263"/>
      <c r="U10" s="38"/>
      <c r="V10" s="39"/>
      <c r="W10" s="39"/>
      <c r="Z10" s="38"/>
      <c r="AR10" s="38">
        <f t="shared" si="5"/>
        <v>0</v>
      </c>
    </row>
    <row r="11" spans="1:44" x14ac:dyDescent="0.25">
      <c r="D11" s="41"/>
      <c r="E11" s="41"/>
      <c r="F11" s="3"/>
      <c r="I11" s="263"/>
      <c r="U11" s="38"/>
      <c r="V11" s="39"/>
      <c r="W11" s="39"/>
      <c r="Z11" s="38"/>
      <c r="AA11" s="39"/>
      <c r="AD11" s="38"/>
      <c r="AE11" s="39"/>
      <c r="AR11" s="38">
        <f t="shared" si="5"/>
        <v>0</v>
      </c>
    </row>
    <row r="12" spans="1:44" x14ac:dyDescent="0.25">
      <c r="D12" s="41"/>
      <c r="E12" s="41"/>
      <c r="F12" s="3"/>
      <c r="I12" s="263"/>
      <c r="P12" s="40"/>
      <c r="U12" s="38"/>
      <c r="V12" s="39"/>
      <c r="W12" s="39"/>
      <c r="Z12" s="38"/>
      <c r="AA12" s="39"/>
      <c r="AD12" s="38"/>
      <c r="AE12" s="39"/>
    </row>
    <row r="13" spans="1:44" x14ac:dyDescent="0.25">
      <c r="D13" s="261"/>
      <c r="E13" s="261"/>
      <c r="F13" s="3"/>
      <c r="I13" s="263"/>
      <c r="J13" s="52"/>
      <c r="K13" s="52"/>
      <c r="L13" s="52"/>
      <c r="P13" s="40"/>
      <c r="U13" s="38"/>
      <c r="V13" s="39"/>
      <c r="W13" s="39"/>
      <c r="Z13" s="38"/>
      <c r="AA13" s="39"/>
      <c r="AD13" s="38"/>
      <c r="AE13" s="39"/>
    </row>
    <row r="14" spans="1:44" x14ac:dyDescent="0.25">
      <c r="D14" s="261"/>
      <c r="E14" s="261"/>
      <c r="F14" s="3"/>
      <c r="I14" s="263"/>
      <c r="J14" s="52"/>
      <c r="K14" s="52"/>
      <c r="P14" s="9"/>
      <c r="U14" s="38"/>
      <c r="V14" s="39"/>
      <c r="W14" s="39"/>
    </row>
    <row r="15" spans="1:44" x14ac:dyDescent="0.25">
      <c r="D15" s="261"/>
      <c r="E15" s="261"/>
      <c r="F15" s="52"/>
      <c r="G15" s="52"/>
      <c r="I15" s="263"/>
      <c r="J15" s="52"/>
      <c r="K15" s="52"/>
      <c r="P15" s="9"/>
      <c r="U15" s="38"/>
      <c r="V15" s="39"/>
      <c r="W15" s="39"/>
    </row>
    <row r="16" spans="1:44" x14ac:dyDescent="0.25">
      <c r="D16" s="261"/>
      <c r="E16" s="261"/>
      <c r="F16" s="3"/>
      <c r="I16" s="263"/>
      <c r="J16" s="52"/>
      <c r="K16" s="52"/>
      <c r="L16" s="52"/>
      <c r="P16" s="9"/>
      <c r="U16" s="38"/>
      <c r="V16" s="39"/>
      <c r="W16" s="39"/>
    </row>
    <row r="17" spans="1:43" x14ac:dyDescent="0.25">
      <c r="D17" s="261"/>
      <c r="E17" s="261"/>
      <c r="F17" s="3"/>
      <c r="I17" s="263"/>
      <c r="J17" s="52"/>
      <c r="K17" s="52"/>
      <c r="L17" s="52"/>
      <c r="P17" s="9"/>
      <c r="U17" s="38"/>
      <c r="V17" s="39"/>
      <c r="W17" s="39"/>
    </row>
    <row r="18" spans="1:43" s="3" customFormat="1" x14ac:dyDescent="0.25">
      <c r="A18" s="264"/>
      <c r="B18" s="264"/>
      <c r="C18" s="40"/>
      <c r="D18" s="264"/>
      <c r="E18" s="264"/>
      <c r="F18" s="264"/>
      <c r="G18" s="264"/>
      <c r="H18" s="38"/>
      <c r="I18" s="38"/>
      <c r="J18" s="264"/>
      <c r="K18" s="264"/>
      <c r="L18" s="264"/>
      <c r="M18" s="264"/>
      <c r="N18" s="264"/>
      <c r="O18" s="264"/>
      <c r="P18" s="9"/>
      <c r="Q18" s="264"/>
      <c r="R18" s="264"/>
      <c r="U18" s="38"/>
      <c r="V18" s="39"/>
      <c r="W18" s="39"/>
      <c r="Y18" s="264"/>
      <c r="Z18" s="264"/>
      <c r="AA18" s="264"/>
      <c r="AC18" s="264"/>
      <c r="AD18" s="264"/>
      <c r="AE18" s="264"/>
      <c r="AG18" s="264"/>
      <c r="AH18" s="264"/>
      <c r="AI18" s="264"/>
      <c r="AJ18" s="264"/>
      <c r="AK18" s="264"/>
      <c r="AL18" s="264"/>
      <c r="AM18" s="264"/>
      <c r="AN18" s="264"/>
      <c r="AO18" s="264"/>
      <c r="AP18" s="264"/>
      <c r="AQ18" s="264"/>
    </row>
    <row r="19" spans="1:43" s="3" customFormat="1" x14ac:dyDescent="0.25">
      <c r="A19" s="264"/>
      <c r="B19" s="264"/>
      <c r="C19" s="40"/>
      <c r="D19" s="264"/>
      <c r="E19" s="264"/>
      <c r="F19" s="264"/>
      <c r="G19" s="264"/>
      <c r="H19" s="38"/>
      <c r="I19" s="38"/>
      <c r="J19" s="264"/>
      <c r="K19" s="264"/>
      <c r="L19" s="264"/>
      <c r="M19" s="264"/>
      <c r="N19" s="264"/>
      <c r="O19" s="264"/>
      <c r="P19" s="9"/>
      <c r="Q19" s="264"/>
      <c r="R19" s="264"/>
      <c r="U19" s="38"/>
      <c r="V19" s="39"/>
      <c r="W19" s="39"/>
      <c r="Y19" s="264"/>
      <c r="Z19" s="264"/>
      <c r="AA19" s="264"/>
      <c r="AC19" s="264"/>
      <c r="AD19" s="264"/>
      <c r="AE19" s="264"/>
      <c r="AG19" s="264"/>
      <c r="AH19" s="264"/>
      <c r="AI19" s="264"/>
      <c r="AJ19" s="264"/>
      <c r="AK19" s="264"/>
      <c r="AL19" s="264"/>
      <c r="AM19" s="264"/>
      <c r="AN19" s="264"/>
      <c r="AO19" s="264"/>
      <c r="AP19" s="264"/>
      <c r="AQ19" s="264"/>
    </row>
    <row r="20" spans="1:43" s="3" customFormat="1" x14ac:dyDescent="0.25">
      <c r="A20" s="264"/>
      <c r="B20" s="264"/>
      <c r="C20" s="40"/>
      <c r="D20" s="264"/>
      <c r="E20" s="264"/>
      <c r="F20" s="264"/>
      <c r="G20" s="264"/>
      <c r="H20" s="38"/>
      <c r="I20" s="38"/>
      <c r="J20" s="264"/>
      <c r="K20" s="264"/>
      <c r="L20" s="264"/>
      <c r="M20" s="264"/>
      <c r="N20" s="264"/>
      <c r="O20" s="264"/>
      <c r="P20" s="9"/>
      <c r="Q20" s="264"/>
      <c r="R20" s="264"/>
      <c r="U20" s="38"/>
      <c r="V20" s="39"/>
      <c r="W20" s="39"/>
      <c r="Y20" s="264"/>
      <c r="Z20" s="264"/>
      <c r="AA20" s="264"/>
      <c r="AC20" s="264"/>
      <c r="AD20" s="264"/>
      <c r="AE20" s="264"/>
      <c r="AG20" s="264"/>
      <c r="AH20" s="264"/>
      <c r="AI20" s="264"/>
      <c r="AJ20" s="264"/>
      <c r="AK20" s="264"/>
      <c r="AL20" s="264"/>
      <c r="AM20" s="264"/>
      <c r="AN20" s="264"/>
      <c r="AO20" s="264"/>
      <c r="AP20" s="264"/>
      <c r="AQ20" s="264"/>
    </row>
    <row r="21" spans="1:43" s="3" customFormat="1" x14ac:dyDescent="0.25">
      <c r="A21" s="264"/>
      <c r="B21" s="264"/>
      <c r="C21" s="40"/>
      <c r="D21" s="264"/>
      <c r="E21" s="264"/>
      <c r="F21" s="264"/>
      <c r="G21" s="264"/>
      <c r="H21" s="38"/>
      <c r="I21" s="38"/>
      <c r="J21" s="264"/>
      <c r="K21" s="264"/>
      <c r="L21" s="264"/>
      <c r="M21" s="264"/>
      <c r="N21" s="264"/>
      <c r="O21" s="264"/>
      <c r="P21" s="9"/>
      <c r="Q21" s="264"/>
      <c r="R21" s="264"/>
      <c r="U21" s="38"/>
      <c r="V21" s="39"/>
      <c r="W21" s="39"/>
      <c r="Y21" s="264"/>
      <c r="Z21" s="264"/>
      <c r="AA21" s="264"/>
      <c r="AC21" s="264"/>
      <c r="AD21" s="264"/>
      <c r="AE21" s="264"/>
      <c r="AG21" s="264"/>
      <c r="AH21" s="264"/>
      <c r="AI21" s="264"/>
      <c r="AJ21" s="264"/>
      <c r="AK21" s="264"/>
      <c r="AL21" s="264"/>
      <c r="AM21" s="264"/>
      <c r="AN21" s="264"/>
      <c r="AO21" s="264"/>
      <c r="AP21" s="264"/>
      <c r="AQ21" s="264"/>
    </row>
    <row r="22" spans="1:43" s="3" customFormat="1" x14ac:dyDescent="0.25">
      <c r="A22" s="264"/>
      <c r="B22" s="264"/>
      <c r="C22" s="40"/>
      <c r="D22" s="264"/>
      <c r="E22" s="264"/>
      <c r="F22" s="264"/>
      <c r="G22" s="264"/>
      <c r="H22" s="38"/>
      <c r="I22" s="38"/>
      <c r="J22" s="264"/>
      <c r="K22" s="264"/>
      <c r="L22" s="264"/>
      <c r="M22" s="264"/>
      <c r="N22" s="264"/>
      <c r="O22" s="264"/>
      <c r="P22" s="9"/>
      <c r="Q22" s="264"/>
      <c r="R22" s="264"/>
      <c r="U22" s="38"/>
      <c r="V22" s="39"/>
      <c r="W22" s="39"/>
      <c r="Y22" s="264"/>
      <c r="Z22" s="264"/>
      <c r="AA22" s="264"/>
      <c r="AC22" s="264"/>
      <c r="AD22" s="264"/>
      <c r="AE22" s="264"/>
      <c r="AG22" s="264"/>
      <c r="AH22" s="264"/>
      <c r="AI22" s="264"/>
      <c r="AJ22" s="264"/>
      <c r="AK22" s="264"/>
      <c r="AL22" s="264"/>
      <c r="AM22" s="264"/>
      <c r="AN22" s="264"/>
      <c r="AO22" s="264"/>
      <c r="AP22" s="264"/>
      <c r="AQ22" s="264"/>
    </row>
    <row r="23" spans="1:43" s="3" customFormat="1" x14ac:dyDescent="0.25">
      <c r="A23" s="264"/>
      <c r="B23" s="264"/>
      <c r="C23" s="40"/>
      <c r="D23" s="264"/>
      <c r="E23" s="264"/>
      <c r="F23" s="264"/>
      <c r="G23" s="264"/>
      <c r="H23" s="38"/>
      <c r="I23" s="38"/>
      <c r="J23" s="264"/>
      <c r="K23" s="264"/>
      <c r="L23" s="264"/>
      <c r="M23" s="264"/>
      <c r="N23" s="264"/>
      <c r="O23" s="264"/>
      <c r="P23" s="9"/>
      <c r="Q23" s="264"/>
      <c r="R23" s="264"/>
      <c r="U23" s="38"/>
      <c r="V23" s="39"/>
      <c r="W23" s="39"/>
      <c r="Y23" s="264"/>
      <c r="Z23" s="264"/>
      <c r="AA23" s="264"/>
      <c r="AC23" s="264"/>
      <c r="AD23" s="264"/>
      <c r="AE23" s="264"/>
      <c r="AG23" s="264"/>
      <c r="AH23" s="264"/>
      <c r="AI23" s="264"/>
      <c r="AJ23" s="264"/>
      <c r="AK23" s="264"/>
      <c r="AL23" s="264"/>
      <c r="AM23" s="264"/>
      <c r="AN23" s="264"/>
      <c r="AO23" s="264"/>
      <c r="AP23" s="264"/>
      <c r="AQ23" s="264"/>
    </row>
    <row r="24" spans="1:43" s="3" customFormat="1" x14ac:dyDescent="0.25">
      <c r="A24" s="264"/>
      <c r="B24" s="264"/>
      <c r="C24" s="40"/>
      <c r="D24" s="264"/>
      <c r="E24" s="264"/>
      <c r="F24" s="264"/>
      <c r="G24" s="264"/>
      <c r="H24" s="38"/>
      <c r="I24" s="38"/>
      <c r="J24" s="264"/>
      <c r="K24" s="264"/>
      <c r="L24" s="264"/>
      <c r="M24" s="264"/>
      <c r="N24" s="264"/>
      <c r="O24" s="264"/>
      <c r="P24" s="9"/>
      <c r="Q24" s="264"/>
      <c r="R24" s="264"/>
      <c r="U24" s="38"/>
      <c r="V24" s="39"/>
      <c r="W24" s="39"/>
      <c r="Y24" s="264"/>
      <c r="Z24" s="264"/>
      <c r="AA24" s="264"/>
      <c r="AC24" s="264"/>
      <c r="AD24" s="264"/>
      <c r="AE24" s="264"/>
      <c r="AG24" s="264"/>
      <c r="AH24" s="264"/>
      <c r="AI24" s="264"/>
      <c r="AJ24" s="264"/>
      <c r="AK24" s="264"/>
      <c r="AL24" s="264"/>
      <c r="AM24" s="264"/>
      <c r="AN24" s="264"/>
      <c r="AO24" s="264"/>
      <c r="AP24" s="264"/>
      <c r="AQ24" s="264"/>
    </row>
    <row r="25" spans="1:43" s="3" customFormat="1" x14ac:dyDescent="0.25">
      <c r="A25" s="264"/>
      <c r="B25" s="264"/>
      <c r="C25" s="40"/>
      <c r="D25" s="264"/>
      <c r="E25" s="264"/>
      <c r="F25" s="264"/>
      <c r="G25" s="264"/>
      <c r="H25" s="38"/>
      <c r="I25" s="38"/>
      <c r="J25" s="264"/>
      <c r="K25" s="264"/>
      <c r="L25" s="264"/>
      <c r="M25" s="264"/>
      <c r="N25" s="264"/>
      <c r="O25" s="264"/>
      <c r="P25" s="9"/>
      <c r="Q25" s="264"/>
      <c r="R25" s="264"/>
      <c r="U25" s="38"/>
      <c r="V25" s="39"/>
      <c r="W25" s="39"/>
      <c r="Y25" s="264"/>
      <c r="Z25" s="264"/>
      <c r="AA25" s="264"/>
      <c r="AC25" s="264"/>
      <c r="AD25" s="264"/>
      <c r="AE25" s="264"/>
      <c r="AG25" s="264"/>
      <c r="AH25" s="264"/>
      <c r="AI25" s="264"/>
      <c r="AJ25" s="264"/>
      <c r="AK25" s="264"/>
      <c r="AL25" s="264"/>
      <c r="AM25" s="264"/>
      <c r="AN25" s="264"/>
      <c r="AO25" s="264"/>
      <c r="AP25" s="264"/>
      <c r="AQ25" s="264"/>
    </row>
    <row r="26" spans="1:43" s="3" customFormat="1" x14ac:dyDescent="0.25">
      <c r="A26" s="264"/>
      <c r="B26" s="264"/>
      <c r="C26" s="40"/>
      <c r="D26" s="264"/>
      <c r="E26" s="264"/>
      <c r="F26" s="264"/>
      <c r="G26" s="264"/>
      <c r="H26" s="38"/>
      <c r="I26" s="38"/>
      <c r="J26" s="264"/>
      <c r="K26" s="264"/>
      <c r="L26" s="264"/>
      <c r="M26" s="264"/>
      <c r="N26" s="264"/>
      <c r="O26" s="264"/>
      <c r="P26" s="9"/>
      <c r="Q26" s="264"/>
      <c r="R26" s="264"/>
      <c r="U26" s="38"/>
      <c r="V26" s="39"/>
      <c r="W26" s="39"/>
      <c r="Y26" s="264"/>
      <c r="Z26" s="264"/>
      <c r="AA26" s="264"/>
      <c r="AC26" s="264"/>
      <c r="AD26" s="264"/>
      <c r="AE26" s="264"/>
      <c r="AG26" s="264"/>
      <c r="AH26" s="264"/>
      <c r="AI26" s="264"/>
      <c r="AJ26" s="264"/>
      <c r="AK26" s="264"/>
      <c r="AL26" s="264"/>
      <c r="AM26" s="264"/>
      <c r="AN26" s="264"/>
      <c r="AO26" s="264"/>
      <c r="AP26" s="264"/>
      <c r="AQ26" s="264"/>
    </row>
    <row r="27" spans="1:43" s="3" customFormat="1" x14ac:dyDescent="0.25">
      <c r="A27" s="264"/>
      <c r="B27" s="264"/>
      <c r="C27" s="40"/>
      <c r="D27" s="264"/>
      <c r="E27" s="264"/>
      <c r="F27" s="264"/>
      <c r="G27" s="264"/>
      <c r="H27" s="38"/>
      <c r="I27" s="38"/>
      <c r="J27" s="264"/>
      <c r="K27" s="264"/>
      <c r="L27" s="264"/>
      <c r="M27" s="264"/>
      <c r="N27" s="264"/>
      <c r="O27" s="264"/>
      <c r="P27" s="9"/>
      <c r="Q27" s="264"/>
      <c r="R27" s="264"/>
      <c r="U27" s="38"/>
      <c r="V27" s="39"/>
      <c r="W27" s="39"/>
      <c r="Y27" s="264"/>
      <c r="Z27" s="264"/>
      <c r="AA27" s="264"/>
      <c r="AC27" s="264"/>
      <c r="AD27" s="264"/>
      <c r="AE27" s="264"/>
      <c r="AG27" s="264"/>
      <c r="AH27" s="264"/>
      <c r="AI27" s="264"/>
      <c r="AJ27" s="264"/>
      <c r="AK27" s="264"/>
      <c r="AL27" s="264"/>
      <c r="AM27" s="264"/>
      <c r="AN27" s="264"/>
      <c r="AO27" s="264"/>
      <c r="AP27" s="264"/>
      <c r="AQ27" s="264"/>
    </row>
    <row r="28" spans="1:43" s="3" customFormat="1" x14ac:dyDescent="0.25">
      <c r="A28" s="264"/>
      <c r="B28" s="264"/>
      <c r="C28" s="40"/>
      <c r="D28" s="264"/>
      <c r="E28" s="264"/>
      <c r="F28" s="264"/>
      <c r="G28" s="264"/>
      <c r="H28" s="38"/>
      <c r="I28" s="38"/>
      <c r="J28" s="264"/>
      <c r="K28" s="264"/>
      <c r="L28" s="264"/>
      <c r="M28" s="264"/>
      <c r="N28" s="264"/>
      <c r="O28" s="264"/>
      <c r="P28" s="9"/>
      <c r="Q28" s="264"/>
      <c r="R28" s="264"/>
      <c r="U28" s="38"/>
      <c r="V28" s="39"/>
      <c r="W28" s="39"/>
      <c r="Y28" s="264"/>
      <c r="Z28" s="264"/>
      <c r="AA28" s="264"/>
      <c r="AC28" s="264"/>
      <c r="AD28" s="264"/>
      <c r="AE28" s="264"/>
      <c r="AG28" s="264"/>
      <c r="AH28" s="264"/>
      <c r="AI28" s="264"/>
      <c r="AJ28" s="264"/>
      <c r="AK28" s="264"/>
      <c r="AL28" s="264"/>
      <c r="AM28" s="264"/>
      <c r="AN28" s="264"/>
      <c r="AO28" s="264"/>
      <c r="AP28" s="264"/>
      <c r="AQ28" s="264"/>
    </row>
    <row r="29" spans="1:43" s="3" customFormat="1" x14ac:dyDescent="0.25">
      <c r="A29" s="264"/>
      <c r="B29" s="264"/>
      <c r="C29" s="40"/>
      <c r="D29" s="264"/>
      <c r="E29" s="264"/>
      <c r="F29" s="264"/>
      <c r="G29" s="264"/>
      <c r="H29" s="38"/>
      <c r="I29" s="38"/>
      <c r="J29" s="264"/>
      <c r="K29" s="264"/>
      <c r="L29" s="264"/>
      <c r="M29" s="264"/>
      <c r="N29" s="264"/>
      <c r="O29" s="264"/>
      <c r="P29" s="9"/>
      <c r="Q29" s="264"/>
      <c r="R29" s="264"/>
      <c r="U29" s="38"/>
      <c r="V29" s="39"/>
      <c r="W29" s="39"/>
      <c r="Y29" s="264"/>
      <c r="Z29" s="264"/>
      <c r="AA29" s="264"/>
      <c r="AC29" s="264"/>
      <c r="AD29" s="264"/>
      <c r="AE29" s="264"/>
      <c r="AG29" s="264"/>
      <c r="AH29" s="264"/>
      <c r="AI29" s="264"/>
      <c r="AJ29" s="264"/>
      <c r="AK29" s="264"/>
      <c r="AL29" s="264"/>
      <c r="AM29" s="264"/>
      <c r="AN29" s="264"/>
      <c r="AO29" s="264"/>
      <c r="AP29" s="264"/>
      <c r="AQ29" s="264"/>
    </row>
    <row r="30" spans="1:43" s="3" customFormat="1" x14ac:dyDescent="0.25">
      <c r="A30" s="264"/>
      <c r="B30" s="264"/>
      <c r="C30" s="40"/>
      <c r="D30" s="264"/>
      <c r="E30" s="264"/>
      <c r="F30" s="264"/>
      <c r="G30" s="264"/>
      <c r="H30" s="38"/>
      <c r="I30" s="38"/>
      <c r="J30" s="264"/>
      <c r="K30" s="264"/>
      <c r="L30" s="264"/>
      <c r="M30" s="264"/>
      <c r="N30" s="264"/>
      <c r="O30" s="264"/>
      <c r="P30" s="9"/>
      <c r="Q30" s="264"/>
      <c r="R30" s="264"/>
      <c r="U30" s="38"/>
      <c r="V30" s="39"/>
      <c r="W30" s="39"/>
      <c r="Y30" s="264"/>
      <c r="Z30" s="264"/>
      <c r="AA30" s="264"/>
      <c r="AC30" s="264"/>
      <c r="AD30" s="264"/>
      <c r="AE30" s="264"/>
      <c r="AG30" s="264"/>
      <c r="AH30" s="264"/>
      <c r="AI30" s="264"/>
      <c r="AJ30" s="264"/>
      <c r="AK30" s="264"/>
      <c r="AL30" s="264"/>
      <c r="AM30" s="264"/>
      <c r="AN30" s="264"/>
      <c r="AO30" s="264"/>
      <c r="AP30" s="264"/>
      <c r="AQ30" s="264"/>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32"/>
  <sheetViews>
    <sheetView zoomScale="85" zoomScaleNormal="85" workbookViewId="0">
      <pane ySplit="2" topLeftCell="A3" activePane="bottomLeft" state="frozen"/>
      <selection pane="bottomLeft" activeCell="F6" sqref="F6"/>
    </sheetView>
  </sheetViews>
  <sheetFormatPr defaultColWidth="9" defaultRowHeight="15" x14ac:dyDescent="0.25"/>
  <cols>
    <col min="1" max="1" width="11" style="264" bestFit="1" customWidth="1"/>
    <col min="2" max="5" width="9" style="264"/>
    <col min="6" max="6" width="23.85546875" style="264" bestFit="1" customWidth="1"/>
    <col min="7" max="7" width="16" style="264" bestFit="1" customWidth="1"/>
    <col min="8" max="16384" width="9" style="264"/>
  </cols>
  <sheetData>
    <row r="1" spans="1:43" x14ac:dyDescent="0.25">
      <c r="B1" s="583" t="s">
        <v>486</v>
      </c>
      <c r="C1" s="583"/>
      <c r="D1" s="583"/>
      <c r="E1" s="583"/>
      <c r="F1" s="583" t="s">
        <v>485</v>
      </c>
      <c r="G1" s="583"/>
    </row>
    <row r="2" spans="1:43" x14ac:dyDescent="0.25">
      <c r="A2" s="264" t="s">
        <v>487</v>
      </c>
      <c r="B2" s="264" t="s">
        <v>472</v>
      </c>
      <c r="C2" s="264" t="s">
        <v>483</v>
      </c>
      <c r="D2" s="264" t="s">
        <v>470</v>
      </c>
      <c r="E2" s="264" t="s">
        <v>484</v>
      </c>
      <c r="F2" s="264" t="s">
        <v>470</v>
      </c>
      <c r="G2" s="264" t="s">
        <v>484</v>
      </c>
    </row>
    <row r="3" spans="1:43" x14ac:dyDescent="0.25">
      <c r="A3" s="264">
        <v>1</v>
      </c>
      <c r="B3" s="264">
        <v>6</v>
      </c>
      <c r="C3" s="264">
        <v>4</v>
      </c>
      <c r="D3" s="264">
        <v>2</v>
      </c>
      <c r="F3" s="167" t="s">
        <v>654</v>
      </c>
      <c r="G3" s="167"/>
    </row>
    <row r="4" spans="1:43" x14ac:dyDescent="0.25">
      <c r="A4" s="264">
        <v>2</v>
      </c>
      <c r="B4" s="264">
        <v>11</v>
      </c>
      <c r="C4" s="264">
        <v>6</v>
      </c>
      <c r="D4" s="264">
        <v>5</v>
      </c>
      <c r="F4" s="167" t="s">
        <v>664</v>
      </c>
      <c r="G4" s="167"/>
    </row>
    <row r="5" spans="1:43" x14ac:dyDescent="0.25">
      <c r="A5" s="264">
        <v>3</v>
      </c>
      <c r="B5" s="264">
        <v>9</v>
      </c>
      <c r="C5" s="264">
        <v>6</v>
      </c>
      <c r="D5" s="264">
        <v>3</v>
      </c>
      <c r="F5" s="167" t="s">
        <v>655</v>
      </c>
      <c r="G5" s="167"/>
    </row>
    <row r="6" spans="1:43" x14ac:dyDescent="0.25">
      <c r="A6" s="264" t="s">
        <v>472</v>
      </c>
      <c r="B6" s="264">
        <f>SUM(B3:B5)</f>
        <v>26</v>
      </c>
      <c r="C6" s="264">
        <f>SUM(C3:C5)</f>
        <v>16</v>
      </c>
      <c r="D6" s="264">
        <f>SUM(D3:D5)</f>
        <v>10</v>
      </c>
      <c r="P6" s="40"/>
      <c r="S6" s="3"/>
      <c r="T6" s="3"/>
      <c r="U6" s="38"/>
      <c r="V6" s="39"/>
      <c r="W6" s="39"/>
      <c r="X6" s="3"/>
      <c r="Y6" s="3"/>
      <c r="Z6" s="38"/>
      <c r="AA6" s="39"/>
      <c r="AB6" s="3"/>
      <c r="AC6" s="3"/>
      <c r="AD6" s="38"/>
      <c r="AE6" s="39"/>
      <c r="AF6" s="3"/>
      <c r="AG6" s="3"/>
      <c r="AH6" s="38"/>
      <c r="AI6" s="39"/>
      <c r="AJ6" s="3"/>
      <c r="AK6" s="3"/>
      <c r="AL6" s="38"/>
      <c r="AM6" s="39"/>
      <c r="AP6" s="38"/>
      <c r="AQ6" s="39"/>
    </row>
    <row r="7" spans="1:43" x14ac:dyDescent="0.25">
      <c r="A7" s="264" t="s">
        <v>488</v>
      </c>
      <c r="C7" s="153">
        <f>C6/B6</f>
        <v>0.61538461538461542</v>
      </c>
      <c r="D7" s="153">
        <f>D6/B6</f>
        <v>0.38461538461538464</v>
      </c>
      <c r="P7" s="40"/>
      <c r="S7" s="3"/>
      <c r="T7" s="3"/>
      <c r="U7" s="38"/>
      <c r="V7" s="39"/>
      <c r="W7" s="39"/>
      <c r="Y7" s="3"/>
      <c r="Z7" s="38"/>
      <c r="AA7" s="39"/>
      <c r="AC7" s="3"/>
      <c r="AD7" s="38"/>
      <c r="AE7" s="39"/>
      <c r="AG7" s="3"/>
      <c r="AH7" s="38"/>
      <c r="AI7" s="39"/>
      <c r="AL7" s="38"/>
      <c r="AM7" s="39"/>
      <c r="AP7" s="38"/>
      <c r="AQ7" s="39"/>
    </row>
    <row r="8" spans="1:43" x14ac:dyDescent="0.25">
      <c r="P8" s="40"/>
      <c r="S8" s="3"/>
      <c r="T8" s="3"/>
      <c r="U8" s="38"/>
      <c r="V8" s="39"/>
      <c r="W8" s="39"/>
      <c r="Y8" s="3"/>
      <c r="Z8" s="38"/>
      <c r="AA8" s="39"/>
      <c r="AB8" s="3"/>
      <c r="AD8" s="38"/>
      <c r="AE8" s="39"/>
      <c r="AF8" s="3"/>
      <c r="AH8" s="38"/>
      <c r="AI8" s="39"/>
      <c r="AL8" s="38"/>
      <c r="AM8" s="39"/>
      <c r="AP8" s="38"/>
      <c r="AQ8" s="39"/>
    </row>
    <row r="9" spans="1:43" x14ac:dyDescent="0.25">
      <c r="L9" s="52"/>
      <c r="M9" s="52"/>
      <c r="N9" s="240"/>
      <c r="O9" s="261"/>
      <c r="P9" s="261"/>
      <c r="Q9" s="2"/>
      <c r="R9" s="52"/>
      <c r="S9" s="53"/>
      <c r="T9" s="53"/>
      <c r="U9" s="52"/>
      <c r="V9" s="52"/>
      <c r="W9" s="52"/>
      <c r="X9" s="52"/>
      <c r="Y9" s="52"/>
      <c r="Z9" s="38"/>
      <c r="AB9" s="3"/>
      <c r="AF9" s="3"/>
    </row>
    <row r="10" spans="1:43" x14ac:dyDescent="0.25">
      <c r="L10" s="52"/>
      <c r="M10" s="52"/>
      <c r="N10" s="240"/>
      <c r="O10" s="261"/>
      <c r="P10" s="261"/>
      <c r="Q10" s="2"/>
      <c r="R10" s="52"/>
      <c r="S10" s="53"/>
      <c r="T10" s="53"/>
      <c r="U10" s="52"/>
      <c r="V10" s="52"/>
      <c r="W10" s="52"/>
      <c r="X10" s="52"/>
      <c r="Y10" s="52"/>
      <c r="Z10" s="38"/>
      <c r="AA10" s="39"/>
      <c r="AB10" s="3"/>
      <c r="AD10" s="38"/>
      <c r="AE10" s="39"/>
      <c r="AF10" s="3"/>
    </row>
    <row r="11" spans="1:43" x14ac:dyDescent="0.25">
      <c r="L11" s="52"/>
      <c r="M11" s="52"/>
      <c r="N11" s="240"/>
      <c r="O11" s="261"/>
      <c r="P11" s="261"/>
      <c r="Q11" s="2"/>
      <c r="R11" s="52"/>
      <c r="S11" s="53"/>
      <c r="T11" s="53"/>
      <c r="U11" s="265"/>
      <c r="V11" s="52"/>
      <c r="W11" s="52"/>
      <c r="X11" s="52"/>
      <c r="Y11" s="52"/>
      <c r="Z11" s="38"/>
      <c r="AA11" s="39"/>
      <c r="AB11" s="3"/>
      <c r="AD11" s="38"/>
      <c r="AE11" s="39"/>
      <c r="AF11" s="3"/>
    </row>
    <row r="12" spans="1:43" x14ac:dyDescent="0.25">
      <c r="L12" s="52"/>
      <c r="M12" s="52"/>
      <c r="N12" s="240"/>
      <c r="O12" s="261"/>
      <c r="P12" s="261"/>
      <c r="Q12" s="2"/>
      <c r="R12" s="52"/>
      <c r="S12" s="53"/>
      <c r="T12" s="53"/>
      <c r="U12" s="265"/>
      <c r="V12" s="52"/>
      <c r="W12" s="52"/>
      <c r="X12" s="52"/>
      <c r="Y12" s="52"/>
      <c r="Z12" s="38"/>
      <c r="AA12" s="39"/>
      <c r="AB12" s="3"/>
      <c r="AD12" s="38"/>
      <c r="AE12" s="39"/>
      <c r="AF12" s="3"/>
    </row>
    <row r="13" spans="1:43" x14ac:dyDescent="0.25">
      <c r="L13" s="52"/>
      <c r="M13" s="52"/>
      <c r="N13" s="52"/>
      <c r="O13" s="52"/>
      <c r="P13" s="266"/>
      <c r="Q13" s="52"/>
      <c r="R13" s="52"/>
      <c r="S13" s="2"/>
      <c r="T13" s="2"/>
      <c r="U13" s="53"/>
      <c r="V13" s="265"/>
      <c r="W13" s="265"/>
      <c r="X13" s="2"/>
      <c r="Y13" s="52"/>
      <c r="AB13" s="3"/>
      <c r="AF13" s="3"/>
    </row>
    <row r="14" spans="1:43" x14ac:dyDescent="0.25">
      <c r="P14" s="9"/>
      <c r="S14" s="3"/>
      <c r="T14" s="3"/>
      <c r="U14" s="38"/>
      <c r="V14" s="39"/>
      <c r="W14" s="39"/>
      <c r="X14" s="3"/>
      <c r="AB14" s="3"/>
      <c r="AF14" s="3"/>
    </row>
    <row r="15" spans="1:43" x14ac:dyDescent="0.25">
      <c r="P15" s="9"/>
      <c r="S15" s="3"/>
      <c r="T15" s="3"/>
      <c r="U15" s="38"/>
      <c r="V15" s="39"/>
      <c r="W15" s="39"/>
      <c r="X15" s="3"/>
      <c r="AB15" s="3"/>
      <c r="AF15" s="3"/>
    </row>
    <row r="16" spans="1:43" x14ac:dyDescent="0.25">
      <c r="K16" s="52"/>
      <c r="L16" s="52"/>
      <c r="M16" s="240"/>
      <c r="N16" s="261"/>
      <c r="O16" s="261"/>
      <c r="P16" s="2"/>
      <c r="Q16" s="52"/>
      <c r="R16" s="53"/>
      <c r="S16" s="53"/>
      <c r="T16" s="265"/>
      <c r="U16" s="52"/>
      <c r="V16" s="52"/>
      <c r="W16" s="52"/>
      <c r="X16" s="3"/>
      <c r="AB16" s="3"/>
      <c r="AF16" s="3"/>
    </row>
    <row r="17" spans="3:23" x14ac:dyDescent="0.25">
      <c r="K17" s="52"/>
      <c r="L17" s="52"/>
      <c r="M17" s="240"/>
      <c r="N17" s="261"/>
      <c r="O17" s="261"/>
      <c r="P17" s="2"/>
      <c r="Q17" s="52"/>
      <c r="R17" s="53"/>
      <c r="S17" s="53"/>
      <c r="T17" s="265"/>
      <c r="U17" s="52"/>
      <c r="V17" s="52"/>
      <c r="W17" s="52"/>
    </row>
    <row r="18" spans="3:23" x14ac:dyDescent="0.25">
      <c r="K18" s="52"/>
      <c r="L18" s="52"/>
      <c r="M18" s="240"/>
      <c r="N18" s="261"/>
      <c r="O18" s="261"/>
      <c r="P18" s="2"/>
      <c r="Q18" s="52"/>
      <c r="R18" s="53"/>
      <c r="S18" s="53"/>
      <c r="T18" s="265"/>
      <c r="U18" s="52"/>
      <c r="V18" s="52"/>
      <c r="W18" s="52"/>
    </row>
    <row r="19" spans="3:23" x14ac:dyDescent="0.25">
      <c r="K19" s="52"/>
      <c r="L19" s="52"/>
      <c r="M19" s="240"/>
      <c r="N19" s="261"/>
      <c r="O19" s="261"/>
      <c r="P19" s="2"/>
      <c r="Q19" s="52"/>
      <c r="R19" s="53"/>
      <c r="S19" s="53"/>
      <c r="T19" s="265"/>
      <c r="U19" s="52"/>
      <c r="V19" s="52"/>
      <c r="W19" s="52"/>
    </row>
    <row r="20" spans="3:23" x14ac:dyDescent="0.25">
      <c r="C20" s="40"/>
      <c r="D20" s="41"/>
      <c r="E20" s="41"/>
      <c r="F20" s="3"/>
      <c r="H20" s="38"/>
      <c r="I20" s="38"/>
      <c r="K20" s="52"/>
      <c r="L20" s="52"/>
      <c r="M20" s="240"/>
      <c r="N20" s="261"/>
      <c r="O20" s="261"/>
      <c r="P20" s="2"/>
      <c r="Q20" s="52"/>
      <c r="R20" s="53"/>
      <c r="S20" s="53"/>
      <c r="T20" s="265"/>
      <c r="U20" s="52"/>
      <c r="V20" s="52"/>
      <c r="W20" s="52"/>
    </row>
    <row r="21" spans="3:23" x14ac:dyDescent="0.25">
      <c r="C21" s="40"/>
      <c r="D21" s="41"/>
      <c r="E21" s="41"/>
      <c r="F21" s="3"/>
      <c r="H21" s="38"/>
      <c r="I21" s="38"/>
      <c r="K21" s="52"/>
      <c r="L21" s="52"/>
      <c r="M21" s="240"/>
      <c r="N21" s="261"/>
      <c r="O21" s="261"/>
      <c r="P21" s="2"/>
      <c r="Q21" s="52"/>
      <c r="R21" s="53"/>
      <c r="S21" s="53"/>
      <c r="T21" s="265"/>
      <c r="U21" s="52"/>
      <c r="V21" s="52"/>
      <c r="W21" s="52"/>
    </row>
    <row r="22" spans="3:23" x14ac:dyDescent="0.25">
      <c r="C22" s="40"/>
      <c r="D22" s="41"/>
      <c r="E22" s="41"/>
      <c r="F22" s="3"/>
      <c r="H22" s="38"/>
      <c r="I22" s="38"/>
    </row>
    <row r="23" spans="3:23" x14ac:dyDescent="0.25">
      <c r="C23" s="40"/>
      <c r="D23" s="41"/>
      <c r="E23" s="41"/>
      <c r="F23" s="3"/>
      <c r="H23" s="38"/>
      <c r="I23" s="38"/>
    </row>
    <row r="24" spans="3:23" x14ac:dyDescent="0.25">
      <c r="C24" s="40"/>
      <c r="D24" s="41"/>
      <c r="E24" s="41"/>
      <c r="F24" s="3"/>
      <c r="H24" s="38"/>
      <c r="I24" s="38"/>
    </row>
    <row r="25" spans="3:23" x14ac:dyDescent="0.25">
      <c r="C25" s="40"/>
      <c r="D25" s="41"/>
      <c r="E25" s="41"/>
      <c r="F25" s="3"/>
      <c r="H25" s="38"/>
      <c r="I25" s="38"/>
    </row>
    <row r="26" spans="3:23" x14ac:dyDescent="0.25">
      <c r="C26" s="40"/>
      <c r="D26" s="41"/>
      <c r="E26" s="41"/>
      <c r="F26" s="3"/>
      <c r="H26" s="38"/>
      <c r="I26" s="38"/>
    </row>
    <row r="27" spans="3:23" x14ac:dyDescent="0.25">
      <c r="C27" s="40"/>
      <c r="D27" s="41"/>
      <c r="E27" s="41"/>
      <c r="F27" s="3"/>
      <c r="H27" s="38"/>
      <c r="I27" s="38"/>
    </row>
    <row r="28" spans="3:23" x14ac:dyDescent="0.25">
      <c r="C28" s="40"/>
      <c r="D28" s="41"/>
      <c r="E28" s="41"/>
      <c r="F28" s="3"/>
      <c r="H28" s="38"/>
      <c r="I28" s="38"/>
    </row>
    <row r="29" spans="3:23" x14ac:dyDescent="0.25">
      <c r="C29" s="40"/>
      <c r="D29" s="41"/>
      <c r="E29" s="41"/>
      <c r="F29" s="3"/>
      <c r="H29" s="38"/>
      <c r="I29" s="38"/>
    </row>
    <row r="30" spans="3:23" x14ac:dyDescent="0.25">
      <c r="C30" s="40"/>
      <c r="D30" s="41"/>
      <c r="E30" s="41"/>
      <c r="H30" s="38"/>
      <c r="I30" s="38"/>
    </row>
    <row r="31" spans="3:23" x14ac:dyDescent="0.25">
      <c r="C31" s="40"/>
      <c r="D31" s="41"/>
      <c r="E31" s="41"/>
      <c r="F31" s="3"/>
      <c r="H31" s="38"/>
      <c r="I31" s="38"/>
    </row>
    <row r="32" spans="3:23" x14ac:dyDescent="0.25">
      <c r="C32" s="40"/>
      <c r="D32" s="41"/>
      <c r="E32" s="41"/>
      <c r="F32" s="3"/>
      <c r="H32" s="38"/>
      <c r="I32" s="38"/>
    </row>
  </sheetData>
  <mergeCells count="2">
    <mergeCell ref="B1:E1"/>
    <mergeCell ref="F1:G1"/>
  </mergeCells>
  <pageMargins left="0.7" right="0.7" top="0.75" bottom="0.75" header="0.3" footer="0.3"/>
  <pageSetup orientation="portrait"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423"/>
  <sheetViews>
    <sheetView zoomScale="85" zoomScaleNormal="85" workbookViewId="0">
      <pane ySplit="2" topLeftCell="A63" activePane="bottomLeft" state="frozen"/>
      <selection pane="bottomLeft" activeCell="AL108" sqref="AL108"/>
    </sheetView>
  </sheetViews>
  <sheetFormatPr defaultColWidth="9" defaultRowHeight="15" x14ac:dyDescent="0.25"/>
  <cols>
    <col min="1" max="1" width="9" style="40"/>
    <col min="2" max="2" width="7.42578125" style="173" bestFit="1" customWidth="1"/>
    <col min="3" max="3" width="8" style="173" bestFit="1" customWidth="1"/>
    <col min="4" max="4" width="30.85546875" style="173" bestFit="1" customWidth="1"/>
    <col min="5" max="29" width="9" style="173"/>
    <col min="30" max="30" width="9" style="173" customWidth="1"/>
    <col min="31" max="31" width="9.85546875" style="173" bestFit="1" customWidth="1"/>
    <col min="32" max="34" width="9" style="173"/>
    <col min="35" max="35" width="20.140625" style="489" bestFit="1" customWidth="1"/>
    <col min="36" max="36" width="9" style="489"/>
    <col min="37" max="16384" width="9" style="173"/>
  </cols>
  <sheetData>
    <row r="1" spans="1:28" x14ac:dyDescent="0.25">
      <c r="A1" s="588" t="s">
        <v>136</v>
      </c>
      <c r="B1" s="588"/>
      <c r="C1" s="588"/>
      <c r="D1" s="588"/>
      <c r="E1" s="588"/>
      <c r="F1" s="588"/>
      <c r="G1" s="588"/>
      <c r="H1" s="588"/>
      <c r="I1" s="583" t="s">
        <v>125</v>
      </c>
      <c r="J1" s="583"/>
      <c r="K1" s="583"/>
      <c r="L1" s="4"/>
      <c r="N1" s="583" t="s">
        <v>123</v>
      </c>
      <c r="O1" s="583"/>
      <c r="P1" s="583"/>
      <c r="Q1" s="583" t="s">
        <v>128</v>
      </c>
      <c r="R1" s="583"/>
      <c r="S1" s="172"/>
      <c r="T1" s="172"/>
      <c r="U1" s="172"/>
      <c r="V1" s="128"/>
      <c r="X1" s="583" t="s">
        <v>130</v>
      </c>
      <c r="Y1" s="583"/>
      <c r="Z1" s="583"/>
      <c r="AA1" s="48" t="s">
        <v>135</v>
      </c>
      <c r="AB1" s="45" t="s">
        <v>133</v>
      </c>
    </row>
    <row r="2" spans="1:28" x14ac:dyDescent="0.25">
      <c r="A2" s="40" t="s">
        <v>15</v>
      </c>
      <c r="B2" s="44" t="s">
        <v>112</v>
      </c>
      <c r="C2" s="173" t="s">
        <v>113</v>
      </c>
      <c r="D2" s="173" t="s">
        <v>114</v>
      </c>
      <c r="E2" s="173" t="s">
        <v>115</v>
      </c>
      <c r="F2" s="173" t="s">
        <v>116</v>
      </c>
      <c r="G2" s="173" t="s">
        <v>117</v>
      </c>
      <c r="H2" s="173" t="s">
        <v>137</v>
      </c>
      <c r="I2" s="173" t="s">
        <v>118</v>
      </c>
      <c r="J2" s="173" t="s">
        <v>119</v>
      </c>
      <c r="K2" s="173" t="s">
        <v>120</v>
      </c>
      <c r="L2" s="4" t="s">
        <v>121</v>
      </c>
      <c r="M2" s="173" t="s">
        <v>122</v>
      </c>
      <c r="N2" s="173" t="s">
        <v>119</v>
      </c>
      <c r="O2" s="3" t="s">
        <v>126</v>
      </c>
      <c r="P2" s="4" t="s">
        <v>127</v>
      </c>
      <c r="Q2" s="173" t="s">
        <v>129</v>
      </c>
      <c r="R2" s="173" t="s">
        <v>120</v>
      </c>
      <c r="S2" s="51" t="s">
        <v>179</v>
      </c>
      <c r="T2" s="173" t="s">
        <v>178</v>
      </c>
      <c r="U2" s="44" t="s">
        <v>416</v>
      </c>
      <c r="V2" s="116" t="s">
        <v>461</v>
      </c>
      <c r="X2" s="173" t="s">
        <v>124</v>
      </c>
      <c r="Y2" s="173" t="s">
        <v>131</v>
      </c>
      <c r="Z2" s="173" t="s">
        <v>132</v>
      </c>
      <c r="AA2" s="47" t="s">
        <v>18</v>
      </c>
      <c r="AB2" s="46" t="s">
        <v>134</v>
      </c>
    </row>
    <row r="3" spans="1:28" x14ac:dyDescent="0.25">
      <c r="A3" s="40">
        <v>42622</v>
      </c>
      <c r="B3" s="173">
        <v>302312</v>
      </c>
      <c r="C3" s="173">
        <v>13052</v>
      </c>
      <c r="D3" s="173" t="s">
        <v>23</v>
      </c>
      <c r="E3" s="1">
        <v>0.57805555555555554</v>
      </c>
      <c r="F3" s="1">
        <v>0.57813657407407404</v>
      </c>
      <c r="G3" s="173" t="s">
        <v>566</v>
      </c>
      <c r="H3" s="173" t="s">
        <v>566</v>
      </c>
    </row>
    <row r="4" spans="1:28" x14ac:dyDescent="0.25">
      <c r="B4" s="173">
        <v>302312</v>
      </c>
      <c r="C4" s="173">
        <v>13035</v>
      </c>
      <c r="D4" s="173" t="s">
        <v>42</v>
      </c>
      <c r="E4" s="1">
        <v>0.57813657407407404</v>
      </c>
      <c r="F4" s="1">
        <v>0.57825231481481476</v>
      </c>
      <c r="G4" s="173" t="s">
        <v>566</v>
      </c>
      <c r="H4" s="173" t="s">
        <v>566</v>
      </c>
    </row>
    <row r="5" spans="1:28" x14ac:dyDescent="0.25">
      <c r="B5" s="173">
        <v>302312</v>
      </c>
      <c r="C5" s="173">
        <v>13036</v>
      </c>
      <c r="D5" s="173" t="s">
        <v>41</v>
      </c>
      <c r="E5" s="1">
        <v>0.57825231481481476</v>
      </c>
      <c r="F5" s="1">
        <v>0.57840277777777771</v>
      </c>
      <c r="G5" s="173" t="s">
        <v>566</v>
      </c>
      <c r="H5" s="173" t="s">
        <v>566</v>
      </c>
    </row>
    <row r="6" spans="1:28" x14ac:dyDescent="0.25">
      <c r="B6" s="173">
        <v>302312</v>
      </c>
      <c r="C6" s="173">
        <v>13037</v>
      </c>
      <c r="D6" s="173" t="s">
        <v>600</v>
      </c>
      <c r="E6" s="1">
        <v>0.57840277777777771</v>
      </c>
      <c r="F6" s="1">
        <v>0.57840277777777771</v>
      </c>
      <c r="G6" s="173" t="s">
        <v>566</v>
      </c>
      <c r="H6" s="173" t="s">
        <v>566</v>
      </c>
    </row>
    <row r="7" spans="1:28" x14ac:dyDescent="0.25">
      <c r="B7" s="173">
        <v>302312</v>
      </c>
      <c r="C7" s="173">
        <v>13038</v>
      </c>
      <c r="D7" s="173" t="s">
        <v>601</v>
      </c>
      <c r="E7" s="1">
        <v>0.57863425925925926</v>
      </c>
      <c r="F7" s="1">
        <v>0.57907407407407407</v>
      </c>
      <c r="G7" s="173" t="s">
        <v>566</v>
      </c>
      <c r="H7" s="173" t="s">
        <v>566</v>
      </c>
    </row>
    <row r="8" spans="1:28" x14ac:dyDescent="0.25">
      <c r="B8" s="173">
        <v>302312</v>
      </c>
      <c r="C8" s="173">
        <v>13022</v>
      </c>
      <c r="D8" s="173" t="s">
        <v>602</v>
      </c>
      <c r="E8" s="1">
        <v>0.57907407407407407</v>
      </c>
      <c r="F8" s="1">
        <v>0.57913194444444438</v>
      </c>
      <c r="G8" s="173" t="s">
        <v>566</v>
      </c>
      <c r="H8" s="173" t="s">
        <v>566</v>
      </c>
    </row>
    <row r="9" spans="1:28" x14ac:dyDescent="0.25">
      <c r="B9" s="173">
        <v>302312</v>
      </c>
      <c r="C9" s="173">
        <v>13024</v>
      </c>
      <c r="D9" s="173" t="s">
        <v>603</v>
      </c>
      <c r="E9" s="1">
        <v>0.57913194444444438</v>
      </c>
      <c r="F9" s="1">
        <v>0.57913194444444438</v>
      </c>
      <c r="G9" s="173" t="s">
        <v>566</v>
      </c>
      <c r="H9" s="173" t="s">
        <v>566</v>
      </c>
    </row>
    <row r="10" spans="1:28" x14ac:dyDescent="0.25">
      <c r="B10" s="173">
        <v>302312</v>
      </c>
      <c r="C10" s="173">
        <v>13039</v>
      </c>
      <c r="D10" s="173" t="s">
        <v>604</v>
      </c>
      <c r="E10" s="1">
        <v>0.57922453703703702</v>
      </c>
      <c r="F10" s="1">
        <v>0.57922453703703702</v>
      </c>
      <c r="G10" s="173" t="s">
        <v>566</v>
      </c>
      <c r="H10" s="173" t="s">
        <v>566</v>
      </c>
    </row>
    <row r="11" spans="1:28" x14ac:dyDescent="0.25">
      <c r="B11" s="173">
        <v>302312</v>
      </c>
      <c r="C11" s="173">
        <v>13014</v>
      </c>
      <c r="D11" s="173" t="s">
        <v>605</v>
      </c>
      <c r="E11" s="1">
        <v>0.58983796296296298</v>
      </c>
      <c r="F11" s="1">
        <v>0.58983796296296298</v>
      </c>
      <c r="G11" s="173" t="s">
        <v>566</v>
      </c>
      <c r="H11" s="173" t="s">
        <v>566</v>
      </c>
    </row>
    <row r="12" spans="1:28" x14ac:dyDescent="0.25">
      <c r="B12" s="173">
        <v>302312</v>
      </c>
      <c r="C12" s="173">
        <v>13030</v>
      </c>
      <c r="D12" s="173" t="s">
        <v>606</v>
      </c>
      <c r="E12" s="1">
        <v>0.59039351851851851</v>
      </c>
      <c r="F12" s="1">
        <v>0.59040509259259266</v>
      </c>
      <c r="G12" s="173" t="s">
        <v>566</v>
      </c>
      <c r="H12" s="173" t="s">
        <v>566</v>
      </c>
    </row>
    <row r="13" spans="1:28" x14ac:dyDescent="0.25">
      <c r="B13" s="173">
        <v>302312</v>
      </c>
      <c r="C13" s="173">
        <v>13051</v>
      </c>
      <c r="D13" s="173" t="s">
        <v>607</v>
      </c>
      <c r="E13" s="1">
        <v>0.59040509259259266</v>
      </c>
      <c r="F13" s="1">
        <v>0.59055555555555561</v>
      </c>
      <c r="G13" s="173" t="s">
        <v>566</v>
      </c>
      <c r="H13" s="173" t="s">
        <v>566</v>
      </c>
    </row>
    <row r="14" spans="1:28" x14ac:dyDescent="0.25">
      <c r="B14" s="173">
        <v>302312</v>
      </c>
      <c r="C14" s="173">
        <v>13035</v>
      </c>
      <c r="D14" s="173" t="s">
        <v>42</v>
      </c>
      <c r="E14" s="1">
        <v>0.59055555555555561</v>
      </c>
      <c r="F14" s="1">
        <v>0.59055555555555561</v>
      </c>
      <c r="G14" s="173" t="s">
        <v>566</v>
      </c>
      <c r="H14" s="173" t="s">
        <v>566</v>
      </c>
    </row>
    <row r="15" spans="1:28" x14ac:dyDescent="0.25">
      <c r="B15" s="173">
        <v>302312</v>
      </c>
      <c r="C15" s="173">
        <v>8208</v>
      </c>
      <c r="D15" s="173" t="s">
        <v>176</v>
      </c>
      <c r="E15" s="1">
        <v>0.59112268518518518</v>
      </c>
      <c r="F15" s="1">
        <v>0.59112268518518518</v>
      </c>
      <c r="G15" s="173" t="s">
        <v>566</v>
      </c>
      <c r="H15" s="173" t="s">
        <v>566</v>
      </c>
    </row>
    <row r="16" spans="1:28" x14ac:dyDescent="0.25">
      <c r="B16" s="173">
        <v>302312</v>
      </c>
      <c r="C16" s="173">
        <v>13035</v>
      </c>
      <c r="D16" s="173" t="s">
        <v>42</v>
      </c>
      <c r="E16" s="1">
        <v>0.88828703703703704</v>
      </c>
      <c r="F16" s="1">
        <v>0.88828703703703704</v>
      </c>
      <c r="G16" s="173" t="s">
        <v>566</v>
      </c>
      <c r="H16" s="173" t="s">
        <v>566</v>
      </c>
    </row>
    <row r="17" spans="1:8" x14ac:dyDescent="0.25">
      <c r="B17" s="173">
        <v>302312</v>
      </c>
      <c r="C17" s="173">
        <v>15054</v>
      </c>
      <c r="D17" s="173" t="s">
        <v>166</v>
      </c>
      <c r="E17" s="1">
        <v>0.89006944444444447</v>
      </c>
      <c r="F17" s="1">
        <v>0.89031249999999995</v>
      </c>
      <c r="G17" s="173" t="s">
        <v>566</v>
      </c>
      <c r="H17" s="173" t="s">
        <v>566</v>
      </c>
    </row>
    <row r="18" spans="1:8" x14ac:dyDescent="0.25">
      <c r="B18" s="173">
        <v>302312</v>
      </c>
      <c r="C18" s="173">
        <v>15047</v>
      </c>
      <c r="D18" s="173" t="s">
        <v>445</v>
      </c>
      <c r="E18" s="1">
        <v>0.89031249999999995</v>
      </c>
      <c r="F18" s="1">
        <v>0.89031249999999995</v>
      </c>
      <c r="G18" s="173" t="s">
        <v>566</v>
      </c>
      <c r="H18" s="173" t="s">
        <v>566</v>
      </c>
    </row>
    <row r="19" spans="1:8" x14ac:dyDescent="0.25">
      <c r="B19" s="173">
        <v>302312</v>
      </c>
      <c r="C19" s="173">
        <v>15050</v>
      </c>
      <c r="D19" s="173" t="s">
        <v>159</v>
      </c>
      <c r="E19" s="1">
        <v>0.89038194444444441</v>
      </c>
      <c r="F19" s="1">
        <v>0.89038194444444441</v>
      </c>
      <c r="G19" s="173" t="s">
        <v>566</v>
      </c>
      <c r="H19" s="173" t="s">
        <v>566</v>
      </c>
    </row>
    <row r="20" spans="1:8" x14ac:dyDescent="0.25">
      <c r="B20" s="173">
        <v>302312</v>
      </c>
      <c r="C20" s="173">
        <v>15049</v>
      </c>
      <c r="D20" s="173" t="s">
        <v>158</v>
      </c>
      <c r="E20" s="1">
        <v>0.89250000000000007</v>
      </c>
      <c r="F20" s="1">
        <v>0.89270833333333333</v>
      </c>
      <c r="G20" s="173" t="s">
        <v>566</v>
      </c>
      <c r="H20" s="173" t="s">
        <v>566</v>
      </c>
    </row>
    <row r="21" spans="1:8" x14ac:dyDescent="0.25">
      <c r="B21" s="173">
        <v>302312</v>
      </c>
      <c r="C21" s="173">
        <v>15005</v>
      </c>
      <c r="D21" s="173" t="s">
        <v>34</v>
      </c>
      <c r="E21" s="1">
        <v>0.89270833333333333</v>
      </c>
      <c r="F21" s="1">
        <v>0.89274305555555555</v>
      </c>
      <c r="G21" s="173" t="s">
        <v>566</v>
      </c>
      <c r="H21" s="173" t="s">
        <v>566</v>
      </c>
    </row>
    <row r="22" spans="1:8" x14ac:dyDescent="0.25">
      <c r="B22" s="173">
        <v>302312</v>
      </c>
      <c r="C22" s="173">
        <v>15006</v>
      </c>
      <c r="D22" s="173" t="s">
        <v>446</v>
      </c>
      <c r="E22" s="1">
        <v>0.89274305555555555</v>
      </c>
      <c r="F22" s="1">
        <v>0.8928124999999999</v>
      </c>
      <c r="G22" s="173" t="s">
        <v>566</v>
      </c>
      <c r="H22" s="173" t="s">
        <v>566</v>
      </c>
    </row>
    <row r="23" spans="1:8" x14ac:dyDescent="0.25">
      <c r="B23" s="173">
        <v>302312</v>
      </c>
      <c r="C23" s="173">
        <v>15051</v>
      </c>
      <c r="D23" s="173" t="s">
        <v>167</v>
      </c>
      <c r="E23" s="1">
        <v>0.8928124999999999</v>
      </c>
      <c r="F23" s="1">
        <v>0.8928356481481482</v>
      </c>
      <c r="G23" s="173" t="s">
        <v>566</v>
      </c>
      <c r="H23" s="173" t="s">
        <v>566</v>
      </c>
    </row>
    <row r="24" spans="1:8" x14ac:dyDescent="0.25">
      <c r="B24" s="173">
        <v>302312</v>
      </c>
      <c r="C24" s="173">
        <v>15011</v>
      </c>
      <c r="D24" s="173" t="s">
        <v>157</v>
      </c>
      <c r="E24" s="1">
        <v>0.8928356481481482</v>
      </c>
      <c r="F24" s="1">
        <v>0.89309027777777772</v>
      </c>
      <c r="G24" s="173" t="s">
        <v>566</v>
      </c>
      <c r="H24" s="173" t="s">
        <v>566</v>
      </c>
    </row>
    <row r="25" spans="1:8" x14ac:dyDescent="0.25">
      <c r="B25" s="173">
        <v>302312</v>
      </c>
      <c r="C25" s="173">
        <v>15009</v>
      </c>
      <c r="D25" s="173" t="s">
        <v>608</v>
      </c>
      <c r="E25" s="1">
        <v>0.89309027777777772</v>
      </c>
      <c r="F25" s="1">
        <v>0.89309027777777772</v>
      </c>
      <c r="G25" s="173" t="s">
        <v>566</v>
      </c>
      <c r="H25" s="173" t="s">
        <v>566</v>
      </c>
    </row>
    <row r="28" spans="1:8" x14ac:dyDescent="0.25">
      <c r="A28" s="40">
        <v>42623</v>
      </c>
      <c r="B28" s="173">
        <v>302312</v>
      </c>
      <c r="C28" s="173">
        <v>15011</v>
      </c>
      <c r="D28" s="173" t="s">
        <v>157</v>
      </c>
      <c r="E28" s="1">
        <v>0.26828703703703705</v>
      </c>
      <c r="F28" s="1">
        <v>0.26831018518518518</v>
      </c>
      <c r="G28" s="173" t="s">
        <v>566</v>
      </c>
      <c r="H28" s="173" t="s">
        <v>566</v>
      </c>
    </row>
    <row r="29" spans="1:8" x14ac:dyDescent="0.25">
      <c r="B29" s="173">
        <v>302312</v>
      </c>
      <c r="C29" s="173">
        <v>15009</v>
      </c>
      <c r="D29" s="173" t="s">
        <v>608</v>
      </c>
      <c r="E29" s="1">
        <v>0.26831018518518518</v>
      </c>
      <c r="F29" s="1">
        <v>0.26832175925925927</v>
      </c>
      <c r="G29" s="173" t="s">
        <v>566</v>
      </c>
      <c r="H29" s="173" t="s">
        <v>566</v>
      </c>
    </row>
    <row r="30" spans="1:8" x14ac:dyDescent="0.25">
      <c r="B30" s="173">
        <v>302312</v>
      </c>
      <c r="C30" s="173">
        <v>15011</v>
      </c>
      <c r="D30" s="173" t="s">
        <v>157</v>
      </c>
      <c r="E30" s="1">
        <v>0.26832175925925927</v>
      </c>
      <c r="F30" s="1">
        <v>0.26837962962962963</v>
      </c>
      <c r="G30" s="173" t="s">
        <v>566</v>
      </c>
      <c r="H30" s="173" t="s">
        <v>566</v>
      </c>
    </row>
    <row r="31" spans="1:8" x14ac:dyDescent="0.25">
      <c r="B31" s="173">
        <v>302312</v>
      </c>
      <c r="C31" s="173">
        <v>15009</v>
      </c>
      <c r="D31" s="173" t="s">
        <v>608</v>
      </c>
      <c r="E31" s="1">
        <v>0.26837962962962963</v>
      </c>
      <c r="F31" s="1">
        <v>0.26866898148148149</v>
      </c>
      <c r="G31" s="173" t="s">
        <v>566</v>
      </c>
      <c r="H31" s="173" t="s">
        <v>566</v>
      </c>
    </row>
    <row r="32" spans="1:8" x14ac:dyDescent="0.25">
      <c r="B32" s="173">
        <v>302312</v>
      </c>
      <c r="C32" s="173">
        <v>15011</v>
      </c>
      <c r="D32" s="173" t="s">
        <v>157</v>
      </c>
      <c r="E32" s="1">
        <v>0.26866898148148149</v>
      </c>
      <c r="F32" s="1">
        <v>0.26872685185185186</v>
      </c>
      <c r="G32" s="173" t="s">
        <v>566</v>
      </c>
      <c r="H32" s="173" t="s">
        <v>566</v>
      </c>
    </row>
    <row r="33" spans="2:8" x14ac:dyDescent="0.25">
      <c r="B33" s="173">
        <v>302312</v>
      </c>
      <c r="C33" s="173">
        <v>15009</v>
      </c>
      <c r="D33" s="173" t="s">
        <v>608</v>
      </c>
      <c r="E33" s="1">
        <v>0.26872685185185186</v>
      </c>
      <c r="F33" s="1">
        <v>0.26880787037037041</v>
      </c>
      <c r="G33" s="173" t="s">
        <v>566</v>
      </c>
      <c r="H33" s="173" t="s">
        <v>566</v>
      </c>
    </row>
    <row r="34" spans="2:8" x14ac:dyDescent="0.25">
      <c r="B34" s="173">
        <v>302312</v>
      </c>
      <c r="C34" s="173">
        <v>15011</v>
      </c>
      <c r="D34" s="173" t="s">
        <v>157</v>
      </c>
      <c r="E34" s="1">
        <v>0.26880787037037041</v>
      </c>
      <c r="F34" s="1">
        <v>0.26880787037037041</v>
      </c>
      <c r="G34" s="173" t="s">
        <v>566</v>
      </c>
      <c r="H34" s="173" t="s">
        <v>566</v>
      </c>
    </row>
    <row r="35" spans="2:8" x14ac:dyDescent="0.25">
      <c r="B35" s="173">
        <v>302312</v>
      </c>
      <c r="C35" s="173">
        <v>15009</v>
      </c>
      <c r="D35" s="173" t="s">
        <v>608</v>
      </c>
      <c r="E35" s="1">
        <v>0.26894675925925926</v>
      </c>
      <c r="F35" s="1">
        <v>0.26894675925925926</v>
      </c>
      <c r="G35" s="173" t="s">
        <v>566</v>
      </c>
      <c r="H35" s="173" t="s">
        <v>566</v>
      </c>
    </row>
    <row r="36" spans="2:8" x14ac:dyDescent="0.25">
      <c r="B36" s="173">
        <v>302312</v>
      </c>
      <c r="C36" s="173">
        <v>15051</v>
      </c>
      <c r="D36" s="173" t="s">
        <v>167</v>
      </c>
      <c r="E36" s="1">
        <v>0.36806712962962962</v>
      </c>
      <c r="F36" s="1">
        <v>0.36806712962962962</v>
      </c>
      <c r="G36" s="173" t="s">
        <v>566</v>
      </c>
      <c r="H36" s="173" t="s">
        <v>566</v>
      </c>
    </row>
    <row r="37" spans="2:8" x14ac:dyDescent="0.25">
      <c r="B37" s="173">
        <v>302312</v>
      </c>
      <c r="C37" s="173">
        <v>15006</v>
      </c>
      <c r="D37" s="173" t="s">
        <v>446</v>
      </c>
      <c r="E37" s="1">
        <v>0.36864583333333334</v>
      </c>
      <c r="F37" s="1">
        <v>0.36887731481481478</v>
      </c>
      <c r="G37" s="173" t="s">
        <v>566</v>
      </c>
      <c r="H37" s="173" t="s">
        <v>566</v>
      </c>
    </row>
    <row r="38" spans="2:8" x14ac:dyDescent="0.25">
      <c r="B38" s="173">
        <v>302312</v>
      </c>
      <c r="C38" s="173">
        <v>15005</v>
      </c>
      <c r="D38" s="173" t="s">
        <v>34</v>
      </c>
      <c r="E38" s="1">
        <v>0.36887731481481478</v>
      </c>
      <c r="F38" s="1">
        <v>0.36887731481481478</v>
      </c>
      <c r="G38" s="173" t="s">
        <v>566</v>
      </c>
      <c r="H38" s="173" t="s">
        <v>566</v>
      </c>
    </row>
    <row r="39" spans="2:8" x14ac:dyDescent="0.25">
      <c r="B39" s="173">
        <v>302312</v>
      </c>
      <c r="C39" s="173">
        <v>15047</v>
      </c>
      <c r="D39" s="173" t="s">
        <v>445</v>
      </c>
      <c r="E39" s="1">
        <v>0.36942129629629633</v>
      </c>
      <c r="F39" s="1">
        <v>0.36942129629629633</v>
      </c>
      <c r="G39" s="173" t="s">
        <v>566</v>
      </c>
      <c r="H39" s="173" t="s">
        <v>566</v>
      </c>
    </row>
    <row r="40" spans="2:8" x14ac:dyDescent="0.25">
      <c r="B40" s="173">
        <v>302312</v>
      </c>
      <c r="C40" s="173">
        <v>15049</v>
      </c>
      <c r="D40" s="173" t="s">
        <v>158</v>
      </c>
      <c r="E40" s="1">
        <v>0.36975694444444446</v>
      </c>
      <c r="F40" s="1">
        <v>0.3699305555555556</v>
      </c>
      <c r="G40" s="173" t="s">
        <v>566</v>
      </c>
      <c r="H40" s="173" t="s">
        <v>566</v>
      </c>
    </row>
    <row r="41" spans="2:8" x14ac:dyDescent="0.25">
      <c r="B41" s="173">
        <v>302312</v>
      </c>
      <c r="C41" s="173">
        <v>15050</v>
      </c>
      <c r="D41" s="173" t="s">
        <v>159</v>
      </c>
      <c r="E41" s="1">
        <v>0.3699305555555556</v>
      </c>
      <c r="F41" s="1">
        <v>0.3699305555555556</v>
      </c>
      <c r="G41" s="173" t="s">
        <v>566</v>
      </c>
      <c r="H41" s="173" t="s">
        <v>566</v>
      </c>
    </row>
    <row r="42" spans="2:8" x14ac:dyDescent="0.25">
      <c r="B42" s="173">
        <v>302312</v>
      </c>
      <c r="C42" s="173">
        <v>15049</v>
      </c>
      <c r="D42" s="173" t="s">
        <v>158</v>
      </c>
      <c r="E42" s="1">
        <v>0.37052083333333335</v>
      </c>
      <c r="F42" s="1">
        <v>0.37084490740740739</v>
      </c>
      <c r="G42" s="173" t="s">
        <v>566</v>
      </c>
      <c r="H42" s="173" t="s">
        <v>566</v>
      </c>
    </row>
    <row r="43" spans="2:8" x14ac:dyDescent="0.25">
      <c r="B43" s="173">
        <v>302312</v>
      </c>
      <c r="C43" s="173">
        <v>15047</v>
      </c>
      <c r="D43" s="173" t="s">
        <v>445</v>
      </c>
      <c r="E43" s="1">
        <v>0.37084490740740739</v>
      </c>
      <c r="F43" s="1">
        <v>0.37084490740740739</v>
      </c>
      <c r="G43" s="173" t="s">
        <v>566</v>
      </c>
      <c r="H43" s="173" t="s">
        <v>566</v>
      </c>
    </row>
    <row r="44" spans="2:8" x14ac:dyDescent="0.25">
      <c r="B44" s="173">
        <v>302312</v>
      </c>
      <c r="C44" s="173">
        <v>15005</v>
      </c>
      <c r="D44" s="173" t="s">
        <v>34</v>
      </c>
      <c r="E44" s="1">
        <v>0.37130787037037033</v>
      </c>
      <c r="F44" s="1">
        <v>0.3714351851851852</v>
      </c>
      <c r="G44" s="173" t="s">
        <v>566</v>
      </c>
      <c r="H44" s="173" t="s">
        <v>566</v>
      </c>
    </row>
    <row r="45" spans="2:8" x14ac:dyDescent="0.25">
      <c r="B45" s="173">
        <v>302312</v>
      </c>
      <c r="C45" s="173">
        <v>15006</v>
      </c>
      <c r="D45" s="173" t="s">
        <v>446</v>
      </c>
      <c r="E45" s="1">
        <v>0.3714351851851852</v>
      </c>
      <c r="F45" s="1">
        <v>0.3714351851851852</v>
      </c>
      <c r="G45" s="173" t="s">
        <v>566</v>
      </c>
      <c r="H45" s="173" t="s">
        <v>566</v>
      </c>
    </row>
    <row r="46" spans="2:8" x14ac:dyDescent="0.25">
      <c r="B46" s="173">
        <v>302312</v>
      </c>
      <c r="C46" s="173">
        <v>15051</v>
      </c>
      <c r="D46" s="173" t="s">
        <v>167</v>
      </c>
      <c r="E46" s="1">
        <v>0.37174768518518514</v>
      </c>
      <c r="F46" s="1">
        <v>0.37190972222222224</v>
      </c>
      <c r="G46" s="173" t="s">
        <v>566</v>
      </c>
      <c r="H46" s="173" t="s">
        <v>566</v>
      </c>
    </row>
    <row r="47" spans="2:8" x14ac:dyDescent="0.25">
      <c r="B47" s="173">
        <v>302312</v>
      </c>
      <c r="C47" s="173">
        <v>15009</v>
      </c>
      <c r="D47" s="173" t="s">
        <v>608</v>
      </c>
      <c r="E47" s="1">
        <v>0.37190972222222224</v>
      </c>
      <c r="F47" s="1">
        <v>0.37190972222222224</v>
      </c>
      <c r="G47" s="173" t="s">
        <v>566</v>
      </c>
      <c r="H47" s="173" t="s">
        <v>566</v>
      </c>
    </row>
    <row r="48" spans="2:8" x14ac:dyDescent="0.25">
      <c r="B48" s="173">
        <v>302312</v>
      </c>
      <c r="C48" s="173">
        <v>15051</v>
      </c>
      <c r="D48" s="173" t="s">
        <v>167</v>
      </c>
      <c r="E48" s="1">
        <v>0.43097222222222226</v>
      </c>
      <c r="F48" s="1">
        <v>0.43097222222222226</v>
      </c>
      <c r="G48" s="173" t="s">
        <v>566</v>
      </c>
      <c r="H48" s="173" t="s">
        <v>566</v>
      </c>
    </row>
    <row r="49" spans="1:26" x14ac:dyDescent="0.25">
      <c r="B49" s="173">
        <v>302312</v>
      </c>
      <c r="C49" s="173">
        <v>15080</v>
      </c>
      <c r="D49" s="173" t="s">
        <v>161</v>
      </c>
      <c r="E49" s="1">
        <v>0.43219907407407404</v>
      </c>
      <c r="F49" s="1">
        <v>0.43221064814814819</v>
      </c>
      <c r="G49" s="173" t="s">
        <v>566</v>
      </c>
      <c r="H49" s="173" t="s">
        <v>566</v>
      </c>
    </row>
    <row r="50" spans="1:26" x14ac:dyDescent="0.25">
      <c r="B50" s="173">
        <v>302312</v>
      </c>
      <c r="C50" s="173">
        <v>15077</v>
      </c>
      <c r="D50" s="173" t="s">
        <v>162</v>
      </c>
      <c r="E50" s="1">
        <v>0.43221064814814819</v>
      </c>
      <c r="F50" s="1">
        <v>0.43238425925925927</v>
      </c>
      <c r="G50" s="173" t="s">
        <v>566</v>
      </c>
      <c r="H50" s="173" t="s">
        <v>566</v>
      </c>
    </row>
    <row r="51" spans="1:26" x14ac:dyDescent="0.25">
      <c r="B51" s="173">
        <v>302312</v>
      </c>
      <c r="C51" s="173">
        <v>15076</v>
      </c>
      <c r="D51" s="173" t="s">
        <v>578</v>
      </c>
      <c r="E51" s="1">
        <v>0.43238425925925927</v>
      </c>
      <c r="F51" s="1">
        <v>0.43238425925925927</v>
      </c>
      <c r="G51" s="173" t="s">
        <v>566</v>
      </c>
      <c r="H51" s="173" t="s">
        <v>566</v>
      </c>
    </row>
    <row r="52" spans="1:26" x14ac:dyDescent="0.25">
      <c r="B52" s="173">
        <v>302312</v>
      </c>
      <c r="C52" s="173">
        <v>15095</v>
      </c>
      <c r="D52" s="173" t="s">
        <v>448</v>
      </c>
      <c r="E52" s="1">
        <v>0.43296296296296299</v>
      </c>
      <c r="F52" s="1">
        <v>0.43296296296296299</v>
      </c>
      <c r="G52" s="173" t="s">
        <v>566</v>
      </c>
      <c r="H52" s="173" t="s">
        <v>566</v>
      </c>
    </row>
    <row r="53" spans="1:26" x14ac:dyDescent="0.25">
      <c r="B53" s="173">
        <v>302312</v>
      </c>
      <c r="C53" s="173">
        <v>20063</v>
      </c>
      <c r="D53" s="173" t="s">
        <v>163</v>
      </c>
      <c r="E53" s="1">
        <v>0.43359953703703707</v>
      </c>
      <c r="F53" s="1">
        <v>0.43394675925925924</v>
      </c>
      <c r="G53" s="173" t="s">
        <v>566</v>
      </c>
      <c r="H53" s="173" t="s">
        <v>566</v>
      </c>
    </row>
    <row r="54" spans="1:26" x14ac:dyDescent="0.25">
      <c r="B54" s="173">
        <v>302312</v>
      </c>
      <c r="C54" s="173">
        <v>20038</v>
      </c>
      <c r="D54" s="173" t="s">
        <v>182</v>
      </c>
      <c r="E54" s="1">
        <v>0.43394675925925924</v>
      </c>
      <c r="F54" s="1">
        <v>0.43394675925925924</v>
      </c>
      <c r="G54" s="173" t="s">
        <v>566</v>
      </c>
      <c r="H54" s="173" t="s">
        <v>566</v>
      </c>
    </row>
    <row r="55" spans="1:26" x14ac:dyDescent="0.25">
      <c r="B55" s="173">
        <v>302312</v>
      </c>
      <c r="C55" s="173">
        <v>20052</v>
      </c>
      <c r="D55" s="173" t="s">
        <v>7</v>
      </c>
      <c r="E55" s="1">
        <v>0.43457175925925928</v>
      </c>
      <c r="F55" s="1">
        <v>0.43490740740740735</v>
      </c>
      <c r="G55" s="173" t="s">
        <v>566</v>
      </c>
      <c r="H55" s="173" t="s">
        <v>566</v>
      </c>
    </row>
    <row r="56" spans="1:26" x14ac:dyDescent="0.25">
      <c r="B56" s="173">
        <v>302312</v>
      </c>
      <c r="C56" s="183">
        <v>20053</v>
      </c>
      <c r="D56" s="173" t="s">
        <v>609</v>
      </c>
      <c r="E56" s="1">
        <v>0.43490740740740735</v>
      </c>
      <c r="F56" s="1">
        <v>0.43490740740740735</v>
      </c>
      <c r="G56" s="173" t="s">
        <v>566</v>
      </c>
      <c r="H56" s="173" t="s">
        <v>566</v>
      </c>
    </row>
    <row r="59" spans="1:26" x14ac:dyDescent="0.25">
      <c r="A59" s="40">
        <v>42624</v>
      </c>
      <c r="B59" s="173">
        <v>302312</v>
      </c>
      <c r="C59" s="26">
        <v>20052</v>
      </c>
      <c r="D59" s="27" t="s">
        <v>7</v>
      </c>
      <c r="E59" s="28">
        <v>0.46143518518518517</v>
      </c>
      <c r="F59" s="29">
        <v>0.46157407407407408</v>
      </c>
      <c r="I59" s="173">
        <f>(F59-E59)*86400</f>
        <v>12.000000000001876</v>
      </c>
      <c r="J59" s="2">
        <f>L59*J60/L60</f>
        <v>15.10923076922893</v>
      </c>
      <c r="K59" s="3">
        <v>15.10923076922893</v>
      </c>
      <c r="L59" s="173">
        <v>17.079999999999998</v>
      </c>
      <c r="M59" s="38">
        <f>L59/K59*0.0113636*60</f>
        <v>0.77074852173922415</v>
      </c>
      <c r="N59" s="3">
        <f>K59</f>
        <v>15.10923076922893</v>
      </c>
      <c r="O59" s="3">
        <v>15.10923076922893</v>
      </c>
      <c r="P59" s="4">
        <f>O59/60</f>
        <v>0.25182051282048218</v>
      </c>
      <c r="Q59" s="173">
        <f>L59</f>
        <v>17.079999999999998</v>
      </c>
      <c r="R59" s="173">
        <v>17.079999999999998</v>
      </c>
      <c r="S59" s="173">
        <v>1</v>
      </c>
      <c r="X59" s="4">
        <v>0.25182051282048218</v>
      </c>
      <c r="Y59" s="173">
        <v>17.079999999999998</v>
      </c>
      <c r="Z59" s="38">
        <v>0.77074852173922415</v>
      </c>
    </row>
    <row r="60" spans="1:26" x14ac:dyDescent="0.25">
      <c r="B60" s="173">
        <v>302312</v>
      </c>
      <c r="C60" s="30">
        <v>20056</v>
      </c>
      <c r="D60" s="31" t="s">
        <v>9</v>
      </c>
      <c r="E60" s="32">
        <v>0.46157407407407408</v>
      </c>
      <c r="F60" s="33">
        <v>0.46157407407407408</v>
      </c>
      <c r="I60" s="173">
        <f>(F60-E60)*86400</f>
        <v>0</v>
      </c>
      <c r="J60" s="2">
        <f>(E61-E60)*86400</f>
        <v>22.9999999999972</v>
      </c>
      <c r="K60" s="173">
        <v>23</v>
      </c>
      <c r="L60" s="173">
        <v>26</v>
      </c>
      <c r="M60" s="38">
        <f t="shared" ref="M60:M76" si="0">L60/K60*0.0113636*60</f>
        <v>0.77074852173913044</v>
      </c>
      <c r="N60" s="3">
        <f>N59+K60</f>
        <v>38.10923076922893</v>
      </c>
      <c r="O60" s="3">
        <v>38.10923076922893</v>
      </c>
      <c r="P60" s="4">
        <f t="shared" ref="P60:P76" si="1">O60/60</f>
        <v>0.63515384615381554</v>
      </c>
      <c r="Q60" s="173">
        <f t="shared" ref="Q60:Q76" si="2">Q59+L60</f>
        <v>43.08</v>
      </c>
      <c r="R60" s="173">
        <v>43.08</v>
      </c>
      <c r="S60" s="173">
        <v>2</v>
      </c>
      <c r="X60" s="4">
        <v>0.63515384615381554</v>
      </c>
      <c r="Y60" s="173">
        <v>43.08</v>
      </c>
      <c r="Z60" s="38">
        <v>0.77074852173913044</v>
      </c>
    </row>
    <row r="61" spans="1:26" x14ac:dyDescent="0.25">
      <c r="B61" s="173">
        <v>302312</v>
      </c>
      <c r="C61" s="30">
        <v>20059</v>
      </c>
      <c r="D61" s="31" t="s">
        <v>10</v>
      </c>
      <c r="E61" s="32">
        <v>0.46184027777777775</v>
      </c>
      <c r="F61" s="33">
        <v>0.46195601851851853</v>
      </c>
      <c r="I61" s="173">
        <f t="shared" ref="I61:I76" si="3">(F61-E61)*86400</f>
        <v>10.000000000003162</v>
      </c>
      <c r="J61" s="2">
        <f t="shared" ref="J61:J75" si="4">(E62-E61)*86400</f>
        <v>10.000000000003162</v>
      </c>
      <c r="K61" s="173">
        <v>10</v>
      </c>
      <c r="L61" s="173">
        <v>15.67</v>
      </c>
      <c r="M61" s="38">
        <f t="shared" si="0"/>
        <v>1.0684056719999999</v>
      </c>
      <c r="N61" s="3">
        <f t="shared" ref="N61:N76" si="5">N60+K61</f>
        <v>48.10923076922893</v>
      </c>
      <c r="O61" s="3">
        <v>48.10923076922893</v>
      </c>
      <c r="P61" s="4">
        <f t="shared" si="1"/>
        <v>0.80182051282048217</v>
      </c>
      <c r="Q61" s="173">
        <f t="shared" si="2"/>
        <v>58.75</v>
      </c>
      <c r="R61" s="173">
        <v>58.75</v>
      </c>
      <c r="S61" s="173">
        <v>3</v>
      </c>
      <c r="X61" s="4">
        <v>0.80182051282048217</v>
      </c>
      <c r="Y61" s="173">
        <v>58.75</v>
      </c>
      <c r="Z61" s="38">
        <v>1.0684056719999999</v>
      </c>
    </row>
    <row r="62" spans="1:26" x14ac:dyDescent="0.25">
      <c r="B62" s="173">
        <v>302312</v>
      </c>
      <c r="C62" s="30">
        <v>20044</v>
      </c>
      <c r="D62" s="31" t="s">
        <v>180</v>
      </c>
      <c r="E62" s="32">
        <v>0.46195601851851853</v>
      </c>
      <c r="F62" s="33">
        <v>0.46214120370370365</v>
      </c>
      <c r="I62" s="173">
        <f t="shared" si="3"/>
        <v>15.999999999994508</v>
      </c>
      <c r="J62" s="2">
        <f t="shared" si="4"/>
        <v>15.999999999994508</v>
      </c>
      <c r="K62" s="173">
        <v>16</v>
      </c>
      <c r="L62" s="173">
        <v>24.5</v>
      </c>
      <c r="M62" s="38">
        <f t="shared" si="0"/>
        <v>1.0440307499999999</v>
      </c>
      <c r="N62" s="3">
        <f t="shared" si="5"/>
        <v>64.10923076922893</v>
      </c>
      <c r="O62" s="3">
        <v>64.10923076922893</v>
      </c>
      <c r="P62" s="4">
        <f t="shared" si="1"/>
        <v>1.0684871794871489</v>
      </c>
      <c r="Q62" s="173">
        <f t="shared" si="2"/>
        <v>83.25</v>
      </c>
      <c r="R62" s="173">
        <v>83.25</v>
      </c>
      <c r="S62" s="173">
        <v>4</v>
      </c>
      <c r="X62" s="4">
        <v>1.0684871794871489</v>
      </c>
      <c r="Y62" s="173">
        <v>83.25</v>
      </c>
      <c r="Z62" s="38">
        <v>1.0440307499999999</v>
      </c>
    </row>
    <row r="63" spans="1:26" x14ac:dyDescent="0.25">
      <c r="B63" s="173">
        <v>302312</v>
      </c>
      <c r="C63" s="30">
        <v>20045</v>
      </c>
      <c r="D63" s="31" t="s">
        <v>14</v>
      </c>
      <c r="E63" s="32">
        <v>0.46214120370370365</v>
      </c>
      <c r="F63" s="33">
        <v>0.46214120370370365</v>
      </c>
      <c r="I63" s="173">
        <f t="shared" si="3"/>
        <v>0</v>
      </c>
      <c r="J63" s="2">
        <f t="shared" si="4"/>
        <v>48.000000000002707</v>
      </c>
      <c r="K63" s="173">
        <v>48</v>
      </c>
      <c r="L63" s="173">
        <v>36</v>
      </c>
      <c r="M63" s="38">
        <f t="shared" si="0"/>
        <v>0.51136199999999998</v>
      </c>
      <c r="N63" s="3">
        <f t="shared" si="5"/>
        <v>112.10923076922893</v>
      </c>
      <c r="O63" s="3">
        <v>112.10923076922893</v>
      </c>
      <c r="P63" s="4">
        <f t="shared" si="1"/>
        <v>1.8684871794871489</v>
      </c>
      <c r="Q63" s="173">
        <f t="shared" si="2"/>
        <v>119.25</v>
      </c>
      <c r="R63" s="173">
        <v>119.25</v>
      </c>
      <c r="S63" s="173">
        <v>5</v>
      </c>
      <c r="X63" s="4">
        <v>1.8684871794871489</v>
      </c>
      <c r="Y63" s="173">
        <v>119.25</v>
      </c>
      <c r="Z63" s="38">
        <v>0.51136199999999998</v>
      </c>
    </row>
    <row r="64" spans="1:26" x14ac:dyDescent="0.25">
      <c r="B64" s="173">
        <v>302312</v>
      </c>
      <c r="C64" s="30">
        <v>20049</v>
      </c>
      <c r="D64" s="31" t="s">
        <v>13</v>
      </c>
      <c r="E64" s="32">
        <v>0.46269675925925924</v>
      </c>
      <c r="F64" s="33">
        <v>0.46287037037037032</v>
      </c>
      <c r="I64" s="173">
        <f t="shared" si="3"/>
        <v>14.999999999997549</v>
      </c>
      <c r="J64" s="2">
        <f t="shared" si="4"/>
        <v>14.999999999997549</v>
      </c>
      <c r="K64" s="173">
        <v>15</v>
      </c>
      <c r="L64" s="173">
        <v>27.25</v>
      </c>
      <c r="M64" s="38">
        <f t="shared" si="0"/>
        <v>1.2386324</v>
      </c>
      <c r="N64" s="3">
        <f t="shared" si="5"/>
        <v>127.10923076922893</v>
      </c>
      <c r="O64" s="3">
        <v>127.10923076922893</v>
      </c>
      <c r="P64" s="4">
        <f t="shared" si="1"/>
        <v>2.1184871794871487</v>
      </c>
      <c r="Q64" s="173">
        <f t="shared" si="2"/>
        <v>146.5</v>
      </c>
      <c r="R64" s="173">
        <v>146.5</v>
      </c>
      <c r="S64" s="173">
        <v>6</v>
      </c>
      <c r="X64" s="4">
        <v>2.1184871794871487</v>
      </c>
      <c r="Y64" s="173">
        <v>146.5</v>
      </c>
      <c r="Z64" s="38">
        <v>1.2386324</v>
      </c>
    </row>
    <row r="65" spans="2:37" x14ac:dyDescent="0.25">
      <c r="B65" s="173">
        <v>302312</v>
      </c>
      <c r="C65" s="30">
        <v>20050</v>
      </c>
      <c r="D65" s="31" t="s">
        <v>12</v>
      </c>
      <c r="E65" s="32">
        <v>0.46287037037037032</v>
      </c>
      <c r="F65" s="33">
        <v>0.46287037037037032</v>
      </c>
      <c r="I65" s="173">
        <f t="shared" si="3"/>
        <v>0</v>
      </c>
      <c r="J65" s="2">
        <f t="shared" si="4"/>
        <v>27.000000000004221</v>
      </c>
      <c r="K65" s="173">
        <v>27</v>
      </c>
      <c r="L65" s="173">
        <v>34.04</v>
      </c>
      <c r="M65" s="38">
        <f t="shared" si="0"/>
        <v>0.85959320888888879</v>
      </c>
      <c r="N65" s="3">
        <f t="shared" si="5"/>
        <v>154.10923076922893</v>
      </c>
      <c r="O65" s="3">
        <v>154.10923076922893</v>
      </c>
      <c r="P65" s="4">
        <f t="shared" si="1"/>
        <v>2.5684871794871489</v>
      </c>
      <c r="Q65" s="173">
        <f t="shared" si="2"/>
        <v>180.54</v>
      </c>
      <c r="R65" s="173">
        <v>180.54</v>
      </c>
      <c r="S65" s="173">
        <v>7</v>
      </c>
      <c r="X65" s="4">
        <v>2.5684871794871489</v>
      </c>
      <c r="Y65" s="173">
        <v>180.54</v>
      </c>
      <c r="Z65" s="38">
        <v>0.85959320888888879</v>
      </c>
    </row>
    <row r="66" spans="2:37" x14ac:dyDescent="0.25">
      <c r="B66" s="173">
        <v>302312</v>
      </c>
      <c r="C66" s="30">
        <v>20027</v>
      </c>
      <c r="D66" s="31" t="s">
        <v>38</v>
      </c>
      <c r="E66" s="32">
        <v>0.46318287037037037</v>
      </c>
      <c r="F66" s="33">
        <v>0.46318287037037037</v>
      </c>
      <c r="I66" s="173">
        <f t="shared" si="3"/>
        <v>0</v>
      </c>
      <c r="J66" s="2">
        <f t="shared" si="4"/>
        <v>64.999999999998977</v>
      </c>
      <c r="K66" s="173">
        <v>65</v>
      </c>
      <c r="L66" s="173">
        <v>26.67</v>
      </c>
      <c r="M66" s="38">
        <f t="shared" si="0"/>
        <v>0.27975434953846151</v>
      </c>
      <c r="N66" s="3">
        <f t="shared" si="5"/>
        <v>219.10923076922893</v>
      </c>
      <c r="O66" s="3">
        <v>219.10923076922893</v>
      </c>
      <c r="P66" s="4">
        <f t="shared" si="1"/>
        <v>3.6518205128204824</v>
      </c>
      <c r="Q66" s="173">
        <f t="shared" si="2"/>
        <v>207.20999999999998</v>
      </c>
      <c r="R66" s="173">
        <v>207.20999999999998</v>
      </c>
      <c r="S66" s="173">
        <v>8</v>
      </c>
      <c r="X66" s="4">
        <v>3.6518205128204824</v>
      </c>
      <c r="Y66" s="173">
        <v>207.20999999999998</v>
      </c>
      <c r="Z66" s="38">
        <v>0.27975434953846151</v>
      </c>
    </row>
    <row r="67" spans="2:37" x14ac:dyDescent="0.25">
      <c r="B67" s="173">
        <v>302312</v>
      </c>
      <c r="C67" s="30">
        <v>20025</v>
      </c>
      <c r="D67" s="31" t="s">
        <v>39</v>
      </c>
      <c r="E67" s="32">
        <v>0.46393518518518517</v>
      </c>
      <c r="F67" s="33">
        <v>0.46410879629629626</v>
      </c>
      <c r="I67" s="173">
        <f t="shared" si="3"/>
        <v>14.999999999997549</v>
      </c>
      <c r="J67" s="2">
        <f t="shared" si="4"/>
        <v>14.999999999997549</v>
      </c>
      <c r="K67" s="173">
        <v>15</v>
      </c>
      <c r="L67" s="173">
        <v>28.42</v>
      </c>
      <c r="M67" s="38">
        <f t="shared" si="0"/>
        <v>1.291814048</v>
      </c>
      <c r="N67" s="3">
        <f t="shared" si="5"/>
        <v>234.10923076922893</v>
      </c>
      <c r="O67" s="3">
        <v>234.10923076922893</v>
      </c>
      <c r="P67" s="4">
        <f t="shared" si="1"/>
        <v>3.9018205128204824</v>
      </c>
      <c r="Q67" s="173">
        <f t="shared" si="2"/>
        <v>235.63</v>
      </c>
      <c r="R67" s="173">
        <v>235.63</v>
      </c>
      <c r="S67" s="173">
        <v>9</v>
      </c>
      <c r="X67" s="4">
        <v>3.9018205128204824</v>
      </c>
      <c r="Y67" s="173">
        <v>235.63</v>
      </c>
      <c r="Z67" s="38">
        <v>1.291814048</v>
      </c>
    </row>
    <row r="68" spans="2:37" x14ac:dyDescent="0.25">
      <c r="B68" s="173">
        <v>302312</v>
      </c>
      <c r="C68" s="30">
        <v>20015</v>
      </c>
      <c r="D68" s="31" t="s">
        <v>37</v>
      </c>
      <c r="E68" s="32">
        <v>0.46410879629629626</v>
      </c>
      <c r="F68" s="33">
        <v>0.46431712962962962</v>
      </c>
      <c r="I68" s="173">
        <f t="shared" si="3"/>
        <v>18.000000000002814</v>
      </c>
      <c r="J68" s="2">
        <f t="shared" si="4"/>
        <v>18.000000000002814</v>
      </c>
      <c r="K68" s="173">
        <v>18</v>
      </c>
      <c r="L68" s="173">
        <v>28.58</v>
      </c>
      <c r="M68" s="38">
        <f t="shared" si="0"/>
        <v>1.0825722933333333</v>
      </c>
      <c r="N68" s="3">
        <f t="shared" si="5"/>
        <v>252.10923076922893</v>
      </c>
      <c r="O68" s="3">
        <v>252.10923076922893</v>
      </c>
      <c r="P68" s="4">
        <f t="shared" si="1"/>
        <v>4.2018205128204817</v>
      </c>
      <c r="Q68" s="173">
        <f t="shared" si="2"/>
        <v>264.20999999999998</v>
      </c>
      <c r="R68" s="173">
        <v>264.20999999999998</v>
      </c>
      <c r="S68" s="173">
        <v>10</v>
      </c>
      <c r="X68" s="4">
        <v>4.2018205128204817</v>
      </c>
      <c r="Y68" s="173">
        <v>264.20999999999998</v>
      </c>
      <c r="Z68" s="38">
        <v>1.0825722933333333</v>
      </c>
    </row>
    <row r="69" spans="2:37" x14ac:dyDescent="0.25">
      <c r="B69" s="173">
        <v>302312</v>
      </c>
      <c r="C69" s="30">
        <v>20013</v>
      </c>
      <c r="D69" s="31" t="s">
        <v>36</v>
      </c>
      <c r="E69" s="32">
        <v>0.46431712962962962</v>
      </c>
      <c r="F69" s="33">
        <v>0.46431712962962962</v>
      </c>
      <c r="I69" s="173">
        <f t="shared" si="3"/>
        <v>0</v>
      </c>
      <c r="J69" s="2">
        <f t="shared" si="4"/>
        <v>18.999999999999773</v>
      </c>
      <c r="K69" s="173">
        <v>19</v>
      </c>
      <c r="L69" s="173">
        <v>26.5</v>
      </c>
      <c r="M69" s="38">
        <f t="shared" si="0"/>
        <v>0.95095389473684211</v>
      </c>
      <c r="N69" s="3">
        <f t="shared" si="5"/>
        <v>271.10923076922893</v>
      </c>
      <c r="O69" s="3">
        <v>271.10923076922893</v>
      </c>
      <c r="P69" s="4">
        <f t="shared" si="1"/>
        <v>4.5184871794871491</v>
      </c>
      <c r="Q69" s="173">
        <f t="shared" si="2"/>
        <v>290.70999999999998</v>
      </c>
      <c r="R69" s="173">
        <v>290.70999999999998</v>
      </c>
      <c r="S69" s="173">
        <v>11</v>
      </c>
      <c r="X69" s="4">
        <v>4.5184871794871491</v>
      </c>
      <c r="Y69" s="173">
        <v>290.70999999999998</v>
      </c>
      <c r="Z69" s="38">
        <v>0.95095389473684211</v>
      </c>
    </row>
    <row r="70" spans="2:37" x14ac:dyDescent="0.25">
      <c r="B70" s="173">
        <v>302312</v>
      </c>
      <c r="C70" s="30">
        <v>20004</v>
      </c>
      <c r="D70" s="31" t="s">
        <v>2</v>
      </c>
      <c r="E70" s="32">
        <v>0.46453703703703703</v>
      </c>
      <c r="F70" s="33">
        <v>0.46471064814814816</v>
      </c>
      <c r="I70" s="173">
        <f t="shared" si="3"/>
        <v>15.000000000002345</v>
      </c>
      <c r="J70" s="2">
        <f t="shared" si="4"/>
        <v>15.000000000002345</v>
      </c>
      <c r="K70" s="173">
        <v>15</v>
      </c>
      <c r="L70" s="173">
        <v>31.17</v>
      </c>
      <c r="M70" s="38">
        <f t="shared" si="0"/>
        <v>1.4168136480000002</v>
      </c>
      <c r="N70" s="3">
        <f t="shared" si="5"/>
        <v>286.10923076922893</v>
      </c>
      <c r="O70" s="3">
        <v>286.10923076922893</v>
      </c>
      <c r="P70" s="4">
        <f t="shared" si="1"/>
        <v>4.7684871794871491</v>
      </c>
      <c r="Q70" s="173">
        <f t="shared" si="2"/>
        <v>321.88</v>
      </c>
      <c r="R70" s="173">
        <v>321.88</v>
      </c>
      <c r="S70" s="173">
        <v>12</v>
      </c>
      <c r="X70" s="4">
        <v>4.7684871794871491</v>
      </c>
      <c r="Y70" s="173">
        <v>321.88</v>
      </c>
      <c r="Z70" s="38">
        <v>1.4168136480000002</v>
      </c>
    </row>
    <row r="71" spans="2:37" x14ac:dyDescent="0.25">
      <c r="B71" s="173">
        <v>302312</v>
      </c>
      <c r="C71" s="30">
        <v>20010</v>
      </c>
      <c r="D71" s="31" t="s">
        <v>1</v>
      </c>
      <c r="E71" s="32">
        <v>0.46471064814814816</v>
      </c>
      <c r="F71" s="33">
        <v>0.46482638888888889</v>
      </c>
      <c r="I71" s="173">
        <f t="shared" si="3"/>
        <v>9.9999999999983658</v>
      </c>
      <c r="J71" s="2">
        <f t="shared" si="4"/>
        <v>9.9999999999983658</v>
      </c>
      <c r="K71" s="173">
        <v>10</v>
      </c>
      <c r="L71" s="173">
        <v>26.92</v>
      </c>
      <c r="M71" s="38">
        <f t="shared" si="0"/>
        <v>1.8354486720000001</v>
      </c>
      <c r="N71" s="3">
        <f t="shared" si="5"/>
        <v>296.10923076922893</v>
      </c>
      <c r="O71" s="3">
        <v>296.10923076922893</v>
      </c>
      <c r="P71" s="4">
        <f t="shared" si="1"/>
        <v>4.9351538461538151</v>
      </c>
      <c r="Q71" s="173">
        <f t="shared" si="2"/>
        <v>348.8</v>
      </c>
      <c r="R71" s="173">
        <v>348.8</v>
      </c>
      <c r="S71" s="173">
        <v>13</v>
      </c>
      <c r="X71" s="4">
        <v>4.9351538461538151</v>
      </c>
      <c r="Y71" s="173">
        <v>348.8</v>
      </c>
      <c r="Z71" s="38">
        <v>1.8354486720000001</v>
      </c>
    </row>
    <row r="72" spans="2:37" x14ac:dyDescent="0.25">
      <c r="B72" s="173">
        <v>302312</v>
      </c>
      <c r="C72" s="30">
        <v>20021</v>
      </c>
      <c r="D72" s="31" t="s">
        <v>0</v>
      </c>
      <c r="E72" s="32">
        <v>0.46482638888888889</v>
      </c>
      <c r="F72" s="33">
        <v>0.46482638888888889</v>
      </c>
      <c r="I72" s="173">
        <f t="shared" si="3"/>
        <v>0</v>
      </c>
      <c r="J72" s="2">
        <f t="shared" si="4"/>
        <v>22.000000000000242</v>
      </c>
      <c r="K72" s="173">
        <v>22</v>
      </c>
      <c r="L72" s="173">
        <v>26.33</v>
      </c>
      <c r="M72" s="38">
        <f t="shared" si="0"/>
        <v>0.81600978545454539</v>
      </c>
      <c r="N72" s="3">
        <f t="shared" si="5"/>
        <v>318.10923076922893</v>
      </c>
      <c r="O72" s="3">
        <v>318.10923076922893</v>
      </c>
      <c r="P72" s="4">
        <f t="shared" si="1"/>
        <v>5.3018205128204823</v>
      </c>
      <c r="Q72" s="173">
        <f t="shared" si="2"/>
        <v>375.13</v>
      </c>
      <c r="R72" s="173">
        <v>375.13</v>
      </c>
      <c r="S72" s="173">
        <v>14</v>
      </c>
      <c r="X72" s="4">
        <v>5.3018205128204823</v>
      </c>
      <c r="Y72" s="173">
        <v>375.13</v>
      </c>
      <c r="Z72" s="38">
        <v>0.81600978545454539</v>
      </c>
    </row>
    <row r="73" spans="2:37" x14ac:dyDescent="0.25">
      <c r="B73" s="173">
        <v>302312</v>
      </c>
      <c r="C73" s="30">
        <v>20017</v>
      </c>
      <c r="D73" s="31" t="s">
        <v>5</v>
      </c>
      <c r="E73" s="32">
        <v>0.46508101851851852</v>
      </c>
      <c r="F73" s="33">
        <v>0.46532407407407406</v>
      </c>
      <c r="I73" s="173">
        <f t="shared" si="3"/>
        <v>20.999999999998487</v>
      </c>
      <c r="J73" s="2">
        <f t="shared" si="4"/>
        <v>20.999999999998487</v>
      </c>
      <c r="K73" s="173">
        <v>21</v>
      </c>
      <c r="L73" s="173">
        <v>30.75</v>
      </c>
      <c r="M73" s="38">
        <f t="shared" si="0"/>
        <v>0.99837342857142852</v>
      </c>
      <c r="N73" s="3">
        <f t="shared" si="5"/>
        <v>339.10923076922893</v>
      </c>
      <c r="O73" s="3">
        <v>339.10923076922893</v>
      </c>
      <c r="P73" s="4">
        <f t="shared" si="1"/>
        <v>5.6518205128204819</v>
      </c>
      <c r="Q73" s="173">
        <f t="shared" si="2"/>
        <v>405.88</v>
      </c>
      <c r="R73" s="173">
        <v>405.88</v>
      </c>
      <c r="S73" s="173">
        <v>15</v>
      </c>
      <c r="X73" s="4">
        <v>5.6518205128204819</v>
      </c>
      <c r="Y73" s="173">
        <v>405.88</v>
      </c>
      <c r="Z73" s="38">
        <v>0.99837342857142852</v>
      </c>
    </row>
    <row r="74" spans="2:37" x14ac:dyDescent="0.25">
      <c r="B74" s="173">
        <v>302312</v>
      </c>
      <c r="C74" s="30">
        <v>20030</v>
      </c>
      <c r="D74" s="31" t="s">
        <v>6</v>
      </c>
      <c r="E74" s="32">
        <v>0.46532407407407406</v>
      </c>
      <c r="F74" s="33">
        <v>0.4656481481481482</v>
      </c>
      <c r="I74" s="173">
        <f t="shared" si="3"/>
        <v>28.000000000005976</v>
      </c>
      <c r="J74" s="2">
        <f t="shared" si="4"/>
        <v>28.000000000005976</v>
      </c>
      <c r="K74" s="173">
        <v>28</v>
      </c>
      <c r="L74" s="173">
        <v>40.5</v>
      </c>
      <c r="M74" s="38">
        <f t="shared" si="0"/>
        <v>0.98619814285714269</v>
      </c>
      <c r="N74" s="3">
        <f t="shared" si="5"/>
        <v>367.10923076922893</v>
      </c>
      <c r="O74" s="3">
        <v>367.10923076922893</v>
      </c>
      <c r="P74" s="4">
        <f t="shared" si="1"/>
        <v>6.1184871794871487</v>
      </c>
      <c r="Q74" s="173">
        <f t="shared" si="2"/>
        <v>446.38</v>
      </c>
      <c r="R74" s="173">
        <v>446.38</v>
      </c>
      <c r="S74" s="173">
        <v>16</v>
      </c>
      <c r="X74" s="4">
        <v>6.1184871794871487</v>
      </c>
      <c r="Y74" s="173">
        <v>446.38</v>
      </c>
      <c r="Z74" s="38">
        <v>0.98619814285714269</v>
      </c>
    </row>
    <row r="75" spans="2:37" x14ac:dyDescent="0.25">
      <c r="B75" s="173">
        <v>302312</v>
      </c>
      <c r="C75" s="30">
        <v>20035</v>
      </c>
      <c r="D75" s="31" t="s">
        <v>8</v>
      </c>
      <c r="E75" s="32">
        <v>0.4656481481481482</v>
      </c>
      <c r="F75" s="33">
        <v>0.4656481481481482</v>
      </c>
      <c r="I75" s="173">
        <f t="shared" si="3"/>
        <v>0</v>
      </c>
      <c r="J75" s="2">
        <f t="shared" si="4"/>
        <v>5.9999999999913456</v>
      </c>
      <c r="K75" s="173">
        <v>6</v>
      </c>
      <c r="L75" s="173">
        <v>29.58</v>
      </c>
      <c r="M75" s="38">
        <f t="shared" si="0"/>
        <v>3.3613528800000001</v>
      </c>
      <c r="N75" s="3">
        <f t="shared" si="5"/>
        <v>373.10923076922893</v>
      </c>
      <c r="O75" s="3">
        <v>373.10923076922893</v>
      </c>
      <c r="P75" s="4">
        <f t="shared" si="1"/>
        <v>6.2184871794871492</v>
      </c>
      <c r="Q75" s="173">
        <f t="shared" si="2"/>
        <v>475.96</v>
      </c>
      <c r="R75" s="173">
        <v>475.96</v>
      </c>
      <c r="S75" s="173">
        <v>17</v>
      </c>
      <c r="X75" s="4">
        <v>6.2184871794871492</v>
      </c>
      <c r="Y75" s="173">
        <v>475.96</v>
      </c>
      <c r="Z75" s="38">
        <v>3.3613528800000001</v>
      </c>
    </row>
    <row r="76" spans="2:37" x14ac:dyDescent="0.25">
      <c r="B76" s="173">
        <v>302312</v>
      </c>
      <c r="C76" s="34">
        <v>20052</v>
      </c>
      <c r="D76" s="35" t="s">
        <v>7</v>
      </c>
      <c r="E76" s="36">
        <v>0.46571759259259254</v>
      </c>
      <c r="F76" s="37">
        <v>0.46592592592592591</v>
      </c>
      <c r="I76" s="173">
        <f t="shared" si="3"/>
        <v>18.000000000002814</v>
      </c>
      <c r="J76" s="53">
        <f>L76*J75/L75</f>
        <v>2.2312373225119946</v>
      </c>
      <c r="K76" s="38">
        <v>2.2312373225119946</v>
      </c>
      <c r="L76" s="173">
        <v>11</v>
      </c>
      <c r="M76" s="38">
        <f t="shared" si="0"/>
        <v>3.3613528800048487</v>
      </c>
      <c r="N76" s="3">
        <f t="shared" si="5"/>
        <v>375.34046809174095</v>
      </c>
      <c r="O76" s="3">
        <v>375.34046809174095</v>
      </c>
      <c r="P76" s="4">
        <f t="shared" si="1"/>
        <v>6.2556744681956822</v>
      </c>
      <c r="Q76" s="173">
        <f t="shared" si="2"/>
        <v>486.96</v>
      </c>
      <c r="R76" s="173">
        <v>486.96</v>
      </c>
      <c r="X76" s="4">
        <v>6.2556744681956822</v>
      </c>
      <c r="Y76" s="173">
        <v>486.96</v>
      </c>
      <c r="Z76" s="38">
        <v>3.3613528800048487</v>
      </c>
      <c r="AC76" s="483">
        <v>302312</v>
      </c>
      <c r="AD76" s="483">
        <v>20053</v>
      </c>
      <c r="AE76" s="485">
        <v>42624</v>
      </c>
      <c r="AF76" s="483">
        <v>1</v>
      </c>
      <c r="AG76" s="483">
        <v>486.96</v>
      </c>
      <c r="AH76" s="381">
        <v>0.46143518518518517</v>
      </c>
      <c r="AI76" s="489" t="s">
        <v>824</v>
      </c>
      <c r="AJ76" s="489">
        <v>1.3161080000000001</v>
      </c>
      <c r="AK76" s="381">
        <v>0.46571759259259254</v>
      </c>
    </row>
    <row r="77" spans="2:37" x14ac:dyDescent="0.25">
      <c r="B77" s="173">
        <v>302312</v>
      </c>
      <c r="C77" s="183">
        <v>20053</v>
      </c>
      <c r="D77" s="173" t="s">
        <v>609</v>
      </c>
      <c r="E77" s="1">
        <v>0.46592592592592591</v>
      </c>
      <c r="F77" s="1">
        <v>0.46592592592592591</v>
      </c>
      <c r="G77" s="173" t="s">
        <v>566</v>
      </c>
      <c r="H77" s="173" t="s">
        <v>566</v>
      </c>
      <c r="M77" s="38">
        <f>AVERAGE(M60:M75)</f>
        <v>1.1570039809449857</v>
      </c>
    </row>
    <row r="78" spans="2:37" x14ac:dyDescent="0.25">
      <c r="C78" s="52"/>
      <c r="E78" s="1"/>
      <c r="F78" s="1"/>
    </row>
    <row r="79" spans="2:37" x14ac:dyDescent="0.25">
      <c r="B79" s="173">
        <v>302312</v>
      </c>
      <c r="C79" s="26">
        <v>20052</v>
      </c>
      <c r="D79" s="27" t="s">
        <v>7</v>
      </c>
      <c r="E79" s="28">
        <v>0.56125000000000003</v>
      </c>
      <c r="F79" s="29">
        <v>0.5614351851851852</v>
      </c>
      <c r="I79" s="173">
        <f>(F79-E79)*86400</f>
        <v>15.999999999999304</v>
      </c>
      <c r="J79" s="2">
        <f>L79*J80/L80</f>
        <v>10.092839506172949</v>
      </c>
      <c r="K79" s="3">
        <v>10.092839506172949</v>
      </c>
      <c r="L79" s="173">
        <v>18.579999999999998</v>
      </c>
      <c r="M79" s="38">
        <f t="shared" ref="M79:M105" si="6">L79/K79*0.0113636*60</f>
        <v>1.2551612727272592</v>
      </c>
      <c r="N79" s="3">
        <f>K79</f>
        <v>10.092839506172949</v>
      </c>
      <c r="O79" s="3">
        <v>10.092839506172949</v>
      </c>
      <c r="P79" s="4">
        <f t="shared" ref="P79:P105" si="7">O79/60</f>
        <v>0.16821399176954915</v>
      </c>
      <c r="Q79" s="173">
        <f>L79</f>
        <v>18.579999999999998</v>
      </c>
      <c r="R79" s="173">
        <v>18.579999999999998</v>
      </c>
      <c r="S79" s="173">
        <v>1</v>
      </c>
      <c r="X79" s="4">
        <v>0.16821399176954915</v>
      </c>
      <c r="Y79" s="173">
        <v>18.579999999999998</v>
      </c>
      <c r="Z79" s="38">
        <v>1.2551612727272592</v>
      </c>
    </row>
    <row r="80" spans="2:37" x14ac:dyDescent="0.25">
      <c r="B80" s="173">
        <v>302312</v>
      </c>
      <c r="C80" s="30">
        <v>20035</v>
      </c>
      <c r="D80" s="31" t="s">
        <v>8</v>
      </c>
      <c r="E80" s="32">
        <v>0.5614351851851852</v>
      </c>
      <c r="F80" s="33">
        <v>0.5614351851851852</v>
      </c>
      <c r="I80" s="173">
        <f>(F80-E80)*86400</f>
        <v>0</v>
      </c>
      <c r="J80" s="2">
        <f>(E81-E80)*86400</f>
        <v>22.000000000000242</v>
      </c>
      <c r="K80" s="173">
        <v>22</v>
      </c>
      <c r="L80" s="173">
        <v>40.5</v>
      </c>
      <c r="M80" s="38">
        <f t="shared" si="6"/>
        <v>1.2551612727272725</v>
      </c>
      <c r="N80" s="3">
        <f>N79+K80</f>
        <v>32.09283950617295</v>
      </c>
      <c r="O80" s="3">
        <v>32.09283950617295</v>
      </c>
      <c r="P80" s="4">
        <f t="shared" si="7"/>
        <v>0.53488065843621579</v>
      </c>
      <c r="Q80" s="173">
        <f t="shared" ref="Q80:Q105" si="8">Q79+L80</f>
        <v>59.08</v>
      </c>
      <c r="R80" s="173">
        <v>59.08</v>
      </c>
      <c r="S80" s="173">
        <v>2</v>
      </c>
      <c r="X80" s="4">
        <v>0.53488065843621579</v>
      </c>
      <c r="Y80" s="173">
        <v>59.08</v>
      </c>
      <c r="Z80" s="38">
        <v>1.2551612727272725</v>
      </c>
    </row>
    <row r="81" spans="2:26" x14ac:dyDescent="0.25">
      <c r="B81" s="173">
        <v>302312</v>
      </c>
      <c r="C81" s="30">
        <v>20030</v>
      </c>
      <c r="D81" s="31" t="s">
        <v>6</v>
      </c>
      <c r="E81" s="32">
        <v>0.56168981481481484</v>
      </c>
      <c r="F81" s="33">
        <v>0.56192129629629628</v>
      </c>
      <c r="I81" s="173">
        <f t="shared" ref="I81:I105" si="9">(F81-E81)*86400</f>
        <v>19.999999999996732</v>
      </c>
      <c r="J81" s="2">
        <f t="shared" ref="J81:J104" si="10">(E82-E81)*86400</f>
        <v>19.999999999996732</v>
      </c>
      <c r="K81" s="173">
        <v>20</v>
      </c>
      <c r="L81" s="173">
        <v>30.75</v>
      </c>
      <c r="M81" s="38">
        <f t="shared" si="6"/>
        <v>1.0482921000000001</v>
      </c>
      <c r="N81" s="3">
        <f t="shared" ref="N81:N105" si="11">N80+K81</f>
        <v>52.09283950617295</v>
      </c>
      <c r="O81" s="3">
        <v>52.09283950617295</v>
      </c>
      <c r="P81" s="4">
        <f t="shared" si="7"/>
        <v>0.86821399176954916</v>
      </c>
      <c r="Q81" s="173">
        <f t="shared" si="8"/>
        <v>89.83</v>
      </c>
      <c r="R81" s="173">
        <v>89.83</v>
      </c>
      <c r="S81" s="173">
        <v>3</v>
      </c>
      <c r="X81" s="4">
        <v>0.86821399176954916</v>
      </c>
      <c r="Y81" s="173">
        <v>89.83</v>
      </c>
      <c r="Z81" s="38">
        <v>1.0482921000000001</v>
      </c>
    </row>
    <row r="82" spans="2:26" x14ac:dyDescent="0.25">
      <c r="B82" s="173">
        <v>302312</v>
      </c>
      <c r="C82" s="30">
        <v>20017</v>
      </c>
      <c r="D82" s="31" t="s">
        <v>5</v>
      </c>
      <c r="E82" s="32">
        <v>0.56192129629629628</v>
      </c>
      <c r="F82" s="33">
        <v>0.56204861111111104</v>
      </c>
      <c r="I82" s="173">
        <f t="shared" si="9"/>
        <v>10.999999999995325</v>
      </c>
      <c r="J82" s="2">
        <f t="shared" si="10"/>
        <v>10.999999999995325</v>
      </c>
      <c r="K82" s="173">
        <v>11</v>
      </c>
      <c r="L82" s="173">
        <v>26.33</v>
      </c>
      <c r="M82" s="38">
        <f t="shared" si="6"/>
        <v>1.6320195709090908</v>
      </c>
      <c r="N82" s="3">
        <f t="shared" si="11"/>
        <v>63.09283950617295</v>
      </c>
      <c r="O82" s="3">
        <v>63.09283950617295</v>
      </c>
      <c r="P82" s="4">
        <f t="shared" si="7"/>
        <v>1.0515473251028824</v>
      </c>
      <c r="Q82" s="173">
        <f t="shared" si="8"/>
        <v>116.16</v>
      </c>
      <c r="R82" s="173">
        <v>116.16</v>
      </c>
      <c r="S82" s="173">
        <v>4</v>
      </c>
      <c r="X82" s="4">
        <v>1.0515473251028824</v>
      </c>
      <c r="Y82" s="173">
        <v>116.16</v>
      </c>
      <c r="Z82" s="38">
        <v>1.6320195709090908</v>
      </c>
    </row>
    <row r="83" spans="2:26" x14ac:dyDescent="0.25">
      <c r="B83" s="173">
        <v>302312</v>
      </c>
      <c r="C83" s="30">
        <v>20021</v>
      </c>
      <c r="D83" s="31" t="s">
        <v>0</v>
      </c>
      <c r="E83" s="32">
        <v>0.56204861111111104</v>
      </c>
      <c r="F83" s="33">
        <v>0.5621990740740741</v>
      </c>
      <c r="I83" s="173">
        <f t="shared" si="9"/>
        <v>13.000000000008427</v>
      </c>
      <c r="J83" s="2">
        <f t="shared" si="10"/>
        <v>13.000000000008427</v>
      </c>
      <c r="K83" s="173">
        <v>13</v>
      </c>
      <c r="L83" s="173">
        <v>26.92</v>
      </c>
      <c r="M83" s="38">
        <f t="shared" si="6"/>
        <v>1.4118835938461536</v>
      </c>
      <c r="N83" s="3">
        <f t="shared" si="11"/>
        <v>76.09283950617295</v>
      </c>
      <c r="O83" s="3">
        <v>76.09283950617295</v>
      </c>
      <c r="P83" s="4">
        <f t="shared" si="7"/>
        <v>1.2682139917695492</v>
      </c>
      <c r="Q83" s="173">
        <f t="shared" si="8"/>
        <v>143.07999999999998</v>
      </c>
      <c r="R83" s="173">
        <v>143.07999999999998</v>
      </c>
      <c r="S83" s="173">
        <v>5</v>
      </c>
      <c r="X83" s="4">
        <v>1.2682139917695492</v>
      </c>
      <c r="Y83" s="173">
        <v>143.07999999999998</v>
      </c>
      <c r="Z83" s="38">
        <v>1.4118835938461536</v>
      </c>
    </row>
    <row r="84" spans="2:26" x14ac:dyDescent="0.25">
      <c r="B84" s="173">
        <v>302312</v>
      </c>
      <c r="C84" s="30">
        <v>20010</v>
      </c>
      <c r="D84" s="31" t="s">
        <v>1</v>
      </c>
      <c r="E84" s="32">
        <v>0.5621990740740741</v>
      </c>
      <c r="F84" s="33">
        <v>0.5621990740740741</v>
      </c>
      <c r="I84" s="173">
        <f t="shared" si="9"/>
        <v>0</v>
      </c>
      <c r="J84" s="2">
        <f t="shared" si="10"/>
        <v>28.999999999998138</v>
      </c>
      <c r="K84" s="173">
        <v>29</v>
      </c>
      <c r="L84" s="173">
        <v>31.17</v>
      </c>
      <c r="M84" s="38">
        <f t="shared" si="6"/>
        <v>0.73283464551724142</v>
      </c>
      <c r="N84" s="3">
        <f t="shared" si="11"/>
        <v>105.09283950617295</v>
      </c>
      <c r="O84" s="3">
        <v>105.09283950617295</v>
      </c>
      <c r="P84" s="4">
        <f t="shared" si="7"/>
        <v>1.7515473251028826</v>
      </c>
      <c r="Q84" s="173">
        <f t="shared" si="8"/>
        <v>174.25</v>
      </c>
      <c r="R84" s="173">
        <v>174.25</v>
      </c>
      <c r="S84" s="173">
        <v>6</v>
      </c>
      <c r="X84" s="4">
        <v>1.7515473251028826</v>
      </c>
      <c r="Y84" s="173">
        <v>174.25</v>
      </c>
      <c r="Z84" s="38">
        <v>0.73283464551724142</v>
      </c>
    </row>
    <row r="85" spans="2:26" x14ac:dyDescent="0.25">
      <c r="B85" s="173">
        <v>302312</v>
      </c>
      <c r="C85" s="30">
        <v>20004</v>
      </c>
      <c r="D85" s="31" t="s">
        <v>2</v>
      </c>
      <c r="E85" s="32">
        <v>0.56253472222222223</v>
      </c>
      <c r="F85" s="33">
        <v>0.56283564814814813</v>
      </c>
      <c r="I85" s="173">
        <f t="shared" si="9"/>
        <v>25.999999999997669</v>
      </c>
      <c r="J85" s="2">
        <f t="shared" si="10"/>
        <v>25.999999999997669</v>
      </c>
      <c r="K85" s="173">
        <v>26</v>
      </c>
      <c r="L85" s="173">
        <v>26.5</v>
      </c>
      <c r="M85" s="38">
        <f t="shared" si="6"/>
        <v>0.69492784615384617</v>
      </c>
      <c r="N85" s="3">
        <f t="shared" si="11"/>
        <v>131.09283950617294</v>
      </c>
      <c r="O85" s="3">
        <v>131.09283950617294</v>
      </c>
      <c r="P85" s="4">
        <f t="shared" si="7"/>
        <v>2.1848806584362155</v>
      </c>
      <c r="Q85" s="173">
        <f t="shared" si="8"/>
        <v>200.75</v>
      </c>
      <c r="R85" s="173">
        <v>200.75</v>
      </c>
      <c r="S85" s="173">
        <v>7</v>
      </c>
      <c r="X85" s="4">
        <v>2.1848806584362155</v>
      </c>
      <c r="Y85" s="173">
        <v>200.75</v>
      </c>
      <c r="Z85" s="38">
        <v>0.69492784615384617</v>
      </c>
    </row>
    <row r="86" spans="2:26" x14ac:dyDescent="0.25">
      <c r="B86" s="173">
        <v>302312</v>
      </c>
      <c r="C86" s="30">
        <v>20013</v>
      </c>
      <c r="D86" s="31" t="s">
        <v>36</v>
      </c>
      <c r="E86" s="32">
        <v>0.56283564814814813</v>
      </c>
      <c r="F86" s="33">
        <v>0.56283564814814813</v>
      </c>
      <c r="I86" s="173">
        <f t="shared" si="9"/>
        <v>0</v>
      </c>
      <c r="J86" s="2">
        <f t="shared" si="10"/>
        <v>15.000000000002345</v>
      </c>
      <c r="K86" s="173">
        <v>15</v>
      </c>
      <c r="L86" s="173">
        <v>28.58</v>
      </c>
      <c r="M86" s="38">
        <f t="shared" si="6"/>
        <v>1.299086752</v>
      </c>
      <c r="N86" s="3">
        <f t="shared" si="11"/>
        <v>146.09283950617294</v>
      </c>
      <c r="O86" s="3">
        <v>146.09283950617294</v>
      </c>
      <c r="P86" s="4">
        <f t="shared" si="7"/>
        <v>2.4348806584362155</v>
      </c>
      <c r="Q86" s="173">
        <f t="shared" si="8"/>
        <v>229.32999999999998</v>
      </c>
      <c r="R86" s="173">
        <v>229.32999999999998</v>
      </c>
      <c r="S86" s="173">
        <v>8</v>
      </c>
      <c r="X86" s="4">
        <v>2.4348806584362155</v>
      </c>
      <c r="Y86" s="173">
        <v>229.32999999999998</v>
      </c>
      <c r="Z86" s="38">
        <v>1.299086752</v>
      </c>
    </row>
    <row r="87" spans="2:26" x14ac:dyDescent="0.25">
      <c r="B87" s="173">
        <v>302312</v>
      </c>
      <c r="C87" s="30">
        <v>20015</v>
      </c>
      <c r="D87" s="31" t="s">
        <v>37</v>
      </c>
      <c r="E87" s="32">
        <v>0.56300925925925926</v>
      </c>
      <c r="F87" s="33">
        <v>0.56322916666666667</v>
      </c>
      <c r="I87" s="173">
        <f t="shared" si="9"/>
        <v>18.999999999999773</v>
      </c>
      <c r="J87" s="2">
        <f t="shared" si="10"/>
        <v>18.999999999999773</v>
      </c>
      <c r="K87" s="173">
        <v>19</v>
      </c>
      <c r="L87" s="173">
        <v>28.42</v>
      </c>
      <c r="M87" s="38">
        <f t="shared" si="6"/>
        <v>1.0198531957894736</v>
      </c>
      <c r="N87" s="3">
        <f t="shared" si="11"/>
        <v>165.09283950617294</v>
      </c>
      <c r="O87" s="3">
        <v>165.09283950617294</v>
      </c>
      <c r="P87" s="4">
        <f t="shared" si="7"/>
        <v>2.7515473251028824</v>
      </c>
      <c r="Q87" s="173">
        <f t="shared" si="8"/>
        <v>257.75</v>
      </c>
      <c r="R87" s="173">
        <v>257.75</v>
      </c>
      <c r="S87" s="173">
        <v>9</v>
      </c>
      <c r="X87" s="4">
        <v>2.7515473251028824</v>
      </c>
      <c r="Y87" s="173">
        <v>257.75</v>
      </c>
      <c r="Z87" s="38">
        <v>1.0198531957894736</v>
      </c>
    </row>
    <row r="88" spans="2:26" x14ac:dyDescent="0.25">
      <c r="B88" s="173">
        <v>302312</v>
      </c>
      <c r="C88" s="30">
        <v>20025</v>
      </c>
      <c r="D88" s="31" t="s">
        <v>39</v>
      </c>
      <c r="E88" s="32">
        <v>0.56322916666666667</v>
      </c>
      <c r="F88" s="33">
        <v>0.56327546296296294</v>
      </c>
      <c r="I88" s="173">
        <f t="shared" si="9"/>
        <v>3.9999999999974278</v>
      </c>
      <c r="J88" s="2">
        <f t="shared" si="10"/>
        <v>3.9999999999974278</v>
      </c>
      <c r="K88" s="173">
        <v>4</v>
      </c>
      <c r="L88" s="173">
        <v>26.67</v>
      </c>
      <c r="M88" s="38">
        <f t="shared" si="6"/>
        <v>4.5460081800000003</v>
      </c>
      <c r="N88" s="3">
        <f t="shared" si="11"/>
        <v>169.09283950617294</v>
      </c>
      <c r="O88" s="3">
        <v>169.09283950617294</v>
      </c>
      <c r="P88" s="4">
        <f t="shared" si="7"/>
        <v>2.8182139917695488</v>
      </c>
      <c r="Q88" s="173">
        <f t="shared" si="8"/>
        <v>284.42</v>
      </c>
      <c r="R88" s="173">
        <v>284.42</v>
      </c>
      <c r="S88" s="173">
        <v>10</v>
      </c>
      <c r="X88" s="4">
        <v>2.8182139917695488</v>
      </c>
      <c r="Y88" s="173">
        <v>284.42</v>
      </c>
      <c r="Z88" s="38">
        <v>4.5460081800000003</v>
      </c>
    </row>
    <row r="89" spans="2:26" x14ac:dyDescent="0.25">
      <c r="B89" s="173">
        <v>302312</v>
      </c>
      <c r="C89" s="30">
        <v>20027</v>
      </c>
      <c r="D89" s="31" t="s">
        <v>38</v>
      </c>
      <c r="E89" s="32">
        <v>0.56327546296296294</v>
      </c>
      <c r="F89" s="33">
        <v>0.56357638888888884</v>
      </c>
      <c r="I89" s="173">
        <f t="shared" si="9"/>
        <v>25.999999999997669</v>
      </c>
      <c r="J89" s="2">
        <f t="shared" si="10"/>
        <v>25.999999999997669</v>
      </c>
      <c r="K89" s="173">
        <v>26</v>
      </c>
      <c r="L89" s="173">
        <v>34.04</v>
      </c>
      <c r="M89" s="38">
        <f t="shared" si="6"/>
        <v>0.89265448615384613</v>
      </c>
      <c r="N89" s="3">
        <f t="shared" si="11"/>
        <v>195.09283950617294</v>
      </c>
      <c r="O89" s="3">
        <v>195.09283950617294</v>
      </c>
      <c r="P89" s="4">
        <f t="shared" si="7"/>
        <v>3.2515473251028824</v>
      </c>
      <c r="Q89" s="173">
        <f t="shared" si="8"/>
        <v>318.46000000000004</v>
      </c>
      <c r="R89" s="173">
        <v>318.46000000000004</v>
      </c>
      <c r="S89" s="173">
        <v>11</v>
      </c>
      <c r="X89" s="4">
        <v>3.2515473251028824</v>
      </c>
      <c r="Y89" s="173">
        <v>318.46000000000004</v>
      </c>
      <c r="Z89" s="38">
        <v>0.89265448615384613</v>
      </c>
    </row>
    <row r="90" spans="2:26" x14ac:dyDescent="0.25">
      <c r="B90" s="173">
        <v>302312</v>
      </c>
      <c r="C90" s="30">
        <v>20050</v>
      </c>
      <c r="D90" s="31" t="s">
        <v>12</v>
      </c>
      <c r="E90" s="32">
        <v>0.56357638888888884</v>
      </c>
      <c r="F90" s="33">
        <v>0.56357638888888884</v>
      </c>
      <c r="I90" s="173">
        <f t="shared" si="9"/>
        <v>0</v>
      </c>
      <c r="J90" s="2">
        <f t="shared" si="10"/>
        <v>17.000000000005855</v>
      </c>
      <c r="K90" s="173">
        <v>17</v>
      </c>
      <c r="L90" s="173">
        <v>27.25</v>
      </c>
      <c r="M90" s="38">
        <f t="shared" si="6"/>
        <v>1.0929109411764706</v>
      </c>
      <c r="N90" s="3">
        <f t="shared" si="11"/>
        <v>212.09283950617294</v>
      </c>
      <c r="O90" s="3">
        <v>212.09283950617294</v>
      </c>
      <c r="P90" s="4">
        <f t="shared" si="7"/>
        <v>3.5348806584362156</v>
      </c>
      <c r="Q90" s="173">
        <f t="shared" si="8"/>
        <v>345.71000000000004</v>
      </c>
      <c r="R90" s="173">
        <v>345.71000000000004</v>
      </c>
      <c r="S90" s="173">
        <v>12</v>
      </c>
      <c r="X90" s="4">
        <v>3.5348806584362156</v>
      </c>
      <c r="Y90" s="173">
        <v>345.71000000000004</v>
      </c>
      <c r="Z90" s="38">
        <v>1.0929109411764706</v>
      </c>
    </row>
    <row r="91" spans="2:26" x14ac:dyDescent="0.25">
      <c r="B91" s="173">
        <v>302312</v>
      </c>
      <c r="C91" s="30">
        <v>20049</v>
      </c>
      <c r="D91" s="31" t="s">
        <v>13</v>
      </c>
      <c r="E91" s="32">
        <v>0.56377314814814816</v>
      </c>
      <c r="F91" s="33">
        <v>0.56402777777777779</v>
      </c>
      <c r="I91" s="173">
        <f t="shared" si="9"/>
        <v>22.000000000000242</v>
      </c>
      <c r="J91" s="2">
        <f t="shared" si="10"/>
        <v>22.000000000000242</v>
      </c>
      <c r="K91" s="173">
        <v>22</v>
      </c>
      <c r="L91" s="173">
        <v>36</v>
      </c>
      <c r="M91" s="38">
        <f t="shared" si="6"/>
        <v>1.1156989090909091</v>
      </c>
      <c r="N91" s="3">
        <f t="shared" si="11"/>
        <v>234.09283950617294</v>
      </c>
      <c r="O91" s="3">
        <v>234.09283950617294</v>
      </c>
      <c r="P91" s="4">
        <f t="shared" si="7"/>
        <v>3.9015473251028823</v>
      </c>
      <c r="Q91" s="173">
        <f t="shared" si="8"/>
        <v>381.71000000000004</v>
      </c>
      <c r="R91" s="173">
        <v>381.71000000000004</v>
      </c>
      <c r="S91" s="173">
        <v>13</v>
      </c>
      <c r="X91" s="4">
        <v>3.9015473251028823</v>
      </c>
      <c r="Y91" s="173">
        <v>381.71000000000004</v>
      </c>
      <c r="Z91" s="38">
        <v>1.1156989090909091</v>
      </c>
    </row>
    <row r="92" spans="2:26" x14ac:dyDescent="0.25">
      <c r="B92" s="173">
        <v>302312</v>
      </c>
      <c r="C92" s="30">
        <v>20045</v>
      </c>
      <c r="D92" s="31" t="s">
        <v>14</v>
      </c>
      <c r="E92" s="32">
        <v>0.56402777777777779</v>
      </c>
      <c r="F92" s="33">
        <v>0.56421296296296297</v>
      </c>
      <c r="I92" s="173">
        <f t="shared" si="9"/>
        <v>15.999999999999304</v>
      </c>
      <c r="J92" s="2">
        <f t="shared" si="10"/>
        <v>15.999999999999304</v>
      </c>
      <c r="K92" s="173">
        <v>16</v>
      </c>
      <c r="L92" s="173">
        <v>24.5</v>
      </c>
      <c r="M92" s="38">
        <f t="shared" si="6"/>
        <v>1.0440307499999999</v>
      </c>
      <c r="N92" s="3">
        <f t="shared" si="11"/>
        <v>250.09283950617294</v>
      </c>
      <c r="O92" s="3">
        <v>250.09283950617294</v>
      </c>
      <c r="P92" s="4">
        <f t="shared" si="7"/>
        <v>4.1682139917695489</v>
      </c>
      <c r="Q92" s="173">
        <f t="shared" si="8"/>
        <v>406.21000000000004</v>
      </c>
      <c r="R92" s="173">
        <v>406.21000000000004</v>
      </c>
      <c r="S92" s="173">
        <v>14</v>
      </c>
      <c r="X92" s="4">
        <v>4.1682139917695489</v>
      </c>
      <c r="Y92" s="173">
        <v>406.21000000000004</v>
      </c>
      <c r="Z92" s="38">
        <v>1.0440307499999999</v>
      </c>
    </row>
    <row r="93" spans="2:26" x14ac:dyDescent="0.25">
      <c r="B93" s="173">
        <v>302312</v>
      </c>
      <c r="C93" s="30">
        <v>20044</v>
      </c>
      <c r="D93" s="31" t="s">
        <v>180</v>
      </c>
      <c r="E93" s="32">
        <v>0.56421296296296297</v>
      </c>
      <c r="F93" s="33">
        <v>0.56427083333333339</v>
      </c>
      <c r="I93" s="173">
        <f t="shared" si="9"/>
        <v>5.000000000003979</v>
      </c>
      <c r="J93" s="2">
        <f t="shared" si="10"/>
        <v>5.000000000003979</v>
      </c>
      <c r="K93" s="173">
        <v>5</v>
      </c>
      <c r="L93" s="173">
        <v>15.67</v>
      </c>
      <c r="M93" s="38">
        <f t="shared" si="6"/>
        <v>2.1368113439999998</v>
      </c>
      <c r="N93" s="3">
        <f t="shared" si="11"/>
        <v>255.09283950617294</v>
      </c>
      <c r="O93" s="3">
        <v>255.09283950617294</v>
      </c>
      <c r="P93" s="4">
        <f t="shared" si="7"/>
        <v>4.2515473251028819</v>
      </c>
      <c r="Q93" s="173">
        <f t="shared" si="8"/>
        <v>421.88000000000005</v>
      </c>
      <c r="R93" s="173">
        <v>421.88000000000005</v>
      </c>
      <c r="S93" s="173">
        <v>15</v>
      </c>
      <c r="X93" s="4">
        <v>4.2515473251028819</v>
      </c>
      <c r="Y93" s="173">
        <v>421.88000000000005</v>
      </c>
      <c r="Z93" s="38">
        <v>2.1368113439999998</v>
      </c>
    </row>
    <row r="94" spans="2:26" x14ac:dyDescent="0.25">
      <c r="B94" s="173">
        <v>302312</v>
      </c>
      <c r="C94" s="30">
        <v>20059</v>
      </c>
      <c r="D94" s="31" t="s">
        <v>10</v>
      </c>
      <c r="E94" s="32">
        <v>0.56427083333333339</v>
      </c>
      <c r="F94" s="33">
        <v>0.56427083333333339</v>
      </c>
      <c r="I94" s="173">
        <f t="shared" si="9"/>
        <v>0</v>
      </c>
      <c r="J94" s="2">
        <f t="shared" si="10"/>
        <v>16.999999999996263</v>
      </c>
      <c r="K94" s="173">
        <v>17</v>
      </c>
      <c r="L94" s="173">
        <v>26</v>
      </c>
      <c r="M94" s="38">
        <f t="shared" si="6"/>
        <v>1.042777411764706</v>
      </c>
      <c r="N94" s="3">
        <f t="shared" si="11"/>
        <v>272.09283950617294</v>
      </c>
      <c r="O94" s="3">
        <v>272.09283950617294</v>
      </c>
      <c r="P94" s="4">
        <f t="shared" si="7"/>
        <v>4.534880658436216</v>
      </c>
      <c r="Q94" s="173">
        <f t="shared" si="8"/>
        <v>447.88000000000005</v>
      </c>
      <c r="R94" s="173">
        <v>447.88000000000005</v>
      </c>
      <c r="S94" s="173">
        <v>16</v>
      </c>
      <c r="X94" s="4">
        <v>4.534880658436216</v>
      </c>
      <c r="Y94" s="173">
        <v>447.88000000000005</v>
      </c>
      <c r="Z94" s="38">
        <v>1.042777411764706</v>
      </c>
    </row>
    <row r="95" spans="2:26" x14ac:dyDescent="0.25">
      <c r="B95" s="173">
        <v>302312</v>
      </c>
      <c r="C95" s="30">
        <v>20056</v>
      </c>
      <c r="D95" s="31" t="s">
        <v>9</v>
      </c>
      <c r="E95" s="32">
        <v>0.5644675925925926</v>
      </c>
      <c r="F95" s="33">
        <v>0.56460648148148151</v>
      </c>
      <c r="I95" s="173">
        <f t="shared" si="9"/>
        <v>12.000000000001876</v>
      </c>
      <c r="J95" s="2">
        <f t="shared" si="10"/>
        <v>12.000000000001876</v>
      </c>
      <c r="K95" s="173">
        <v>12</v>
      </c>
      <c r="L95" s="173">
        <v>28.08</v>
      </c>
      <c r="M95" s="38">
        <f t="shared" si="6"/>
        <v>1.5954494399999999</v>
      </c>
      <c r="N95" s="3">
        <f t="shared" si="11"/>
        <v>284.09283950617294</v>
      </c>
      <c r="O95" s="3">
        <v>284.09283950617294</v>
      </c>
      <c r="P95" s="4">
        <f t="shared" si="7"/>
        <v>4.7348806584362153</v>
      </c>
      <c r="Q95" s="173">
        <f t="shared" si="8"/>
        <v>475.96000000000004</v>
      </c>
      <c r="R95" s="173">
        <v>475.96000000000004</v>
      </c>
      <c r="S95" s="173">
        <v>17</v>
      </c>
      <c r="X95" s="4">
        <v>4.7348806584362153</v>
      </c>
      <c r="Y95" s="173">
        <v>475.96000000000004</v>
      </c>
      <c r="Z95" s="38">
        <v>1.5954494399999999</v>
      </c>
    </row>
    <row r="96" spans="2:26" x14ac:dyDescent="0.25">
      <c r="B96" s="173">
        <v>302312</v>
      </c>
      <c r="C96" s="30">
        <v>20052</v>
      </c>
      <c r="D96" s="31" t="s">
        <v>7</v>
      </c>
      <c r="E96" s="32">
        <v>0.56460648148148151</v>
      </c>
      <c r="F96" s="33">
        <v>0.56498842592592591</v>
      </c>
      <c r="I96" s="173">
        <f t="shared" si="9"/>
        <v>32.999999999995566</v>
      </c>
      <c r="J96" s="2">
        <f t="shared" si="10"/>
        <v>32.999999999995566</v>
      </c>
      <c r="K96" s="173">
        <v>33</v>
      </c>
      <c r="L96" s="173">
        <v>29.58</v>
      </c>
      <c r="M96" s="38">
        <f t="shared" si="6"/>
        <v>0.61115506909090911</v>
      </c>
      <c r="N96" s="3">
        <f t="shared" si="11"/>
        <v>317.09283950617294</v>
      </c>
      <c r="O96" s="3">
        <v>317.09283950617294</v>
      </c>
      <c r="P96" s="4">
        <f t="shared" si="7"/>
        <v>5.284880658436216</v>
      </c>
      <c r="Q96" s="173">
        <f t="shared" si="8"/>
        <v>505.54</v>
      </c>
      <c r="R96" s="173">
        <v>505.54</v>
      </c>
      <c r="S96" s="173">
        <v>18</v>
      </c>
      <c r="X96" s="4">
        <v>5.284880658436216</v>
      </c>
      <c r="Y96" s="173">
        <v>505.54</v>
      </c>
      <c r="Z96" s="38">
        <v>0.61115506909090911</v>
      </c>
    </row>
    <row r="97" spans="2:37" x14ac:dyDescent="0.25">
      <c r="B97" s="173">
        <v>302312</v>
      </c>
      <c r="C97" s="30">
        <v>20035</v>
      </c>
      <c r="D97" s="31" t="s">
        <v>8</v>
      </c>
      <c r="E97" s="32">
        <v>0.56498842592592591</v>
      </c>
      <c r="F97" s="33">
        <v>0.56498842592592591</v>
      </c>
      <c r="I97" s="173">
        <f t="shared" si="9"/>
        <v>0</v>
      </c>
      <c r="J97" s="2">
        <f t="shared" si="10"/>
        <v>12.999999999998835</v>
      </c>
      <c r="K97" s="173">
        <v>13</v>
      </c>
      <c r="L97" s="173">
        <v>23.79</v>
      </c>
      <c r="M97" s="38">
        <f t="shared" si="6"/>
        <v>1.2477232799999998</v>
      </c>
      <c r="N97" s="3">
        <f t="shared" si="11"/>
        <v>330.09283950617294</v>
      </c>
      <c r="O97" s="3">
        <v>330.09283950617294</v>
      </c>
      <c r="P97" s="4">
        <f t="shared" si="7"/>
        <v>5.5015473251028819</v>
      </c>
      <c r="Q97" s="173">
        <f t="shared" si="8"/>
        <v>529.33000000000004</v>
      </c>
      <c r="R97" s="173">
        <v>529.33000000000004</v>
      </c>
      <c r="S97" s="173">
        <v>19</v>
      </c>
      <c r="X97" s="4">
        <v>5.5015473251028819</v>
      </c>
      <c r="Y97" s="173">
        <v>529.33000000000004</v>
      </c>
      <c r="Z97" s="38">
        <v>1.2477232799999998</v>
      </c>
    </row>
    <row r="98" spans="2:37" x14ac:dyDescent="0.25">
      <c r="B98" s="173">
        <v>302312</v>
      </c>
      <c r="C98" s="30">
        <v>20037</v>
      </c>
      <c r="D98" s="31" t="s">
        <v>8</v>
      </c>
      <c r="E98" s="32">
        <v>0.56513888888888886</v>
      </c>
      <c r="F98" s="33">
        <v>0.56533564814814818</v>
      </c>
      <c r="I98" s="173">
        <f t="shared" si="9"/>
        <v>17.000000000005855</v>
      </c>
      <c r="J98" s="2">
        <f t="shared" si="10"/>
        <v>17.000000000005855</v>
      </c>
      <c r="K98" s="173">
        <v>17</v>
      </c>
      <c r="L98" s="173">
        <v>35.17</v>
      </c>
      <c r="M98" s="38">
        <f t="shared" si="6"/>
        <v>1.4105569835294116</v>
      </c>
      <c r="N98" s="3">
        <f t="shared" si="11"/>
        <v>347.09283950617294</v>
      </c>
      <c r="O98" s="3">
        <v>347.09283950617294</v>
      </c>
      <c r="P98" s="4">
        <f t="shared" si="7"/>
        <v>5.784880658436216</v>
      </c>
      <c r="Q98" s="173">
        <f t="shared" si="8"/>
        <v>564.5</v>
      </c>
      <c r="R98" s="173">
        <v>564.5</v>
      </c>
      <c r="S98" s="173">
        <v>20</v>
      </c>
      <c r="X98" s="4">
        <v>5.784880658436216</v>
      </c>
      <c r="Y98" s="173">
        <v>564.5</v>
      </c>
      <c r="Z98" s="38">
        <v>1.4105569835294116</v>
      </c>
    </row>
    <row r="99" spans="2:37" x14ac:dyDescent="0.25">
      <c r="B99" s="173">
        <v>302312</v>
      </c>
      <c r="C99" s="30">
        <v>20050</v>
      </c>
      <c r="D99" s="31" t="s">
        <v>12</v>
      </c>
      <c r="E99" s="32">
        <v>0.56533564814814818</v>
      </c>
      <c r="F99" s="33">
        <v>0.56549768518518517</v>
      </c>
      <c r="I99" s="173">
        <f t="shared" si="9"/>
        <v>13.999999999995794</v>
      </c>
      <c r="J99" s="2">
        <f t="shared" si="10"/>
        <v>13.999999999995794</v>
      </c>
      <c r="K99" s="173">
        <v>14</v>
      </c>
      <c r="L99" s="173">
        <v>27.25</v>
      </c>
      <c r="M99" s="38">
        <f t="shared" si="6"/>
        <v>1.3271061428571427</v>
      </c>
      <c r="N99" s="3">
        <f t="shared" si="11"/>
        <v>361.09283950617294</v>
      </c>
      <c r="O99" s="3">
        <v>361.09283950617294</v>
      </c>
      <c r="P99" s="4">
        <f t="shared" si="7"/>
        <v>6.0182139917695485</v>
      </c>
      <c r="Q99" s="173">
        <f t="shared" si="8"/>
        <v>591.75</v>
      </c>
      <c r="R99" s="173">
        <v>591.75</v>
      </c>
      <c r="S99" s="173">
        <v>21</v>
      </c>
      <c r="X99" s="4">
        <v>6.0182139917695485</v>
      </c>
      <c r="Y99" s="173">
        <v>591.75</v>
      </c>
      <c r="Z99" s="38">
        <v>1.3271061428571427</v>
      </c>
    </row>
    <row r="100" spans="2:37" x14ac:dyDescent="0.25">
      <c r="B100" s="173">
        <v>302312</v>
      </c>
      <c r="C100" s="30">
        <v>20049</v>
      </c>
      <c r="D100" s="31" t="s">
        <v>13</v>
      </c>
      <c r="E100" s="32">
        <v>0.56549768518518517</v>
      </c>
      <c r="F100" s="33">
        <v>0.56577546296296299</v>
      </c>
      <c r="I100" s="173">
        <f t="shared" si="9"/>
        <v>24.000000000003752</v>
      </c>
      <c r="J100" s="2">
        <f t="shared" si="10"/>
        <v>24.000000000003752</v>
      </c>
      <c r="K100" s="173">
        <v>24</v>
      </c>
      <c r="L100" s="173">
        <v>36</v>
      </c>
      <c r="M100" s="38">
        <f t="shared" si="6"/>
        <v>1.022724</v>
      </c>
      <c r="N100" s="3">
        <f t="shared" si="11"/>
        <v>385.09283950617294</v>
      </c>
      <c r="O100" s="3">
        <v>385.09283950617294</v>
      </c>
      <c r="P100" s="4">
        <f t="shared" si="7"/>
        <v>6.4182139917695489</v>
      </c>
      <c r="Q100" s="173">
        <f t="shared" si="8"/>
        <v>627.75</v>
      </c>
      <c r="R100" s="173">
        <v>627.75</v>
      </c>
      <c r="S100" s="173">
        <v>22</v>
      </c>
      <c r="X100" s="4">
        <v>6.4182139917695489</v>
      </c>
      <c r="Y100" s="173">
        <v>627.75</v>
      </c>
      <c r="Z100" s="38">
        <v>1.022724</v>
      </c>
    </row>
    <row r="101" spans="2:37" x14ac:dyDescent="0.25">
      <c r="B101" s="173">
        <v>302312</v>
      </c>
      <c r="C101" s="30">
        <v>20045</v>
      </c>
      <c r="D101" s="31" t="s">
        <v>14</v>
      </c>
      <c r="E101" s="32">
        <v>0.56577546296296299</v>
      </c>
      <c r="F101" s="33">
        <v>0.56577546296296299</v>
      </c>
      <c r="I101" s="173">
        <f t="shared" si="9"/>
        <v>0</v>
      </c>
      <c r="J101" s="2">
        <f t="shared" si="10"/>
        <v>15.000000000002345</v>
      </c>
      <c r="K101" s="173">
        <v>15</v>
      </c>
      <c r="L101" s="173">
        <v>24.5</v>
      </c>
      <c r="M101" s="38">
        <f t="shared" si="6"/>
        <v>1.1136328</v>
      </c>
      <c r="N101" s="3">
        <f t="shared" si="11"/>
        <v>400.09283950617294</v>
      </c>
      <c r="O101" s="3">
        <v>400.09283950617294</v>
      </c>
      <c r="P101" s="4">
        <f t="shared" si="7"/>
        <v>6.6682139917695489</v>
      </c>
      <c r="Q101" s="173">
        <f t="shared" si="8"/>
        <v>652.25</v>
      </c>
      <c r="R101" s="173">
        <v>652.25</v>
      </c>
      <c r="S101" s="173">
        <v>23</v>
      </c>
      <c r="X101" s="4">
        <v>6.6682139917695489</v>
      </c>
      <c r="Y101" s="173">
        <v>652.25</v>
      </c>
      <c r="Z101" s="38">
        <v>1.1136328</v>
      </c>
    </row>
    <row r="102" spans="2:37" x14ac:dyDescent="0.25">
      <c r="B102" s="173">
        <v>302312</v>
      </c>
      <c r="C102" s="30">
        <v>20044</v>
      </c>
      <c r="D102" s="31" t="s">
        <v>180</v>
      </c>
      <c r="E102" s="32">
        <v>0.56594907407407413</v>
      </c>
      <c r="F102" s="33">
        <v>0.5659953703703704</v>
      </c>
      <c r="I102" s="173">
        <f t="shared" si="9"/>
        <v>3.9999999999974278</v>
      </c>
      <c r="J102" s="2">
        <f t="shared" si="10"/>
        <v>3.9999999999974278</v>
      </c>
      <c r="K102" s="173">
        <v>4</v>
      </c>
      <c r="L102" s="173">
        <v>15.67</v>
      </c>
      <c r="M102" s="38">
        <f t="shared" si="6"/>
        <v>2.6710141799999998</v>
      </c>
      <c r="N102" s="3">
        <f t="shared" si="11"/>
        <v>404.09283950617294</v>
      </c>
      <c r="O102" s="3">
        <v>404.09283950617294</v>
      </c>
      <c r="P102" s="4">
        <f t="shared" si="7"/>
        <v>6.7348806584362153</v>
      </c>
      <c r="Q102" s="173">
        <f t="shared" si="8"/>
        <v>667.92</v>
      </c>
      <c r="R102" s="173">
        <v>667.92</v>
      </c>
      <c r="S102" s="173">
        <v>24</v>
      </c>
      <c r="X102" s="4">
        <v>6.7348806584362153</v>
      </c>
      <c r="Y102" s="173">
        <v>667.92</v>
      </c>
      <c r="Z102" s="38">
        <v>2.6710141799999998</v>
      </c>
    </row>
    <row r="103" spans="2:37" x14ac:dyDescent="0.25">
      <c r="B103" s="173">
        <v>302312</v>
      </c>
      <c r="C103" s="30">
        <v>20059</v>
      </c>
      <c r="D103" s="31" t="s">
        <v>10</v>
      </c>
      <c r="E103" s="32">
        <v>0.5659953703703704</v>
      </c>
      <c r="F103" s="33">
        <v>0.56611111111111112</v>
      </c>
      <c r="I103" s="173">
        <f t="shared" si="9"/>
        <v>9.9999999999983658</v>
      </c>
      <c r="J103" s="2">
        <f t="shared" si="10"/>
        <v>9.9999999999983658</v>
      </c>
      <c r="K103" s="173">
        <v>10</v>
      </c>
      <c r="L103" s="173">
        <v>26</v>
      </c>
      <c r="M103" s="38">
        <f t="shared" si="6"/>
        <v>1.7727215999999999</v>
      </c>
      <c r="N103" s="3">
        <f t="shared" si="11"/>
        <v>414.09283950617294</v>
      </c>
      <c r="O103" s="3">
        <v>414.09283950617294</v>
      </c>
      <c r="P103" s="4">
        <f t="shared" si="7"/>
        <v>6.9015473251028823</v>
      </c>
      <c r="Q103" s="173">
        <f t="shared" si="8"/>
        <v>693.92</v>
      </c>
      <c r="R103" s="173">
        <v>693.92</v>
      </c>
      <c r="S103" s="173">
        <v>25</v>
      </c>
      <c r="X103" s="4">
        <v>6.9015473251028823</v>
      </c>
      <c r="Y103" s="173">
        <v>693.92</v>
      </c>
      <c r="Z103" s="38">
        <v>1.7727215999999999</v>
      </c>
    </row>
    <row r="104" spans="2:37" x14ac:dyDescent="0.25">
      <c r="B104" s="173">
        <v>302312</v>
      </c>
      <c r="C104" s="30">
        <v>20056</v>
      </c>
      <c r="D104" s="31" t="s">
        <v>9</v>
      </c>
      <c r="E104" s="32">
        <v>0.56611111111111112</v>
      </c>
      <c r="F104" s="33">
        <v>0.56628472222222226</v>
      </c>
      <c r="I104" s="173">
        <f t="shared" si="9"/>
        <v>15.000000000002345</v>
      </c>
      <c r="J104" s="2">
        <f t="shared" si="10"/>
        <v>15.000000000002345</v>
      </c>
      <c r="K104" s="173">
        <v>15</v>
      </c>
      <c r="L104" s="173">
        <v>28.08</v>
      </c>
      <c r="M104" s="38">
        <f t="shared" si="6"/>
        <v>1.276359552</v>
      </c>
      <c r="N104" s="3">
        <f t="shared" si="11"/>
        <v>429.09283950617294</v>
      </c>
      <c r="O104" s="3">
        <v>429.09283950617294</v>
      </c>
      <c r="P104" s="4">
        <f t="shared" si="7"/>
        <v>7.1515473251028823</v>
      </c>
      <c r="Q104" s="173">
        <f t="shared" si="8"/>
        <v>722</v>
      </c>
      <c r="R104" s="173">
        <v>722</v>
      </c>
      <c r="S104" s="173">
        <v>26</v>
      </c>
      <c r="X104" s="4">
        <v>7.1515473251028823</v>
      </c>
      <c r="Y104" s="173">
        <v>722</v>
      </c>
      <c r="Z104" s="38">
        <v>1.276359552</v>
      </c>
    </row>
    <row r="105" spans="2:37" x14ac:dyDescent="0.25">
      <c r="B105" s="173">
        <v>302312</v>
      </c>
      <c r="C105" s="34">
        <v>20052</v>
      </c>
      <c r="D105" s="35" t="s">
        <v>7</v>
      </c>
      <c r="E105" s="36">
        <v>0.56628472222222226</v>
      </c>
      <c r="F105" s="37">
        <v>0.56641203703703702</v>
      </c>
      <c r="I105" s="173">
        <f t="shared" si="9"/>
        <v>10.999999999995325</v>
      </c>
      <c r="J105" s="53">
        <f>L105*J104/L104</f>
        <v>5.8760683760692958</v>
      </c>
      <c r="K105" s="38">
        <v>5.8760683760692958</v>
      </c>
      <c r="L105" s="173">
        <v>11</v>
      </c>
      <c r="M105" s="38">
        <f t="shared" si="6"/>
        <v>1.2763595519998003</v>
      </c>
      <c r="N105" s="3">
        <f t="shared" si="11"/>
        <v>434.96890788224221</v>
      </c>
      <c r="O105" s="3">
        <v>434.96890788224221</v>
      </c>
      <c r="P105" s="4">
        <f t="shared" si="7"/>
        <v>7.2494817980373698</v>
      </c>
      <c r="Q105" s="173">
        <f t="shared" si="8"/>
        <v>733</v>
      </c>
      <c r="R105" s="173">
        <v>733</v>
      </c>
      <c r="X105" s="4">
        <v>7.2494817980373698</v>
      </c>
      <c r="Y105" s="173">
        <v>733</v>
      </c>
      <c r="Z105" s="38">
        <v>1.2763595519998003</v>
      </c>
      <c r="AC105" s="483">
        <v>302312</v>
      </c>
      <c r="AD105" s="483">
        <v>20053</v>
      </c>
      <c r="AE105" s="485">
        <v>42624</v>
      </c>
      <c r="AF105" s="483">
        <v>2</v>
      </c>
      <c r="AG105" s="483">
        <v>733</v>
      </c>
      <c r="AH105" s="381">
        <v>0.56125000000000003</v>
      </c>
      <c r="AI105" s="489" t="s">
        <v>825</v>
      </c>
      <c r="AJ105" s="489">
        <v>1.685057</v>
      </c>
      <c r="AK105" s="381">
        <v>0.56628472222222226</v>
      </c>
    </row>
    <row r="106" spans="2:37" x14ac:dyDescent="0.25">
      <c r="B106" s="173">
        <v>302312</v>
      </c>
      <c r="C106" s="183">
        <v>20053</v>
      </c>
      <c r="D106" s="173" t="s">
        <v>609</v>
      </c>
      <c r="E106" s="1">
        <v>0.56641203703703702</v>
      </c>
      <c r="F106" s="1">
        <v>0.56641203703703702</v>
      </c>
      <c r="G106" s="173" t="s">
        <v>566</v>
      </c>
      <c r="H106" s="173" t="s">
        <v>566</v>
      </c>
      <c r="M106" s="38">
        <f>AVERAGE(M80:M104)</f>
        <v>1.4005357618642591</v>
      </c>
    </row>
    <row r="107" spans="2:37" x14ac:dyDescent="0.25">
      <c r="C107" s="52"/>
      <c r="E107" s="1"/>
      <c r="F107" s="1"/>
      <c r="M107" s="38"/>
    </row>
    <row r="108" spans="2:37" x14ac:dyDescent="0.25">
      <c r="B108" s="173">
        <v>302312</v>
      </c>
      <c r="C108" s="26">
        <v>20052</v>
      </c>
      <c r="D108" s="27" t="s">
        <v>7</v>
      </c>
      <c r="E108" s="28">
        <v>0.94487268518518519</v>
      </c>
      <c r="F108" s="29">
        <v>0.94508101851851845</v>
      </c>
      <c r="I108" s="173">
        <f>(F108-E108)*86400</f>
        <v>17.999999999993221</v>
      </c>
      <c r="J108" s="2">
        <f>L108*J109/L109</f>
        <v>10.551604938274719</v>
      </c>
      <c r="K108" s="3">
        <v>10.551604938274719</v>
      </c>
      <c r="L108" s="173">
        <v>18.579999999999998</v>
      </c>
      <c r="M108" s="38">
        <f t="shared" ref="M108:M125" si="12">L108/K108*0.0113636*60</f>
        <v>1.2005890434779063</v>
      </c>
      <c r="N108" s="3">
        <f>K108</f>
        <v>10.551604938274719</v>
      </c>
      <c r="O108" s="3">
        <v>10.551604938274719</v>
      </c>
      <c r="P108" s="4">
        <f t="shared" ref="P108:P125" si="13">O108/60</f>
        <v>0.17586008230457867</v>
      </c>
      <c r="Q108" s="173">
        <f>L108</f>
        <v>18.579999999999998</v>
      </c>
      <c r="R108" s="173">
        <v>18.579999999999998</v>
      </c>
      <c r="S108" s="173">
        <v>1</v>
      </c>
      <c r="X108" s="4">
        <v>0.17586008230457867</v>
      </c>
      <c r="Y108" s="173">
        <v>18.579999999999998</v>
      </c>
      <c r="Z108" s="38">
        <v>1.2005890434779063</v>
      </c>
    </row>
    <row r="109" spans="2:37" x14ac:dyDescent="0.25">
      <c r="B109" s="173">
        <v>302312</v>
      </c>
      <c r="C109" s="30">
        <v>20035</v>
      </c>
      <c r="D109" s="31" t="s">
        <v>8</v>
      </c>
      <c r="E109" s="32">
        <v>0.94508101851851845</v>
      </c>
      <c r="F109" s="33">
        <v>0.94534722222222223</v>
      </c>
      <c r="I109" s="173">
        <f>(F109-E109)*86400</f>
        <v>23.000000000006793</v>
      </c>
      <c r="J109" s="2">
        <f>(E110-E109)*86400</f>
        <v>23.000000000006793</v>
      </c>
      <c r="K109" s="173">
        <v>23</v>
      </c>
      <c r="L109" s="173">
        <v>40.5</v>
      </c>
      <c r="M109" s="38">
        <f t="shared" si="12"/>
        <v>1.2005890434782609</v>
      </c>
      <c r="N109" s="3">
        <f>N108+K109</f>
        <v>33.551604938274721</v>
      </c>
      <c r="O109" s="3">
        <v>33.551604938274721</v>
      </c>
      <c r="P109" s="4">
        <f t="shared" si="13"/>
        <v>0.55919341563791203</v>
      </c>
      <c r="Q109" s="173">
        <f t="shared" ref="Q109:Q125" si="14">Q108+L109</f>
        <v>59.08</v>
      </c>
      <c r="R109" s="173">
        <v>59.08</v>
      </c>
      <c r="S109" s="173">
        <v>2</v>
      </c>
      <c r="X109" s="4">
        <v>0.55919341563791203</v>
      </c>
      <c r="Y109" s="173">
        <v>59.08</v>
      </c>
      <c r="Z109" s="38">
        <v>1.2005890434782609</v>
      </c>
    </row>
    <row r="110" spans="2:37" x14ac:dyDescent="0.25">
      <c r="B110" s="173">
        <v>302312</v>
      </c>
      <c r="C110" s="30">
        <v>20030</v>
      </c>
      <c r="D110" s="31" t="s">
        <v>6</v>
      </c>
      <c r="E110" s="32">
        <v>0.94534722222222223</v>
      </c>
      <c r="F110" s="33">
        <v>0.94554398148148155</v>
      </c>
      <c r="I110" s="173">
        <f t="shared" ref="I110:I125" si="15">(F110-E110)*86400</f>
        <v>17.000000000005855</v>
      </c>
      <c r="J110" s="2">
        <f t="shared" ref="J110:J124" si="16">(E111-E110)*86400</f>
        <v>17.000000000005855</v>
      </c>
      <c r="K110" s="173">
        <v>17</v>
      </c>
      <c r="L110" s="173">
        <v>30.75</v>
      </c>
      <c r="M110" s="38">
        <f t="shared" si="12"/>
        <v>1.2332848235294116</v>
      </c>
      <c r="N110" s="3">
        <f t="shared" ref="N110:N125" si="17">N109+K110</f>
        <v>50.551604938274721</v>
      </c>
      <c r="O110" s="3">
        <v>50.551604938274721</v>
      </c>
      <c r="P110" s="4">
        <f t="shared" si="13"/>
        <v>0.84252674897124535</v>
      </c>
      <c r="Q110" s="173">
        <f t="shared" si="14"/>
        <v>89.83</v>
      </c>
      <c r="R110" s="173">
        <v>89.83</v>
      </c>
      <c r="S110" s="173">
        <v>3</v>
      </c>
      <c r="X110" s="4">
        <v>0.84252674897124535</v>
      </c>
      <c r="Y110" s="173">
        <v>89.83</v>
      </c>
      <c r="Z110" s="38">
        <v>1.2332848235294116</v>
      </c>
    </row>
    <row r="111" spans="2:37" x14ac:dyDescent="0.25">
      <c r="B111" s="173">
        <v>302312</v>
      </c>
      <c r="C111" s="30">
        <v>20017</v>
      </c>
      <c r="D111" s="31" t="s">
        <v>5</v>
      </c>
      <c r="E111" s="32">
        <v>0.94554398148148155</v>
      </c>
      <c r="F111" s="33">
        <v>0.94565972222222217</v>
      </c>
      <c r="I111" s="173">
        <f t="shared" si="15"/>
        <v>9.9999999999887734</v>
      </c>
      <c r="J111" s="2">
        <f t="shared" si="16"/>
        <v>9.9999999999887734</v>
      </c>
      <c r="K111" s="173">
        <v>10</v>
      </c>
      <c r="L111" s="173">
        <v>26.33</v>
      </c>
      <c r="M111" s="38">
        <f t="shared" si="12"/>
        <v>1.7952215279999999</v>
      </c>
      <c r="N111" s="3">
        <f t="shared" si="17"/>
        <v>60.551604938274721</v>
      </c>
      <c r="O111" s="3">
        <v>60.551604938274721</v>
      </c>
      <c r="P111" s="4">
        <f t="shared" si="13"/>
        <v>1.0091934156379121</v>
      </c>
      <c r="Q111" s="173">
        <f t="shared" si="14"/>
        <v>116.16</v>
      </c>
      <c r="R111" s="173">
        <v>116.16</v>
      </c>
      <c r="S111" s="173">
        <v>4</v>
      </c>
      <c r="X111" s="4">
        <v>1.0091934156379121</v>
      </c>
      <c r="Y111" s="173">
        <v>116.16</v>
      </c>
      <c r="Z111" s="38">
        <v>1.7952215279999999</v>
      </c>
    </row>
    <row r="112" spans="2:37" x14ac:dyDescent="0.25">
      <c r="B112" s="173">
        <v>302312</v>
      </c>
      <c r="C112" s="30">
        <v>20021</v>
      </c>
      <c r="D112" s="31" t="s">
        <v>0</v>
      </c>
      <c r="E112" s="32">
        <v>0.94565972222222217</v>
      </c>
      <c r="F112" s="33">
        <v>0.94565972222222217</v>
      </c>
      <c r="I112" s="173">
        <f t="shared" si="15"/>
        <v>0</v>
      </c>
      <c r="J112" s="2">
        <f t="shared" si="16"/>
        <v>13.000000000008427</v>
      </c>
      <c r="K112" s="173">
        <v>13</v>
      </c>
      <c r="L112" s="173">
        <v>26.92</v>
      </c>
      <c r="M112" s="38">
        <f t="shared" si="12"/>
        <v>1.4118835938461536</v>
      </c>
      <c r="N112" s="3">
        <f t="shared" si="17"/>
        <v>73.551604938274721</v>
      </c>
      <c r="O112" s="3">
        <v>73.551604938274721</v>
      </c>
      <c r="P112" s="4">
        <f t="shared" si="13"/>
        <v>1.2258600823045787</v>
      </c>
      <c r="Q112" s="173">
        <f t="shared" si="14"/>
        <v>143.07999999999998</v>
      </c>
      <c r="R112" s="173">
        <v>143.07999999999998</v>
      </c>
      <c r="S112" s="173">
        <v>5</v>
      </c>
      <c r="X112" s="4">
        <v>1.2258600823045787</v>
      </c>
      <c r="Y112" s="173">
        <v>143.07999999999998</v>
      </c>
      <c r="Z112" s="38">
        <v>1.4118835938461536</v>
      </c>
    </row>
    <row r="113" spans="2:37" x14ac:dyDescent="0.25">
      <c r="B113" s="173">
        <v>302312</v>
      </c>
      <c r="C113" s="30">
        <v>20010</v>
      </c>
      <c r="D113" s="31" t="s">
        <v>1</v>
      </c>
      <c r="E113" s="32">
        <v>0.94581018518518523</v>
      </c>
      <c r="F113" s="33">
        <v>0.94614583333333335</v>
      </c>
      <c r="I113" s="173">
        <f t="shared" si="15"/>
        <v>28.999999999998138</v>
      </c>
      <c r="J113" s="2">
        <f t="shared" si="16"/>
        <v>28.999999999998138</v>
      </c>
      <c r="K113" s="173">
        <v>29</v>
      </c>
      <c r="L113" s="173">
        <v>31.17</v>
      </c>
      <c r="M113" s="38">
        <f t="shared" si="12"/>
        <v>0.73283464551724142</v>
      </c>
      <c r="N113" s="3">
        <f t="shared" si="17"/>
        <v>102.55160493827472</v>
      </c>
      <c r="O113" s="3">
        <v>102.55160493827472</v>
      </c>
      <c r="P113" s="4">
        <f t="shared" si="13"/>
        <v>1.7091934156379121</v>
      </c>
      <c r="Q113" s="173">
        <f t="shared" si="14"/>
        <v>174.25</v>
      </c>
      <c r="R113" s="173">
        <v>174.25</v>
      </c>
      <c r="S113" s="173">
        <v>6</v>
      </c>
      <c r="X113" s="4">
        <v>1.7091934156379121</v>
      </c>
      <c r="Y113" s="173">
        <v>174.25</v>
      </c>
      <c r="Z113" s="38">
        <v>0.73283464551724142</v>
      </c>
    </row>
    <row r="114" spans="2:37" x14ac:dyDescent="0.25">
      <c r="B114" s="173">
        <v>302312</v>
      </c>
      <c r="C114" s="30">
        <v>20004</v>
      </c>
      <c r="D114" s="31" t="s">
        <v>2</v>
      </c>
      <c r="E114" s="32">
        <v>0.94614583333333335</v>
      </c>
      <c r="F114" s="33">
        <v>0.94631944444444438</v>
      </c>
      <c r="I114" s="173">
        <f t="shared" si="15"/>
        <v>14.999999999992752</v>
      </c>
      <c r="J114" s="2">
        <f t="shared" si="16"/>
        <v>14.999999999992752</v>
      </c>
      <c r="K114" s="173">
        <v>15</v>
      </c>
      <c r="L114" s="173">
        <v>26.5</v>
      </c>
      <c r="M114" s="38">
        <f t="shared" si="12"/>
        <v>1.2045416</v>
      </c>
      <c r="N114" s="3">
        <f t="shared" si="17"/>
        <v>117.55160493827472</v>
      </c>
      <c r="O114" s="3">
        <v>117.55160493827472</v>
      </c>
      <c r="P114" s="4">
        <f t="shared" si="13"/>
        <v>1.9591934156379121</v>
      </c>
      <c r="Q114" s="173">
        <f t="shared" si="14"/>
        <v>200.75</v>
      </c>
      <c r="R114" s="173">
        <v>200.75</v>
      </c>
      <c r="S114" s="173">
        <v>7</v>
      </c>
      <c r="X114" s="4">
        <v>1.9591934156379121</v>
      </c>
      <c r="Y114" s="173">
        <v>200.75</v>
      </c>
      <c r="Z114" s="38">
        <v>1.2045416</v>
      </c>
    </row>
    <row r="115" spans="2:37" x14ac:dyDescent="0.25">
      <c r="B115" s="173">
        <v>302312</v>
      </c>
      <c r="C115" s="30">
        <v>20013</v>
      </c>
      <c r="D115" s="31" t="s">
        <v>36</v>
      </c>
      <c r="E115" s="32">
        <v>0.94631944444444438</v>
      </c>
      <c r="F115" s="33">
        <v>0.94631944444444438</v>
      </c>
      <c r="I115" s="173">
        <f t="shared" si="15"/>
        <v>0</v>
      </c>
      <c r="J115" s="2">
        <f t="shared" si="16"/>
        <v>16.000000000008896</v>
      </c>
      <c r="K115" s="173">
        <v>16</v>
      </c>
      <c r="L115" s="173">
        <v>28.58</v>
      </c>
      <c r="M115" s="38">
        <f t="shared" si="12"/>
        <v>1.2178938299999997</v>
      </c>
      <c r="N115" s="3">
        <f t="shared" si="17"/>
        <v>133.55160493827472</v>
      </c>
      <c r="O115" s="3">
        <v>133.55160493827472</v>
      </c>
      <c r="P115" s="4">
        <f t="shared" si="13"/>
        <v>2.2258600823045787</v>
      </c>
      <c r="Q115" s="173">
        <f t="shared" si="14"/>
        <v>229.32999999999998</v>
      </c>
      <c r="R115" s="173">
        <v>229.32999999999998</v>
      </c>
      <c r="S115" s="173">
        <v>8</v>
      </c>
      <c r="X115" s="4">
        <v>2.2258600823045787</v>
      </c>
      <c r="Y115" s="173">
        <v>229.32999999999998</v>
      </c>
      <c r="Z115" s="38">
        <v>1.2178938299999997</v>
      </c>
    </row>
    <row r="116" spans="2:37" x14ac:dyDescent="0.25">
      <c r="B116" s="173">
        <v>302312</v>
      </c>
      <c r="C116" s="30">
        <v>20015</v>
      </c>
      <c r="D116" s="31" t="s">
        <v>37</v>
      </c>
      <c r="E116" s="32">
        <v>0.94650462962962967</v>
      </c>
      <c r="F116" s="33">
        <v>0.94666666666666666</v>
      </c>
      <c r="I116" s="173">
        <f t="shared" si="15"/>
        <v>13.999999999995794</v>
      </c>
      <c r="J116" s="2">
        <f t="shared" si="16"/>
        <v>13.999999999995794</v>
      </c>
      <c r="K116" s="173">
        <v>14</v>
      </c>
      <c r="L116" s="173">
        <v>28.42</v>
      </c>
      <c r="M116" s="38">
        <f t="shared" si="12"/>
        <v>1.3840864800000001</v>
      </c>
      <c r="N116" s="3">
        <f t="shared" si="17"/>
        <v>147.55160493827472</v>
      </c>
      <c r="O116" s="3">
        <v>147.55160493827472</v>
      </c>
      <c r="P116" s="4">
        <f t="shared" si="13"/>
        <v>2.4591934156379121</v>
      </c>
      <c r="Q116" s="173">
        <f t="shared" si="14"/>
        <v>257.75</v>
      </c>
      <c r="R116" s="173">
        <v>257.75</v>
      </c>
      <c r="S116" s="173">
        <v>9</v>
      </c>
      <c r="X116" s="4">
        <v>2.4591934156379121</v>
      </c>
      <c r="Y116" s="173">
        <v>257.75</v>
      </c>
      <c r="Z116" s="38">
        <v>1.3840864800000001</v>
      </c>
    </row>
    <row r="117" spans="2:37" x14ac:dyDescent="0.25">
      <c r="B117" s="173">
        <v>302312</v>
      </c>
      <c r="C117" s="30">
        <v>20025</v>
      </c>
      <c r="D117" s="31" t="s">
        <v>39</v>
      </c>
      <c r="E117" s="32">
        <v>0.94666666666666666</v>
      </c>
      <c r="F117" s="33">
        <v>0.94671296296296292</v>
      </c>
      <c r="I117" s="173">
        <f t="shared" si="15"/>
        <v>3.9999999999974278</v>
      </c>
      <c r="J117" s="2">
        <f t="shared" si="16"/>
        <v>3.9999999999974278</v>
      </c>
      <c r="K117" s="173">
        <v>4</v>
      </c>
      <c r="L117" s="173">
        <v>26.67</v>
      </c>
      <c r="M117" s="38">
        <f t="shared" si="12"/>
        <v>4.5460081800000003</v>
      </c>
      <c r="N117" s="3">
        <f t="shared" si="17"/>
        <v>151.55160493827472</v>
      </c>
      <c r="O117" s="3">
        <v>151.55160493827472</v>
      </c>
      <c r="P117" s="4">
        <f t="shared" si="13"/>
        <v>2.5258600823045785</v>
      </c>
      <c r="Q117" s="173">
        <f t="shared" si="14"/>
        <v>284.42</v>
      </c>
      <c r="R117" s="173">
        <v>284.42</v>
      </c>
      <c r="S117" s="173">
        <v>10</v>
      </c>
      <c r="X117" s="4">
        <v>2.5258600823045785</v>
      </c>
      <c r="Y117" s="173">
        <v>284.42</v>
      </c>
      <c r="Z117" s="38">
        <v>4.5460081800000003</v>
      </c>
    </row>
    <row r="118" spans="2:37" x14ac:dyDescent="0.25">
      <c r="B118" s="173">
        <v>302312</v>
      </c>
      <c r="C118" s="30">
        <v>20027</v>
      </c>
      <c r="D118" s="31" t="s">
        <v>38</v>
      </c>
      <c r="E118" s="32">
        <v>0.94671296296296292</v>
      </c>
      <c r="F118" s="33">
        <v>0.94697916666666659</v>
      </c>
      <c r="I118" s="173">
        <f t="shared" si="15"/>
        <v>22.9999999999972</v>
      </c>
      <c r="J118" s="2">
        <f t="shared" si="16"/>
        <v>22.9999999999972</v>
      </c>
      <c r="K118" s="173">
        <v>23</v>
      </c>
      <c r="L118" s="173">
        <v>34.04</v>
      </c>
      <c r="M118" s="38">
        <f t="shared" si="12"/>
        <v>1.0090876799999999</v>
      </c>
      <c r="N118" s="3">
        <f t="shared" si="17"/>
        <v>174.55160493827472</v>
      </c>
      <c r="O118" s="3">
        <v>174.55160493827472</v>
      </c>
      <c r="P118" s="4">
        <f t="shared" si="13"/>
        <v>2.9091934156379122</v>
      </c>
      <c r="Q118" s="173">
        <f t="shared" si="14"/>
        <v>318.46000000000004</v>
      </c>
      <c r="R118" s="173">
        <v>318.46000000000004</v>
      </c>
      <c r="S118" s="173">
        <v>11</v>
      </c>
      <c r="X118" s="4">
        <v>2.9091934156379122</v>
      </c>
      <c r="Y118" s="173">
        <v>318.46000000000004</v>
      </c>
      <c r="Z118" s="38">
        <v>1.0090876799999999</v>
      </c>
    </row>
    <row r="119" spans="2:37" x14ac:dyDescent="0.25">
      <c r="B119" s="173">
        <v>302312</v>
      </c>
      <c r="C119" s="30">
        <v>20050</v>
      </c>
      <c r="D119" s="31" t="s">
        <v>12</v>
      </c>
      <c r="E119" s="32">
        <v>0.94697916666666659</v>
      </c>
      <c r="F119" s="33">
        <v>0.94697916666666659</v>
      </c>
      <c r="I119" s="173">
        <f t="shared" si="15"/>
        <v>0</v>
      </c>
      <c r="J119" s="2">
        <f t="shared" si="16"/>
        <v>18.000000000012406</v>
      </c>
      <c r="K119" s="173">
        <v>18</v>
      </c>
      <c r="L119" s="173">
        <v>27.25</v>
      </c>
      <c r="M119" s="38">
        <f t="shared" si="12"/>
        <v>1.0321936666666667</v>
      </c>
      <c r="N119" s="3">
        <f t="shared" si="17"/>
        <v>192.55160493827472</v>
      </c>
      <c r="O119" s="3">
        <v>192.55160493827472</v>
      </c>
      <c r="P119" s="4">
        <f t="shared" si="13"/>
        <v>3.2091934156379121</v>
      </c>
      <c r="Q119" s="173">
        <f t="shared" si="14"/>
        <v>345.71000000000004</v>
      </c>
      <c r="R119" s="173">
        <v>345.71000000000004</v>
      </c>
      <c r="S119" s="173">
        <v>12</v>
      </c>
      <c r="X119" s="4">
        <v>3.2091934156379121</v>
      </c>
      <c r="Y119" s="173">
        <v>345.71000000000004</v>
      </c>
      <c r="Z119" s="38">
        <v>1.0321936666666667</v>
      </c>
    </row>
    <row r="120" spans="2:37" x14ac:dyDescent="0.25">
      <c r="B120" s="173">
        <v>302312</v>
      </c>
      <c r="C120" s="30">
        <v>20049</v>
      </c>
      <c r="D120" s="31" t="s">
        <v>13</v>
      </c>
      <c r="E120" s="32">
        <v>0.94718750000000007</v>
      </c>
      <c r="F120" s="33">
        <v>0.94740740740740748</v>
      </c>
      <c r="I120" s="173">
        <f t="shared" si="15"/>
        <v>18.999999999999773</v>
      </c>
      <c r="J120" s="2">
        <f t="shared" si="16"/>
        <v>18.999999999999773</v>
      </c>
      <c r="K120" s="173">
        <v>19</v>
      </c>
      <c r="L120" s="173">
        <v>36</v>
      </c>
      <c r="M120" s="38">
        <f t="shared" si="12"/>
        <v>1.2918618947368421</v>
      </c>
      <c r="N120" s="3">
        <f t="shared" si="17"/>
        <v>211.55160493827472</v>
      </c>
      <c r="O120" s="3">
        <v>211.55160493827472</v>
      </c>
      <c r="P120" s="4">
        <f t="shared" si="13"/>
        <v>3.5258600823045785</v>
      </c>
      <c r="Q120" s="173">
        <f t="shared" si="14"/>
        <v>381.71000000000004</v>
      </c>
      <c r="R120" s="173">
        <v>381.71000000000004</v>
      </c>
      <c r="S120" s="173">
        <v>13</v>
      </c>
      <c r="X120" s="4">
        <v>3.5258600823045785</v>
      </c>
      <c r="Y120" s="173">
        <v>381.71000000000004</v>
      </c>
      <c r="Z120" s="38">
        <v>1.2918618947368421</v>
      </c>
    </row>
    <row r="121" spans="2:37" x14ac:dyDescent="0.25">
      <c r="B121" s="173">
        <v>302312</v>
      </c>
      <c r="C121" s="30">
        <v>20045</v>
      </c>
      <c r="D121" s="31" t="s">
        <v>14</v>
      </c>
      <c r="E121" s="32">
        <v>0.94740740740740748</v>
      </c>
      <c r="F121" s="33">
        <v>0.94760416666666669</v>
      </c>
      <c r="I121" s="173">
        <f t="shared" si="15"/>
        <v>16.999999999996263</v>
      </c>
      <c r="J121" s="2">
        <f t="shared" si="16"/>
        <v>16.999999999996263</v>
      </c>
      <c r="K121" s="173">
        <v>17</v>
      </c>
      <c r="L121" s="173">
        <v>24.5</v>
      </c>
      <c r="M121" s="38">
        <f t="shared" si="12"/>
        <v>0.98261717647058822</v>
      </c>
      <c r="N121" s="3">
        <f t="shared" si="17"/>
        <v>228.55160493827472</v>
      </c>
      <c r="O121" s="3">
        <v>228.55160493827472</v>
      </c>
      <c r="P121" s="4">
        <f t="shared" si="13"/>
        <v>3.8091934156379121</v>
      </c>
      <c r="Q121" s="173">
        <f t="shared" si="14"/>
        <v>406.21000000000004</v>
      </c>
      <c r="R121" s="173">
        <v>406.21000000000004</v>
      </c>
      <c r="S121" s="173">
        <v>14</v>
      </c>
      <c r="X121" s="4">
        <v>3.8091934156379121</v>
      </c>
      <c r="Y121" s="173">
        <v>406.21000000000004</v>
      </c>
      <c r="Z121" s="38">
        <v>0.98261717647058822</v>
      </c>
    </row>
    <row r="122" spans="2:37" x14ac:dyDescent="0.25">
      <c r="B122" s="173">
        <v>302312</v>
      </c>
      <c r="C122" s="30">
        <v>20044</v>
      </c>
      <c r="D122" s="31" t="s">
        <v>180</v>
      </c>
      <c r="E122" s="32">
        <v>0.94760416666666669</v>
      </c>
      <c r="F122" s="33">
        <v>0.94763888888888881</v>
      </c>
      <c r="I122" s="173">
        <f t="shared" si="15"/>
        <v>2.9999999999908766</v>
      </c>
      <c r="J122" s="2">
        <f t="shared" si="16"/>
        <v>2.9999999999908766</v>
      </c>
      <c r="K122" s="173">
        <v>3</v>
      </c>
      <c r="L122" s="173">
        <v>15.67</v>
      </c>
      <c r="M122" s="38">
        <f t="shared" si="12"/>
        <v>3.5613522400000002</v>
      </c>
      <c r="N122" s="3">
        <f t="shared" si="17"/>
        <v>231.55160493827472</v>
      </c>
      <c r="O122" s="3">
        <v>231.55160493827472</v>
      </c>
      <c r="P122" s="4">
        <f t="shared" si="13"/>
        <v>3.859193415637912</v>
      </c>
      <c r="Q122" s="173">
        <f t="shared" si="14"/>
        <v>421.88000000000005</v>
      </c>
      <c r="R122" s="173">
        <v>421.88000000000005</v>
      </c>
      <c r="S122" s="173">
        <v>15</v>
      </c>
      <c r="X122" s="4">
        <v>3.859193415637912</v>
      </c>
      <c r="Y122" s="173">
        <v>421.88000000000005</v>
      </c>
      <c r="Z122" s="38">
        <v>3.5613522400000002</v>
      </c>
    </row>
    <row r="123" spans="2:37" x14ac:dyDescent="0.25">
      <c r="B123" s="173">
        <v>302312</v>
      </c>
      <c r="C123" s="30">
        <v>20059</v>
      </c>
      <c r="D123" s="31" t="s">
        <v>10</v>
      </c>
      <c r="E123" s="32">
        <v>0.94763888888888881</v>
      </c>
      <c r="F123" s="33">
        <v>0.94776620370370368</v>
      </c>
      <c r="I123" s="173">
        <f t="shared" si="15"/>
        <v>11.000000000004917</v>
      </c>
      <c r="J123" s="2">
        <f t="shared" si="16"/>
        <v>11.000000000004917</v>
      </c>
      <c r="K123" s="173">
        <v>11</v>
      </c>
      <c r="L123" s="173">
        <v>26</v>
      </c>
      <c r="M123" s="38">
        <f t="shared" si="12"/>
        <v>1.6115650909090908</v>
      </c>
      <c r="N123" s="3">
        <f t="shared" si="17"/>
        <v>242.55160493827472</v>
      </c>
      <c r="O123" s="3">
        <v>242.55160493827472</v>
      </c>
      <c r="P123" s="4">
        <f t="shared" si="13"/>
        <v>4.0425267489712455</v>
      </c>
      <c r="Q123" s="173">
        <f t="shared" si="14"/>
        <v>447.88000000000005</v>
      </c>
      <c r="R123" s="173">
        <v>447.88000000000005</v>
      </c>
      <c r="S123" s="173">
        <v>16</v>
      </c>
      <c r="X123" s="4">
        <v>4.0425267489712455</v>
      </c>
      <c r="Y123" s="173">
        <v>447.88000000000005</v>
      </c>
      <c r="Z123" s="38">
        <v>1.6115650909090908</v>
      </c>
    </row>
    <row r="124" spans="2:37" x14ac:dyDescent="0.25">
      <c r="B124" s="173">
        <v>302312</v>
      </c>
      <c r="C124" s="30">
        <v>20056</v>
      </c>
      <c r="D124" s="31" t="s">
        <v>9</v>
      </c>
      <c r="E124" s="32">
        <v>0.94776620370370368</v>
      </c>
      <c r="F124" s="33">
        <v>0.94776620370370368</v>
      </c>
      <c r="I124" s="173">
        <f t="shared" si="15"/>
        <v>0</v>
      </c>
      <c r="J124" s="2">
        <f t="shared" si="16"/>
        <v>17.000000000005855</v>
      </c>
      <c r="K124" s="173">
        <v>17</v>
      </c>
      <c r="L124" s="173">
        <v>28.08</v>
      </c>
      <c r="M124" s="38">
        <f t="shared" si="12"/>
        <v>1.1261996047058822</v>
      </c>
      <c r="N124" s="3">
        <f t="shared" si="17"/>
        <v>259.55160493827475</v>
      </c>
      <c r="O124" s="3">
        <v>259.55160493827475</v>
      </c>
      <c r="P124" s="4">
        <f t="shared" si="13"/>
        <v>4.3258600823045787</v>
      </c>
      <c r="Q124" s="173">
        <f t="shared" si="14"/>
        <v>475.96000000000004</v>
      </c>
      <c r="R124" s="173">
        <v>475.96000000000004</v>
      </c>
      <c r="S124" s="173">
        <v>17</v>
      </c>
      <c r="X124" s="4">
        <v>4.3258600823045787</v>
      </c>
      <c r="Y124" s="173">
        <v>475.96000000000004</v>
      </c>
      <c r="Z124" s="38">
        <v>1.1261996047058822</v>
      </c>
    </row>
    <row r="125" spans="2:37" x14ac:dyDescent="0.25">
      <c r="B125" s="173">
        <v>302312</v>
      </c>
      <c r="C125" s="34">
        <v>20052</v>
      </c>
      <c r="D125" s="35" t="s">
        <v>7</v>
      </c>
      <c r="E125" s="36">
        <v>0.94796296296296301</v>
      </c>
      <c r="F125" s="37">
        <v>0.94810185185185192</v>
      </c>
      <c r="I125" s="173">
        <f t="shared" si="15"/>
        <v>12.000000000001876</v>
      </c>
      <c r="J125" s="53">
        <f>L125*J124/L124</f>
        <v>6.6595441595464537</v>
      </c>
      <c r="K125" s="38">
        <v>6.6595441595464537</v>
      </c>
      <c r="L125" s="173">
        <v>11</v>
      </c>
      <c r="M125" s="38">
        <f t="shared" si="12"/>
        <v>1.1261996047054945</v>
      </c>
      <c r="N125" s="3">
        <f t="shared" si="17"/>
        <v>266.21114909782119</v>
      </c>
      <c r="O125" s="173">
        <v>266.21114909782119</v>
      </c>
      <c r="P125" s="4">
        <f t="shared" si="13"/>
        <v>4.4368524849636861</v>
      </c>
      <c r="Q125" s="173">
        <f t="shared" si="14"/>
        <v>486.96000000000004</v>
      </c>
      <c r="R125" s="173">
        <v>486.96000000000004</v>
      </c>
      <c r="X125" s="4">
        <v>4.4368524849636861</v>
      </c>
      <c r="Y125" s="173">
        <v>486.96000000000004</v>
      </c>
      <c r="Z125" s="38">
        <v>1.1261996047054945</v>
      </c>
      <c r="AC125" s="483">
        <v>302312</v>
      </c>
      <c r="AD125" s="483">
        <v>20053</v>
      </c>
      <c r="AE125" s="485">
        <v>42624</v>
      </c>
      <c r="AF125" s="483">
        <v>3</v>
      </c>
      <c r="AG125" s="483">
        <v>486.96</v>
      </c>
      <c r="AH125" s="381">
        <v>0.94487268518518519</v>
      </c>
      <c r="AI125" s="489" t="s">
        <v>826</v>
      </c>
      <c r="AJ125" s="489">
        <v>1.82382</v>
      </c>
      <c r="AK125" s="381">
        <v>0.94796296296296301</v>
      </c>
    </row>
    <row r="126" spans="2:37" x14ac:dyDescent="0.25">
      <c r="B126" s="173">
        <v>302312</v>
      </c>
      <c r="C126" s="183">
        <v>20053</v>
      </c>
      <c r="D126" s="173" t="s">
        <v>609</v>
      </c>
      <c r="E126" s="1">
        <v>0.94810185185185192</v>
      </c>
      <c r="F126" s="1">
        <v>0.94810185185185192</v>
      </c>
      <c r="G126" s="173" t="s">
        <v>566</v>
      </c>
      <c r="H126" s="173" t="s">
        <v>566</v>
      </c>
      <c r="M126" s="38">
        <f>AVERAGE(M109:M124)</f>
        <v>1.583826317366259</v>
      </c>
    </row>
    <row r="129" spans="1:26" x14ac:dyDescent="0.25">
      <c r="A129" s="40">
        <v>42625</v>
      </c>
      <c r="B129" s="173">
        <v>302312</v>
      </c>
      <c r="C129" s="26">
        <v>20052</v>
      </c>
      <c r="D129" s="27" t="s">
        <v>7</v>
      </c>
      <c r="E129" s="28">
        <v>0.3666666666666667</v>
      </c>
      <c r="F129" s="29">
        <v>0.3666666666666667</v>
      </c>
      <c r="I129" s="173">
        <f>(F129-E129)*86400</f>
        <v>0</v>
      </c>
      <c r="J129" s="2">
        <f>L129*J130/L130</f>
        <v>8.2577777777746668</v>
      </c>
      <c r="K129" s="3">
        <v>8.2577777777746668</v>
      </c>
      <c r="L129" s="173">
        <v>18.579999999999998</v>
      </c>
      <c r="M129" s="38">
        <f t="shared" ref="M129:M153" si="18">L129/K129*0.0113636*60</f>
        <v>1.5340860000005776</v>
      </c>
      <c r="N129" s="3">
        <f>K129</f>
        <v>8.2577777777746668</v>
      </c>
      <c r="O129" s="3">
        <v>8.2577777777746668</v>
      </c>
      <c r="P129" s="4">
        <f t="shared" ref="P129:P153" si="19">O129/60</f>
        <v>0.13762962962957778</v>
      </c>
      <c r="Q129" s="173">
        <f>L129</f>
        <v>18.579999999999998</v>
      </c>
      <c r="R129" s="173">
        <v>18.579999999999998</v>
      </c>
      <c r="S129" s="173">
        <v>1</v>
      </c>
      <c r="X129" s="4">
        <v>0.13762962962957778</v>
      </c>
      <c r="Y129" s="173">
        <v>18.579999999999998</v>
      </c>
      <c r="Z129" s="38">
        <v>1.5340860000005776</v>
      </c>
    </row>
    <row r="130" spans="1:26" x14ac:dyDescent="0.25">
      <c r="B130" s="173">
        <v>302312</v>
      </c>
      <c r="C130" s="30">
        <v>20035</v>
      </c>
      <c r="D130" s="31" t="s">
        <v>8</v>
      </c>
      <c r="E130" s="32">
        <v>0.36686342592592597</v>
      </c>
      <c r="F130" s="33">
        <v>0.36707175925925922</v>
      </c>
      <c r="I130" s="173">
        <f>(F130-E130)*86400</f>
        <v>17.999999999993221</v>
      </c>
      <c r="J130" s="2">
        <f>(E131-E130)*86400</f>
        <v>17.999999999993221</v>
      </c>
      <c r="K130" s="173">
        <v>18</v>
      </c>
      <c r="L130" s="173">
        <v>40.5</v>
      </c>
      <c r="M130" s="38">
        <f t="shared" si="18"/>
        <v>1.5340860000000001</v>
      </c>
      <c r="N130" s="3">
        <f>N129+K130</f>
        <v>26.257777777774667</v>
      </c>
      <c r="O130" s="3">
        <v>26.257777777774667</v>
      </c>
      <c r="P130" s="4">
        <f t="shared" si="19"/>
        <v>0.4376296296295778</v>
      </c>
      <c r="Q130" s="173">
        <f t="shared" ref="Q130:Q153" si="20">Q129+L130</f>
        <v>59.08</v>
      </c>
      <c r="R130" s="173">
        <v>59.08</v>
      </c>
      <c r="S130" s="173">
        <v>2</v>
      </c>
      <c r="X130" s="4">
        <v>0.4376296296295778</v>
      </c>
      <c r="Y130" s="173">
        <v>59.08</v>
      </c>
      <c r="Z130" s="38">
        <v>1.5340860000000001</v>
      </c>
    </row>
    <row r="131" spans="1:26" x14ac:dyDescent="0.25">
      <c r="B131" s="173">
        <v>302312</v>
      </c>
      <c r="C131" s="30">
        <v>20030</v>
      </c>
      <c r="D131" s="31" t="s">
        <v>6</v>
      </c>
      <c r="E131" s="32">
        <v>0.36707175925925922</v>
      </c>
      <c r="F131" s="33">
        <v>0.36722222222222217</v>
      </c>
      <c r="I131" s="173">
        <f t="shared" ref="I131:I153" si="21">(F131-E131)*86400</f>
        <v>12.999999999998835</v>
      </c>
      <c r="J131" s="2">
        <f t="shared" ref="J131:J152" si="22">(E132-E131)*86400</f>
        <v>12.999999999998835</v>
      </c>
      <c r="K131" s="173">
        <v>13</v>
      </c>
      <c r="L131" s="173">
        <v>30.75</v>
      </c>
      <c r="M131" s="38">
        <f t="shared" si="18"/>
        <v>1.6127570769230768</v>
      </c>
      <c r="N131" s="3">
        <f t="shared" ref="N131:N153" si="23">N130+K131</f>
        <v>39.257777777774663</v>
      </c>
      <c r="O131" s="3">
        <v>39.257777777774663</v>
      </c>
      <c r="P131" s="4">
        <f t="shared" si="19"/>
        <v>0.65429629629624442</v>
      </c>
      <c r="Q131" s="173">
        <f t="shared" si="20"/>
        <v>89.83</v>
      </c>
      <c r="R131" s="173">
        <v>89.83</v>
      </c>
      <c r="S131" s="173">
        <v>3</v>
      </c>
      <c r="X131" s="4">
        <v>0.65429629629624442</v>
      </c>
      <c r="Y131" s="173">
        <v>89.83</v>
      </c>
      <c r="Z131" s="38">
        <v>1.6127570769230768</v>
      </c>
    </row>
    <row r="132" spans="1:26" x14ac:dyDescent="0.25">
      <c r="B132" s="173">
        <v>302312</v>
      </c>
      <c r="C132" s="30">
        <v>20017</v>
      </c>
      <c r="D132" s="31" t="s">
        <v>5</v>
      </c>
      <c r="E132" s="32">
        <v>0.36722222222222217</v>
      </c>
      <c r="F132" s="33">
        <v>0.36733796296296295</v>
      </c>
      <c r="I132" s="173">
        <f t="shared" si="21"/>
        <v>10.000000000003162</v>
      </c>
      <c r="J132" s="2">
        <f t="shared" si="22"/>
        <v>10.000000000003162</v>
      </c>
      <c r="K132" s="173">
        <v>10</v>
      </c>
      <c r="L132" s="173">
        <v>26.33</v>
      </c>
      <c r="M132" s="38">
        <f t="shared" si="18"/>
        <v>1.7952215279999999</v>
      </c>
      <c r="N132" s="3">
        <f t="shared" si="23"/>
        <v>49.257777777774663</v>
      </c>
      <c r="O132" s="3">
        <v>49.257777777774663</v>
      </c>
      <c r="P132" s="4">
        <f t="shared" si="19"/>
        <v>0.82096296296291105</v>
      </c>
      <c r="Q132" s="173">
        <f t="shared" si="20"/>
        <v>116.16</v>
      </c>
      <c r="R132" s="173">
        <v>116.16</v>
      </c>
      <c r="S132" s="173">
        <v>4</v>
      </c>
      <c r="X132" s="4">
        <v>0.82096296296291105</v>
      </c>
      <c r="Y132" s="173">
        <v>116.16</v>
      </c>
      <c r="Z132" s="38">
        <v>1.7952215279999999</v>
      </c>
    </row>
    <row r="133" spans="1:26" x14ac:dyDescent="0.25">
      <c r="B133" s="173">
        <v>302312</v>
      </c>
      <c r="C133" s="30">
        <v>20021</v>
      </c>
      <c r="D133" s="31" t="s">
        <v>0</v>
      </c>
      <c r="E133" s="32">
        <v>0.36733796296296295</v>
      </c>
      <c r="F133" s="33">
        <v>0.36733796296296295</v>
      </c>
      <c r="I133" s="173">
        <f t="shared" si="21"/>
        <v>0</v>
      </c>
      <c r="J133" s="2">
        <f t="shared" si="22"/>
        <v>16.0000000000041</v>
      </c>
      <c r="K133" s="173">
        <v>16</v>
      </c>
      <c r="L133" s="173">
        <v>26.92</v>
      </c>
      <c r="M133" s="38">
        <f t="shared" si="18"/>
        <v>1.14715542</v>
      </c>
      <c r="N133" s="3">
        <f t="shared" si="23"/>
        <v>65.257777777774663</v>
      </c>
      <c r="O133" s="3">
        <v>65.257777777774663</v>
      </c>
      <c r="P133" s="4">
        <f t="shared" si="19"/>
        <v>1.0876296296295778</v>
      </c>
      <c r="Q133" s="173">
        <f t="shared" si="20"/>
        <v>143.07999999999998</v>
      </c>
      <c r="R133" s="173">
        <v>143.07999999999998</v>
      </c>
      <c r="S133" s="173">
        <v>5</v>
      </c>
      <c r="X133" s="4">
        <v>1.0876296296295778</v>
      </c>
      <c r="Y133" s="173">
        <v>143.07999999999998</v>
      </c>
      <c r="Z133" s="38">
        <v>1.14715542</v>
      </c>
    </row>
    <row r="134" spans="1:26" x14ac:dyDescent="0.25">
      <c r="B134" s="173">
        <v>302312</v>
      </c>
      <c r="C134" s="30">
        <v>20010</v>
      </c>
      <c r="D134" s="31" t="s">
        <v>1</v>
      </c>
      <c r="E134" s="32">
        <v>0.36752314814814818</v>
      </c>
      <c r="F134" s="33">
        <v>0.36775462962962963</v>
      </c>
      <c r="I134" s="173">
        <f t="shared" si="21"/>
        <v>19.999999999996732</v>
      </c>
      <c r="J134" s="2">
        <f t="shared" si="22"/>
        <v>19.999999999996732</v>
      </c>
      <c r="K134" s="173">
        <v>20</v>
      </c>
      <c r="L134" s="173">
        <v>31.17</v>
      </c>
      <c r="M134" s="38">
        <f t="shared" si="18"/>
        <v>1.0626102359999998</v>
      </c>
      <c r="N134" s="3">
        <f t="shared" si="23"/>
        <v>85.257777777774663</v>
      </c>
      <c r="O134" s="3">
        <v>85.257777777774663</v>
      </c>
      <c r="P134" s="4">
        <f t="shared" si="19"/>
        <v>1.420962962962911</v>
      </c>
      <c r="Q134" s="173">
        <f t="shared" si="20"/>
        <v>174.25</v>
      </c>
      <c r="R134" s="173">
        <v>174.25</v>
      </c>
      <c r="S134" s="173">
        <v>6</v>
      </c>
      <c r="X134" s="4">
        <v>1.420962962962911</v>
      </c>
      <c r="Y134" s="173">
        <v>174.25</v>
      </c>
      <c r="Z134" s="38">
        <v>1.0626102359999998</v>
      </c>
    </row>
    <row r="135" spans="1:26" x14ac:dyDescent="0.25">
      <c r="B135" s="173">
        <v>302312</v>
      </c>
      <c r="C135" s="30">
        <v>20004</v>
      </c>
      <c r="D135" s="31" t="s">
        <v>2</v>
      </c>
      <c r="E135" s="32">
        <v>0.36775462962962963</v>
      </c>
      <c r="F135" s="33">
        <v>0.36795138888888884</v>
      </c>
      <c r="I135" s="173">
        <f t="shared" si="21"/>
        <v>16.999999999996263</v>
      </c>
      <c r="J135" s="2">
        <f t="shared" si="22"/>
        <v>16.999999999996263</v>
      </c>
      <c r="K135" s="173">
        <v>17</v>
      </c>
      <c r="L135" s="173">
        <v>26.5</v>
      </c>
      <c r="M135" s="38">
        <f t="shared" si="18"/>
        <v>1.0628308235294119</v>
      </c>
      <c r="N135" s="3">
        <f t="shared" si="23"/>
        <v>102.25777777777466</v>
      </c>
      <c r="O135" s="3">
        <v>102.25777777777466</v>
      </c>
      <c r="P135" s="4">
        <f t="shared" si="19"/>
        <v>1.7042962962962445</v>
      </c>
      <c r="Q135" s="173">
        <f t="shared" si="20"/>
        <v>200.75</v>
      </c>
      <c r="R135" s="173">
        <v>200.75</v>
      </c>
      <c r="S135" s="173">
        <v>7</v>
      </c>
      <c r="X135" s="4">
        <v>1.7042962962962445</v>
      </c>
      <c r="Y135" s="173">
        <v>200.75</v>
      </c>
      <c r="Z135" s="38">
        <v>1.0628308235294119</v>
      </c>
    </row>
    <row r="136" spans="1:26" x14ac:dyDescent="0.25">
      <c r="B136" s="173">
        <v>302312</v>
      </c>
      <c r="C136" s="30">
        <v>20013</v>
      </c>
      <c r="D136" s="31" t="s">
        <v>36</v>
      </c>
      <c r="E136" s="32">
        <v>0.36795138888888884</v>
      </c>
      <c r="F136" s="33">
        <v>0.36795138888888884</v>
      </c>
      <c r="I136" s="210">
        <f t="shared" si="21"/>
        <v>0</v>
      </c>
      <c r="J136" s="211">
        <f t="shared" si="22"/>
        <v>27.000000000004221</v>
      </c>
      <c r="K136" s="210">
        <v>27</v>
      </c>
      <c r="L136" s="210">
        <v>57</v>
      </c>
      <c r="M136" s="38">
        <f t="shared" si="18"/>
        <v>1.4393893333333332</v>
      </c>
      <c r="N136" s="3">
        <f t="shared" si="23"/>
        <v>129.25777777777466</v>
      </c>
      <c r="O136" s="3">
        <v>129.25777777777466</v>
      </c>
      <c r="P136" s="4">
        <f t="shared" si="19"/>
        <v>2.1542962962962444</v>
      </c>
      <c r="Q136" s="173">
        <f t="shared" si="20"/>
        <v>257.75</v>
      </c>
      <c r="R136" s="173">
        <v>257.75</v>
      </c>
      <c r="S136" s="173">
        <v>8</v>
      </c>
      <c r="T136" s="173">
        <v>1</v>
      </c>
      <c r="U136" s="173">
        <v>2</v>
      </c>
      <c r="V136" s="173">
        <v>15</v>
      </c>
      <c r="X136" s="4">
        <v>2.1542962962962444</v>
      </c>
      <c r="Y136" s="173">
        <v>257.75</v>
      </c>
      <c r="Z136" s="38">
        <v>1.4393893333333332</v>
      </c>
    </row>
    <row r="137" spans="1:26" x14ac:dyDescent="0.25">
      <c r="B137" s="173">
        <v>302312</v>
      </c>
      <c r="C137" s="30">
        <v>20025</v>
      </c>
      <c r="D137" s="31" t="s">
        <v>39</v>
      </c>
      <c r="E137" s="32">
        <v>0.36826388888888889</v>
      </c>
      <c r="F137" s="33">
        <v>0.36831018518518516</v>
      </c>
      <c r="I137" s="173">
        <f t="shared" si="21"/>
        <v>3.9999999999974278</v>
      </c>
      <c r="J137" s="2">
        <f t="shared" si="22"/>
        <v>3.9999999999974278</v>
      </c>
      <c r="K137" s="173">
        <v>4</v>
      </c>
      <c r="L137" s="173">
        <v>26.67</v>
      </c>
      <c r="M137" s="38">
        <f t="shared" si="18"/>
        <v>4.5460081800000003</v>
      </c>
      <c r="N137" s="3">
        <f t="shared" si="23"/>
        <v>133.25777777777466</v>
      </c>
      <c r="O137" s="3">
        <v>133.25777777777466</v>
      </c>
      <c r="P137" s="4">
        <f t="shared" si="19"/>
        <v>2.2209629629629108</v>
      </c>
      <c r="Q137" s="173">
        <f t="shared" si="20"/>
        <v>284.42</v>
      </c>
      <c r="R137" s="173">
        <v>284.42</v>
      </c>
      <c r="S137" s="173">
        <v>9</v>
      </c>
      <c r="X137" s="4">
        <v>2.2209629629629108</v>
      </c>
      <c r="Y137" s="173">
        <v>284.42</v>
      </c>
      <c r="Z137" s="38">
        <v>4.5460081800000003</v>
      </c>
    </row>
    <row r="138" spans="1:26" x14ac:dyDescent="0.25">
      <c r="B138" s="173">
        <v>302312</v>
      </c>
      <c r="C138" s="30">
        <v>20027</v>
      </c>
      <c r="D138" s="31" t="s">
        <v>38</v>
      </c>
      <c r="E138" s="32">
        <v>0.36831018518518516</v>
      </c>
      <c r="F138" s="33">
        <v>0.36857638888888888</v>
      </c>
      <c r="I138" s="173">
        <f t="shared" si="21"/>
        <v>23.000000000001997</v>
      </c>
      <c r="J138" s="2">
        <f t="shared" si="22"/>
        <v>23.000000000001997</v>
      </c>
      <c r="K138" s="173">
        <v>23</v>
      </c>
      <c r="L138" s="173">
        <v>34.04</v>
      </c>
      <c r="M138" s="38">
        <f t="shared" si="18"/>
        <v>1.0090876799999999</v>
      </c>
      <c r="N138" s="3">
        <f t="shared" si="23"/>
        <v>156.25777777777466</v>
      </c>
      <c r="O138" s="3">
        <v>156.25777777777466</v>
      </c>
      <c r="P138" s="4">
        <f t="shared" si="19"/>
        <v>2.6042962962962446</v>
      </c>
      <c r="Q138" s="173">
        <f t="shared" si="20"/>
        <v>318.46000000000004</v>
      </c>
      <c r="R138" s="173">
        <v>318.46000000000004</v>
      </c>
      <c r="S138" s="173">
        <v>10</v>
      </c>
      <c r="X138" s="4">
        <v>2.6042962962962446</v>
      </c>
      <c r="Y138" s="173">
        <v>318.46000000000004</v>
      </c>
      <c r="Z138" s="38">
        <v>1.0090876799999999</v>
      </c>
    </row>
    <row r="139" spans="1:26" x14ac:dyDescent="0.25">
      <c r="B139" s="173">
        <v>302312</v>
      </c>
      <c r="C139" s="30">
        <v>20050</v>
      </c>
      <c r="D139" s="31" t="s">
        <v>12</v>
      </c>
      <c r="E139" s="32">
        <v>0.36857638888888888</v>
      </c>
      <c r="F139" s="33">
        <v>0.36857638888888888</v>
      </c>
      <c r="I139" s="173">
        <f t="shared" si="21"/>
        <v>0</v>
      </c>
      <c r="J139" s="2">
        <f t="shared" si="22"/>
        <v>31.000000000001648</v>
      </c>
      <c r="K139" s="173">
        <v>31</v>
      </c>
      <c r="L139" s="173">
        <v>27.25</v>
      </c>
      <c r="M139" s="38">
        <f t="shared" si="18"/>
        <v>0.59933825806451613</v>
      </c>
      <c r="N139" s="3">
        <f t="shared" si="23"/>
        <v>187.25777777777466</v>
      </c>
      <c r="O139" s="3">
        <v>187.25777777777466</v>
      </c>
      <c r="P139" s="4">
        <f t="shared" si="19"/>
        <v>3.1209629629629112</v>
      </c>
      <c r="Q139" s="173">
        <f t="shared" si="20"/>
        <v>345.71000000000004</v>
      </c>
      <c r="R139" s="173">
        <v>345.71000000000004</v>
      </c>
      <c r="S139" s="173">
        <v>11</v>
      </c>
      <c r="X139" s="4">
        <v>3.1209629629629112</v>
      </c>
      <c r="Y139" s="173">
        <v>345.71000000000004</v>
      </c>
      <c r="Z139" s="38">
        <v>0.59933825806451613</v>
      </c>
    </row>
    <row r="140" spans="1:26" x14ac:dyDescent="0.25">
      <c r="B140" s="173">
        <v>302312</v>
      </c>
      <c r="C140" s="30">
        <v>20049</v>
      </c>
      <c r="D140" s="31" t="s">
        <v>13</v>
      </c>
      <c r="E140" s="32">
        <v>0.3689351851851852</v>
      </c>
      <c r="F140" s="33">
        <v>0.36913194444444447</v>
      </c>
      <c r="I140" s="173">
        <f t="shared" si="21"/>
        <v>17.000000000001059</v>
      </c>
      <c r="J140" s="2">
        <f t="shared" si="22"/>
        <v>17.000000000001059</v>
      </c>
      <c r="K140" s="173">
        <v>17</v>
      </c>
      <c r="L140" s="173">
        <v>36</v>
      </c>
      <c r="M140" s="38">
        <f t="shared" si="18"/>
        <v>1.4438456470588237</v>
      </c>
      <c r="N140" s="3">
        <f t="shared" si="23"/>
        <v>204.25777777777466</v>
      </c>
      <c r="O140" s="3">
        <v>204.25777777777466</v>
      </c>
      <c r="P140" s="4">
        <f t="shared" si="19"/>
        <v>3.4042962962962444</v>
      </c>
      <c r="Q140" s="173">
        <f t="shared" si="20"/>
        <v>381.71000000000004</v>
      </c>
      <c r="R140" s="173">
        <v>381.71</v>
      </c>
      <c r="S140" s="173">
        <v>12</v>
      </c>
      <c r="X140" s="4">
        <v>3.4042962962962444</v>
      </c>
      <c r="Y140" s="173">
        <v>381.71000000000004</v>
      </c>
      <c r="Z140" s="38">
        <v>1.4438456470588237</v>
      </c>
    </row>
    <row r="141" spans="1:26" x14ac:dyDescent="0.25">
      <c r="B141" s="173">
        <v>302312</v>
      </c>
      <c r="C141" s="30">
        <v>20045</v>
      </c>
      <c r="D141" s="31" t="s">
        <v>14</v>
      </c>
      <c r="E141" s="32">
        <v>0.36913194444444447</v>
      </c>
      <c r="F141" s="33">
        <v>0.36932870370370369</v>
      </c>
      <c r="I141" s="210">
        <f t="shared" si="21"/>
        <v>16.999999999996263</v>
      </c>
      <c r="J141" s="211">
        <f t="shared" si="22"/>
        <v>16.999999999996263</v>
      </c>
      <c r="K141" s="210">
        <v>17</v>
      </c>
      <c r="L141" s="210">
        <v>40.17</v>
      </c>
      <c r="M141" s="38">
        <f t="shared" si="18"/>
        <v>1.6110911011764708</v>
      </c>
      <c r="N141" s="3">
        <f t="shared" si="23"/>
        <v>221.25777777777466</v>
      </c>
      <c r="O141" s="3">
        <v>221.25777777777466</v>
      </c>
      <c r="P141" s="4">
        <f t="shared" si="19"/>
        <v>3.6876296296295776</v>
      </c>
      <c r="Q141" s="173">
        <f t="shared" si="20"/>
        <v>421.88000000000005</v>
      </c>
      <c r="R141" s="173">
        <v>421.88000000000005</v>
      </c>
      <c r="S141" s="173">
        <v>13</v>
      </c>
      <c r="T141" s="173">
        <v>1</v>
      </c>
      <c r="U141" s="173">
        <v>2</v>
      </c>
      <c r="V141" s="173">
        <v>44</v>
      </c>
      <c r="X141" s="4">
        <v>3.6876296296295776</v>
      </c>
      <c r="Y141" s="173">
        <v>421.88000000000005</v>
      </c>
      <c r="Z141" s="38">
        <v>1.6110911011764708</v>
      </c>
    </row>
    <row r="142" spans="1:26" x14ac:dyDescent="0.25">
      <c r="B142" s="173">
        <v>302312</v>
      </c>
      <c r="C142" s="30">
        <v>20059</v>
      </c>
      <c r="D142" s="31" t="s">
        <v>10</v>
      </c>
      <c r="E142" s="32">
        <v>0.36932870370370369</v>
      </c>
      <c r="F142" s="33">
        <v>0.36942129629629633</v>
      </c>
      <c r="I142" s="173">
        <f t="shared" si="21"/>
        <v>8.000000000004448</v>
      </c>
      <c r="J142" s="2">
        <f t="shared" si="22"/>
        <v>8.000000000004448</v>
      </c>
      <c r="K142" s="173">
        <v>8</v>
      </c>
      <c r="L142" s="173">
        <v>26</v>
      </c>
      <c r="M142" s="38">
        <f t="shared" si="18"/>
        <v>2.2159019999999998</v>
      </c>
      <c r="N142" s="3">
        <f t="shared" si="23"/>
        <v>229.25777777777466</v>
      </c>
      <c r="O142" s="3">
        <v>229.25777777777466</v>
      </c>
      <c r="P142" s="4">
        <f t="shared" si="19"/>
        <v>3.8209629629629109</v>
      </c>
      <c r="Q142" s="173">
        <f t="shared" si="20"/>
        <v>447.88000000000005</v>
      </c>
      <c r="R142" s="173">
        <v>447.88000000000005</v>
      </c>
      <c r="S142" s="173">
        <v>14</v>
      </c>
      <c r="X142" s="4">
        <v>3.8209629629629109</v>
      </c>
      <c r="Y142" s="173">
        <v>447.88000000000005</v>
      </c>
      <c r="Z142" s="38">
        <v>2.2159019999999998</v>
      </c>
    </row>
    <row r="143" spans="1:26" x14ac:dyDescent="0.25">
      <c r="B143" s="173">
        <v>302312</v>
      </c>
      <c r="C143" s="30">
        <v>20056</v>
      </c>
      <c r="D143" s="31" t="s">
        <v>9</v>
      </c>
      <c r="E143" s="32">
        <v>0.36942129629629633</v>
      </c>
      <c r="F143" s="33">
        <v>0.36942129629629633</v>
      </c>
      <c r="I143" s="173">
        <f t="shared" si="21"/>
        <v>0</v>
      </c>
      <c r="J143" s="2">
        <f t="shared" si="22"/>
        <v>10.999999999995325</v>
      </c>
      <c r="K143" s="173">
        <v>11</v>
      </c>
      <c r="L143" s="173">
        <v>28.08</v>
      </c>
      <c r="M143" s="38">
        <f t="shared" si="18"/>
        <v>1.740490298181818</v>
      </c>
      <c r="N143" s="3">
        <f t="shared" si="23"/>
        <v>240.25777777777466</v>
      </c>
      <c r="O143" s="3">
        <v>240.25777777777466</v>
      </c>
      <c r="P143" s="4">
        <f t="shared" si="19"/>
        <v>4.0042962962962445</v>
      </c>
      <c r="Q143" s="173">
        <f t="shared" si="20"/>
        <v>475.96000000000004</v>
      </c>
      <c r="R143" s="173">
        <v>475.96000000000004</v>
      </c>
      <c r="S143" s="173">
        <v>15</v>
      </c>
      <c r="X143" s="4">
        <v>4.0042962962962445</v>
      </c>
      <c r="Y143" s="173">
        <v>475.96000000000004</v>
      </c>
      <c r="Z143" s="38">
        <v>1.740490298181818</v>
      </c>
    </row>
    <row r="144" spans="1:26" x14ac:dyDescent="0.25">
      <c r="B144" s="173">
        <v>302312</v>
      </c>
      <c r="C144" s="30">
        <v>20052</v>
      </c>
      <c r="D144" s="31" t="s">
        <v>7</v>
      </c>
      <c r="E144" s="32">
        <v>0.36954861111111109</v>
      </c>
      <c r="F144" s="33">
        <v>0.36980324074074072</v>
      </c>
      <c r="I144" s="173">
        <f t="shared" si="21"/>
        <v>22.000000000000242</v>
      </c>
      <c r="J144" s="2">
        <f t="shared" si="22"/>
        <v>22.000000000000242</v>
      </c>
      <c r="K144" s="173">
        <v>22</v>
      </c>
      <c r="L144" s="173">
        <v>29.58</v>
      </c>
      <c r="M144" s="38">
        <f t="shared" si="18"/>
        <v>0.91673260363636355</v>
      </c>
      <c r="N144" s="3">
        <f t="shared" si="23"/>
        <v>262.25777777777466</v>
      </c>
      <c r="O144" s="3">
        <v>262.25777777777466</v>
      </c>
      <c r="P144" s="4">
        <f t="shared" si="19"/>
        <v>4.3709629629629108</v>
      </c>
      <c r="Q144" s="173">
        <f t="shared" si="20"/>
        <v>505.54</v>
      </c>
      <c r="R144" s="173">
        <v>505.54</v>
      </c>
      <c r="S144" s="173">
        <v>16</v>
      </c>
      <c r="X144" s="4">
        <v>4.3709629629629108</v>
      </c>
      <c r="Y144" s="173">
        <v>505.54</v>
      </c>
      <c r="Z144" s="38">
        <v>0.91673260363636355</v>
      </c>
    </row>
    <row r="145" spans="2:37" x14ac:dyDescent="0.25">
      <c r="B145" s="173">
        <v>302312</v>
      </c>
      <c r="C145" s="30">
        <v>20035</v>
      </c>
      <c r="D145" s="31" t="s">
        <v>8</v>
      </c>
      <c r="E145" s="32">
        <v>0.36980324074074072</v>
      </c>
      <c r="F145" s="33">
        <v>0.36994212962962963</v>
      </c>
      <c r="I145" s="173">
        <f t="shared" si="21"/>
        <v>12.000000000001876</v>
      </c>
      <c r="J145" s="2">
        <f t="shared" si="22"/>
        <v>12.000000000001876</v>
      </c>
      <c r="K145" s="173">
        <v>12</v>
      </c>
      <c r="L145" s="173">
        <v>23.79</v>
      </c>
      <c r="M145" s="38">
        <f t="shared" si="18"/>
        <v>1.3517002199999999</v>
      </c>
      <c r="N145" s="3">
        <f t="shared" si="23"/>
        <v>274.25777777777466</v>
      </c>
      <c r="O145" s="3">
        <v>274.25777777777466</v>
      </c>
      <c r="P145" s="4">
        <f t="shared" si="19"/>
        <v>4.5709629629629109</v>
      </c>
      <c r="Q145" s="173">
        <f t="shared" si="20"/>
        <v>529.33000000000004</v>
      </c>
      <c r="R145" s="173">
        <v>529.33000000000004</v>
      </c>
      <c r="S145" s="173">
        <v>17</v>
      </c>
      <c r="X145" s="4">
        <v>4.5709629629629109</v>
      </c>
      <c r="Y145" s="173">
        <v>529.33000000000004</v>
      </c>
      <c r="Z145" s="38">
        <v>1.3517002199999999</v>
      </c>
    </row>
    <row r="146" spans="2:37" x14ac:dyDescent="0.25">
      <c r="B146" s="173">
        <v>302312</v>
      </c>
      <c r="C146" s="30">
        <v>20037</v>
      </c>
      <c r="D146" s="31" t="s">
        <v>8</v>
      </c>
      <c r="E146" s="32">
        <v>0.36994212962962963</v>
      </c>
      <c r="F146" s="33">
        <v>0.37008101851851855</v>
      </c>
      <c r="I146" s="173">
        <f t="shared" si="21"/>
        <v>12.000000000001876</v>
      </c>
      <c r="J146" s="2">
        <f t="shared" si="22"/>
        <v>12.000000000001876</v>
      </c>
      <c r="K146" s="173">
        <v>12</v>
      </c>
      <c r="L146" s="173">
        <v>35.17</v>
      </c>
      <c r="M146" s="38">
        <f t="shared" si="18"/>
        <v>1.9982890600000001</v>
      </c>
      <c r="N146" s="3">
        <f t="shared" si="23"/>
        <v>286.25777777777466</v>
      </c>
      <c r="O146" s="3">
        <v>286.25777777777466</v>
      </c>
      <c r="P146" s="4">
        <f t="shared" si="19"/>
        <v>4.7709629629629111</v>
      </c>
      <c r="Q146" s="173">
        <f t="shared" si="20"/>
        <v>564.5</v>
      </c>
      <c r="R146" s="173">
        <v>564.5</v>
      </c>
      <c r="S146" s="173">
        <v>18</v>
      </c>
      <c r="X146" s="4">
        <v>4.7709629629629111</v>
      </c>
      <c r="Y146" s="173">
        <v>564.5</v>
      </c>
      <c r="Z146" s="38">
        <v>1.9982890600000001</v>
      </c>
    </row>
    <row r="147" spans="2:37" x14ac:dyDescent="0.25">
      <c r="B147" s="173">
        <v>302312</v>
      </c>
      <c r="C147" s="30">
        <v>20050</v>
      </c>
      <c r="D147" s="31" t="s">
        <v>12</v>
      </c>
      <c r="E147" s="32">
        <v>0.37008101851851855</v>
      </c>
      <c r="F147" s="33">
        <v>0.37008101851851855</v>
      </c>
      <c r="I147" s="173">
        <f t="shared" si="21"/>
        <v>0</v>
      </c>
      <c r="J147" s="2">
        <f t="shared" si="22"/>
        <v>10.999999999995325</v>
      </c>
      <c r="K147" s="173">
        <v>11</v>
      </c>
      <c r="L147" s="173">
        <v>27.25</v>
      </c>
      <c r="M147" s="38">
        <f t="shared" si="18"/>
        <v>1.6890441818181816</v>
      </c>
      <c r="N147" s="3">
        <f t="shared" si="23"/>
        <v>297.25777777777466</v>
      </c>
      <c r="O147" s="3">
        <v>297.25777777777466</v>
      </c>
      <c r="P147" s="4">
        <f t="shared" si="19"/>
        <v>4.9542962962962447</v>
      </c>
      <c r="Q147" s="173">
        <f t="shared" si="20"/>
        <v>591.75</v>
      </c>
      <c r="R147" s="173">
        <v>591.75</v>
      </c>
      <c r="S147" s="173">
        <v>19</v>
      </c>
      <c r="X147" s="4">
        <v>4.9542962962962447</v>
      </c>
      <c r="Y147" s="173">
        <v>591.75</v>
      </c>
      <c r="Z147" s="38">
        <v>1.6890441818181816</v>
      </c>
    </row>
    <row r="148" spans="2:37" x14ac:dyDescent="0.25">
      <c r="B148" s="173">
        <v>302312</v>
      </c>
      <c r="C148" s="30">
        <v>20049</v>
      </c>
      <c r="D148" s="31" t="s">
        <v>13</v>
      </c>
      <c r="E148" s="32">
        <v>0.37020833333333331</v>
      </c>
      <c r="F148" s="33">
        <v>0.37042824074074071</v>
      </c>
      <c r="I148" s="173">
        <f t="shared" si="21"/>
        <v>18.999999999999773</v>
      </c>
      <c r="J148" s="2">
        <f t="shared" si="22"/>
        <v>18.999999999999773</v>
      </c>
      <c r="K148" s="173">
        <v>19</v>
      </c>
      <c r="L148" s="173">
        <v>36</v>
      </c>
      <c r="M148" s="38">
        <f t="shared" si="18"/>
        <v>1.2918618947368421</v>
      </c>
      <c r="N148" s="3">
        <f t="shared" si="23"/>
        <v>316.25777777777466</v>
      </c>
      <c r="O148" s="3">
        <v>316.25777777777466</v>
      </c>
      <c r="P148" s="4">
        <f t="shared" si="19"/>
        <v>5.2709629629629111</v>
      </c>
      <c r="Q148" s="173">
        <f t="shared" si="20"/>
        <v>627.75</v>
      </c>
      <c r="R148" s="173">
        <v>627.75</v>
      </c>
      <c r="S148" s="173">
        <v>20</v>
      </c>
      <c r="X148" s="4">
        <v>5.2709629629629111</v>
      </c>
      <c r="Y148" s="173">
        <v>627.75</v>
      </c>
      <c r="Z148" s="38">
        <v>1.2918618947368421</v>
      </c>
    </row>
    <row r="149" spans="2:37" x14ac:dyDescent="0.25">
      <c r="B149" s="173">
        <v>302312</v>
      </c>
      <c r="C149" s="30">
        <v>20045</v>
      </c>
      <c r="D149" s="31" t="s">
        <v>14</v>
      </c>
      <c r="E149" s="32">
        <v>0.37042824074074071</v>
      </c>
      <c r="F149" s="33">
        <v>0.37057870370370366</v>
      </c>
      <c r="I149" s="173">
        <f t="shared" si="21"/>
        <v>12.999999999998835</v>
      </c>
      <c r="J149" s="2">
        <f t="shared" si="22"/>
        <v>12.999999999998835</v>
      </c>
      <c r="K149" s="173">
        <v>13</v>
      </c>
      <c r="L149" s="173">
        <v>24.5</v>
      </c>
      <c r="M149" s="38">
        <f t="shared" si="18"/>
        <v>1.284960923076923</v>
      </c>
      <c r="N149" s="3">
        <f t="shared" si="23"/>
        <v>329.25777777777466</v>
      </c>
      <c r="O149" s="3">
        <v>329.25777777777466</v>
      </c>
      <c r="P149" s="4">
        <f t="shared" si="19"/>
        <v>5.4876296296295779</v>
      </c>
      <c r="Q149" s="173">
        <f t="shared" si="20"/>
        <v>652.25</v>
      </c>
      <c r="R149" s="173">
        <v>652.25</v>
      </c>
      <c r="S149" s="173">
        <v>21</v>
      </c>
      <c r="X149" s="4">
        <v>5.4876296296295779</v>
      </c>
      <c r="Y149" s="173">
        <v>652.25</v>
      </c>
      <c r="Z149" s="38">
        <v>1.284960923076923</v>
      </c>
    </row>
    <row r="150" spans="2:37" x14ac:dyDescent="0.25">
      <c r="B150" s="173">
        <v>302312</v>
      </c>
      <c r="C150" s="30">
        <v>20044</v>
      </c>
      <c r="D150" s="31" t="s">
        <v>180</v>
      </c>
      <c r="E150" s="32">
        <v>0.37057870370370366</v>
      </c>
      <c r="F150" s="33">
        <v>0.37061342592592594</v>
      </c>
      <c r="I150" s="173">
        <f t="shared" si="21"/>
        <v>3.0000000000052651</v>
      </c>
      <c r="J150" s="2">
        <f t="shared" si="22"/>
        <v>3.0000000000052651</v>
      </c>
      <c r="K150" s="173">
        <v>3</v>
      </c>
      <c r="L150" s="173">
        <v>15.67</v>
      </c>
      <c r="M150" s="38">
        <f t="shared" si="18"/>
        <v>3.5613522400000002</v>
      </c>
      <c r="N150" s="3">
        <f t="shared" si="23"/>
        <v>332.25777777777466</v>
      </c>
      <c r="O150" s="3">
        <v>332.25777777777466</v>
      </c>
      <c r="P150" s="4">
        <f t="shared" si="19"/>
        <v>5.5376296296295777</v>
      </c>
      <c r="Q150" s="173">
        <f t="shared" si="20"/>
        <v>667.92</v>
      </c>
      <c r="R150" s="173">
        <v>667.92</v>
      </c>
      <c r="S150" s="173">
        <v>22</v>
      </c>
      <c r="X150" s="4">
        <v>5.5376296296295777</v>
      </c>
      <c r="Y150" s="173">
        <v>667.92</v>
      </c>
      <c r="Z150" s="38">
        <v>3.5613522400000002</v>
      </c>
    </row>
    <row r="151" spans="2:37" x14ac:dyDescent="0.25">
      <c r="B151" s="173">
        <v>302312</v>
      </c>
      <c r="C151" s="30">
        <v>20059</v>
      </c>
      <c r="D151" s="31" t="s">
        <v>10</v>
      </c>
      <c r="E151" s="32">
        <v>0.37061342592592594</v>
      </c>
      <c r="F151" s="33">
        <v>0.3706828703703704</v>
      </c>
      <c r="I151" s="173">
        <f t="shared" si="21"/>
        <v>6.0000000000009379</v>
      </c>
      <c r="J151" s="2">
        <f t="shared" si="22"/>
        <v>6.0000000000009379</v>
      </c>
      <c r="K151" s="173">
        <v>6</v>
      </c>
      <c r="L151" s="173">
        <v>26</v>
      </c>
      <c r="M151" s="38">
        <f t="shared" si="18"/>
        <v>2.9545359999999996</v>
      </c>
      <c r="N151" s="3">
        <f t="shared" si="23"/>
        <v>338.25777777777466</v>
      </c>
      <c r="O151" s="3">
        <v>338.25777777777466</v>
      </c>
      <c r="P151" s="4">
        <f t="shared" si="19"/>
        <v>5.6376296296295774</v>
      </c>
      <c r="Q151" s="173">
        <f t="shared" si="20"/>
        <v>693.92</v>
      </c>
      <c r="R151" s="173">
        <v>693.92</v>
      </c>
      <c r="S151" s="173">
        <v>23</v>
      </c>
      <c r="X151" s="4">
        <v>5.6376296296295774</v>
      </c>
      <c r="Y151" s="173">
        <v>693.92</v>
      </c>
      <c r="Z151" s="38">
        <v>2.9545359999999996</v>
      </c>
    </row>
    <row r="152" spans="2:37" x14ac:dyDescent="0.25">
      <c r="B152" s="173">
        <v>302312</v>
      </c>
      <c r="C152" s="30">
        <v>20056</v>
      </c>
      <c r="D152" s="31" t="s">
        <v>9</v>
      </c>
      <c r="E152" s="32">
        <v>0.3706828703703704</v>
      </c>
      <c r="F152" s="33">
        <v>0.37083333333333335</v>
      </c>
      <c r="I152" s="173">
        <f t="shared" si="21"/>
        <v>12.999999999998835</v>
      </c>
      <c r="J152" s="2">
        <f t="shared" si="22"/>
        <v>12.999999999998835</v>
      </c>
      <c r="K152" s="173">
        <v>13</v>
      </c>
      <c r="L152" s="173">
        <v>28.08</v>
      </c>
      <c r="M152" s="38">
        <f t="shared" si="18"/>
        <v>1.4727225599999998</v>
      </c>
      <c r="N152" s="3">
        <f t="shared" si="23"/>
        <v>351.25777777777466</v>
      </c>
      <c r="O152" s="3">
        <v>351.25777777777466</v>
      </c>
      <c r="P152" s="4">
        <f t="shared" si="19"/>
        <v>5.8542962962962442</v>
      </c>
      <c r="Q152" s="173">
        <f t="shared" si="20"/>
        <v>722</v>
      </c>
      <c r="R152" s="173">
        <v>722</v>
      </c>
      <c r="S152" s="173">
        <v>24</v>
      </c>
      <c r="X152" s="4">
        <v>5.8542962962962442</v>
      </c>
      <c r="Y152" s="173">
        <v>722</v>
      </c>
      <c r="Z152" s="38">
        <v>1.4727225599999998</v>
      </c>
    </row>
    <row r="153" spans="2:37" x14ac:dyDescent="0.25">
      <c r="B153" s="173">
        <v>302312</v>
      </c>
      <c r="C153" s="34">
        <v>20052</v>
      </c>
      <c r="D153" s="35" t="s">
        <v>7</v>
      </c>
      <c r="E153" s="36">
        <v>0.37083333333333335</v>
      </c>
      <c r="F153" s="37">
        <v>0.37083333333333335</v>
      </c>
      <c r="I153" s="173">
        <f t="shared" si="21"/>
        <v>0</v>
      </c>
      <c r="J153" s="53">
        <f>L153*J152/L152</f>
        <v>5.092592592592136</v>
      </c>
      <c r="K153" s="38">
        <v>5.092592592592136</v>
      </c>
      <c r="L153" s="173">
        <v>11</v>
      </c>
      <c r="M153" s="38">
        <f t="shared" si="18"/>
        <v>1.4727225600001321</v>
      </c>
      <c r="N153" s="3">
        <f t="shared" si="23"/>
        <v>356.35037037036682</v>
      </c>
      <c r="O153" s="3">
        <v>356.35037037036682</v>
      </c>
      <c r="P153" s="4">
        <f t="shared" si="19"/>
        <v>5.9391728395061136</v>
      </c>
      <c r="Q153" s="173">
        <f t="shared" si="20"/>
        <v>733</v>
      </c>
      <c r="R153" s="173">
        <v>733</v>
      </c>
      <c r="X153" s="4">
        <v>5.9391728395061136</v>
      </c>
      <c r="Y153" s="173">
        <v>733</v>
      </c>
      <c r="Z153" s="38">
        <v>1.4727225600001321</v>
      </c>
      <c r="AC153" s="483">
        <v>302312</v>
      </c>
      <c r="AD153" s="483">
        <v>20053</v>
      </c>
      <c r="AE153" s="485">
        <v>42625</v>
      </c>
      <c r="AF153" s="483">
        <v>1</v>
      </c>
      <c r="AG153" s="483">
        <v>733</v>
      </c>
      <c r="AH153" s="381">
        <v>0.3666666666666667</v>
      </c>
      <c r="AI153" s="489" t="s">
        <v>821</v>
      </c>
      <c r="AJ153" s="489">
        <v>2.036111</v>
      </c>
      <c r="AK153" s="381">
        <v>0.37083333333333335</v>
      </c>
    </row>
    <row r="154" spans="2:37" x14ac:dyDescent="0.25">
      <c r="B154" s="173">
        <v>302312</v>
      </c>
      <c r="C154" s="183">
        <v>20053</v>
      </c>
      <c r="D154" s="173" t="s">
        <v>609</v>
      </c>
      <c r="E154" s="1">
        <v>0.37094907407407413</v>
      </c>
      <c r="F154" s="1">
        <v>0.37094907407407413</v>
      </c>
      <c r="G154" s="173" t="s">
        <v>566</v>
      </c>
      <c r="H154" s="173" t="s">
        <v>566</v>
      </c>
      <c r="M154" s="38">
        <f>AVERAGE(M130:M152)</f>
        <v>1.7104788376319897</v>
      </c>
    </row>
    <row r="155" spans="2:37" x14ac:dyDescent="0.25">
      <c r="C155" s="52"/>
      <c r="E155" s="1"/>
      <c r="F155" s="1"/>
    </row>
    <row r="156" spans="2:37" x14ac:dyDescent="0.25">
      <c r="B156" s="173">
        <v>302312</v>
      </c>
      <c r="C156" s="26">
        <v>20052</v>
      </c>
      <c r="D156" s="27" t="s">
        <v>7</v>
      </c>
      <c r="E156" s="28">
        <v>0.49579861111111106</v>
      </c>
      <c r="F156" s="29">
        <v>0.49579861111111106</v>
      </c>
      <c r="I156" s="173">
        <f>(F156-E156)*86400</f>
        <v>0</v>
      </c>
      <c r="J156" s="2">
        <f>L156*J157/L157</f>
        <v>8.2577777777746668</v>
      </c>
      <c r="K156" s="3">
        <v>8.2577777777746668</v>
      </c>
      <c r="L156" s="173">
        <v>18.579999999999998</v>
      </c>
      <c r="M156" s="38">
        <f t="shared" ref="M156:M169" si="24">L156/K156*0.0113636*60</f>
        <v>1.5340860000005776</v>
      </c>
      <c r="N156" s="3">
        <f>K156</f>
        <v>8.2577777777746668</v>
      </c>
      <c r="O156" s="3">
        <v>8.2577777777746668</v>
      </c>
      <c r="P156" s="4">
        <f t="shared" ref="P156:P169" si="25">O156/60</f>
        <v>0.13762962962957778</v>
      </c>
      <c r="Q156" s="173">
        <f>L156</f>
        <v>18.579999999999998</v>
      </c>
      <c r="R156" s="173">
        <v>18.579999999999998</v>
      </c>
      <c r="S156" s="173">
        <v>1</v>
      </c>
      <c r="X156" s="4">
        <v>0.13762962962957778</v>
      </c>
      <c r="Y156" s="173">
        <v>18.579999999999998</v>
      </c>
      <c r="Z156" s="38">
        <v>1.5340860000005776</v>
      </c>
    </row>
    <row r="157" spans="2:37" x14ac:dyDescent="0.25">
      <c r="B157" s="173">
        <v>302312</v>
      </c>
      <c r="C157" s="30">
        <v>20035</v>
      </c>
      <c r="D157" s="31" t="s">
        <v>8</v>
      </c>
      <c r="E157" s="32">
        <v>0.4966782407407408</v>
      </c>
      <c r="F157" s="33">
        <v>0.49688657407407405</v>
      </c>
      <c r="I157" s="173">
        <f>(F157-E157)*86400</f>
        <v>17.999999999993221</v>
      </c>
      <c r="J157" s="2">
        <f>(E158-E157)*86400</f>
        <v>17.999999999993221</v>
      </c>
      <c r="K157" s="173">
        <v>18</v>
      </c>
      <c r="L157" s="173">
        <v>40.5</v>
      </c>
      <c r="M157" s="38">
        <f t="shared" si="24"/>
        <v>1.5340860000000001</v>
      </c>
      <c r="N157" s="3">
        <f>N156+K157</f>
        <v>26.257777777774667</v>
      </c>
      <c r="O157" s="3">
        <v>26.257777777774667</v>
      </c>
      <c r="P157" s="4">
        <f t="shared" si="25"/>
        <v>0.4376296296295778</v>
      </c>
      <c r="Q157" s="173">
        <f t="shared" ref="Q157:Q169" si="26">Q156+L157</f>
        <v>59.08</v>
      </c>
      <c r="R157" s="173">
        <v>59.08</v>
      </c>
      <c r="S157" s="173">
        <v>2</v>
      </c>
      <c r="X157" s="4">
        <v>0.4376296296295778</v>
      </c>
      <c r="Y157" s="173">
        <v>59.08</v>
      </c>
      <c r="Z157" s="38">
        <v>1.5340860000000001</v>
      </c>
    </row>
    <row r="158" spans="2:37" x14ac:dyDescent="0.25">
      <c r="B158" s="173">
        <v>302312</v>
      </c>
      <c r="C158" s="30">
        <v>20030</v>
      </c>
      <c r="D158" s="31" t="s">
        <v>6</v>
      </c>
      <c r="E158" s="32">
        <v>0.49688657407407405</v>
      </c>
      <c r="F158" s="33">
        <v>0.49701388888888887</v>
      </c>
      <c r="I158" s="173">
        <f t="shared" ref="I158:I168" si="27">(F158-E158)*86400</f>
        <v>11.000000000000121</v>
      </c>
      <c r="J158" s="2">
        <f t="shared" ref="J158:J168" si="28">(E159-E158)*86400</f>
        <v>11.000000000000121</v>
      </c>
      <c r="K158" s="173">
        <v>11</v>
      </c>
      <c r="L158" s="173">
        <v>30.75</v>
      </c>
      <c r="M158" s="38">
        <f t="shared" si="24"/>
        <v>1.9059856363636363</v>
      </c>
      <c r="N158" s="3">
        <f t="shared" ref="N158:N169" si="29">N157+K158</f>
        <v>37.257777777774663</v>
      </c>
      <c r="O158" s="3">
        <v>37.257777777774663</v>
      </c>
      <c r="P158" s="4">
        <f t="shared" si="25"/>
        <v>0.62096296296291109</v>
      </c>
      <c r="Q158" s="173">
        <f t="shared" si="26"/>
        <v>89.83</v>
      </c>
      <c r="R158" s="173">
        <v>89.83</v>
      </c>
      <c r="S158" s="173">
        <v>3</v>
      </c>
      <c r="X158" s="4">
        <v>0.62096296296291109</v>
      </c>
      <c r="Y158" s="173">
        <v>89.83</v>
      </c>
      <c r="Z158" s="38">
        <v>1.9059856363636363</v>
      </c>
    </row>
    <row r="159" spans="2:37" x14ac:dyDescent="0.25">
      <c r="B159" s="173">
        <v>302312</v>
      </c>
      <c r="C159" s="30">
        <v>20017</v>
      </c>
      <c r="D159" s="31" t="s">
        <v>5</v>
      </c>
      <c r="E159" s="32">
        <v>0.49701388888888887</v>
      </c>
      <c r="F159" s="33">
        <v>0.4971180555555556</v>
      </c>
      <c r="I159" s="173">
        <f t="shared" si="27"/>
        <v>9.000000000006203</v>
      </c>
      <c r="J159" s="2">
        <f t="shared" si="28"/>
        <v>9.000000000006203</v>
      </c>
      <c r="K159" s="173">
        <v>9</v>
      </c>
      <c r="L159" s="173">
        <v>26.33</v>
      </c>
      <c r="M159" s="38">
        <f t="shared" si="24"/>
        <v>1.9946905866666667</v>
      </c>
      <c r="N159" s="3">
        <f t="shared" si="29"/>
        <v>46.257777777774663</v>
      </c>
      <c r="O159" s="3">
        <v>46.257777777774663</v>
      </c>
      <c r="P159" s="4">
        <f t="shared" si="25"/>
        <v>0.770962962962911</v>
      </c>
      <c r="Q159" s="173">
        <f t="shared" si="26"/>
        <v>116.16</v>
      </c>
      <c r="R159" s="173">
        <v>116.16</v>
      </c>
      <c r="S159" s="173">
        <v>4</v>
      </c>
      <c r="X159" s="4">
        <v>0.770962962962911</v>
      </c>
      <c r="Y159" s="173">
        <v>116.16</v>
      </c>
      <c r="Z159" s="38">
        <v>1.9946905866666667</v>
      </c>
    </row>
    <row r="160" spans="2:37" x14ac:dyDescent="0.25">
      <c r="B160" s="173">
        <v>302312</v>
      </c>
      <c r="C160" s="30">
        <v>20021</v>
      </c>
      <c r="D160" s="31" t="s">
        <v>0</v>
      </c>
      <c r="E160" s="32">
        <v>0.4971180555555556</v>
      </c>
      <c r="F160" s="33">
        <v>0.49724537037037037</v>
      </c>
      <c r="I160" s="173">
        <f t="shared" si="27"/>
        <v>10.999999999995325</v>
      </c>
      <c r="J160" s="2">
        <f t="shared" si="28"/>
        <v>10.999999999995325</v>
      </c>
      <c r="K160" s="173">
        <v>11</v>
      </c>
      <c r="L160" s="173">
        <v>26.92</v>
      </c>
      <c r="M160" s="38">
        <f t="shared" si="24"/>
        <v>1.6685897018181817</v>
      </c>
      <c r="N160" s="3">
        <f t="shared" si="29"/>
        <v>57.257777777774663</v>
      </c>
      <c r="O160" s="3">
        <v>57.257777777774663</v>
      </c>
      <c r="P160" s="4">
        <f t="shared" si="25"/>
        <v>0.95429629629624435</v>
      </c>
      <c r="Q160" s="173">
        <f t="shared" si="26"/>
        <v>143.07999999999998</v>
      </c>
      <c r="R160" s="173">
        <v>143.07999999999998</v>
      </c>
      <c r="S160" s="173">
        <v>5</v>
      </c>
      <c r="X160" s="4">
        <v>0.95429629629624435</v>
      </c>
      <c r="Y160" s="173">
        <v>143.07999999999998</v>
      </c>
      <c r="Z160" s="38">
        <v>1.6685897018181817</v>
      </c>
    </row>
    <row r="161" spans="2:37" x14ac:dyDescent="0.25">
      <c r="B161" s="173">
        <v>302312</v>
      </c>
      <c r="C161" s="30">
        <v>20010</v>
      </c>
      <c r="D161" s="31" t="s">
        <v>1</v>
      </c>
      <c r="E161" s="32">
        <v>0.49724537037037037</v>
      </c>
      <c r="F161" s="33">
        <v>0.49724537037037037</v>
      </c>
      <c r="I161" s="173">
        <f t="shared" si="27"/>
        <v>0</v>
      </c>
      <c r="J161" s="2">
        <f t="shared" si="28"/>
        <v>22.000000000000242</v>
      </c>
      <c r="K161" s="173">
        <v>22</v>
      </c>
      <c r="L161" s="173">
        <v>31.17</v>
      </c>
      <c r="M161" s="38">
        <f t="shared" si="24"/>
        <v>0.96600930545454544</v>
      </c>
      <c r="N161" s="3">
        <f t="shared" si="29"/>
        <v>79.257777777774663</v>
      </c>
      <c r="O161" s="3">
        <v>79.257777777774663</v>
      </c>
      <c r="P161" s="4">
        <f t="shared" si="25"/>
        <v>1.3209629629629112</v>
      </c>
      <c r="Q161" s="173">
        <f t="shared" si="26"/>
        <v>174.25</v>
      </c>
      <c r="R161" s="173">
        <v>174.25</v>
      </c>
      <c r="S161" s="173">
        <v>6</v>
      </c>
      <c r="X161" s="4">
        <v>1.3209629629629112</v>
      </c>
      <c r="Y161" s="173">
        <v>174.25</v>
      </c>
      <c r="Z161" s="38">
        <v>0.96600930545454544</v>
      </c>
    </row>
    <row r="162" spans="2:37" x14ac:dyDescent="0.25">
      <c r="B162" s="173">
        <v>302312</v>
      </c>
      <c r="C162" s="30">
        <v>20004</v>
      </c>
      <c r="D162" s="31" t="s">
        <v>2</v>
      </c>
      <c r="E162" s="32">
        <v>0.4975</v>
      </c>
      <c r="F162" s="33">
        <v>0.4977314814814815</v>
      </c>
      <c r="I162" s="173">
        <f t="shared" si="27"/>
        <v>20.000000000001528</v>
      </c>
      <c r="J162" s="2">
        <f t="shared" si="28"/>
        <v>20.000000000001528</v>
      </c>
      <c r="K162" s="173">
        <v>20</v>
      </c>
      <c r="L162" s="173">
        <v>26.5</v>
      </c>
      <c r="M162" s="38">
        <f t="shared" si="24"/>
        <v>0.90340619999999994</v>
      </c>
      <c r="N162" s="3">
        <f t="shared" si="29"/>
        <v>99.257777777774663</v>
      </c>
      <c r="O162" s="3">
        <v>99.257777777774663</v>
      </c>
      <c r="P162" s="4">
        <f t="shared" si="25"/>
        <v>1.6542962962962444</v>
      </c>
      <c r="Q162" s="173">
        <f t="shared" si="26"/>
        <v>200.75</v>
      </c>
      <c r="R162" s="173">
        <v>200.75</v>
      </c>
      <c r="S162" s="173">
        <v>7</v>
      </c>
      <c r="X162" s="4">
        <v>1.6542962962962444</v>
      </c>
      <c r="Y162" s="173">
        <v>200.75</v>
      </c>
      <c r="Z162" s="38">
        <v>0.90340619999999994</v>
      </c>
    </row>
    <row r="163" spans="2:37" x14ac:dyDescent="0.25">
      <c r="B163" s="173">
        <v>302312</v>
      </c>
      <c r="C163" s="30">
        <v>20013</v>
      </c>
      <c r="D163" s="31" t="s">
        <v>36</v>
      </c>
      <c r="E163" s="32">
        <v>0.4977314814814815</v>
      </c>
      <c r="F163" s="33">
        <v>0.49785879629629631</v>
      </c>
      <c r="I163" s="173">
        <f t="shared" si="27"/>
        <v>11.000000000000121</v>
      </c>
      <c r="J163" s="2">
        <f t="shared" si="28"/>
        <v>11.000000000000121</v>
      </c>
      <c r="K163" s="173">
        <v>11</v>
      </c>
      <c r="L163" s="173">
        <v>28.58</v>
      </c>
      <c r="M163" s="38">
        <f t="shared" si="24"/>
        <v>1.7714819345454544</v>
      </c>
      <c r="N163" s="3">
        <f t="shared" si="29"/>
        <v>110.25777777777466</v>
      </c>
      <c r="O163" s="3">
        <v>110.25777777777466</v>
      </c>
      <c r="P163" s="4">
        <f t="shared" si="25"/>
        <v>1.8376296296295778</v>
      </c>
      <c r="Q163" s="173">
        <f t="shared" si="26"/>
        <v>229.32999999999998</v>
      </c>
      <c r="R163" s="173">
        <v>229.32999999999998</v>
      </c>
      <c r="S163" s="173">
        <v>8</v>
      </c>
      <c r="X163" s="4">
        <v>1.8376296296295778</v>
      </c>
      <c r="Y163" s="173">
        <v>229.32999999999998</v>
      </c>
      <c r="Z163" s="38">
        <v>1.7714819345454544</v>
      </c>
    </row>
    <row r="164" spans="2:37" x14ac:dyDescent="0.25">
      <c r="B164" s="173">
        <v>302312</v>
      </c>
      <c r="C164" s="30">
        <v>20015</v>
      </c>
      <c r="D164" s="31" t="s">
        <v>37</v>
      </c>
      <c r="E164" s="32">
        <v>0.49785879629629631</v>
      </c>
      <c r="F164" s="33">
        <v>0.49785879629629631</v>
      </c>
      <c r="I164" s="173">
        <f t="shared" si="27"/>
        <v>0</v>
      </c>
      <c r="J164" s="2">
        <f t="shared" si="28"/>
        <v>12.999999999998835</v>
      </c>
      <c r="K164" s="173">
        <v>13</v>
      </c>
      <c r="L164" s="173">
        <v>28.42</v>
      </c>
      <c r="M164" s="38">
        <f t="shared" si="24"/>
        <v>1.4905546707692308</v>
      </c>
      <c r="N164" s="3">
        <f t="shared" si="29"/>
        <v>123.25777777777466</v>
      </c>
      <c r="O164" s="3">
        <v>123.25777777777466</v>
      </c>
      <c r="P164" s="4">
        <f t="shared" si="25"/>
        <v>2.0542962962962443</v>
      </c>
      <c r="Q164" s="173">
        <f t="shared" si="26"/>
        <v>257.75</v>
      </c>
      <c r="R164" s="173">
        <v>257.75</v>
      </c>
      <c r="S164" s="173">
        <v>9</v>
      </c>
      <c r="X164" s="4">
        <v>2.0542962962962443</v>
      </c>
      <c r="Y164" s="173">
        <v>257.75</v>
      </c>
      <c r="Z164" s="38">
        <v>1.4905546707692308</v>
      </c>
    </row>
    <row r="165" spans="2:37" x14ac:dyDescent="0.25">
      <c r="B165" s="173">
        <v>302312</v>
      </c>
      <c r="C165" s="30">
        <v>20025</v>
      </c>
      <c r="D165" s="31" t="s">
        <v>39</v>
      </c>
      <c r="E165" s="32">
        <v>0.49800925925925926</v>
      </c>
      <c r="F165" s="33">
        <v>0.49804398148148149</v>
      </c>
      <c r="I165" s="173">
        <f t="shared" si="27"/>
        <v>3.000000000000469</v>
      </c>
      <c r="J165" s="2">
        <f t="shared" si="28"/>
        <v>3.000000000000469</v>
      </c>
      <c r="K165" s="173">
        <v>3</v>
      </c>
      <c r="L165" s="173">
        <v>26.67</v>
      </c>
      <c r="M165" s="38">
        <f t="shared" si="24"/>
        <v>6.0613442400000004</v>
      </c>
      <c r="N165" s="3">
        <f t="shared" si="29"/>
        <v>126.25777777777466</v>
      </c>
      <c r="O165" s="3">
        <v>126.25777777777466</v>
      </c>
      <c r="P165" s="4">
        <f t="shared" si="25"/>
        <v>2.1042962962962446</v>
      </c>
      <c r="Q165" s="173">
        <f t="shared" si="26"/>
        <v>284.42</v>
      </c>
      <c r="R165" s="173">
        <v>284.42</v>
      </c>
      <c r="S165" s="173">
        <v>10</v>
      </c>
      <c r="X165" s="4">
        <v>2.1042962962962446</v>
      </c>
      <c r="Y165" s="173">
        <v>284.42</v>
      </c>
      <c r="Z165" s="38">
        <v>6.0613442400000004</v>
      </c>
    </row>
    <row r="166" spans="2:37" x14ac:dyDescent="0.25">
      <c r="B166" s="173">
        <v>302312</v>
      </c>
      <c r="C166" s="30">
        <v>20027</v>
      </c>
      <c r="D166" s="31" t="s">
        <v>38</v>
      </c>
      <c r="E166" s="32">
        <v>0.49804398148148149</v>
      </c>
      <c r="F166" s="33">
        <v>0.49827546296296293</v>
      </c>
      <c r="I166" s="173">
        <f t="shared" si="27"/>
        <v>19.999999999996732</v>
      </c>
      <c r="J166" s="2">
        <f t="shared" si="28"/>
        <v>19.999999999996732</v>
      </c>
      <c r="K166" s="173">
        <v>20</v>
      </c>
      <c r="L166" s="173">
        <v>13.17</v>
      </c>
      <c r="M166" s="38">
        <f t="shared" si="24"/>
        <v>0.44897583600000002</v>
      </c>
      <c r="N166" s="3">
        <f t="shared" si="29"/>
        <v>146.25777777777466</v>
      </c>
      <c r="O166" s="3">
        <v>146.25777777777466</v>
      </c>
      <c r="P166" s="4">
        <f t="shared" si="25"/>
        <v>2.4376296296295776</v>
      </c>
      <c r="Q166" s="173">
        <f t="shared" si="26"/>
        <v>297.59000000000003</v>
      </c>
      <c r="R166" s="173">
        <v>297.59000000000003</v>
      </c>
      <c r="S166" s="173">
        <v>11</v>
      </c>
      <c r="X166" s="4">
        <v>2.4376296296295776</v>
      </c>
      <c r="Y166" s="173">
        <v>297.59000000000003</v>
      </c>
      <c r="Z166" s="38">
        <v>0.44897583600000002</v>
      </c>
    </row>
    <row r="167" spans="2:37" x14ac:dyDescent="0.25">
      <c r="B167" s="173">
        <v>302312</v>
      </c>
      <c r="C167" s="30">
        <v>20037</v>
      </c>
      <c r="D167" s="31" t="s">
        <v>8</v>
      </c>
      <c r="E167" s="32">
        <v>0.49827546296296293</v>
      </c>
      <c r="F167" s="33">
        <v>0.49839120370370371</v>
      </c>
      <c r="I167" s="173">
        <f t="shared" si="27"/>
        <v>10.000000000003162</v>
      </c>
      <c r="J167" s="2">
        <f t="shared" si="28"/>
        <v>10.000000000003162</v>
      </c>
      <c r="K167" s="173">
        <v>10</v>
      </c>
      <c r="L167" s="173">
        <v>23.79</v>
      </c>
      <c r="M167" s="38">
        <f t="shared" si="24"/>
        <v>1.622040264</v>
      </c>
      <c r="N167" s="3">
        <f t="shared" si="29"/>
        <v>156.25777777777466</v>
      </c>
      <c r="O167" s="3">
        <v>156.25777777777466</v>
      </c>
      <c r="P167" s="4">
        <f t="shared" si="25"/>
        <v>2.6042962962962446</v>
      </c>
      <c r="Q167" s="173">
        <f t="shared" si="26"/>
        <v>321.38000000000005</v>
      </c>
      <c r="R167" s="173">
        <v>321.38000000000005</v>
      </c>
      <c r="S167" s="173">
        <v>12</v>
      </c>
      <c r="X167" s="4">
        <v>2.6042962962962446</v>
      </c>
      <c r="Y167" s="173">
        <v>321.38000000000005</v>
      </c>
      <c r="Z167" s="38">
        <v>1.622040264</v>
      </c>
    </row>
    <row r="168" spans="2:37" x14ac:dyDescent="0.25">
      <c r="B168" s="173">
        <v>302312</v>
      </c>
      <c r="C168" s="30">
        <v>20035</v>
      </c>
      <c r="D168" s="31" t="s">
        <v>8</v>
      </c>
      <c r="E168" s="32">
        <v>0.49839120370370371</v>
      </c>
      <c r="F168" s="33">
        <v>0.49847222222222221</v>
      </c>
      <c r="I168" s="173">
        <f t="shared" si="27"/>
        <v>6.9999999999978968</v>
      </c>
      <c r="J168" s="2">
        <f t="shared" si="28"/>
        <v>6.9999999999978968</v>
      </c>
      <c r="K168" s="173">
        <v>7</v>
      </c>
      <c r="L168" s="173">
        <v>29.58</v>
      </c>
      <c r="M168" s="38">
        <f t="shared" si="24"/>
        <v>2.8811596114285711</v>
      </c>
      <c r="N168" s="3">
        <f t="shared" si="29"/>
        <v>163.25777777777466</v>
      </c>
      <c r="O168" s="3">
        <v>163.25777777777466</v>
      </c>
      <c r="P168" s="4">
        <f t="shared" si="25"/>
        <v>2.7209629629629108</v>
      </c>
      <c r="Q168" s="173">
        <f t="shared" si="26"/>
        <v>350.96000000000004</v>
      </c>
      <c r="R168" s="173">
        <v>350.96000000000004</v>
      </c>
      <c r="S168" s="173">
        <v>13</v>
      </c>
      <c r="X168" s="4">
        <v>2.7209629629629108</v>
      </c>
      <c r="Y168" s="173">
        <v>350.96000000000004</v>
      </c>
      <c r="Z168" s="38">
        <v>2.8811596114285711</v>
      </c>
    </row>
    <row r="169" spans="2:37" x14ac:dyDescent="0.25">
      <c r="B169" s="173">
        <v>302312</v>
      </c>
      <c r="C169" s="34">
        <v>20052</v>
      </c>
      <c r="D169" s="35" t="s">
        <v>7</v>
      </c>
      <c r="E169" s="36">
        <v>0.49847222222222221</v>
      </c>
      <c r="F169" s="37">
        <v>0.49847222222222221</v>
      </c>
      <c r="I169" s="173">
        <f>(F169-E169)*86400</f>
        <v>0</v>
      </c>
      <c r="J169" s="53">
        <f>L169*J168/L168</f>
        <v>2.6031102096002998</v>
      </c>
      <c r="K169" s="38">
        <v>2.6031102096002998</v>
      </c>
      <c r="L169" s="173">
        <v>11</v>
      </c>
      <c r="M169" s="38">
        <f t="shared" si="24"/>
        <v>2.8811596114294371</v>
      </c>
      <c r="N169" s="3">
        <f t="shared" si="29"/>
        <v>165.86088798737495</v>
      </c>
      <c r="O169" s="3">
        <v>165.86088798737495</v>
      </c>
      <c r="P169" s="4">
        <f t="shared" si="25"/>
        <v>2.7643481331229158</v>
      </c>
      <c r="Q169" s="173">
        <f t="shared" si="26"/>
        <v>361.96000000000004</v>
      </c>
      <c r="R169" s="173">
        <v>361.96000000000004</v>
      </c>
      <c r="X169" s="4">
        <v>2.7643481331229158</v>
      </c>
      <c r="Y169" s="173">
        <v>361.96000000000004</v>
      </c>
      <c r="Z169" s="38">
        <v>2.8811596114294371</v>
      </c>
      <c r="AC169" s="483">
        <v>302312</v>
      </c>
      <c r="AD169" s="483">
        <v>20053</v>
      </c>
      <c r="AE169" s="485">
        <v>42625</v>
      </c>
      <c r="AF169" s="483">
        <v>2</v>
      </c>
      <c r="AG169" s="483">
        <v>361.96</v>
      </c>
      <c r="AH169" s="381">
        <v>0.49579861111111106</v>
      </c>
      <c r="AI169" s="489" t="s">
        <v>822</v>
      </c>
      <c r="AJ169" s="489">
        <v>1.566926</v>
      </c>
      <c r="AK169" s="381">
        <v>0.49847222222222221</v>
      </c>
    </row>
    <row r="170" spans="2:37" x14ac:dyDescent="0.25">
      <c r="B170" s="173">
        <v>302312</v>
      </c>
      <c r="C170" s="183">
        <v>20053</v>
      </c>
      <c r="D170" s="173" t="s">
        <v>609</v>
      </c>
      <c r="E170" s="1">
        <v>0.49876157407407407</v>
      </c>
      <c r="F170" s="1">
        <v>0.49876157407407407</v>
      </c>
      <c r="G170" s="173" t="s">
        <v>566</v>
      </c>
      <c r="H170" s="173" t="s">
        <v>566</v>
      </c>
      <c r="M170" s="38">
        <f>AVERAGE(M157:M168)</f>
        <v>1.9373603322538571</v>
      </c>
    </row>
    <row r="171" spans="2:37" x14ac:dyDescent="0.25">
      <c r="C171" s="52"/>
      <c r="E171" s="1"/>
      <c r="F171" s="1"/>
    </row>
    <row r="172" spans="2:37" x14ac:dyDescent="0.25">
      <c r="B172" s="173">
        <v>302312</v>
      </c>
      <c r="C172" s="26">
        <v>20052</v>
      </c>
      <c r="D172" s="27" t="s">
        <v>7</v>
      </c>
      <c r="E172" s="28">
        <v>0.67413194444444446</v>
      </c>
      <c r="F172" s="29">
        <v>0.67431712962962964</v>
      </c>
      <c r="I172" s="173">
        <f>(F172-E172)*86400</f>
        <v>15.999999999999304</v>
      </c>
      <c r="J172" s="2">
        <f>L172*J173/L173</f>
        <v>8.7165432098764377</v>
      </c>
      <c r="K172" s="3">
        <v>8.7165432098764377</v>
      </c>
      <c r="L172" s="173">
        <v>18.579999999999998</v>
      </c>
      <c r="M172" s="38">
        <f t="shared" ref="M172:M198" si="30">L172/K172*0.0113636*60</f>
        <v>1.4533446315789647</v>
      </c>
      <c r="N172" s="3">
        <f>K172</f>
        <v>8.7165432098764377</v>
      </c>
      <c r="O172" s="3">
        <v>8.7165432098764377</v>
      </c>
      <c r="P172" s="4">
        <f t="shared" ref="P172:P198" si="31">O172/60</f>
        <v>0.1452757201646073</v>
      </c>
      <c r="Q172" s="173">
        <f>L172</f>
        <v>18.579999999999998</v>
      </c>
      <c r="R172" s="173">
        <v>18.579999999999998</v>
      </c>
      <c r="S172" s="173">
        <v>1</v>
      </c>
      <c r="X172" s="4">
        <v>0.1452757201646073</v>
      </c>
      <c r="Y172" s="173">
        <v>18.579999999999998</v>
      </c>
      <c r="Z172" s="38">
        <v>1.4533446315789647</v>
      </c>
    </row>
    <row r="173" spans="2:37" x14ac:dyDescent="0.25">
      <c r="B173" s="173">
        <v>302312</v>
      </c>
      <c r="C173" s="30">
        <v>20035</v>
      </c>
      <c r="D173" s="31" t="s">
        <v>8</v>
      </c>
      <c r="E173" s="32">
        <v>0.67431712962962964</v>
      </c>
      <c r="F173" s="33">
        <v>0.67453703703703705</v>
      </c>
      <c r="I173" s="173">
        <f>(F173-E173)*86400</f>
        <v>18.999999999999773</v>
      </c>
      <c r="J173" s="2">
        <f>(E174-E173)*86400</f>
        <v>18.999999999999773</v>
      </c>
      <c r="K173" s="173">
        <v>19</v>
      </c>
      <c r="L173" s="173">
        <v>40.5</v>
      </c>
      <c r="M173" s="38">
        <f t="shared" si="30"/>
        <v>1.4533446315789473</v>
      </c>
      <c r="N173" s="3">
        <f>N172+K173</f>
        <v>27.716543209876438</v>
      </c>
      <c r="O173" s="3">
        <v>27.716543209876438</v>
      </c>
      <c r="P173" s="4">
        <f t="shared" si="31"/>
        <v>0.46194238683127398</v>
      </c>
      <c r="Q173" s="173">
        <f t="shared" ref="Q173:Q198" si="32">Q172+L173</f>
        <v>59.08</v>
      </c>
      <c r="R173" s="173">
        <v>59.08</v>
      </c>
      <c r="S173" s="173">
        <v>2</v>
      </c>
      <c r="X173" s="4">
        <v>0.46194238683127398</v>
      </c>
      <c r="Y173" s="173">
        <v>59.08</v>
      </c>
      <c r="Z173" s="38">
        <v>1.4533446315789473</v>
      </c>
    </row>
    <row r="174" spans="2:37" x14ac:dyDescent="0.25">
      <c r="B174" s="173">
        <v>302312</v>
      </c>
      <c r="C174" s="30">
        <v>20030</v>
      </c>
      <c r="D174" s="31" t="s">
        <v>6</v>
      </c>
      <c r="E174" s="32">
        <v>0.67453703703703705</v>
      </c>
      <c r="F174" s="33">
        <v>0.67472222222222211</v>
      </c>
      <c r="I174" s="173">
        <f t="shared" ref="I174:I197" si="33">(F174-E174)*86400</f>
        <v>15.999999999989711</v>
      </c>
      <c r="J174" s="2">
        <f t="shared" ref="J174:J197" si="34">(E175-E174)*86400</f>
        <v>15.999999999989711</v>
      </c>
      <c r="K174" s="173">
        <v>16</v>
      </c>
      <c r="L174" s="173">
        <v>30.75</v>
      </c>
      <c r="M174" s="38">
        <f t="shared" si="30"/>
        <v>1.3103651249999999</v>
      </c>
      <c r="N174" s="3">
        <f t="shared" ref="N174:N198" si="35">N173+K174</f>
        <v>43.716543209876434</v>
      </c>
      <c r="O174" s="3">
        <v>43.716543209876434</v>
      </c>
      <c r="P174" s="4">
        <f t="shared" si="31"/>
        <v>0.72860905349794058</v>
      </c>
      <c r="Q174" s="173">
        <f t="shared" si="32"/>
        <v>89.83</v>
      </c>
      <c r="R174" s="173">
        <v>89.83</v>
      </c>
      <c r="S174" s="173">
        <v>3</v>
      </c>
      <c r="X174" s="4">
        <v>0.72860905349794058</v>
      </c>
      <c r="Y174" s="173">
        <v>89.83</v>
      </c>
      <c r="Z174" s="38">
        <v>1.3103651249999999</v>
      </c>
    </row>
    <row r="175" spans="2:37" x14ac:dyDescent="0.25">
      <c r="B175" s="173">
        <v>302312</v>
      </c>
      <c r="C175" s="30">
        <v>20017</v>
      </c>
      <c r="D175" s="31" t="s">
        <v>5</v>
      </c>
      <c r="E175" s="32">
        <v>0.67472222222222211</v>
      </c>
      <c r="F175" s="33">
        <v>0.67483796296296295</v>
      </c>
      <c r="I175" s="173">
        <f t="shared" si="33"/>
        <v>10.000000000007958</v>
      </c>
      <c r="J175" s="2">
        <f t="shared" si="34"/>
        <v>10.000000000007958</v>
      </c>
      <c r="K175" s="173">
        <v>10</v>
      </c>
      <c r="L175" s="173">
        <v>26.33</v>
      </c>
      <c r="M175" s="38">
        <f t="shared" si="30"/>
        <v>1.7952215279999999</v>
      </c>
      <c r="N175" s="3">
        <f t="shared" si="35"/>
        <v>53.716543209876434</v>
      </c>
      <c r="O175" s="3">
        <v>53.716543209876434</v>
      </c>
      <c r="P175" s="4">
        <f t="shared" si="31"/>
        <v>0.89527572016460721</v>
      </c>
      <c r="Q175" s="173">
        <f t="shared" si="32"/>
        <v>116.16</v>
      </c>
      <c r="R175" s="173">
        <v>116.16</v>
      </c>
      <c r="S175" s="173">
        <v>4</v>
      </c>
      <c r="X175" s="4">
        <v>0.89527572016460721</v>
      </c>
      <c r="Y175" s="173">
        <v>116.16</v>
      </c>
      <c r="Z175" s="38">
        <v>1.7952215279999999</v>
      </c>
    </row>
    <row r="176" spans="2:37" x14ac:dyDescent="0.25">
      <c r="B176" s="173">
        <v>302312</v>
      </c>
      <c r="C176" s="30">
        <v>20021</v>
      </c>
      <c r="D176" s="31" t="s">
        <v>0</v>
      </c>
      <c r="E176" s="32">
        <v>0.67483796296296295</v>
      </c>
      <c r="F176" s="33">
        <v>0.67497685185185186</v>
      </c>
      <c r="I176" s="173">
        <f t="shared" si="33"/>
        <v>12.000000000001876</v>
      </c>
      <c r="J176" s="2">
        <f t="shared" si="34"/>
        <v>12.000000000001876</v>
      </c>
      <c r="K176" s="173">
        <v>12</v>
      </c>
      <c r="L176" s="173">
        <v>26.92</v>
      </c>
      <c r="M176" s="38">
        <f t="shared" si="30"/>
        <v>1.5295405600000003</v>
      </c>
      <c r="N176" s="3">
        <f t="shared" si="35"/>
        <v>65.716543209876434</v>
      </c>
      <c r="O176" s="3">
        <v>65.716543209876434</v>
      </c>
      <c r="P176" s="4">
        <f t="shared" si="31"/>
        <v>1.0952757201646073</v>
      </c>
      <c r="Q176" s="173">
        <f t="shared" si="32"/>
        <v>143.07999999999998</v>
      </c>
      <c r="R176" s="173">
        <v>143.07999999999998</v>
      </c>
      <c r="S176" s="173">
        <v>5</v>
      </c>
      <c r="X176" s="4">
        <v>1.0952757201646073</v>
      </c>
      <c r="Y176" s="173">
        <v>143.07999999999998</v>
      </c>
      <c r="Z176" s="38">
        <v>1.5295405600000003</v>
      </c>
    </row>
    <row r="177" spans="2:26" x14ac:dyDescent="0.25">
      <c r="B177" s="173">
        <v>302312</v>
      </c>
      <c r="C177" s="30">
        <v>20010</v>
      </c>
      <c r="D177" s="31" t="s">
        <v>1</v>
      </c>
      <c r="E177" s="32">
        <v>0.67497685185185186</v>
      </c>
      <c r="F177" s="33">
        <v>0.67497685185185186</v>
      </c>
      <c r="I177" s="173">
        <f t="shared" si="33"/>
        <v>0</v>
      </c>
      <c r="J177" s="2">
        <f t="shared" si="34"/>
        <v>25.000000000000711</v>
      </c>
      <c r="K177" s="173">
        <v>25</v>
      </c>
      <c r="L177" s="173">
        <v>31.17</v>
      </c>
      <c r="M177" s="38">
        <f t="shared" si="30"/>
        <v>0.85008818880000003</v>
      </c>
      <c r="N177" s="3">
        <f t="shared" si="35"/>
        <v>90.716543209876434</v>
      </c>
      <c r="O177" s="3">
        <v>90.716543209876434</v>
      </c>
      <c r="P177" s="4">
        <f t="shared" si="31"/>
        <v>1.5119423868312738</v>
      </c>
      <c r="Q177" s="173">
        <f t="shared" si="32"/>
        <v>174.25</v>
      </c>
      <c r="R177" s="173">
        <v>174.25</v>
      </c>
      <c r="S177" s="173">
        <v>6</v>
      </c>
      <c r="X177" s="4">
        <v>1.5119423868312738</v>
      </c>
      <c r="Y177" s="173">
        <v>174.25</v>
      </c>
      <c r="Z177" s="38">
        <v>0.85008818880000003</v>
      </c>
    </row>
    <row r="178" spans="2:26" x14ac:dyDescent="0.25">
      <c r="B178" s="173">
        <v>302312</v>
      </c>
      <c r="C178" s="30">
        <v>20004</v>
      </c>
      <c r="D178" s="31" t="s">
        <v>2</v>
      </c>
      <c r="E178" s="32">
        <v>0.67526620370370372</v>
      </c>
      <c r="F178" s="33">
        <v>0.67552083333333324</v>
      </c>
      <c r="I178" s="173">
        <f t="shared" si="33"/>
        <v>21.999999999990649</v>
      </c>
      <c r="J178" s="2">
        <f t="shared" si="34"/>
        <v>21.999999999990649</v>
      </c>
      <c r="K178" s="173">
        <v>22</v>
      </c>
      <c r="L178" s="173">
        <v>26.5</v>
      </c>
      <c r="M178" s="38">
        <f t="shared" si="30"/>
        <v>0.82127836363636364</v>
      </c>
      <c r="N178" s="3">
        <f t="shared" si="35"/>
        <v>112.71654320987643</v>
      </c>
      <c r="O178" s="3">
        <v>112.71654320987643</v>
      </c>
      <c r="P178" s="4">
        <f t="shared" si="31"/>
        <v>1.8786090534979405</v>
      </c>
      <c r="Q178" s="173">
        <f t="shared" si="32"/>
        <v>200.75</v>
      </c>
      <c r="R178" s="173">
        <v>200.75</v>
      </c>
      <c r="S178" s="173">
        <v>7</v>
      </c>
      <c r="X178" s="4">
        <v>1.8786090534979405</v>
      </c>
      <c r="Y178" s="173">
        <v>200.75</v>
      </c>
      <c r="Z178" s="38">
        <v>0.82127836363636364</v>
      </c>
    </row>
    <row r="179" spans="2:26" x14ac:dyDescent="0.25">
      <c r="B179" s="173">
        <v>302312</v>
      </c>
      <c r="C179" s="30">
        <v>20013</v>
      </c>
      <c r="D179" s="31" t="s">
        <v>36</v>
      </c>
      <c r="E179" s="32">
        <v>0.67552083333333324</v>
      </c>
      <c r="F179" s="33">
        <v>0.6756712962962963</v>
      </c>
      <c r="I179" s="173">
        <f t="shared" si="33"/>
        <v>13.000000000008427</v>
      </c>
      <c r="J179" s="2">
        <f t="shared" si="34"/>
        <v>13.000000000008427</v>
      </c>
      <c r="K179" s="173">
        <v>13</v>
      </c>
      <c r="L179" s="173">
        <v>28.58</v>
      </c>
      <c r="M179" s="38">
        <f t="shared" si="30"/>
        <v>1.4989462523076924</v>
      </c>
      <c r="N179" s="3">
        <f t="shared" si="35"/>
        <v>125.71654320987643</v>
      </c>
      <c r="O179" s="3">
        <v>125.71654320987643</v>
      </c>
      <c r="P179" s="4">
        <f t="shared" si="31"/>
        <v>2.0952757201646071</v>
      </c>
      <c r="Q179" s="173">
        <f t="shared" si="32"/>
        <v>229.32999999999998</v>
      </c>
      <c r="R179" s="173">
        <v>229.32999999999998</v>
      </c>
      <c r="S179" s="173">
        <v>8</v>
      </c>
      <c r="X179" s="4">
        <v>2.0952757201646071</v>
      </c>
      <c r="Y179" s="173">
        <v>229.32999999999998</v>
      </c>
      <c r="Z179" s="38">
        <v>1.4989462523076924</v>
      </c>
    </row>
    <row r="180" spans="2:26" x14ac:dyDescent="0.25">
      <c r="B180" s="173">
        <v>302312</v>
      </c>
      <c r="C180" s="30">
        <v>20015</v>
      </c>
      <c r="D180" s="31" t="s">
        <v>37</v>
      </c>
      <c r="E180" s="32">
        <v>0.6756712962962963</v>
      </c>
      <c r="F180" s="33">
        <v>0.6756712962962963</v>
      </c>
      <c r="I180" s="173">
        <f t="shared" si="33"/>
        <v>0</v>
      </c>
      <c r="J180" s="2">
        <f t="shared" si="34"/>
        <v>15.000000000002345</v>
      </c>
      <c r="K180" s="173">
        <v>15</v>
      </c>
      <c r="L180" s="173">
        <v>28.42</v>
      </c>
      <c r="M180" s="38">
        <f t="shared" si="30"/>
        <v>1.291814048</v>
      </c>
      <c r="N180" s="3">
        <f t="shared" si="35"/>
        <v>140.71654320987642</v>
      </c>
      <c r="O180" s="3">
        <v>140.71654320987642</v>
      </c>
      <c r="P180" s="4">
        <f t="shared" si="31"/>
        <v>2.3452757201646071</v>
      </c>
      <c r="Q180" s="173">
        <f t="shared" si="32"/>
        <v>257.75</v>
      </c>
      <c r="R180" s="173">
        <v>257.75</v>
      </c>
      <c r="S180" s="173">
        <v>9</v>
      </c>
      <c r="X180" s="4">
        <v>2.3452757201646071</v>
      </c>
      <c r="Y180" s="173">
        <v>257.75</v>
      </c>
      <c r="Z180" s="38">
        <v>1.291814048</v>
      </c>
    </row>
    <row r="181" spans="2:26" x14ac:dyDescent="0.25">
      <c r="B181" s="173">
        <v>302312</v>
      </c>
      <c r="C181" s="30">
        <v>20025</v>
      </c>
      <c r="D181" s="31" t="s">
        <v>39</v>
      </c>
      <c r="E181" s="32">
        <v>0.67584490740740744</v>
      </c>
      <c r="F181" s="33">
        <v>0.67590277777777785</v>
      </c>
      <c r="I181" s="173">
        <f t="shared" si="33"/>
        <v>5.000000000003979</v>
      </c>
      <c r="J181" s="2">
        <f t="shared" si="34"/>
        <v>5.000000000003979</v>
      </c>
      <c r="K181" s="173">
        <v>5</v>
      </c>
      <c r="L181" s="173">
        <v>26.67</v>
      </c>
      <c r="M181" s="38">
        <f t="shared" si="30"/>
        <v>3.6368065440000001</v>
      </c>
      <c r="N181" s="3">
        <f t="shared" si="35"/>
        <v>145.71654320987642</v>
      </c>
      <c r="O181" s="3">
        <v>145.71654320987642</v>
      </c>
      <c r="P181" s="4">
        <f t="shared" si="31"/>
        <v>2.4286090534979405</v>
      </c>
      <c r="Q181" s="173">
        <f t="shared" si="32"/>
        <v>284.42</v>
      </c>
      <c r="R181" s="173">
        <v>284.42</v>
      </c>
      <c r="S181" s="173">
        <v>10</v>
      </c>
      <c r="X181" s="4">
        <v>2.4286090534979405</v>
      </c>
      <c r="Y181" s="173">
        <v>284.42</v>
      </c>
      <c r="Z181" s="38">
        <v>3.6368065440000001</v>
      </c>
    </row>
    <row r="182" spans="2:26" x14ac:dyDescent="0.25">
      <c r="B182" s="173">
        <v>302312</v>
      </c>
      <c r="C182" s="30">
        <v>20027</v>
      </c>
      <c r="D182" s="31" t="s">
        <v>38</v>
      </c>
      <c r="E182" s="32">
        <v>0.67590277777777785</v>
      </c>
      <c r="F182" s="33">
        <v>0.67620370370370375</v>
      </c>
      <c r="I182" s="173">
        <f t="shared" si="33"/>
        <v>25.999999999997669</v>
      </c>
      <c r="J182" s="2">
        <f t="shared" si="34"/>
        <v>25.999999999997669</v>
      </c>
      <c r="K182" s="173">
        <v>26</v>
      </c>
      <c r="L182" s="173">
        <v>34.04</v>
      </c>
      <c r="M182" s="38">
        <f t="shared" si="30"/>
        <v>0.89265448615384613</v>
      </c>
      <c r="N182" s="3">
        <f t="shared" si="35"/>
        <v>171.71654320987642</v>
      </c>
      <c r="O182" s="3">
        <v>171.71654320987642</v>
      </c>
      <c r="P182" s="4">
        <f t="shared" si="31"/>
        <v>2.8619423868312737</v>
      </c>
      <c r="Q182" s="173">
        <f t="shared" si="32"/>
        <v>318.46000000000004</v>
      </c>
      <c r="R182" s="173">
        <v>318.46000000000004</v>
      </c>
      <c r="S182" s="173">
        <v>11</v>
      </c>
      <c r="X182" s="4">
        <v>2.8619423868312737</v>
      </c>
      <c r="Y182" s="173">
        <v>318.46000000000004</v>
      </c>
      <c r="Z182" s="38">
        <v>0.89265448615384613</v>
      </c>
    </row>
    <row r="183" spans="2:26" x14ac:dyDescent="0.25">
      <c r="B183" s="173">
        <v>302312</v>
      </c>
      <c r="C183" s="30">
        <v>20050</v>
      </c>
      <c r="D183" s="31" t="s">
        <v>12</v>
      </c>
      <c r="E183" s="32">
        <v>0.67620370370370375</v>
      </c>
      <c r="F183" s="33">
        <v>0.67638888888888893</v>
      </c>
      <c r="I183" s="173">
        <f t="shared" si="33"/>
        <v>15.999999999999304</v>
      </c>
      <c r="J183" s="2">
        <f t="shared" si="34"/>
        <v>15.999999999999304</v>
      </c>
      <c r="K183" s="173">
        <v>16</v>
      </c>
      <c r="L183" s="173">
        <v>27.25</v>
      </c>
      <c r="M183" s="38">
        <f t="shared" si="30"/>
        <v>1.161217875</v>
      </c>
      <c r="N183" s="3">
        <f t="shared" si="35"/>
        <v>187.71654320987642</v>
      </c>
      <c r="O183" s="3">
        <v>187.71654320987642</v>
      </c>
      <c r="P183" s="4">
        <f t="shared" si="31"/>
        <v>3.1286090534979403</v>
      </c>
      <c r="Q183" s="173">
        <f t="shared" si="32"/>
        <v>345.71000000000004</v>
      </c>
      <c r="R183" s="173">
        <v>345.71000000000004</v>
      </c>
      <c r="S183" s="173">
        <v>12</v>
      </c>
      <c r="X183" s="4">
        <v>3.1286090534979403</v>
      </c>
      <c r="Y183" s="173">
        <v>345.71000000000004</v>
      </c>
      <c r="Z183" s="38">
        <v>1.161217875</v>
      </c>
    </row>
    <row r="184" spans="2:26" x14ac:dyDescent="0.25">
      <c r="B184" s="173">
        <v>302312</v>
      </c>
      <c r="C184" s="30">
        <v>20049</v>
      </c>
      <c r="D184" s="31" t="s">
        <v>13</v>
      </c>
      <c r="E184" s="32">
        <v>0.67638888888888893</v>
      </c>
      <c r="F184" s="33">
        <v>0.67638888888888893</v>
      </c>
      <c r="I184" s="173">
        <f t="shared" si="33"/>
        <v>0</v>
      </c>
      <c r="J184" s="2">
        <f t="shared" si="34"/>
        <v>23.999999999994159</v>
      </c>
      <c r="K184" s="173">
        <v>24</v>
      </c>
      <c r="L184" s="173">
        <v>36</v>
      </c>
      <c r="M184" s="38">
        <f t="shared" si="30"/>
        <v>1.022724</v>
      </c>
      <c r="N184" s="3">
        <f t="shared" si="35"/>
        <v>211.71654320987642</v>
      </c>
      <c r="O184" s="3">
        <v>211.71654320987642</v>
      </c>
      <c r="P184" s="4">
        <f t="shared" si="31"/>
        <v>3.5286090534979402</v>
      </c>
      <c r="Q184" s="173">
        <f t="shared" si="32"/>
        <v>381.71000000000004</v>
      </c>
      <c r="R184" s="173">
        <v>381.71000000000004</v>
      </c>
      <c r="S184" s="173">
        <v>13</v>
      </c>
      <c r="X184" s="4">
        <v>3.5286090534979402</v>
      </c>
      <c r="Y184" s="173">
        <v>381.71000000000004</v>
      </c>
      <c r="Z184" s="38">
        <v>1.022724</v>
      </c>
    </row>
    <row r="185" spans="2:26" x14ac:dyDescent="0.25">
      <c r="B185" s="173">
        <v>302312</v>
      </c>
      <c r="C185" s="30">
        <v>20045</v>
      </c>
      <c r="D185" s="31" t="s">
        <v>14</v>
      </c>
      <c r="E185" s="32">
        <v>0.67666666666666664</v>
      </c>
      <c r="F185" s="33">
        <v>0.67685185185185182</v>
      </c>
      <c r="I185" s="173">
        <f t="shared" si="33"/>
        <v>15.999999999999304</v>
      </c>
      <c r="J185" s="2">
        <f t="shared" si="34"/>
        <v>15.999999999999304</v>
      </c>
      <c r="K185" s="173">
        <v>16</v>
      </c>
      <c r="L185" s="173">
        <v>24.5</v>
      </c>
      <c r="M185" s="38">
        <f t="shared" si="30"/>
        <v>1.0440307499999999</v>
      </c>
      <c r="N185" s="3">
        <f t="shared" si="35"/>
        <v>227.71654320987642</v>
      </c>
      <c r="O185" s="3">
        <v>227.71654320987642</v>
      </c>
      <c r="P185" s="4">
        <f t="shared" si="31"/>
        <v>3.7952757201646068</v>
      </c>
      <c r="Q185" s="173">
        <f t="shared" si="32"/>
        <v>406.21000000000004</v>
      </c>
      <c r="R185" s="173">
        <v>406.21000000000004</v>
      </c>
      <c r="S185" s="173">
        <v>14</v>
      </c>
      <c r="X185" s="4">
        <v>3.7952757201646068</v>
      </c>
      <c r="Y185" s="173">
        <v>406.21000000000004</v>
      </c>
      <c r="Z185" s="38">
        <v>1.0440307499999999</v>
      </c>
    </row>
    <row r="186" spans="2:26" x14ac:dyDescent="0.25">
      <c r="B186" s="173">
        <v>302312</v>
      </c>
      <c r="C186" s="30">
        <v>20044</v>
      </c>
      <c r="D186" s="31" t="s">
        <v>180</v>
      </c>
      <c r="E186" s="32">
        <v>0.67685185185185182</v>
      </c>
      <c r="F186" s="33">
        <v>0.67690972222222223</v>
      </c>
      <c r="I186" s="173">
        <f t="shared" si="33"/>
        <v>5.000000000003979</v>
      </c>
      <c r="J186" s="2">
        <f t="shared" si="34"/>
        <v>5.000000000003979</v>
      </c>
      <c r="K186" s="173">
        <v>5</v>
      </c>
      <c r="L186" s="173">
        <v>15.67</v>
      </c>
      <c r="M186" s="38">
        <f t="shared" si="30"/>
        <v>2.1368113439999998</v>
      </c>
      <c r="N186" s="3">
        <f t="shared" si="35"/>
        <v>232.71654320987642</v>
      </c>
      <c r="O186" s="3">
        <v>232.71654320987642</v>
      </c>
      <c r="P186" s="4">
        <f t="shared" si="31"/>
        <v>3.8786090534979403</v>
      </c>
      <c r="Q186" s="173">
        <f t="shared" si="32"/>
        <v>421.88000000000005</v>
      </c>
      <c r="R186" s="173">
        <v>421.88000000000005</v>
      </c>
      <c r="S186" s="173">
        <v>15</v>
      </c>
      <c r="X186" s="4">
        <v>3.8786090534979403</v>
      </c>
      <c r="Y186" s="173">
        <v>421.88000000000005</v>
      </c>
      <c r="Z186" s="38">
        <v>2.1368113439999998</v>
      </c>
    </row>
    <row r="187" spans="2:26" x14ac:dyDescent="0.25">
      <c r="B187" s="173">
        <v>302312</v>
      </c>
      <c r="C187" s="30">
        <v>20059</v>
      </c>
      <c r="D187" s="31" t="s">
        <v>10</v>
      </c>
      <c r="E187" s="32">
        <v>0.67690972222222223</v>
      </c>
      <c r="F187" s="33">
        <v>0.67708333333333337</v>
      </c>
      <c r="I187" s="173">
        <f t="shared" si="33"/>
        <v>15.000000000002345</v>
      </c>
      <c r="J187" s="2">
        <f t="shared" si="34"/>
        <v>15.000000000002345</v>
      </c>
      <c r="K187" s="173">
        <v>15</v>
      </c>
      <c r="L187" s="173">
        <v>26</v>
      </c>
      <c r="M187" s="38">
        <f t="shared" si="30"/>
        <v>1.1818143999999999</v>
      </c>
      <c r="N187" s="3">
        <f t="shared" si="35"/>
        <v>247.71654320987642</v>
      </c>
      <c r="O187" s="3">
        <v>247.71654320987642</v>
      </c>
      <c r="P187" s="4">
        <f t="shared" si="31"/>
        <v>4.1286090534979403</v>
      </c>
      <c r="Q187" s="173">
        <f t="shared" si="32"/>
        <v>447.88000000000005</v>
      </c>
      <c r="R187" s="173">
        <v>447.88000000000005</v>
      </c>
      <c r="S187" s="173">
        <v>16</v>
      </c>
      <c r="X187" s="4">
        <v>4.1286090534979403</v>
      </c>
      <c r="Y187" s="173">
        <v>447.88000000000005</v>
      </c>
      <c r="Z187" s="38">
        <v>1.1818143999999999</v>
      </c>
    </row>
    <row r="188" spans="2:26" x14ac:dyDescent="0.25">
      <c r="B188" s="173">
        <v>302312</v>
      </c>
      <c r="C188" s="30">
        <v>20056</v>
      </c>
      <c r="D188" s="31" t="s">
        <v>9</v>
      </c>
      <c r="E188" s="32">
        <v>0.67708333333333337</v>
      </c>
      <c r="F188" s="33">
        <v>0.67708333333333337</v>
      </c>
      <c r="I188" s="173">
        <f t="shared" si="33"/>
        <v>0</v>
      </c>
      <c r="J188" s="2">
        <f t="shared" si="34"/>
        <v>10.999999999995325</v>
      </c>
      <c r="K188" s="173">
        <v>11</v>
      </c>
      <c r="L188" s="173">
        <v>28.08</v>
      </c>
      <c r="M188" s="38">
        <f t="shared" si="30"/>
        <v>1.740490298181818</v>
      </c>
      <c r="N188" s="3">
        <f t="shared" si="35"/>
        <v>258.71654320987642</v>
      </c>
      <c r="O188" s="3">
        <v>258.71654320987642</v>
      </c>
      <c r="P188" s="4">
        <f t="shared" si="31"/>
        <v>4.3119423868312738</v>
      </c>
      <c r="Q188" s="173">
        <f t="shared" si="32"/>
        <v>475.96000000000004</v>
      </c>
      <c r="R188" s="173">
        <v>475.96000000000004</v>
      </c>
      <c r="S188" s="173">
        <v>17</v>
      </c>
      <c r="X188" s="4">
        <v>4.3119423868312738</v>
      </c>
      <c r="Y188" s="173">
        <v>475.96000000000004</v>
      </c>
      <c r="Z188" s="38">
        <v>1.740490298181818</v>
      </c>
    </row>
    <row r="189" spans="2:26" x14ac:dyDescent="0.25">
      <c r="B189" s="173">
        <v>302312</v>
      </c>
      <c r="C189" s="30">
        <v>20052</v>
      </c>
      <c r="D189" s="31" t="s">
        <v>7</v>
      </c>
      <c r="E189" s="32">
        <v>0.67721064814814813</v>
      </c>
      <c r="F189" s="33">
        <v>0.6775810185185186</v>
      </c>
      <c r="I189" s="173">
        <f t="shared" si="33"/>
        <v>32.0000000000082</v>
      </c>
      <c r="J189" s="2">
        <f t="shared" si="34"/>
        <v>32.0000000000082</v>
      </c>
      <c r="K189" s="173">
        <v>32</v>
      </c>
      <c r="L189" s="173">
        <v>29.58</v>
      </c>
      <c r="M189" s="38">
        <f t="shared" si="30"/>
        <v>0.63025366499999991</v>
      </c>
      <c r="N189" s="3">
        <f t="shared" si="35"/>
        <v>290.71654320987642</v>
      </c>
      <c r="O189" s="3">
        <v>290.71654320987642</v>
      </c>
      <c r="P189" s="4">
        <f t="shared" si="31"/>
        <v>4.8452757201646071</v>
      </c>
      <c r="Q189" s="173">
        <f t="shared" si="32"/>
        <v>505.54</v>
      </c>
      <c r="R189" s="173">
        <v>505.54</v>
      </c>
      <c r="S189" s="173">
        <v>18</v>
      </c>
      <c r="X189" s="4">
        <v>4.8452757201646071</v>
      </c>
      <c r="Y189" s="173">
        <v>505.54</v>
      </c>
      <c r="Z189" s="38">
        <v>0.63025366499999991</v>
      </c>
    </row>
    <row r="190" spans="2:26" x14ac:dyDescent="0.25">
      <c r="B190" s="173">
        <v>302312</v>
      </c>
      <c r="C190" s="30">
        <v>20035</v>
      </c>
      <c r="D190" s="31" t="s">
        <v>8</v>
      </c>
      <c r="E190" s="32">
        <v>0.6775810185185186</v>
      </c>
      <c r="F190" s="33">
        <v>0.67776620370370377</v>
      </c>
      <c r="I190" s="173">
        <f t="shared" si="33"/>
        <v>15.999999999999304</v>
      </c>
      <c r="J190" s="2">
        <f t="shared" si="34"/>
        <v>15.999999999999304</v>
      </c>
      <c r="K190" s="173">
        <v>16</v>
      </c>
      <c r="L190" s="173">
        <v>23.79</v>
      </c>
      <c r="M190" s="38">
        <f t="shared" si="30"/>
        <v>1.013775165</v>
      </c>
      <c r="N190" s="3">
        <f t="shared" si="35"/>
        <v>306.71654320987642</v>
      </c>
      <c r="O190" s="3">
        <v>306.71654320987642</v>
      </c>
      <c r="P190" s="4">
        <f t="shared" si="31"/>
        <v>5.1119423868312737</v>
      </c>
      <c r="Q190" s="173">
        <f t="shared" si="32"/>
        <v>529.33000000000004</v>
      </c>
      <c r="R190" s="173">
        <v>529.33000000000004</v>
      </c>
      <c r="S190" s="173">
        <v>19</v>
      </c>
      <c r="X190" s="4">
        <v>5.1119423868312737</v>
      </c>
      <c r="Y190" s="173">
        <v>529.33000000000004</v>
      </c>
      <c r="Z190" s="38">
        <v>1.013775165</v>
      </c>
    </row>
    <row r="191" spans="2:26" x14ac:dyDescent="0.25">
      <c r="B191" s="173">
        <v>302312</v>
      </c>
      <c r="C191" s="30">
        <v>20037</v>
      </c>
      <c r="D191" s="31" t="s">
        <v>8</v>
      </c>
      <c r="E191" s="32">
        <v>0.67776620370370377</v>
      </c>
      <c r="F191" s="33">
        <v>0.67776620370370377</v>
      </c>
      <c r="I191" s="173">
        <f t="shared" si="33"/>
        <v>0</v>
      </c>
      <c r="J191" s="2">
        <f t="shared" si="34"/>
        <v>15.000000000002345</v>
      </c>
      <c r="K191" s="173">
        <v>15</v>
      </c>
      <c r="L191" s="173">
        <v>35.17</v>
      </c>
      <c r="M191" s="38">
        <f t="shared" si="30"/>
        <v>1.5986312480000002</v>
      </c>
      <c r="N191" s="3">
        <f t="shared" si="35"/>
        <v>321.71654320987642</v>
      </c>
      <c r="O191" s="3">
        <v>321.71654320987642</v>
      </c>
      <c r="P191" s="4">
        <f t="shared" si="31"/>
        <v>5.3619423868312737</v>
      </c>
      <c r="Q191" s="173">
        <f t="shared" si="32"/>
        <v>564.5</v>
      </c>
      <c r="R191" s="173">
        <v>564.5</v>
      </c>
      <c r="S191" s="173">
        <v>20</v>
      </c>
      <c r="X191" s="4">
        <v>5.3619423868312737</v>
      </c>
      <c r="Y191" s="173">
        <v>564.5</v>
      </c>
      <c r="Z191" s="38">
        <v>1.5986312480000002</v>
      </c>
    </row>
    <row r="192" spans="2:26" x14ac:dyDescent="0.25">
      <c r="B192" s="173">
        <v>302312</v>
      </c>
      <c r="C192" s="30">
        <v>20050</v>
      </c>
      <c r="D192" s="31" t="s">
        <v>12</v>
      </c>
      <c r="E192" s="32">
        <v>0.67793981481481491</v>
      </c>
      <c r="F192" s="33">
        <v>0.67811342592592594</v>
      </c>
      <c r="I192" s="173">
        <f t="shared" si="33"/>
        <v>14.999999999992752</v>
      </c>
      <c r="J192" s="2">
        <f t="shared" si="34"/>
        <v>14.999999999992752</v>
      </c>
      <c r="K192" s="173">
        <v>15</v>
      </c>
      <c r="L192" s="173">
        <v>27.25</v>
      </c>
      <c r="M192" s="38">
        <f t="shared" si="30"/>
        <v>1.2386324</v>
      </c>
      <c r="N192" s="3">
        <f t="shared" si="35"/>
        <v>336.71654320987642</v>
      </c>
      <c r="O192" s="3">
        <v>336.71654320987642</v>
      </c>
      <c r="P192" s="4">
        <f t="shared" si="31"/>
        <v>5.6119423868312737</v>
      </c>
      <c r="Q192" s="173">
        <f t="shared" si="32"/>
        <v>591.75</v>
      </c>
      <c r="R192" s="173">
        <v>591.75</v>
      </c>
      <c r="S192" s="173">
        <v>21</v>
      </c>
      <c r="X192" s="4">
        <v>5.6119423868312737</v>
      </c>
      <c r="Y192" s="173">
        <v>591.75</v>
      </c>
      <c r="Z192" s="38">
        <v>1.2386324</v>
      </c>
    </row>
    <row r="193" spans="1:37" x14ac:dyDescent="0.25">
      <c r="B193" s="173">
        <v>302312</v>
      </c>
      <c r="C193" s="30">
        <v>20049</v>
      </c>
      <c r="D193" s="31" t="s">
        <v>13</v>
      </c>
      <c r="E193" s="32">
        <v>0.67811342592592594</v>
      </c>
      <c r="F193" s="33">
        <v>0.67839120370370365</v>
      </c>
      <c r="I193" s="173">
        <f t="shared" si="33"/>
        <v>23.999999999994159</v>
      </c>
      <c r="J193" s="2">
        <f t="shared" si="34"/>
        <v>23.999999999994159</v>
      </c>
      <c r="K193" s="173">
        <v>24</v>
      </c>
      <c r="L193" s="173">
        <v>36</v>
      </c>
      <c r="M193" s="38">
        <f t="shared" si="30"/>
        <v>1.022724</v>
      </c>
      <c r="N193" s="3">
        <f t="shared" si="35"/>
        <v>360.71654320987642</v>
      </c>
      <c r="O193" s="3">
        <v>360.71654320987642</v>
      </c>
      <c r="P193" s="4">
        <f t="shared" si="31"/>
        <v>6.011942386831274</v>
      </c>
      <c r="Q193" s="173">
        <f t="shared" si="32"/>
        <v>627.75</v>
      </c>
      <c r="R193" s="173">
        <v>627.75</v>
      </c>
      <c r="S193" s="173">
        <v>22</v>
      </c>
      <c r="X193" s="4">
        <v>6.011942386831274</v>
      </c>
      <c r="Y193" s="173">
        <v>627.75</v>
      </c>
      <c r="Z193" s="38">
        <v>1.022724</v>
      </c>
    </row>
    <row r="194" spans="1:37" x14ac:dyDescent="0.25">
      <c r="B194" s="173">
        <v>302312</v>
      </c>
      <c r="C194" s="30">
        <v>20045</v>
      </c>
      <c r="D194" s="31" t="s">
        <v>14</v>
      </c>
      <c r="E194" s="32">
        <v>0.67839120370370365</v>
      </c>
      <c r="F194" s="33">
        <v>0.67854166666666671</v>
      </c>
      <c r="I194" s="173">
        <f t="shared" si="33"/>
        <v>13.000000000008427</v>
      </c>
      <c r="J194" s="2">
        <f t="shared" si="34"/>
        <v>13.000000000008427</v>
      </c>
      <c r="K194" s="173">
        <v>13</v>
      </c>
      <c r="L194" s="173">
        <v>24.5</v>
      </c>
      <c r="M194" s="38">
        <f t="shared" si="30"/>
        <v>1.284960923076923</v>
      </c>
      <c r="N194" s="3">
        <f t="shared" si="35"/>
        <v>373.71654320987642</v>
      </c>
      <c r="O194" s="3">
        <v>373.71654320987642</v>
      </c>
      <c r="P194" s="4">
        <f t="shared" si="31"/>
        <v>6.2286090534979399</v>
      </c>
      <c r="Q194" s="173">
        <f t="shared" si="32"/>
        <v>652.25</v>
      </c>
      <c r="R194" s="173">
        <v>652.25</v>
      </c>
      <c r="S194" s="173">
        <v>23</v>
      </c>
      <c r="X194" s="4">
        <v>6.2286090534979399</v>
      </c>
      <c r="Y194" s="173">
        <v>652.25</v>
      </c>
      <c r="Z194" s="38">
        <v>1.284960923076923</v>
      </c>
    </row>
    <row r="195" spans="1:37" x14ac:dyDescent="0.25">
      <c r="B195" s="173">
        <v>302312</v>
      </c>
      <c r="C195" s="30">
        <v>20044</v>
      </c>
      <c r="D195" s="31" t="s">
        <v>180</v>
      </c>
      <c r="E195" s="32">
        <v>0.67854166666666671</v>
      </c>
      <c r="F195" s="33">
        <v>0.67854166666666671</v>
      </c>
      <c r="I195" s="173">
        <f t="shared" si="33"/>
        <v>0</v>
      </c>
      <c r="J195" s="2">
        <f t="shared" si="34"/>
        <v>5.000000000003979</v>
      </c>
      <c r="K195" s="173">
        <v>5</v>
      </c>
      <c r="L195" s="173">
        <v>15.67</v>
      </c>
      <c r="M195" s="38">
        <f t="shared" si="30"/>
        <v>2.1368113439999998</v>
      </c>
      <c r="N195" s="3">
        <f t="shared" si="35"/>
        <v>378.71654320987642</v>
      </c>
      <c r="O195" s="3">
        <v>378.71654320987642</v>
      </c>
      <c r="P195" s="4">
        <f t="shared" si="31"/>
        <v>6.3119423868312738</v>
      </c>
      <c r="Q195" s="173">
        <f t="shared" si="32"/>
        <v>667.92</v>
      </c>
      <c r="R195" s="173">
        <v>667.92</v>
      </c>
      <c r="S195" s="173">
        <v>24</v>
      </c>
      <c r="X195" s="4">
        <v>6.3119423868312738</v>
      </c>
      <c r="Y195" s="173">
        <v>667.92</v>
      </c>
      <c r="Z195" s="38">
        <v>2.1368113439999998</v>
      </c>
    </row>
    <row r="196" spans="1:37" x14ac:dyDescent="0.25">
      <c r="B196" s="173">
        <v>302312</v>
      </c>
      <c r="C196" s="30">
        <v>20059</v>
      </c>
      <c r="D196" s="31" t="s">
        <v>10</v>
      </c>
      <c r="E196" s="32">
        <v>0.67859953703703713</v>
      </c>
      <c r="F196" s="33">
        <v>0.67874999999999996</v>
      </c>
      <c r="I196" s="173">
        <f t="shared" si="33"/>
        <v>12.999999999989242</v>
      </c>
      <c r="J196" s="2">
        <f t="shared" si="34"/>
        <v>12.999999999989242</v>
      </c>
      <c r="K196" s="173">
        <v>13</v>
      </c>
      <c r="L196" s="173">
        <v>26</v>
      </c>
      <c r="M196" s="38">
        <f t="shared" si="30"/>
        <v>1.363632</v>
      </c>
      <c r="N196" s="3">
        <f t="shared" si="35"/>
        <v>391.71654320987642</v>
      </c>
      <c r="O196" s="3">
        <v>391.71654320987642</v>
      </c>
      <c r="P196" s="4">
        <f t="shared" si="31"/>
        <v>6.5286090534979406</v>
      </c>
      <c r="Q196" s="173">
        <f t="shared" si="32"/>
        <v>693.92</v>
      </c>
      <c r="R196" s="173">
        <v>693.92</v>
      </c>
      <c r="S196" s="173">
        <v>25</v>
      </c>
      <c r="X196" s="4">
        <v>6.5286090534979406</v>
      </c>
      <c r="Y196" s="173">
        <v>693.92</v>
      </c>
      <c r="Z196" s="38">
        <v>1.363632</v>
      </c>
    </row>
    <row r="197" spans="1:37" x14ac:dyDescent="0.25">
      <c r="B197" s="173">
        <v>302312</v>
      </c>
      <c r="C197" s="30">
        <v>20056</v>
      </c>
      <c r="D197" s="31" t="s">
        <v>9</v>
      </c>
      <c r="E197" s="32">
        <v>0.67874999999999996</v>
      </c>
      <c r="F197" s="33">
        <v>0.67887731481481473</v>
      </c>
      <c r="I197" s="173">
        <f t="shared" si="33"/>
        <v>10.999999999995325</v>
      </c>
      <c r="J197" s="2">
        <f t="shared" si="34"/>
        <v>10.999999999995325</v>
      </c>
      <c r="K197" s="173">
        <v>11</v>
      </c>
      <c r="L197" s="173">
        <v>28.08</v>
      </c>
      <c r="M197" s="38">
        <f t="shared" si="30"/>
        <v>1.740490298181818</v>
      </c>
      <c r="N197" s="3">
        <f t="shared" si="35"/>
        <v>402.71654320987642</v>
      </c>
      <c r="O197" s="3">
        <v>402.71654320987642</v>
      </c>
      <c r="P197" s="4">
        <f t="shared" si="31"/>
        <v>6.7119423868312733</v>
      </c>
      <c r="Q197" s="173">
        <f t="shared" si="32"/>
        <v>722</v>
      </c>
      <c r="R197" s="173">
        <v>722</v>
      </c>
      <c r="S197" s="173">
        <v>26</v>
      </c>
      <c r="X197" s="4">
        <v>6.7119423868312733</v>
      </c>
      <c r="Y197" s="173">
        <v>722</v>
      </c>
      <c r="Z197" s="38">
        <v>1.740490298181818</v>
      </c>
    </row>
    <row r="198" spans="1:37" x14ac:dyDescent="0.25">
      <c r="B198" s="173">
        <v>302312</v>
      </c>
      <c r="C198" s="34">
        <v>20052</v>
      </c>
      <c r="D198" s="35" t="s">
        <v>7</v>
      </c>
      <c r="E198" s="36">
        <v>0.67887731481481473</v>
      </c>
      <c r="F198" s="37">
        <v>0.67905092592592586</v>
      </c>
      <c r="I198" s="173">
        <f>(F198-E198)*86400</f>
        <v>15.000000000002345</v>
      </c>
      <c r="J198" s="53">
        <f>L198*J197/L197</f>
        <v>4.3091168091149781</v>
      </c>
      <c r="K198" s="38">
        <v>4.3091168091149781</v>
      </c>
      <c r="L198" s="173">
        <v>11</v>
      </c>
      <c r="M198" s="38">
        <f t="shared" si="30"/>
        <v>1.7404902981825578</v>
      </c>
      <c r="N198" s="3">
        <f t="shared" si="35"/>
        <v>407.0256600189914</v>
      </c>
      <c r="O198" s="3">
        <v>407.0256600189914</v>
      </c>
      <c r="P198" s="4">
        <f t="shared" si="31"/>
        <v>6.783761000316523</v>
      </c>
      <c r="Q198" s="173">
        <f t="shared" si="32"/>
        <v>733</v>
      </c>
      <c r="R198" s="173">
        <v>733</v>
      </c>
      <c r="X198" s="4">
        <v>6.783761000316523</v>
      </c>
      <c r="Y198" s="173">
        <v>733</v>
      </c>
      <c r="Z198" s="38">
        <v>1.7404902981825578</v>
      </c>
      <c r="AC198" s="483">
        <v>302312</v>
      </c>
      <c r="AD198" s="483">
        <v>20053</v>
      </c>
      <c r="AE198" s="485">
        <v>42625</v>
      </c>
      <c r="AF198" s="483">
        <v>3</v>
      </c>
      <c r="AG198" s="483">
        <v>733</v>
      </c>
      <c r="AH198" s="381">
        <v>0.67413194444444446</v>
      </c>
      <c r="AI198" s="489" t="s">
        <v>823</v>
      </c>
      <c r="AJ198" s="489">
        <v>1.7878050000000001</v>
      </c>
      <c r="AK198" s="381">
        <v>0.67887731481481473</v>
      </c>
    </row>
    <row r="199" spans="1:37" x14ac:dyDescent="0.25">
      <c r="B199" s="173">
        <v>302312</v>
      </c>
      <c r="C199" s="183">
        <v>20053</v>
      </c>
      <c r="D199" s="173" t="s">
        <v>609</v>
      </c>
      <c r="E199" s="1">
        <v>0.67905092592592586</v>
      </c>
      <c r="F199" s="1">
        <v>0.67905092592592586</v>
      </c>
      <c r="G199" s="173" t="s">
        <v>566</v>
      </c>
      <c r="H199" s="173" t="s">
        <v>566</v>
      </c>
      <c r="M199" s="38">
        <f>AVERAGE(M173:M197)</f>
        <v>1.4158823775166964</v>
      </c>
    </row>
    <row r="202" spans="1:37" x14ac:dyDescent="0.25">
      <c r="A202" s="40">
        <v>42626</v>
      </c>
      <c r="B202" s="173">
        <v>302312</v>
      </c>
      <c r="C202" s="26">
        <v>20052</v>
      </c>
      <c r="D202" s="27" t="s">
        <v>7</v>
      </c>
      <c r="E202" s="28">
        <v>0.27988425925925925</v>
      </c>
      <c r="F202" s="29">
        <v>0.28008101851851852</v>
      </c>
      <c r="I202" s="173">
        <f>(F202-E202)*86400</f>
        <v>17.000000000001059</v>
      </c>
      <c r="J202" s="2">
        <f>L202*J203/L203</f>
        <v>8.2577777777768677</v>
      </c>
      <c r="K202" s="3">
        <v>8.2577777777768677</v>
      </c>
      <c r="L202" s="173">
        <v>18.579999999999998</v>
      </c>
      <c r="M202" s="38">
        <f t="shared" ref="M202:M219" si="36">L202/K202*0.0113636*60</f>
        <v>1.534086000000169</v>
      </c>
      <c r="N202" s="3">
        <f>K202</f>
        <v>8.2577777777768677</v>
      </c>
      <c r="O202" s="3">
        <v>8.2577777777768677</v>
      </c>
      <c r="P202" s="4">
        <f t="shared" ref="P202:P219" si="37">O202/60</f>
        <v>0.13762962962961447</v>
      </c>
      <c r="Q202" s="173">
        <f>L202</f>
        <v>18.579999999999998</v>
      </c>
      <c r="R202" s="173">
        <v>18.579999999999998</v>
      </c>
      <c r="S202" s="173">
        <v>1</v>
      </c>
      <c r="X202" s="4">
        <v>0.13762962962961447</v>
      </c>
      <c r="Y202" s="173">
        <v>18.579999999999998</v>
      </c>
      <c r="Z202" s="38">
        <v>1.534086000000169</v>
      </c>
    </row>
    <row r="203" spans="1:37" x14ac:dyDescent="0.25">
      <c r="B203" s="173">
        <v>302312</v>
      </c>
      <c r="C203" s="30">
        <v>20035</v>
      </c>
      <c r="D203" s="31" t="s">
        <v>8</v>
      </c>
      <c r="E203" s="32">
        <v>0.28008101851851852</v>
      </c>
      <c r="F203" s="33">
        <v>0.28008101851851852</v>
      </c>
      <c r="I203" s="173">
        <f>(F203-E203)*86400</f>
        <v>0</v>
      </c>
      <c r="J203" s="2">
        <f>(E204-E203)*86400</f>
        <v>17.999999999998018</v>
      </c>
      <c r="K203" s="173">
        <v>18</v>
      </c>
      <c r="L203" s="173">
        <v>40.5</v>
      </c>
      <c r="M203" s="38">
        <f t="shared" si="36"/>
        <v>1.5340860000000001</v>
      </c>
      <c r="N203" s="3">
        <f>N202+K203</f>
        <v>26.257777777776866</v>
      </c>
      <c r="O203" s="3">
        <v>26.257777777776866</v>
      </c>
      <c r="P203" s="4">
        <f t="shared" si="37"/>
        <v>0.43762962962961444</v>
      </c>
      <c r="Q203" s="173">
        <f t="shared" ref="Q203:Q219" si="38">Q202+L203</f>
        <v>59.08</v>
      </c>
      <c r="R203" s="173">
        <v>59.08</v>
      </c>
      <c r="S203" s="173">
        <v>2</v>
      </c>
      <c r="X203" s="4">
        <v>0.43762962962961444</v>
      </c>
      <c r="Y203" s="173">
        <v>59.08</v>
      </c>
      <c r="Z203" s="38">
        <v>1.5340860000000001</v>
      </c>
    </row>
    <row r="204" spans="1:37" x14ac:dyDescent="0.25">
      <c r="B204" s="173">
        <v>302312</v>
      </c>
      <c r="C204" s="30">
        <v>20030</v>
      </c>
      <c r="D204" s="31" t="s">
        <v>6</v>
      </c>
      <c r="E204" s="32">
        <v>0.28028935185185183</v>
      </c>
      <c r="F204" s="33">
        <v>0.28046296296296297</v>
      </c>
      <c r="I204" s="173">
        <f t="shared" ref="I204:I218" si="39">(F204-E204)*86400</f>
        <v>15.000000000002345</v>
      </c>
      <c r="J204" s="2">
        <f t="shared" ref="J204:J218" si="40">(E205-E204)*86400</f>
        <v>15.000000000002345</v>
      </c>
      <c r="K204" s="173">
        <v>15</v>
      </c>
      <c r="L204" s="173">
        <v>30.75</v>
      </c>
      <c r="M204" s="38">
        <f t="shared" si="36"/>
        <v>1.3977227999999999</v>
      </c>
      <c r="N204" s="3">
        <f t="shared" ref="N204:N219" si="41">N203+K204</f>
        <v>41.257777777776866</v>
      </c>
      <c r="O204" s="3">
        <v>41.257777777776866</v>
      </c>
      <c r="P204" s="4">
        <f t="shared" si="37"/>
        <v>0.68762962962961438</v>
      </c>
      <c r="Q204" s="173">
        <f t="shared" si="38"/>
        <v>89.83</v>
      </c>
      <c r="R204" s="173">
        <v>89.83</v>
      </c>
      <c r="S204" s="173">
        <v>3</v>
      </c>
      <c r="X204" s="4">
        <v>0.68762962962961438</v>
      </c>
      <c r="Y204" s="173">
        <v>89.83</v>
      </c>
      <c r="Z204" s="38">
        <v>1.3977227999999999</v>
      </c>
    </row>
    <row r="205" spans="1:37" x14ac:dyDescent="0.25">
      <c r="B205" s="173">
        <v>302312</v>
      </c>
      <c r="C205" s="30">
        <v>20017</v>
      </c>
      <c r="D205" s="31" t="s">
        <v>5</v>
      </c>
      <c r="E205" s="32">
        <v>0.28046296296296297</v>
      </c>
      <c r="F205" s="33">
        <v>0.28057870370370369</v>
      </c>
      <c r="I205" s="173">
        <f t="shared" si="39"/>
        <v>9.9999999999983658</v>
      </c>
      <c r="J205" s="2">
        <f t="shared" si="40"/>
        <v>9.9999999999983658</v>
      </c>
      <c r="K205" s="173">
        <v>10</v>
      </c>
      <c r="L205" s="173">
        <v>26.33</v>
      </c>
      <c r="M205" s="38">
        <f t="shared" si="36"/>
        <v>1.7952215279999999</v>
      </c>
      <c r="N205" s="3">
        <f t="shared" si="41"/>
        <v>51.257777777776866</v>
      </c>
      <c r="O205" s="3">
        <v>51.257777777776866</v>
      </c>
      <c r="P205" s="4">
        <f t="shared" si="37"/>
        <v>0.85429629629628112</v>
      </c>
      <c r="Q205" s="173">
        <f t="shared" si="38"/>
        <v>116.16</v>
      </c>
      <c r="R205" s="173">
        <v>116.16</v>
      </c>
      <c r="S205" s="173">
        <v>4</v>
      </c>
      <c r="X205" s="4">
        <v>0.85429629629628112</v>
      </c>
      <c r="Y205" s="173">
        <v>116.16</v>
      </c>
      <c r="Z205" s="38">
        <v>1.7952215279999999</v>
      </c>
    </row>
    <row r="206" spans="1:37" x14ac:dyDescent="0.25">
      <c r="B206" s="173">
        <v>302312</v>
      </c>
      <c r="C206" s="30">
        <v>20021</v>
      </c>
      <c r="D206" s="31" t="s">
        <v>0</v>
      </c>
      <c r="E206" s="32">
        <v>0.28057870370370369</v>
      </c>
      <c r="F206" s="33">
        <v>0.28070601851851851</v>
      </c>
      <c r="I206" s="173">
        <f t="shared" si="39"/>
        <v>11.000000000000121</v>
      </c>
      <c r="J206" s="2">
        <f t="shared" si="40"/>
        <v>11.000000000000121</v>
      </c>
      <c r="K206" s="173">
        <v>11</v>
      </c>
      <c r="L206" s="173">
        <v>26.92</v>
      </c>
      <c r="M206" s="38">
        <f t="shared" si="36"/>
        <v>1.6685897018181817</v>
      </c>
      <c r="N206" s="3">
        <f t="shared" si="41"/>
        <v>62.257777777776866</v>
      </c>
      <c r="O206" s="3">
        <v>62.257777777776866</v>
      </c>
      <c r="P206" s="4">
        <f t="shared" si="37"/>
        <v>1.0376296296296144</v>
      </c>
      <c r="Q206" s="173">
        <f t="shared" si="38"/>
        <v>143.07999999999998</v>
      </c>
      <c r="R206" s="173">
        <v>143.07999999999998</v>
      </c>
      <c r="S206" s="173">
        <v>5</v>
      </c>
      <c r="X206" s="4">
        <v>1.0376296296296144</v>
      </c>
      <c r="Y206" s="173">
        <v>143.07999999999998</v>
      </c>
      <c r="Z206" s="38">
        <v>1.6685897018181817</v>
      </c>
    </row>
    <row r="207" spans="1:37" x14ac:dyDescent="0.25">
      <c r="B207" s="173">
        <v>302312</v>
      </c>
      <c r="C207" s="30">
        <v>20010</v>
      </c>
      <c r="D207" s="31" t="s">
        <v>1</v>
      </c>
      <c r="E207" s="32">
        <v>0.28070601851851851</v>
      </c>
      <c r="F207" s="33">
        <v>0.28070601851851851</v>
      </c>
      <c r="I207" s="173">
        <f t="shared" si="39"/>
        <v>0</v>
      </c>
      <c r="J207" s="2">
        <f t="shared" si="40"/>
        <v>26.000000000002466</v>
      </c>
      <c r="K207" s="173">
        <v>26</v>
      </c>
      <c r="L207" s="173">
        <v>31.17</v>
      </c>
      <c r="M207" s="38">
        <f t="shared" si="36"/>
        <v>0.81739248923076924</v>
      </c>
      <c r="N207" s="3">
        <f t="shared" si="41"/>
        <v>88.257777777776866</v>
      </c>
      <c r="O207" s="3">
        <v>88.257777777776866</v>
      </c>
      <c r="P207" s="4">
        <f t="shared" si="37"/>
        <v>1.4709629629629477</v>
      </c>
      <c r="Q207" s="173">
        <f t="shared" si="38"/>
        <v>174.25</v>
      </c>
      <c r="R207" s="173">
        <v>174.25</v>
      </c>
      <c r="S207" s="173">
        <v>6</v>
      </c>
      <c r="X207" s="4">
        <v>1.4709629629629477</v>
      </c>
      <c r="Y207" s="173">
        <v>174.25</v>
      </c>
      <c r="Z207" s="38">
        <v>0.81739248923076924</v>
      </c>
    </row>
    <row r="208" spans="1:37" x14ac:dyDescent="0.25">
      <c r="B208" s="173">
        <v>302312</v>
      </c>
      <c r="C208" s="30">
        <v>20004</v>
      </c>
      <c r="D208" s="31" t="s">
        <v>2</v>
      </c>
      <c r="E208" s="32">
        <v>0.28100694444444446</v>
      </c>
      <c r="F208" s="33">
        <v>0.28122685185185187</v>
      </c>
      <c r="I208" s="173">
        <f t="shared" si="39"/>
        <v>18.999999999999773</v>
      </c>
      <c r="J208" s="2">
        <f t="shared" si="40"/>
        <v>18.999999999999773</v>
      </c>
      <c r="K208" s="173">
        <v>19</v>
      </c>
      <c r="L208" s="173">
        <v>26.5</v>
      </c>
      <c r="M208" s="38">
        <f t="shared" si="36"/>
        <v>0.95095389473684211</v>
      </c>
      <c r="N208" s="3">
        <f t="shared" si="41"/>
        <v>107.25777777777687</v>
      </c>
      <c r="O208" s="3">
        <v>107.25777777777687</v>
      </c>
      <c r="P208" s="4">
        <f t="shared" si="37"/>
        <v>1.7876296296296144</v>
      </c>
      <c r="Q208" s="173">
        <f t="shared" si="38"/>
        <v>200.75</v>
      </c>
      <c r="R208" s="173">
        <v>200.75</v>
      </c>
      <c r="S208" s="173">
        <v>7</v>
      </c>
      <c r="X208" s="4">
        <v>1.7876296296296144</v>
      </c>
      <c r="Y208" s="173">
        <v>200.75</v>
      </c>
      <c r="Z208" s="38">
        <v>0.95095389473684211</v>
      </c>
    </row>
    <row r="209" spans="2:37" x14ac:dyDescent="0.25">
      <c r="B209" s="173">
        <v>302312</v>
      </c>
      <c r="C209" s="30">
        <v>20013</v>
      </c>
      <c r="D209" s="31" t="s">
        <v>36</v>
      </c>
      <c r="E209" s="32">
        <v>0.28122685185185187</v>
      </c>
      <c r="F209" s="33">
        <v>0.28136574074074078</v>
      </c>
      <c r="I209" s="173">
        <f t="shared" si="39"/>
        <v>12.000000000001876</v>
      </c>
      <c r="J209" s="2">
        <f t="shared" si="40"/>
        <v>12.000000000001876</v>
      </c>
      <c r="K209" s="173">
        <v>12</v>
      </c>
      <c r="L209" s="173">
        <v>28.58</v>
      </c>
      <c r="M209" s="38">
        <f t="shared" si="36"/>
        <v>1.6238584399999998</v>
      </c>
      <c r="N209" s="3">
        <f t="shared" si="41"/>
        <v>119.25777777777687</v>
      </c>
      <c r="O209" s="3">
        <v>119.25777777777687</v>
      </c>
      <c r="P209" s="4">
        <f t="shared" si="37"/>
        <v>1.9876296296296145</v>
      </c>
      <c r="Q209" s="173">
        <f t="shared" si="38"/>
        <v>229.32999999999998</v>
      </c>
      <c r="R209" s="173">
        <v>229.32999999999998</v>
      </c>
      <c r="S209" s="173">
        <v>8</v>
      </c>
      <c r="X209" s="4">
        <v>1.9876296296296145</v>
      </c>
      <c r="Y209" s="173">
        <v>229.32999999999998</v>
      </c>
      <c r="Z209" s="38">
        <v>1.6238584399999998</v>
      </c>
    </row>
    <row r="210" spans="2:37" x14ac:dyDescent="0.25">
      <c r="B210" s="173">
        <v>302312</v>
      </c>
      <c r="C210" s="30">
        <v>20015</v>
      </c>
      <c r="D210" s="31" t="s">
        <v>37</v>
      </c>
      <c r="E210" s="32">
        <v>0.28136574074074078</v>
      </c>
      <c r="F210" s="33">
        <v>0.28151620370370373</v>
      </c>
      <c r="I210" s="173">
        <f t="shared" si="39"/>
        <v>12.999999999998835</v>
      </c>
      <c r="J210" s="2">
        <f t="shared" si="40"/>
        <v>12.999999999998835</v>
      </c>
      <c r="K210" s="173">
        <v>13</v>
      </c>
      <c r="L210" s="173">
        <v>28.42</v>
      </c>
      <c r="M210" s="38">
        <f t="shared" si="36"/>
        <v>1.4905546707692308</v>
      </c>
      <c r="N210" s="3">
        <f t="shared" si="41"/>
        <v>132.25777777777688</v>
      </c>
      <c r="O210" s="3">
        <v>132.25777777777688</v>
      </c>
      <c r="P210" s="4">
        <f t="shared" si="37"/>
        <v>2.2042962962962815</v>
      </c>
      <c r="Q210" s="173">
        <f t="shared" si="38"/>
        <v>257.75</v>
      </c>
      <c r="R210" s="173">
        <v>257.75</v>
      </c>
      <c r="S210" s="173">
        <v>9</v>
      </c>
      <c r="X210" s="4">
        <v>2.2042962962962815</v>
      </c>
      <c r="Y210" s="173">
        <v>257.75</v>
      </c>
      <c r="Z210" s="38">
        <v>1.4905546707692308</v>
      </c>
    </row>
    <row r="211" spans="2:37" x14ac:dyDescent="0.25">
      <c r="B211" s="173">
        <v>302312</v>
      </c>
      <c r="C211" s="30">
        <v>20025</v>
      </c>
      <c r="D211" s="31" t="s">
        <v>39</v>
      </c>
      <c r="E211" s="32">
        <v>0.28151620370370373</v>
      </c>
      <c r="F211" s="33">
        <v>0.28151620370370373</v>
      </c>
      <c r="I211" s="173">
        <f t="shared" si="39"/>
        <v>0</v>
      </c>
      <c r="J211" s="2">
        <f t="shared" si="40"/>
        <v>3.000000000000469</v>
      </c>
      <c r="K211" s="173">
        <v>3</v>
      </c>
      <c r="L211" s="173">
        <v>26.67</v>
      </c>
      <c r="M211" s="38">
        <f t="shared" si="36"/>
        <v>6.0613442400000004</v>
      </c>
      <c r="N211" s="3">
        <f t="shared" si="41"/>
        <v>135.25777777777688</v>
      </c>
      <c r="O211" s="3">
        <v>135.25777777777688</v>
      </c>
      <c r="P211" s="4">
        <f t="shared" si="37"/>
        <v>2.2542962962962814</v>
      </c>
      <c r="Q211" s="173">
        <f t="shared" si="38"/>
        <v>284.42</v>
      </c>
      <c r="R211" s="173">
        <v>284.42</v>
      </c>
      <c r="S211" s="173">
        <v>10</v>
      </c>
      <c r="X211" s="4">
        <v>2.2542962962962814</v>
      </c>
      <c r="Y211" s="173">
        <v>284.42</v>
      </c>
      <c r="Z211" s="38">
        <v>6.0613442400000004</v>
      </c>
    </row>
    <row r="212" spans="2:37" x14ac:dyDescent="0.25">
      <c r="B212" s="173">
        <v>302312</v>
      </c>
      <c r="C212" s="30">
        <v>20027</v>
      </c>
      <c r="D212" s="31" t="s">
        <v>38</v>
      </c>
      <c r="E212" s="32">
        <v>0.28155092592592595</v>
      </c>
      <c r="F212" s="33">
        <v>0.28180555555555559</v>
      </c>
      <c r="I212" s="173">
        <f t="shared" si="39"/>
        <v>22.000000000000242</v>
      </c>
      <c r="J212" s="2">
        <f t="shared" si="40"/>
        <v>22.000000000000242</v>
      </c>
      <c r="K212" s="173">
        <v>22</v>
      </c>
      <c r="L212" s="173">
        <v>34.04</v>
      </c>
      <c r="M212" s="38">
        <f t="shared" si="36"/>
        <v>1.0549553018181816</v>
      </c>
      <c r="N212" s="3">
        <f t="shared" si="41"/>
        <v>157.25777777777688</v>
      </c>
      <c r="O212" s="3">
        <v>157.25777777777688</v>
      </c>
      <c r="P212" s="4">
        <f t="shared" si="37"/>
        <v>2.6209629629629481</v>
      </c>
      <c r="Q212" s="173">
        <f t="shared" si="38"/>
        <v>318.46000000000004</v>
      </c>
      <c r="R212" s="173">
        <v>318.46000000000004</v>
      </c>
      <c r="S212" s="173">
        <v>11</v>
      </c>
      <c r="X212" s="4">
        <v>2.6209629629629481</v>
      </c>
      <c r="Y212" s="173">
        <v>318.46000000000004</v>
      </c>
      <c r="Z212" s="38">
        <v>1.0549553018181816</v>
      </c>
    </row>
    <row r="213" spans="2:37" x14ac:dyDescent="0.25">
      <c r="B213" s="173">
        <v>302312</v>
      </c>
      <c r="C213" s="30">
        <v>20050</v>
      </c>
      <c r="D213" s="31" t="s">
        <v>12</v>
      </c>
      <c r="E213" s="32">
        <v>0.28180555555555559</v>
      </c>
      <c r="F213" s="33">
        <v>0.28189814814814812</v>
      </c>
      <c r="I213" s="173">
        <f t="shared" si="39"/>
        <v>7.9999999999948557</v>
      </c>
      <c r="J213" s="2">
        <f t="shared" si="40"/>
        <v>7.9999999999948557</v>
      </c>
      <c r="K213" s="173">
        <v>8</v>
      </c>
      <c r="L213" s="173">
        <v>27.25</v>
      </c>
      <c r="M213" s="38">
        <f t="shared" si="36"/>
        <v>2.3224357499999999</v>
      </c>
      <c r="N213" s="3">
        <f t="shared" si="41"/>
        <v>165.25777777777688</v>
      </c>
      <c r="O213" s="3">
        <v>165.25777777777688</v>
      </c>
      <c r="P213" s="4">
        <f t="shared" si="37"/>
        <v>2.7542962962962814</v>
      </c>
      <c r="Q213" s="173">
        <f t="shared" si="38"/>
        <v>345.71000000000004</v>
      </c>
      <c r="R213" s="173">
        <v>345.71000000000004</v>
      </c>
      <c r="S213" s="173">
        <v>12</v>
      </c>
      <c r="X213" s="4">
        <v>2.7542962962962814</v>
      </c>
      <c r="Y213" s="173">
        <v>345.71000000000004</v>
      </c>
      <c r="Z213" s="38">
        <v>2.3224357499999999</v>
      </c>
    </row>
    <row r="214" spans="2:37" x14ac:dyDescent="0.25">
      <c r="B214" s="173">
        <v>302312</v>
      </c>
      <c r="C214" s="30">
        <v>20049</v>
      </c>
      <c r="D214" s="31" t="s">
        <v>13</v>
      </c>
      <c r="E214" s="32">
        <v>0.28189814814814812</v>
      </c>
      <c r="F214" s="33">
        <v>0.28218749999999998</v>
      </c>
      <c r="I214" s="173">
        <f t="shared" si="39"/>
        <v>25.000000000000711</v>
      </c>
      <c r="J214" s="2">
        <f t="shared" si="40"/>
        <v>25.000000000000711</v>
      </c>
      <c r="K214" s="173">
        <v>25</v>
      </c>
      <c r="L214" s="173">
        <v>36</v>
      </c>
      <c r="M214" s="38">
        <f t="shared" si="36"/>
        <v>0.98181504000000008</v>
      </c>
      <c r="N214" s="3">
        <f t="shared" si="41"/>
        <v>190.25777777777688</v>
      </c>
      <c r="O214" s="3">
        <v>190.25777777777688</v>
      </c>
      <c r="P214" s="4">
        <f t="shared" si="37"/>
        <v>3.1709629629629479</v>
      </c>
      <c r="Q214" s="173">
        <f t="shared" si="38"/>
        <v>381.71000000000004</v>
      </c>
      <c r="R214" s="173">
        <v>381.71000000000004</v>
      </c>
      <c r="S214" s="173">
        <v>13</v>
      </c>
      <c r="X214" s="4">
        <v>3.1709629629629479</v>
      </c>
      <c r="Y214" s="173">
        <v>381.71000000000004</v>
      </c>
      <c r="Z214" s="38">
        <v>0.98181504000000008</v>
      </c>
    </row>
    <row r="215" spans="2:37" x14ac:dyDescent="0.25">
      <c r="B215" s="173">
        <v>302312</v>
      </c>
      <c r="C215" s="30">
        <v>20045</v>
      </c>
      <c r="D215" s="31" t="s">
        <v>14</v>
      </c>
      <c r="E215" s="32">
        <v>0.28218749999999998</v>
      </c>
      <c r="F215" s="33">
        <v>0.28218749999999998</v>
      </c>
      <c r="I215" s="173">
        <f t="shared" si="39"/>
        <v>0</v>
      </c>
      <c r="J215" s="2">
        <f t="shared" si="40"/>
        <v>12.000000000001876</v>
      </c>
      <c r="K215" s="173">
        <v>12</v>
      </c>
      <c r="L215" s="173">
        <v>24.5</v>
      </c>
      <c r="M215" s="38">
        <f t="shared" si="36"/>
        <v>1.3920409999999999</v>
      </c>
      <c r="N215" s="3">
        <f t="shared" si="41"/>
        <v>202.25777777777688</v>
      </c>
      <c r="O215" s="3">
        <v>202.25777777777688</v>
      </c>
      <c r="P215" s="4">
        <f t="shared" si="37"/>
        <v>3.3709629629629481</v>
      </c>
      <c r="Q215" s="173">
        <f t="shared" si="38"/>
        <v>406.21000000000004</v>
      </c>
      <c r="R215" s="173">
        <v>406.21000000000004</v>
      </c>
      <c r="S215" s="173">
        <v>14</v>
      </c>
      <c r="X215" s="4">
        <v>3.3709629629629481</v>
      </c>
      <c r="Y215" s="173">
        <v>406.21000000000004</v>
      </c>
      <c r="Z215" s="38">
        <v>1.3920409999999999</v>
      </c>
    </row>
    <row r="216" spans="2:37" x14ac:dyDescent="0.25">
      <c r="B216" s="173">
        <v>302312</v>
      </c>
      <c r="C216" s="30">
        <v>20044</v>
      </c>
      <c r="D216" s="31" t="s">
        <v>180</v>
      </c>
      <c r="E216" s="32">
        <v>0.28232638888888889</v>
      </c>
      <c r="F216" s="33">
        <v>0.28236111111111112</v>
      </c>
      <c r="I216" s="173">
        <f t="shared" si="39"/>
        <v>3.000000000000469</v>
      </c>
      <c r="J216" s="2">
        <f t="shared" si="40"/>
        <v>3.000000000000469</v>
      </c>
      <c r="K216" s="173">
        <v>3</v>
      </c>
      <c r="L216" s="173">
        <v>15.67</v>
      </c>
      <c r="M216" s="38">
        <f t="shared" si="36"/>
        <v>3.5613522400000002</v>
      </c>
      <c r="N216" s="3">
        <f t="shared" si="41"/>
        <v>205.25777777777688</v>
      </c>
      <c r="O216" s="3">
        <v>205.25777777777688</v>
      </c>
      <c r="P216" s="4">
        <f t="shared" si="37"/>
        <v>3.4209629629629479</v>
      </c>
      <c r="Q216" s="173">
        <f t="shared" si="38"/>
        <v>421.88000000000005</v>
      </c>
      <c r="R216" s="173">
        <v>421.88000000000005</v>
      </c>
      <c r="S216" s="173">
        <v>15</v>
      </c>
      <c r="X216" s="4">
        <v>3.4209629629629479</v>
      </c>
      <c r="Y216" s="173">
        <v>421.88000000000005</v>
      </c>
      <c r="Z216" s="38">
        <v>3.5613522400000002</v>
      </c>
    </row>
    <row r="217" spans="2:37" x14ac:dyDescent="0.25">
      <c r="B217" s="173">
        <v>302312</v>
      </c>
      <c r="C217" s="30">
        <v>20059</v>
      </c>
      <c r="D217" s="31" t="s">
        <v>10</v>
      </c>
      <c r="E217" s="32">
        <v>0.28236111111111112</v>
      </c>
      <c r="F217" s="33">
        <v>0.2824652777777778</v>
      </c>
      <c r="I217" s="173">
        <f t="shared" si="39"/>
        <v>9.0000000000014069</v>
      </c>
      <c r="J217" s="2">
        <f t="shared" si="40"/>
        <v>9.0000000000014069</v>
      </c>
      <c r="K217" s="173">
        <v>9</v>
      </c>
      <c r="L217" s="173">
        <v>26</v>
      </c>
      <c r="M217" s="38">
        <f t="shared" si="36"/>
        <v>1.9696906666666667</v>
      </c>
      <c r="N217" s="3">
        <f t="shared" si="41"/>
        <v>214.25777777777688</v>
      </c>
      <c r="O217" s="3">
        <v>214.25777777777688</v>
      </c>
      <c r="P217" s="4">
        <f t="shared" si="37"/>
        <v>3.5709629629629478</v>
      </c>
      <c r="Q217" s="173">
        <f t="shared" si="38"/>
        <v>447.88000000000005</v>
      </c>
      <c r="R217" s="173">
        <v>447.88000000000005</v>
      </c>
      <c r="S217" s="173">
        <v>16</v>
      </c>
      <c r="X217" s="4">
        <v>3.5709629629629478</v>
      </c>
      <c r="Y217" s="173">
        <v>447.88000000000005</v>
      </c>
      <c r="Z217" s="38">
        <v>1.9696906666666667</v>
      </c>
    </row>
    <row r="218" spans="2:37" x14ac:dyDescent="0.25">
      <c r="B218" s="173">
        <v>302312</v>
      </c>
      <c r="C218" s="30">
        <v>20056</v>
      </c>
      <c r="D218" s="31" t="s">
        <v>9</v>
      </c>
      <c r="E218" s="32">
        <v>0.2824652777777778</v>
      </c>
      <c r="F218" s="33">
        <v>0.28258101851851852</v>
      </c>
      <c r="I218" s="173">
        <f t="shared" si="39"/>
        <v>9.9999999999983658</v>
      </c>
      <c r="J218" s="2">
        <f t="shared" si="40"/>
        <v>9.9999999999983658</v>
      </c>
      <c r="K218" s="173">
        <v>10</v>
      </c>
      <c r="L218" s="173">
        <v>28.08</v>
      </c>
      <c r="M218" s="38">
        <f t="shared" si="36"/>
        <v>1.9145393279999998</v>
      </c>
      <c r="N218" s="3">
        <f t="shared" si="41"/>
        <v>224.25777777777688</v>
      </c>
      <c r="O218" s="3">
        <v>224.25777777777688</v>
      </c>
      <c r="P218" s="4">
        <f t="shared" si="37"/>
        <v>3.7376296296296148</v>
      </c>
      <c r="Q218" s="173">
        <f t="shared" si="38"/>
        <v>475.96000000000004</v>
      </c>
      <c r="R218" s="173">
        <v>475.96000000000004</v>
      </c>
      <c r="S218" s="173">
        <v>17</v>
      </c>
      <c r="X218" s="4">
        <v>3.7376296296296148</v>
      </c>
      <c r="Y218" s="173">
        <v>475.96000000000004</v>
      </c>
      <c r="Z218" s="38">
        <v>1.9145393279999998</v>
      </c>
    </row>
    <row r="219" spans="2:37" x14ac:dyDescent="0.25">
      <c r="B219" s="173">
        <v>302312</v>
      </c>
      <c r="C219" s="34">
        <v>20052</v>
      </c>
      <c r="D219" s="35" t="s">
        <v>7</v>
      </c>
      <c r="E219" s="36">
        <v>0.28258101851851852</v>
      </c>
      <c r="F219" s="37">
        <v>0.28273148148148147</v>
      </c>
      <c r="I219" s="173">
        <f>(F219-E219)*86400</f>
        <v>12.999999999998835</v>
      </c>
      <c r="J219" s="53">
        <f>L219*J218/L218</f>
        <v>3.9173789173782776</v>
      </c>
      <c r="K219" s="38">
        <v>3.9173789173782776</v>
      </c>
      <c r="L219" s="173">
        <v>11</v>
      </c>
      <c r="M219" s="38">
        <f t="shared" si="36"/>
        <v>1.9145393280003125</v>
      </c>
      <c r="N219" s="3">
        <f t="shared" si="41"/>
        <v>228.17515669515515</v>
      </c>
      <c r="O219" s="3">
        <v>228.17515669515515</v>
      </c>
      <c r="P219" s="4">
        <f t="shared" si="37"/>
        <v>3.802919278252586</v>
      </c>
      <c r="Q219" s="173">
        <f t="shared" si="38"/>
        <v>486.96000000000004</v>
      </c>
      <c r="R219" s="173">
        <v>486.96000000000004</v>
      </c>
      <c r="X219" s="4">
        <v>3.802919278252586</v>
      </c>
      <c r="Y219" s="173">
        <v>486.96000000000004</v>
      </c>
      <c r="Z219" s="38">
        <v>1.9145393280003125</v>
      </c>
      <c r="AC219" s="483">
        <v>302312</v>
      </c>
      <c r="AD219" s="483">
        <v>20053</v>
      </c>
      <c r="AE219" s="485">
        <v>42626</v>
      </c>
      <c r="AF219" s="483">
        <v>1</v>
      </c>
      <c r="AG219" s="483">
        <v>486.96</v>
      </c>
      <c r="AH219" s="381">
        <v>0.27988425925925925</v>
      </c>
      <c r="AI219" s="489" t="s">
        <v>829</v>
      </c>
      <c r="AJ219" s="489">
        <v>2.0899570000000001</v>
      </c>
      <c r="AK219" s="381">
        <v>0.28258101851851852</v>
      </c>
    </row>
    <row r="220" spans="2:37" x14ac:dyDescent="0.25">
      <c r="B220" s="173">
        <v>302312</v>
      </c>
      <c r="C220" s="183">
        <v>20053</v>
      </c>
      <c r="D220" s="173" t="s">
        <v>609</v>
      </c>
      <c r="E220" s="1">
        <v>0.28273148148148147</v>
      </c>
      <c r="F220" s="1">
        <v>0.28273148148148147</v>
      </c>
      <c r="G220" s="173" t="s">
        <v>566</v>
      </c>
      <c r="H220" s="173" t="s">
        <v>566</v>
      </c>
      <c r="M220" s="38">
        <f>AVERAGE(M203:M218)</f>
        <v>1.9085345681899921</v>
      </c>
    </row>
    <row r="221" spans="2:37" x14ac:dyDescent="0.25">
      <c r="C221" s="52"/>
      <c r="E221" s="1"/>
      <c r="F221" s="1"/>
    </row>
    <row r="222" spans="2:37" x14ac:dyDescent="0.25">
      <c r="B222" s="173">
        <v>302312</v>
      </c>
      <c r="C222" s="26">
        <v>20052</v>
      </c>
      <c r="D222" s="27" t="s">
        <v>7</v>
      </c>
      <c r="E222" s="28">
        <v>0.28346064814814814</v>
      </c>
      <c r="F222" s="29">
        <v>0.28346064814814814</v>
      </c>
      <c r="I222" s="173">
        <f>(F222-E222)*86400</f>
        <v>0</v>
      </c>
      <c r="J222" s="2">
        <f>L222*J223/L223</f>
        <v>10.153005464479964</v>
      </c>
      <c r="K222" s="3">
        <v>10.153005464479964</v>
      </c>
      <c r="L222" s="173">
        <v>18.579999999999998</v>
      </c>
      <c r="M222" s="38">
        <f t="shared" ref="M222:M231" si="42">L222/K222*0.0113636*60</f>
        <v>1.2477232800001117</v>
      </c>
      <c r="N222" s="3">
        <f>K222</f>
        <v>10.153005464479964</v>
      </c>
      <c r="O222" s="3">
        <v>10.153005464479964</v>
      </c>
      <c r="P222" s="4">
        <f t="shared" ref="P222:P231" si="43">O222/60</f>
        <v>0.16921675774133274</v>
      </c>
      <c r="Q222" s="173">
        <f>L222</f>
        <v>18.579999999999998</v>
      </c>
      <c r="R222" s="173">
        <v>18.579999999999998</v>
      </c>
      <c r="S222" s="173">
        <v>1</v>
      </c>
      <c r="X222" s="4">
        <v>0.16921675774133274</v>
      </c>
      <c r="Y222" s="173">
        <v>18.579999999999998</v>
      </c>
      <c r="Z222" s="38">
        <v>1.2477232800001117</v>
      </c>
    </row>
    <row r="223" spans="2:37" x14ac:dyDescent="0.25">
      <c r="B223" s="173">
        <v>302312</v>
      </c>
      <c r="C223" s="30">
        <v>20035</v>
      </c>
      <c r="D223" s="31" t="s">
        <v>8</v>
      </c>
      <c r="E223" s="32">
        <v>0.28359953703703705</v>
      </c>
      <c r="F223" s="33">
        <v>0.28375</v>
      </c>
      <c r="I223" s="173">
        <f>(F223-E223)*86400</f>
        <v>12.999999999998835</v>
      </c>
      <c r="J223" s="2">
        <f>(E224-E223)*86400</f>
        <v>12.999999999998835</v>
      </c>
      <c r="K223" s="173">
        <v>13</v>
      </c>
      <c r="L223" s="173">
        <v>23.79</v>
      </c>
      <c r="M223" s="38">
        <f t="shared" si="42"/>
        <v>1.2477232799999998</v>
      </c>
      <c r="N223" s="3">
        <f>N222+K223</f>
        <v>23.153005464479964</v>
      </c>
      <c r="O223" s="3">
        <v>23.153005464479964</v>
      </c>
      <c r="P223" s="4">
        <f t="shared" si="43"/>
        <v>0.38588342440799939</v>
      </c>
      <c r="Q223" s="173">
        <f t="shared" ref="Q223:Q231" si="44">Q222+L223</f>
        <v>42.37</v>
      </c>
      <c r="R223" s="173">
        <v>42.37</v>
      </c>
      <c r="S223" s="173">
        <v>2</v>
      </c>
      <c r="X223" s="4">
        <v>0.38588342440799939</v>
      </c>
      <c r="Y223" s="173">
        <v>42.37</v>
      </c>
      <c r="Z223" s="38">
        <v>1.2477232799999998</v>
      </c>
    </row>
    <row r="224" spans="2:37" x14ac:dyDescent="0.25">
      <c r="B224" s="173">
        <v>302312</v>
      </c>
      <c r="C224" s="30">
        <v>20037</v>
      </c>
      <c r="D224" s="31" t="s">
        <v>8</v>
      </c>
      <c r="E224" s="32">
        <v>0.28375</v>
      </c>
      <c r="F224" s="33">
        <v>0.28392361111111114</v>
      </c>
      <c r="I224" s="173">
        <f t="shared" ref="I224:I230" si="45">(F224-E224)*86400</f>
        <v>15.000000000002345</v>
      </c>
      <c r="J224" s="2">
        <f t="shared" ref="J224:J230" si="46">(E225-E224)*86400</f>
        <v>15.000000000002345</v>
      </c>
      <c r="K224" s="173">
        <v>15</v>
      </c>
      <c r="L224" s="173">
        <v>35.17</v>
      </c>
      <c r="M224" s="38">
        <f t="shared" si="42"/>
        <v>1.5986312480000002</v>
      </c>
      <c r="N224" s="3">
        <f t="shared" ref="N224:N231" si="47">N223+K224</f>
        <v>38.153005464479961</v>
      </c>
      <c r="O224" s="3">
        <v>38.153005464479961</v>
      </c>
      <c r="P224" s="4">
        <f t="shared" si="43"/>
        <v>0.63588342440799939</v>
      </c>
      <c r="Q224" s="173">
        <f t="shared" si="44"/>
        <v>77.539999999999992</v>
      </c>
      <c r="R224" s="173">
        <v>77.539999999999992</v>
      </c>
      <c r="S224" s="173">
        <v>3</v>
      </c>
      <c r="X224" s="4">
        <v>0.63588342440799939</v>
      </c>
      <c r="Y224" s="173">
        <v>77.539999999999992</v>
      </c>
      <c r="Z224" s="38">
        <v>1.5986312480000002</v>
      </c>
    </row>
    <row r="225" spans="2:37" x14ac:dyDescent="0.25">
      <c r="B225" s="173">
        <v>302312</v>
      </c>
      <c r="C225" s="30">
        <v>20050</v>
      </c>
      <c r="D225" s="31" t="s">
        <v>12</v>
      </c>
      <c r="E225" s="32">
        <v>0.28392361111111114</v>
      </c>
      <c r="F225" s="33">
        <v>0.2840509259259259</v>
      </c>
      <c r="I225" s="173">
        <f t="shared" si="45"/>
        <v>10.999999999995325</v>
      </c>
      <c r="J225" s="2">
        <f t="shared" si="46"/>
        <v>10.999999999995325</v>
      </c>
      <c r="K225" s="173">
        <v>11</v>
      </c>
      <c r="L225" s="173">
        <v>27.25</v>
      </c>
      <c r="M225" s="38">
        <f t="shared" si="42"/>
        <v>1.6890441818181816</v>
      </c>
      <c r="N225" s="3">
        <f t="shared" si="47"/>
        <v>49.153005464479961</v>
      </c>
      <c r="O225" s="3">
        <v>49.153005464479961</v>
      </c>
      <c r="P225" s="4">
        <f t="shared" si="43"/>
        <v>0.81921675774133262</v>
      </c>
      <c r="Q225" s="173">
        <f t="shared" si="44"/>
        <v>104.78999999999999</v>
      </c>
      <c r="R225" s="173">
        <v>104.78999999999999</v>
      </c>
      <c r="S225" s="173">
        <v>4</v>
      </c>
      <c r="X225" s="4">
        <v>0.81921675774133262</v>
      </c>
      <c r="Y225" s="173">
        <v>104.78999999999999</v>
      </c>
      <c r="Z225" s="38">
        <v>1.6890441818181816</v>
      </c>
    </row>
    <row r="226" spans="2:37" x14ac:dyDescent="0.25">
      <c r="B226" s="173">
        <v>302312</v>
      </c>
      <c r="C226" s="30">
        <v>20049</v>
      </c>
      <c r="D226" s="31" t="s">
        <v>13</v>
      </c>
      <c r="E226" s="32">
        <v>0.2840509259259259</v>
      </c>
      <c r="F226" s="33">
        <v>0.2840509259259259</v>
      </c>
      <c r="I226" s="173">
        <f t="shared" si="45"/>
        <v>0</v>
      </c>
      <c r="J226" s="2">
        <f t="shared" si="46"/>
        <v>22.000000000000242</v>
      </c>
      <c r="K226" s="173">
        <v>22</v>
      </c>
      <c r="L226" s="173">
        <v>36</v>
      </c>
      <c r="M226" s="38">
        <f t="shared" si="42"/>
        <v>1.1156989090909091</v>
      </c>
      <c r="N226" s="3">
        <f t="shared" si="47"/>
        <v>71.153005464479961</v>
      </c>
      <c r="O226" s="3">
        <v>71.153005464479961</v>
      </c>
      <c r="P226" s="4">
        <f t="shared" si="43"/>
        <v>1.1858834244079994</v>
      </c>
      <c r="Q226" s="173">
        <f t="shared" si="44"/>
        <v>140.79</v>
      </c>
      <c r="R226" s="173">
        <v>140.79</v>
      </c>
      <c r="S226" s="173">
        <v>5</v>
      </c>
      <c r="X226" s="4">
        <v>1.1858834244079994</v>
      </c>
      <c r="Y226" s="173">
        <v>140.79</v>
      </c>
      <c r="Z226" s="38">
        <v>1.1156989090909091</v>
      </c>
    </row>
    <row r="227" spans="2:37" x14ac:dyDescent="0.25">
      <c r="B227" s="173">
        <v>302312</v>
      </c>
      <c r="C227" s="30">
        <v>20045</v>
      </c>
      <c r="D227" s="31" t="s">
        <v>14</v>
      </c>
      <c r="E227" s="32">
        <v>0.28430555555555553</v>
      </c>
      <c r="F227" s="33">
        <v>0.28444444444444444</v>
      </c>
      <c r="I227" s="173">
        <f t="shared" si="45"/>
        <v>12.000000000001876</v>
      </c>
      <c r="J227" s="2">
        <f t="shared" si="46"/>
        <v>12.000000000001876</v>
      </c>
      <c r="K227" s="173">
        <v>12</v>
      </c>
      <c r="L227" s="173">
        <v>24.5</v>
      </c>
      <c r="M227" s="38">
        <f t="shared" si="42"/>
        <v>1.3920409999999999</v>
      </c>
      <c r="N227" s="3">
        <f t="shared" si="47"/>
        <v>83.153005464479961</v>
      </c>
      <c r="O227" s="3">
        <v>83.153005464479961</v>
      </c>
      <c r="P227" s="4">
        <f t="shared" si="43"/>
        <v>1.3858834244079994</v>
      </c>
      <c r="Q227" s="173">
        <f t="shared" si="44"/>
        <v>165.29</v>
      </c>
      <c r="R227" s="173">
        <v>165.29</v>
      </c>
      <c r="S227" s="173">
        <v>6</v>
      </c>
      <c r="X227" s="4">
        <v>1.3858834244079994</v>
      </c>
      <c r="Y227" s="173">
        <v>165.29</v>
      </c>
      <c r="Z227" s="38">
        <v>1.3920409999999999</v>
      </c>
    </row>
    <row r="228" spans="2:37" x14ac:dyDescent="0.25">
      <c r="B228" s="173">
        <v>302312</v>
      </c>
      <c r="C228" s="30">
        <v>20044</v>
      </c>
      <c r="D228" s="31" t="s">
        <v>180</v>
      </c>
      <c r="E228" s="32">
        <v>0.28444444444444444</v>
      </c>
      <c r="F228" s="33">
        <v>0.28449074074074071</v>
      </c>
      <c r="I228" s="173">
        <f t="shared" si="45"/>
        <v>3.9999999999974278</v>
      </c>
      <c r="J228" s="2">
        <f t="shared" si="46"/>
        <v>3.9999999999974278</v>
      </c>
      <c r="K228" s="173">
        <v>4</v>
      </c>
      <c r="L228" s="173">
        <v>15.67</v>
      </c>
      <c r="M228" s="38">
        <f t="shared" si="42"/>
        <v>2.6710141799999998</v>
      </c>
      <c r="N228" s="3">
        <f t="shared" si="47"/>
        <v>87.153005464479961</v>
      </c>
      <c r="O228" s="3">
        <v>87.153005464479961</v>
      </c>
      <c r="P228" s="4">
        <f t="shared" si="43"/>
        <v>1.452550091074666</v>
      </c>
      <c r="Q228" s="173">
        <f t="shared" si="44"/>
        <v>180.95999999999998</v>
      </c>
      <c r="R228" s="173">
        <v>180.95999999999998</v>
      </c>
      <c r="S228" s="173">
        <v>7</v>
      </c>
      <c r="X228" s="4">
        <v>1.452550091074666</v>
      </c>
      <c r="Y228" s="173">
        <v>180.95999999999998</v>
      </c>
      <c r="Z228" s="38">
        <v>2.6710141799999998</v>
      </c>
    </row>
    <row r="229" spans="2:37" x14ac:dyDescent="0.25">
      <c r="B229" s="173">
        <v>302312</v>
      </c>
      <c r="C229" s="30">
        <v>20059</v>
      </c>
      <c r="D229" s="31" t="s">
        <v>10</v>
      </c>
      <c r="E229" s="32">
        <v>0.28449074074074071</v>
      </c>
      <c r="F229" s="33">
        <v>0.28458333333333335</v>
      </c>
      <c r="I229" s="173">
        <f t="shared" si="45"/>
        <v>8.000000000004448</v>
      </c>
      <c r="J229" s="2">
        <f t="shared" si="46"/>
        <v>8.000000000004448</v>
      </c>
      <c r="K229" s="173">
        <v>8</v>
      </c>
      <c r="L229" s="173">
        <v>26</v>
      </c>
      <c r="M229" s="38">
        <f t="shared" si="42"/>
        <v>2.2159019999999998</v>
      </c>
      <c r="N229" s="3">
        <f t="shared" si="47"/>
        <v>95.153005464479961</v>
      </c>
      <c r="O229" s="3">
        <v>95.153005464479961</v>
      </c>
      <c r="P229" s="4">
        <f t="shared" si="43"/>
        <v>1.5858834244079993</v>
      </c>
      <c r="Q229" s="173">
        <f t="shared" si="44"/>
        <v>206.95999999999998</v>
      </c>
      <c r="R229" s="173">
        <v>206.95999999999998</v>
      </c>
      <c r="S229" s="173">
        <v>8</v>
      </c>
      <c r="X229" s="4">
        <v>1.5858834244079993</v>
      </c>
      <c r="Y229" s="173">
        <v>206.95999999999998</v>
      </c>
      <c r="Z229" s="38">
        <v>2.2159019999999998</v>
      </c>
    </row>
    <row r="230" spans="2:37" x14ac:dyDescent="0.25">
      <c r="B230" s="173">
        <v>302312</v>
      </c>
      <c r="C230" s="30">
        <v>20056</v>
      </c>
      <c r="D230" s="31" t="s">
        <v>9</v>
      </c>
      <c r="E230" s="32">
        <v>0.28458333333333335</v>
      </c>
      <c r="F230" s="33">
        <v>0.28472222222222221</v>
      </c>
      <c r="I230" s="173">
        <f t="shared" si="45"/>
        <v>11.99999999999708</v>
      </c>
      <c r="J230" s="2">
        <f t="shared" si="46"/>
        <v>11.99999999999708</v>
      </c>
      <c r="K230" s="173">
        <v>12</v>
      </c>
      <c r="L230" s="173">
        <v>28.08</v>
      </c>
      <c r="M230" s="38">
        <f t="shared" si="42"/>
        <v>1.5954494399999999</v>
      </c>
      <c r="N230" s="3">
        <f t="shared" si="47"/>
        <v>107.15300546447996</v>
      </c>
      <c r="O230" s="3">
        <v>107.15300546447996</v>
      </c>
      <c r="P230" s="4">
        <f t="shared" si="43"/>
        <v>1.7858834244079993</v>
      </c>
      <c r="Q230" s="173">
        <f t="shared" si="44"/>
        <v>235.03999999999996</v>
      </c>
      <c r="R230" s="173">
        <v>235.03999999999996</v>
      </c>
      <c r="S230" s="173">
        <v>9</v>
      </c>
      <c r="X230" s="4">
        <v>1.7858834244079993</v>
      </c>
      <c r="Y230" s="173">
        <v>235.03999999999996</v>
      </c>
      <c r="Z230" s="38">
        <v>1.5954494399999999</v>
      </c>
    </row>
    <row r="231" spans="2:37" x14ac:dyDescent="0.25">
      <c r="B231" s="173">
        <v>302312</v>
      </c>
      <c r="C231" s="34">
        <v>20052</v>
      </c>
      <c r="D231" s="35" t="s">
        <v>7</v>
      </c>
      <c r="E231" s="36">
        <v>0.28472222222222221</v>
      </c>
      <c r="F231" s="37">
        <v>0.28487268518518521</v>
      </c>
      <c r="I231" s="173">
        <f>(F231-E231)*86400</f>
        <v>13.000000000003631</v>
      </c>
      <c r="J231" s="53">
        <f>L231*J230/L230</f>
        <v>4.7008547008535571</v>
      </c>
      <c r="K231" s="38">
        <v>4.7008547008535571</v>
      </c>
      <c r="L231" s="173">
        <v>11</v>
      </c>
      <c r="M231" s="38">
        <f t="shared" si="42"/>
        <v>1.595449440000388</v>
      </c>
      <c r="N231" s="3">
        <f t="shared" si="47"/>
        <v>111.85386016533351</v>
      </c>
      <c r="O231" s="3">
        <v>111.85386016533351</v>
      </c>
      <c r="P231" s="4">
        <f t="shared" si="43"/>
        <v>1.8642310027555586</v>
      </c>
      <c r="Q231" s="173">
        <f t="shared" si="44"/>
        <v>246.03999999999996</v>
      </c>
      <c r="R231" s="173">
        <v>246.03999999999996</v>
      </c>
      <c r="X231" s="4">
        <v>1.8642310027555586</v>
      </c>
      <c r="Y231" s="173">
        <v>246.03999999999996</v>
      </c>
      <c r="Z231" s="38">
        <v>1.595449440000388</v>
      </c>
      <c r="AC231" s="483">
        <v>302312</v>
      </c>
      <c r="AD231" s="483">
        <v>20053</v>
      </c>
      <c r="AE231" s="485">
        <v>42626</v>
      </c>
      <c r="AF231" s="483">
        <v>2</v>
      </c>
      <c r="AG231" s="483">
        <v>246.04</v>
      </c>
      <c r="AH231" s="381">
        <v>0.28346064814814814</v>
      </c>
      <c r="AI231" s="489" t="s">
        <v>830</v>
      </c>
      <c r="AJ231" s="489">
        <v>2.2572480000000001</v>
      </c>
      <c r="AK231" s="381">
        <v>0.28472222222222221</v>
      </c>
    </row>
    <row r="232" spans="2:37" x14ac:dyDescent="0.25">
      <c r="B232" s="173">
        <v>302312</v>
      </c>
      <c r="C232" s="183">
        <v>20053</v>
      </c>
      <c r="D232" s="173" t="s">
        <v>609</v>
      </c>
      <c r="E232" s="1">
        <v>0.28487268518518521</v>
      </c>
      <c r="F232" s="1">
        <v>0.28487268518518521</v>
      </c>
      <c r="G232" s="173" t="s">
        <v>566</v>
      </c>
      <c r="H232" s="173" t="s">
        <v>566</v>
      </c>
      <c r="M232" s="38">
        <f>AVERAGE(M223:M230)</f>
        <v>1.6906880298636362</v>
      </c>
    </row>
    <row r="233" spans="2:37" x14ac:dyDescent="0.25">
      <c r="C233" s="52"/>
      <c r="E233" s="1"/>
      <c r="F233" s="1"/>
    </row>
    <row r="234" spans="2:37" x14ac:dyDescent="0.25">
      <c r="B234" s="173">
        <v>302312</v>
      </c>
      <c r="C234" s="26">
        <v>20052</v>
      </c>
      <c r="D234" s="27" t="s">
        <v>7</v>
      </c>
      <c r="E234" s="28">
        <v>0.49435185185185188</v>
      </c>
      <c r="F234" s="29">
        <v>0.49456018518518513</v>
      </c>
      <c r="I234" s="173">
        <f>(F234-E234)*86400</f>
        <v>17.999999999993221</v>
      </c>
      <c r="J234" s="2">
        <f>L234*J235/L235</f>
        <v>9.6340740740755795</v>
      </c>
      <c r="K234" s="3">
        <v>9.6340740740755795</v>
      </c>
      <c r="L234" s="173">
        <v>18.579999999999998</v>
      </c>
      <c r="M234" s="38">
        <f t="shared" ref="M234:M268" si="48">L234/K234*0.0113636*60</f>
        <v>1.3149308571426515</v>
      </c>
      <c r="N234" s="3">
        <f>K234</f>
        <v>9.6340740740755795</v>
      </c>
      <c r="O234" s="3">
        <v>9.6340740740755795</v>
      </c>
      <c r="P234" s="4">
        <f t="shared" ref="P234:P268" si="49">O234/60</f>
        <v>0.160567901234593</v>
      </c>
      <c r="Q234" s="173">
        <f>L234</f>
        <v>18.579999999999998</v>
      </c>
      <c r="R234" s="173">
        <v>18.579999999999998</v>
      </c>
      <c r="S234" s="173">
        <v>1</v>
      </c>
      <c r="X234" s="4">
        <v>0.160567901234593</v>
      </c>
      <c r="Y234" s="173">
        <v>18.579999999999998</v>
      </c>
      <c r="Z234" s="38">
        <v>1.3149308571426515</v>
      </c>
    </row>
    <row r="235" spans="2:37" x14ac:dyDescent="0.25">
      <c r="B235" s="173">
        <v>302312</v>
      </c>
      <c r="C235" s="30">
        <v>20035</v>
      </c>
      <c r="D235" s="31" t="s">
        <v>8</v>
      </c>
      <c r="E235" s="32">
        <v>0.49456018518518513</v>
      </c>
      <c r="F235" s="33">
        <v>0.49456018518518513</v>
      </c>
      <c r="I235" s="173">
        <f>(F235-E235)*86400</f>
        <v>0</v>
      </c>
      <c r="J235" s="2">
        <f>(E236-E235)*86400</f>
        <v>21.000000000003283</v>
      </c>
      <c r="K235" s="173">
        <v>21</v>
      </c>
      <c r="L235" s="173">
        <v>40.5</v>
      </c>
      <c r="M235" s="38">
        <f t="shared" si="48"/>
        <v>1.3149308571428571</v>
      </c>
      <c r="N235" s="3">
        <f>N234+K235</f>
        <v>30.634074074075578</v>
      </c>
      <c r="O235" s="3">
        <v>30.634074074075578</v>
      </c>
      <c r="P235" s="4">
        <f t="shared" si="49"/>
        <v>0.51056790123459295</v>
      </c>
      <c r="Q235" s="173">
        <f t="shared" ref="Q235:Q268" si="50">Q234+L235</f>
        <v>59.08</v>
      </c>
      <c r="R235" s="173">
        <v>59.08</v>
      </c>
      <c r="S235" s="173">
        <v>2</v>
      </c>
      <c r="X235" s="4">
        <v>0.51056790123459295</v>
      </c>
      <c r="Y235" s="173">
        <v>59.08</v>
      </c>
      <c r="Z235" s="38">
        <v>1.3149308571428571</v>
      </c>
    </row>
    <row r="236" spans="2:37" x14ac:dyDescent="0.25">
      <c r="B236" s="173">
        <v>302312</v>
      </c>
      <c r="C236" s="30">
        <v>20030</v>
      </c>
      <c r="D236" s="31" t="s">
        <v>6</v>
      </c>
      <c r="E236" s="32">
        <v>0.49480324074074072</v>
      </c>
      <c r="F236" s="33">
        <v>0.49496527777777777</v>
      </c>
      <c r="I236" s="173">
        <f t="shared" ref="I236:I267" si="51">(F236-E236)*86400</f>
        <v>14.00000000000059</v>
      </c>
      <c r="J236" s="2">
        <f t="shared" ref="J236:J267" si="52">(E237-E236)*86400</f>
        <v>14.00000000000059</v>
      </c>
      <c r="K236" s="173">
        <v>14</v>
      </c>
      <c r="L236" s="173">
        <v>30.75</v>
      </c>
      <c r="M236" s="38">
        <f t="shared" si="48"/>
        <v>1.497560142857143</v>
      </c>
      <c r="N236" s="3">
        <f t="shared" ref="N236:N268" si="53">N235+K236</f>
        <v>44.634074074075578</v>
      </c>
      <c r="O236" s="3">
        <v>44.634074074075578</v>
      </c>
      <c r="P236" s="4">
        <f t="shared" si="49"/>
        <v>0.74390123456792634</v>
      </c>
      <c r="Q236" s="173">
        <f t="shared" si="50"/>
        <v>89.83</v>
      </c>
      <c r="R236" s="173">
        <v>89.83</v>
      </c>
      <c r="S236" s="173">
        <v>3</v>
      </c>
      <c r="X236" s="4">
        <v>0.74390123456792634</v>
      </c>
      <c r="Y236" s="173">
        <v>89.83</v>
      </c>
      <c r="Z236" s="38">
        <v>1.497560142857143</v>
      </c>
    </row>
    <row r="237" spans="2:37" x14ac:dyDescent="0.25">
      <c r="B237" s="173">
        <v>302312</v>
      </c>
      <c r="C237" s="30">
        <v>20017</v>
      </c>
      <c r="D237" s="31" t="s">
        <v>5</v>
      </c>
      <c r="E237" s="32">
        <v>0.49496527777777777</v>
      </c>
      <c r="F237" s="33">
        <v>0.4950694444444444</v>
      </c>
      <c r="I237" s="173">
        <f t="shared" si="51"/>
        <v>8.9999999999966107</v>
      </c>
      <c r="J237" s="2">
        <f t="shared" si="52"/>
        <v>8.9999999999966107</v>
      </c>
      <c r="K237" s="173">
        <v>9</v>
      </c>
      <c r="L237" s="173">
        <v>26.33</v>
      </c>
      <c r="M237" s="38">
        <f t="shared" si="48"/>
        <v>1.9946905866666667</v>
      </c>
      <c r="N237" s="3">
        <f t="shared" si="53"/>
        <v>53.634074074075578</v>
      </c>
      <c r="O237" s="3">
        <v>53.634074074075578</v>
      </c>
      <c r="P237" s="4">
        <f t="shared" si="49"/>
        <v>0.89390123456792625</v>
      </c>
      <c r="Q237" s="173">
        <f t="shared" si="50"/>
        <v>116.16</v>
      </c>
      <c r="R237" s="173">
        <v>116.16</v>
      </c>
      <c r="S237" s="173">
        <v>4</v>
      </c>
      <c r="X237" s="4">
        <v>0.89390123456792625</v>
      </c>
      <c r="Y237" s="173">
        <v>116.16</v>
      </c>
      <c r="Z237" s="38">
        <v>1.9946905866666667</v>
      </c>
    </row>
    <row r="238" spans="2:37" x14ac:dyDescent="0.25">
      <c r="B238" s="173">
        <v>302312</v>
      </c>
      <c r="C238" s="30">
        <v>20021</v>
      </c>
      <c r="D238" s="31" t="s">
        <v>0</v>
      </c>
      <c r="E238" s="32">
        <v>0.4950694444444444</v>
      </c>
      <c r="F238" s="33">
        <v>0.49521990740740746</v>
      </c>
      <c r="I238" s="173">
        <f t="shared" si="51"/>
        <v>13.000000000008427</v>
      </c>
      <c r="J238" s="2">
        <f t="shared" si="52"/>
        <v>13.000000000008427</v>
      </c>
      <c r="K238" s="173">
        <v>13</v>
      </c>
      <c r="L238" s="173">
        <v>26.92</v>
      </c>
      <c r="M238" s="38">
        <f t="shared" si="48"/>
        <v>1.4118835938461536</v>
      </c>
      <c r="N238" s="3">
        <f t="shared" si="53"/>
        <v>66.634074074075585</v>
      </c>
      <c r="O238" s="3">
        <v>66.634074074075585</v>
      </c>
      <c r="P238" s="4">
        <f t="shared" si="49"/>
        <v>1.110567901234593</v>
      </c>
      <c r="Q238" s="173">
        <f t="shared" si="50"/>
        <v>143.07999999999998</v>
      </c>
      <c r="R238" s="173">
        <v>143.07999999999998</v>
      </c>
      <c r="S238" s="173">
        <v>5</v>
      </c>
      <c r="X238" s="4">
        <v>1.110567901234593</v>
      </c>
      <c r="Y238" s="173">
        <v>143.07999999999998</v>
      </c>
      <c r="Z238" s="38">
        <v>1.4118835938461536</v>
      </c>
    </row>
    <row r="239" spans="2:37" x14ac:dyDescent="0.25">
      <c r="B239" s="173">
        <v>302312</v>
      </c>
      <c r="C239" s="30">
        <v>20010</v>
      </c>
      <c r="D239" s="31" t="s">
        <v>1</v>
      </c>
      <c r="E239" s="32">
        <v>0.49521990740740746</v>
      </c>
      <c r="F239" s="33">
        <v>0.49521990740740746</v>
      </c>
      <c r="I239" s="173">
        <f t="shared" si="51"/>
        <v>0</v>
      </c>
      <c r="J239" s="2">
        <f t="shared" si="52"/>
        <v>25.999999999997669</v>
      </c>
      <c r="K239" s="173">
        <v>26</v>
      </c>
      <c r="L239" s="173">
        <v>31.17</v>
      </c>
      <c r="M239" s="38">
        <f t="shared" si="48"/>
        <v>0.81739248923076924</v>
      </c>
      <c r="N239" s="3">
        <f t="shared" si="53"/>
        <v>92.634074074075585</v>
      </c>
      <c r="O239" s="3">
        <v>92.634074074075585</v>
      </c>
      <c r="P239" s="4">
        <f t="shared" si="49"/>
        <v>1.5439012345679264</v>
      </c>
      <c r="Q239" s="173">
        <f t="shared" si="50"/>
        <v>174.25</v>
      </c>
      <c r="R239" s="173">
        <v>174.25</v>
      </c>
      <c r="S239" s="173">
        <v>6</v>
      </c>
      <c r="X239" s="4">
        <v>1.5439012345679264</v>
      </c>
      <c r="Y239" s="173">
        <v>174.25</v>
      </c>
      <c r="Z239" s="38">
        <v>0.81739248923076924</v>
      </c>
    </row>
    <row r="240" spans="2:37" x14ac:dyDescent="0.25">
      <c r="B240" s="173">
        <v>302312</v>
      </c>
      <c r="C240" s="30">
        <v>20004</v>
      </c>
      <c r="D240" s="31" t="s">
        <v>2</v>
      </c>
      <c r="E240" s="32">
        <v>0.49552083333333335</v>
      </c>
      <c r="F240" s="33">
        <v>0.49572916666666672</v>
      </c>
      <c r="I240" s="173">
        <f t="shared" si="51"/>
        <v>18.000000000002814</v>
      </c>
      <c r="J240" s="2">
        <f t="shared" si="52"/>
        <v>18.000000000002814</v>
      </c>
      <c r="K240" s="173">
        <v>18</v>
      </c>
      <c r="L240" s="173">
        <v>26.5</v>
      </c>
      <c r="M240" s="38">
        <f t="shared" si="48"/>
        <v>1.0037846666666668</v>
      </c>
      <c r="N240" s="3">
        <f t="shared" si="53"/>
        <v>110.63407407407558</v>
      </c>
      <c r="O240" s="3">
        <v>110.63407407407558</v>
      </c>
      <c r="P240" s="4">
        <f t="shared" si="49"/>
        <v>1.8439012345679264</v>
      </c>
      <c r="Q240" s="173">
        <f t="shared" si="50"/>
        <v>200.75</v>
      </c>
      <c r="R240" s="173">
        <v>200.75</v>
      </c>
      <c r="S240" s="173">
        <v>7</v>
      </c>
      <c r="X240" s="4">
        <v>1.8439012345679264</v>
      </c>
      <c r="Y240" s="173">
        <v>200.75</v>
      </c>
      <c r="Z240" s="38">
        <v>1.0037846666666668</v>
      </c>
    </row>
    <row r="241" spans="2:26" x14ac:dyDescent="0.25">
      <c r="B241" s="173">
        <v>302312</v>
      </c>
      <c r="C241" s="30">
        <v>20013</v>
      </c>
      <c r="D241" s="31" t="s">
        <v>36</v>
      </c>
      <c r="E241" s="32">
        <v>0.49572916666666672</v>
      </c>
      <c r="F241" s="33">
        <v>0.49586805555555552</v>
      </c>
      <c r="I241" s="173">
        <f t="shared" si="51"/>
        <v>11.999999999992284</v>
      </c>
      <c r="J241" s="2">
        <f t="shared" si="52"/>
        <v>11.999999999992284</v>
      </c>
      <c r="K241" s="173">
        <v>12</v>
      </c>
      <c r="L241" s="173">
        <v>28.58</v>
      </c>
      <c r="M241" s="38">
        <f t="shared" si="48"/>
        <v>1.6238584399999998</v>
      </c>
      <c r="N241" s="3">
        <f t="shared" si="53"/>
        <v>122.63407407407558</v>
      </c>
      <c r="O241" s="3">
        <v>122.63407407407558</v>
      </c>
      <c r="P241" s="4">
        <f t="shared" si="49"/>
        <v>2.0439012345679264</v>
      </c>
      <c r="Q241" s="173">
        <f t="shared" si="50"/>
        <v>229.32999999999998</v>
      </c>
      <c r="R241" s="173">
        <v>229.32999999999998</v>
      </c>
      <c r="S241" s="173">
        <v>8</v>
      </c>
      <c r="X241" s="4">
        <v>2.0439012345679264</v>
      </c>
      <c r="Y241" s="173">
        <v>229.32999999999998</v>
      </c>
      <c r="Z241" s="38">
        <v>1.6238584399999998</v>
      </c>
    </row>
    <row r="242" spans="2:26" x14ac:dyDescent="0.25">
      <c r="B242" s="173">
        <v>302312</v>
      </c>
      <c r="C242" s="30">
        <v>20015</v>
      </c>
      <c r="D242" s="31" t="s">
        <v>37</v>
      </c>
      <c r="E242" s="32">
        <v>0.49586805555555552</v>
      </c>
      <c r="F242" s="33">
        <v>0.49603009259259262</v>
      </c>
      <c r="I242" s="173">
        <f t="shared" si="51"/>
        <v>14.000000000005386</v>
      </c>
      <c r="J242" s="2">
        <f t="shared" si="52"/>
        <v>14.000000000005386</v>
      </c>
      <c r="K242" s="173">
        <v>14</v>
      </c>
      <c r="L242" s="173">
        <v>28.42</v>
      </c>
      <c r="M242" s="38">
        <f t="shared" si="48"/>
        <v>1.3840864800000001</v>
      </c>
      <c r="N242" s="3">
        <f t="shared" si="53"/>
        <v>136.63407407407558</v>
      </c>
      <c r="O242" s="3">
        <v>136.63407407407558</v>
      </c>
      <c r="P242" s="4">
        <f t="shared" si="49"/>
        <v>2.2772345679012598</v>
      </c>
      <c r="Q242" s="173">
        <f t="shared" si="50"/>
        <v>257.75</v>
      </c>
      <c r="R242" s="173">
        <v>257.75</v>
      </c>
      <c r="S242" s="173">
        <v>9</v>
      </c>
      <c r="X242" s="4">
        <v>2.2772345679012598</v>
      </c>
      <c r="Y242" s="173">
        <v>257.75</v>
      </c>
      <c r="Z242" s="38">
        <v>1.3840864800000001</v>
      </c>
    </row>
    <row r="243" spans="2:26" x14ac:dyDescent="0.25">
      <c r="B243" s="173">
        <v>302312</v>
      </c>
      <c r="C243" s="30">
        <v>20025</v>
      </c>
      <c r="D243" s="31" t="s">
        <v>39</v>
      </c>
      <c r="E243" s="32">
        <v>0.49603009259259262</v>
      </c>
      <c r="F243" s="33">
        <v>0.49608796296296293</v>
      </c>
      <c r="I243" s="173">
        <f t="shared" si="51"/>
        <v>4.9999999999943867</v>
      </c>
      <c r="J243" s="2">
        <f t="shared" si="52"/>
        <v>4.9999999999943867</v>
      </c>
      <c r="K243" s="173">
        <v>5</v>
      </c>
      <c r="L243" s="173">
        <v>26.67</v>
      </c>
      <c r="M243" s="38">
        <f t="shared" si="48"/>
        <v>3.6368065440000001</v>
      </c>
      <c r="N243" s="3">
        <f t="shared" si="53"/>
        <v>141.63407407407558</v>
      </c>
      <c r="O243" s="3">
        <v>141.63407407407558</v>
      </c>
      <c r="P243" s="4">
        <f t="shared" si="49"/>
        <v>2.3605679012345933</v>
      </c>
      <c r="Q243" s="173">
        <f t="shared" si="50"/>
        <v>284.42</v>
      </c>
      <c r="R243" s="173">
        <v>284.42</v>
      </c>
      <c r="S243" s="173">
        <v>10</v>
      </c>
      <c r="X243" s="4">
        <v>2.3605679012345933</v>
      </c>
      <c r="Y243" s="173">
        <v>284.42</v>
      </c>
      <c r="Z243" s="38">
        <v>3.6368065440000001</v>
      </c>
    </row>
    <row r="244" spans="2:26" x14ac:dyDescent="0.25">
      <c r="B244" s="173">
        <v>302312</v>
      </c>
      <c r="C244" s="30">
        <v>20027</v>
      </c>
      <c r="D244" s="31" t="s">
        <v>38</v>
      </c>
      <c r="E244" s="32">
        <v>0.49608796296296293</v>
      </c>
      <c r="F244" s="33">
        <v>0.49608796296296293</v>
      </c>
      <c r="I244" s="173">
        <f t="shared" si="51"/>
        <v>0</v>
      </c>
      <c r="J244" s="2">
        <f t="shared" si="52"/>
        <v>23.000000000001997</v>
      </c>
      <c r="K244" s="173">
        <v>23</v>
      </c>
      <c r="L244" s="173">
        <v>34.04</v>
      </c>
      <c r="M244" s="38">
        <f t="shared" si="48"/>
        <v>1.0090876799999999</v>
      </c>
      <c r="N244" s="3">
        <f t="shared" si="53"/>
        <v>164.63407407407558</v>
      </c>
      <c r="O244" s="3">
        <v>164.63407407407558</v>
      </c>
      <c r="P244" s="4">
        <f t="shared" si="49"/>
        <v>2.7439012345679266</v>
      </c>
      <c r="Q244" s="173">
        <f t="shared" si="50"/>
        <v>318.46000000000004</v>
      </c>
      <c r="R244" s="173">
        <v>318.46000000000004</v>
      </c>
      <c r="S244" s="173">
        <v>11</v>
      </c>
      <c r="X244" s="4">
        <v>2.7439012345679266</v>
      </c>
      <c r="Y244" s="173">
        <v>318.46000000000004</v>
      </c>
      <c r="Z244" s="38">
        <v>1.0090876799999999</v>
      </c>
    </row>
    <row r="245" spans="2:26" x14ac:dyDescent="0.25">
      <c r="B245" s="173">
        <v>302312</v>
      </c>
      <c r="C245" s="30">
        <v>20050</v>
      </c>
      <c r="D245" s="31" t="s">
        <v>12</v>
      </c>
      <c r="E245" s="32">
        <v>0.49635416666666665</v>
      </c>
      <c r="F245" s="33">
        <v>0.4965162037037037</v>
      </c>
      <c r="I245" s="173">
        <f t="shared" si="51"/>
        <v>14.00000000000059</v>
      </c>
      <c r="J245" s="2">
        <f t="shared" si="52"/>
        <v>14.00000000000059</v>
      </c>
      <c r="K245" s="173">
        <v>14</v>
      </c>
      <c r="L245" s="173">
        <v>27.25</v>
      </c>
      <c r="M245" s="38">
        <f t="shared" si="48"/>
        <v>1.3271061428571427</v>
      </c>
      <c r="N245" s="3">
        <f t="shared" si="53"/>
        <v>178.63407407407558</v>
      </c>
      <c r="O245" s="3">
        <v>178.63407407407558</v>
      </c>
      <c r="P245" s="4">
        <f t="shared" si="49"/>
        <v>2.97723456790126</v>
      </c>
      <c r="Q245" s="173">
        <f t="shared" si="50"/>
        <v>345.71000000000004</v>
      </c>
      <c r="R245" s="173">
        <v>345.71000000000004</v>
      </c>
      <c r="S245" s="173">
        <v>12</v>
      </c>
      <c r="X245" s="4">
        <v>2.97723456790126</v>
      </c>
      <c r="Y245" s="173">
        <v>345.71000000000004</v>
      </c>
      <c r="Z245" s="38">
        <v>1.3271061428571427</v>
      </c>
    </row>
    <row r="246" spans="2:26" x14ac:dyDescent="0.25">
      <c r="B246" s="173">
        <v>302312</v>
      </c>
      <c r="C246" s="30">
        <v>20049</v>
      </c>
      <c r="D246" s="31" t="s">
        <v>13</v>
      </c>
      <c r="E246" s="32">
        <v>0.4965162037037037</v>
      </c>
      <c r="F246" s="33">
        <v>0.49679398148148146</v>
      </c>
      <c r="I246" s="173">
        <f t="shared" si="51"/>
        <v>23.999999999998956</v>
      </c>
      <c r="J246" s="2">
        <f t="shared" si="52"/>
        <v>23.999999999998956</v>
      </c>
      <c r="K246" s="173">
        <v>24</v>
      </c>
      <c r="L246" s="173">
        <v>36</v>
      </c>
      <c r="M246" s="38">
        <f t="shared" si="48"/>
        <v>1.022724</v>
      </c>
      <c r="N246" s="3">
        <f t="shared" si="53"/>
        <v>202.63407407407558</v>
      </c>
      <c r="O246" s="3">
        <v>202.63407407407558</v>
      </c>
      <c r="P246" s="4">
        <f t="shared" si="49"/>
        <v>3.3772345679012599</v>
      </c>
      <c r="Q246" s="173">
        <f t="shared" si="50"/>
        <v>381.71000000000004</v>
      </c>
      <c r="R246" s="173">
        <v>381.71000000000004</v>
      </c>
      <c r="S246" s="173">
        <v>13</v>
      </c>
      <c r="X246" s="4">
        <v>3.3772345679012599</v>
      </c>
      <c r="Y246" s="173">
        <v>381.71000000000004</v>
      </c>
      <c r="Z246" s="38">
        <v>1.022724</v>
      </c>
    </row>
    <row r="247" spans="2:26" x14ac:dyDescent="0.25">
      <c r="B247" s="173">
        <v>302312</v>
      </c>
      <c r="C247" s="30">
        <v>20045</v>
      </c>
      <c r="D247" s="31" t="s">
        <v>14</v>
      </c>
      <c r="E247" s="32">
        <v>0.49679398148148146</v>
      </c>
      <c r="F247" s="33">
        <v>0.49679398148148146</v>
      </c>
      <c r="I247" s="173">
        <f t="shared" si="51"/>
        <v>0</v>
      </c>
      <c r="J247" s="2">
        <f t="shared" si="52"/>
        <v>14.999999999997549</v>
      </c>
      <c r="K247" s="173">
        <v>15</v>
      </c>
      <c r="L247" s="173">
        <v>24.5</v>
      </c>
      <c r="M247" s="38">
        <f t="shared" si="48"/>
        <v>1.1136328</v>
      </c>
      <c r="N247" s="3">
        <f t="shared" si="53"/>
        <v>217.63407407407558</v>
      </c>
      <c r="O247" s="3">
        <v>217.63407407407558</v>
      </c>
      <c r="P247" s="4">
        <f t="shared" si="49"/>
        <v>3.6272345679012599</v>
      </c>
      <c r="Q247" s="173">
        <f t="shared" si="50"/>
        <v>406.21000000000004</v>
      </c>
      <c r="R247" s="173">
        <v>406.21000000000004</v>
      </c>
      <c r="S247" s="173">
        <v>14</v>
      </c>
      <c r="X247" s="4">
        <v>3.6272345679012599</v>
      </c>
      <c r="Y247" s="173">
        <v>406.21000000000004</v>
      </c>
      <c r="Z247" s="38">
        <v>1.1136328</v>
      </c>
    </row>
    <row r="248" spans="2:26" x14ac:dyDescent="0.25">
      <c r="B248" s="173">
        <v>302312</v>
      </c>
      <c r="C248" s="30">
        <v>20044</v>
      </c>
      <c r="D248" s="31" t="s">
        <v>180</v>
      </c>
      <c r="E248" s="32">
        <v>0.49696759259259254</v>
      </c>
      <c r="F248" s="33">
        <v>0.497037037037037</v>
      </c>
      <c r="I248" s="173">
        <f t="shared" si="51"/>
        <v>6.0000000000009379</v>
      </c>
      <c r="J248" s="2">
        <f t="shared" si="52"/>
        <v>6.0000000000009379</v>
      </c>
      <c r="K248" s="173">
        <v>6</v>
      </c>
      <c r="L248" s="173">
        <v>15.67</v>
      </c>
      <c r="M248" s="38">
        <f t="shared" si="48"/>
        <v>1.7806761200000001</v>
      </c>
      <c r="N248" s="3">
        <f t="shared" si="53"/>
        <v>223.63407407407558</v>
      </c>
      <c r="O248" s="3">
        <v>223.63407407407558</v>
      </c>
      <c r="P248" s="4">
        <f t="shared" si="49"/>
        <v>3.72723456790126</v>
      </c>
      <c r="Q248" s="173">
        <f t="shared" si="50"/>
        <v>421.88000000000005</v>
      </c>
      <c r="R248" s="173">
        <v>421.88000000000005</v>
      </c>
      <c r="S248" s="173">
        <v>15</v>
      </c>
      <c r="X248" s="4">
        <v>3.72723456790126</v>
      </c>
      <c r="Y248" s="173">
        <v>421.88000000000005</v>
      </c>
      <c r="Z248" s="38">
        <v>1.7806761200000001</v>
      </c>
    </row>
    <row r="249" spans="2:26" x14ac:dyDescent="0.25">
      <c r="B249" s="173">
        <v>302312</v>
      </c>
      <c r="C249" s="30">
        <v>20059</v>
      </c>
      <c r="D249" s="31" t="s">
        <v>10</v>
      </c>
      <c r="E249" s="32">
        <v>0.497037037037037</v>
      </c>
      <c r="F249" s="33">
        <v>0.49714120370370374</v>
      </c>
      <c r="I249" s="173">
        <f t="shared" si="51"/>
        <v>9.000000000006203</v>
      </c>
      <c r="J249" s="2">
        <f t="shared" si="52"/>
        <v>9.000000000006203</v>
      </c>
      <c r="K249" s="173">
        <v>9</v>
      </c>
      <c r="L249" s="173">
        <v>26</v>
      </c>
      <c r="M249" s="38">
        <f t="shared" si="48"/>
        <v>1.9696906666666667</v>
      </c>
      <c r="N249" s="3">
        <f t="shared" si="53"/>
        <v>232.63407407407558</v>
      </c>
      <c r="O249" s="3">
        <v>232.63407407407558</v>
      </c>
      <c r="P249" s="4">
        <f t="shared" si="49"/>
        <v>3.8772345679012599</v>
      </c>
      <c r="Q249" s="173">
        <f t="shared" si="50"/>
        <v>447.88000000000005</v>
      </c>
      <c r="R249" s="173">
        <v>447.88000000000005</v>
      </c>
      <c r="S249" s="173">
        <v>16</v>
      </c>
      <c r="X249" s="4">
        <v>3.8772345679012599</v>
      </c>
      <c r="Y249" s="173">
        <v>447.88000000000005</v>
      </c>
      <c r="Z249" s="38">
        <v>1.9696906666666667</v>
      </c>
    </row>
    <row r="250" spans="2:26" x14ac:dyDescent="0.25">
      <c r="B250" s="173">
        <v>302312</v>
      </c>
      <c r="C250" s="30">
        <v>20056</v>
      </c>
      <c r="D250" s="31" t="s">
        <v>9</v>
      </c>
      <c r="E250" s="32">
        <v>0.49714120370370374</v>
      </c>
      <c r="F250" s="33">
        <v>0.49730324074074073</v>
      </c>
      <c r="I250" s="173">
        <f t="shared" si="51"/>
        <v>13.999999999995794</v>
      </c>
      <c r="J250" s="2">
        <f t="shared" si="52"/>
        <v>13.999999999995794</v>
      </c>
      <c r="K250" s="173">
        <v>14</v>
      </c>
      <c r="L250" s="173">
        <v>28.08</v>
      </c>
      <c r="M250" s="38">
        <f t="shared" si="48"/>
        <v>1.3675280914285715</v>
      </c>
      <c r="N250" s="3">
        <f t="shared" si="53"/>
        <v>246.63407407407558</v>
      </c>
      <c r="O250" s="3">
        <v>246.63407407407558</v>
      </c>
      <c r="P250" s="4">
        <f t="shared" si="49"/>
        <v>4.1105679012345933</v>
      </c>
      <c r="Q250" s="173">
        <f t="shared" si="50"/>
        <v>475.96000000000004</v>
      </c>
      <c r="R250" s="173">
        <v>475.96000000000004</v>
      </c>
      <c r="S250" s="173">
        <v>17</v>
      </c>
      <c r="X250" s="4">
        <v>4.1105679012345933</v>
      </c>
      <c r="Y250" s="173">
        <v>475.96000000000004</v>
      </c>
      <c r="Z250" s="38">
        <v>1.3675280914285715</v>
      </c>
    </row>
    <row r="251" spans="2:26" x14ac:dyDescent="0.25">
      <c r="B251" s="173">
        <v>302312</v>
      </c>
      <c r="C251" s="30">
        <v>20052</v>
      </c>
      <c r="D251" s="31" t="s">
        <v>7</v>
      </c>
      <c r="E251" s="32">
        <v>0.49730324074074073</v>
      </c>
      <c r="F251" s="33">
        <v>0.49730324074074073</v>
      </c>
      <c r="I251" s="173">
        <f t="shared" si="51"/>
        <v>0</v>
      </c>
      <c r="J251" s="2">
        <f t="shared" si="52"/>
        <v>42.000000000001769</v>
      </c>
      <c r="K251" s="173">
        <v>42</v>
      </c>
      <c r="L251" s="173">
        <v>29.58</v>
      </c>
      <c r="M251" s="38">
        <f t="shared" si="48"/>
        <v>0.48019326857142852</v>
      </c>
      <c r="N251" s="3">
        <f t="shared" si="53"/>
        <v>288.63407407407556</v>
      </c>
      <c r="O251" s="3">
        <v>288.63407407407556</v>
      </c>
      <c r="P251" s="4">
        <f t="shared" si="49"/>
        <v>4.8105679012345925</v>
      </c>
      <c r="Q251" s="173">
        <f t="shared" si="50"/>
        <v>505.54</v>
      </c>
      <c r="R251" s="173">
        <v>505.54</v>
      </c>
      <c r="S251" s="173">
        <v>18</v>
      </c>
      <c r="X251" s="4">
        <v>4.8105679012345925</v>
      </c>
      <c r="Y251" s="173">
        <v>505.54</v>
      </c>
      <c r="Z251" s="38">
        <v>0.48019326857142852</v>
      </c>
    </row>
    <row r="252" spans="2:26" x14ac:dyDescent="0.25">
      <c r="B252" s="173">
        <v>302312</v>
      </c>
      <c r="C252" s="30">
        <v>20035</v>
      </c>
      <c r="D252" s="31" t="s">
        <v>8</v>
      </c>
      <c r="E252" s="32">
        <v>0.49778935185185186</v>
      </c>
      <c r="F252" s="33">
        <v>0.49810185185185185</v>
      </c>
      <c r="I252" s="173">
        <f t="shared" si="51"/>
        <v>26.999999999999424</v>
      </c>
      <c r="J252" s="2">
        <f t="shared" si="52"/>
        <v>26.999999999999424</v>
      </c>
      <c r="K252" s="173">
        <v>27</v>
      </c>
      <c r="L252" s="173">
        <v>40.5</v>
      </c>
      <c r="M252" s="38">
        <f t="shared" si="48"/>
        <v>1.022724</v>
      </c>
      <c r="N252" s="3">
        <f t="shared" si="53"/>
        <v>315.63407407407556</v>
      </c>
      <c r="O252" s="3">
        <v>315.63407407407556</v>
      </c>
      <c r="P252" s="4">
        <f t="shared" si="49"/>
        <v>5.2605679012345927</v>
      </c>
      <c r="Q252" s="173">
        <f t="shared" si="50"/>
        <v>546.04</v>
      </c>
      <c r="R252" s="173">
        <v>546.04</v>
      </c>
      <c r="S252" s="173">
        <v>19</v>
      </c>
      <c r="X252" s="4">
        <v>5.2605679012345927</v>
      </c>
      <c r="Y252" s="173">
        <v>546.04</v>
      </c>
      <c r="Z252" s="38">
        <v>1.022724</v>
      </c>
    </row>
    <row r="253" spans="2:26" x14ac:dyDescent="0.25">
      <c r="B253" s="173">
        <v>302312</v>
      </c>
      <c r="C253" s="30">
        <v>20030</v>
      </c>
      <c r="D253" s="31" t="s">
        <v>6</v>
      </c>
      <c r="E253" s="32">
        <v>0.49810185185185185</v>
      </c>
      <c r="F253" s="33">
        <v>0.49810185185185185</v>
      </c>
      <c r="I253" s="173">
        <f t="shared" si="51"/>
        <v>0</v>
      </c>
      <c r="J253" s="2">
        <f t="shared" si="52"/>
        <v>18.000000000002814</v>
      </c>
      <c r="K253" s="173">
        <v>18</v>
      </c>
      <c r="L253" s="173">
        <v>30.75</v>
      </c>
      <c r="M253" s="38">
        <f t="shared" si="48"/>
        <v>1.1647689999999999</v>
      </c>
      <c r="N253" s="3">
        <f t="shared" si="53"/>
        <v>333.63407407407556</v>
      </c>
      <c r="O253" s="3">
        <v>333.63407407407556</v>
      </c>
      <c r="P253" s="4">
        <f t="shared" si="49"/>
        <v>5.5605679012345925</v>
      </c>
      <c r="Q253" s="173">
        <f t="shared" si="50"/>
        <v>576.79</v>
      </c>
      <c r="R253" s="173">
        <v>576.79</v>
      </c>
      <c r="S253" s="173">
        <v>20</v>
      </c>
      <c r="X253" s="4">
        <v>5.5605679012345925</v>
      </c>
      <c r="Y253" s="173">
        <v>576.79</v>
      </c>
      <c r="Z253" s="38">
        <v>1.1647689999999999</v>
      </c>
    </row>
    <row r="254" spans="2:26" x14ac:dyDescent="0.25">
      <c r="B254" s="173">
        <v>302312</v>
      </c>
      <c r="C254" s="30">
        <v>20017</v>
      </c>
      <c r="D254" s="31" t="s">
        <v>5</v>
      </c>
      <c r="E254" s="32">
        <v>0.49831018518518522</v>
      </c>
      <c r="F254" s="33">
        <v>0.49839120370370371</v>
      </c>
      <c r="I254" s="173">
        <f t="shared" si="51"/>
        <v>6.9999999999978968</v>
      </c>
      <c r="J254" s="2">
        <f t="shared" si="52"/>
        <v>6.9999999999978968</v>
      </c>
      <c r="K254" s="173">
        <v>7</v>
      </c>
      <c r="L254" s="173">
        <v>26.33</v>
      </c>
      <c r="M254" s="38">
        <f t="shared" si="48"/>
        <v>2.5646021828571426</v>
      </c>
      <c r="N254" s="3">
        <f t="shared" si="53"/>
        <v>340.63407407407556</v>
      </c>
      <c r="O254" s="3">
        <v>340.63407407407556</v>
      </c>
      <c r="P254" s="4">
        <f t="shared" si="49"/>
        <v>5.6772345679012597</v>
      </c>
      <c r="Q254" s="173">
        <f t="shared" si="50"/>
        <v>603.12</v>
      </c>
      <c r="R254" s="173">
        <v>603.12</v>
      </c>
      <c r="S254" s="173">
        <v>21</v>
      </c>
      <c r="X254" s="4">
        <v>5.6772345679012597</v>
      </c>
      <c r="Y254" s="173">
        <v>603.12</v>
      </c>
      <c r="Z254" s="38">
        <v>2.5646021828571426</v>
      </c>
    </row>
    <row r="255" spans="2:26" x14ac:dyDescent="0.25">
      <c r="B255" s="173">
        <v>302312</v>
      </c>
      <c r="C255" s="30">
        <v>20021</v>
      </c>
      <c r="D255" s="31" t="s">
        <v>0</v>
      </c>
      <c r="E255" s="32">
        <v>0.49839120370370371</v>
      </c>
      <c r="F255" s="33">
        <v>0.49857638888888894</v>
      </c>
      <c r="I255" s="173">
        <f t="shared" si="51"/>
        <v>16.0000000000041</v>
      </c>
      <c r="J255" s="2">
        <f t="shared" si="52"/>
        <v>16.0000000000041</v>
      </c>
      <c r="K255" s="173">
        <v>16</v>
      </c>
      <c r="L255" s="173">
        <v>26.92</v>
      </c>
      <c r="M255" s="38">
        <f t="shared" si="48"/>
        <v>1.14715542</v>
      </c>
      <c r="N255" s="3">
        <f t="shared" si="53"/>
        <v>356.63407407407556</v>
      </c>
      <c r="O255" s="3">
        <v>356.63407407407556</v>
      </c>
      <c r="P255" s="4">
        <f t="shared" si="49"/>
        <v>5.9439012345679263</v>
      </c>
      <c r="Q255" s="173">
        <f t="shared" si="50"/>
        <v>630.04</v>
      </c>
      <c r="R255" s="173">
        <v>630.04</v>
      </c>
      <c r="S255" s="173">
        <v>22</v>
      </c>
      <c r="X255" s="4">
        <v>5.9439012345679263</v>
      </c>
      <c r="Y255" s="173">
        <v>630.04</v>
      </c>
      <c r="Z255" s="38">
        <v>1.14715542</v>
      </c>
    </row>
    <row r="256" spans="2:26" x14ac:dyDescent="0.25">
      <c r="B256" s="173">
        <v>302312</v>
      </c>
      <c r="C256" s="30">
        <v>20010</v>
      </c>
      <c r="D256" s="31" t="s">
        <v>1</v>
      </c>
      <c r="E256" s="32">
        <v>0.49857638888888894</v>
      </c>
      <c r="F256" s="33">
        <v>0.49886574074074069</v>
      </c>
      <c r="I256" s="173">
        <f t="shared" si="51"/>
        <v>24.999999999991118</v>
      </c>
      <c r="J256" s="2">
        <f t="shared" si="52"/>
        <v>24.999999999991118</v>
      </c>
      <c r="K256" s="173">
        <v>25</v>
      </c>
      <c r="L256" s="173">
        <v>31.17</v>
      </c>
      <c r="M256" s="38">
        <f t="shared" si="48"/>
        <v>0.85008818880000003</v>
      </c>
      <c r="N256" s="3">
        <f t="shared" si="53"/>
        <v>381.63407407407556</v>
      </c>
      <c r="O256" s="3">
        <v>381.63407407407556</v>
      </c>
      <c r="P256" s="4">
        <f t="shared" si="49"/>
        <v>6.3605679012345924</v>
      </c>
      <c r="Q256" s="173">
        <f t="shared" si="50"/>
        <v>661.20999999999992</v>
      </c>
      <c r="R256" s="173">
        <v>661.20999999999992</v>
      </c>
      <c r="S256" s="173">
        <v>23</v>
      </c>
      <c r="X256" s="4">
        <v>6.3605679012345924</v>
      </c>
      <c r="Y256" s="173">
        <v>661.20999999999992</v>
      </c>
      <c r="Z256" s="38">
        <v>0.85008818880000003</v>
      </c>
    </row>
    <row r="257" spans="2:37" x14ac:dyDescent="0.25">
      <c r="B257" s="173">
        <v>302312</v>
      </c>
      <c r="C257" s="30">
        <v>20004</v>
      </c>
      <c r="D257" s="31" t="s">
        <v>2</v>
      </c>
      <c r="E257" s="32">
        <v>0.49886574074074069</v>
      </c>
      <c r="F257" s="33">
        <v>0.49886574074074069</v>
      </c>
      <c r="I257" s="173">
        <f t="shared" si="51"/>
        <v>0</v>
      </c>
      <c r="J257" s="2">
        <f t="shared" si="52"/>
        <v>22.000000000005038</v>
      </c>
      <c r="K257" s="173">
        <v>22</v>
      </c>
      <c r="L257" s="173">
        <v>26.5</v>
      </c>
      <c r="M257" s="38">
        <f t="shared" si="48"/>
        <v>0.82127836363636364</v>
      </c>
      <c r="N257" s="3">
        <f t="shared" si="53"/>
        <v>403.63407407407556</v>
      </c>
      <c r="O257" s="3">
        <v>403.63407407407556</v>
      </c>
      <c r="P257" s="4">
        <f t="shared" si="49"/>
        <v>6.7272345679012595</v>
      </c>
      <c r="Q257" s="173">
        <f t="shared" si="50"/>
        <v>687.70999999999992</v>
      </c>
      <c r="R257" s="173">
        <v>687.70999999999992</v>
      </c>
      <c r="S257" s="173">
        <v>24</v>
      </c>
      <c r="X257" s="4">
        <v>6.7272345679012595</v>
      </c>
      <c r="Y257" s="173">
        <v>687.70999999999992</v>
      </c>
      <c r="Z257" s="38">
        <v>0.82127836363636364</v>
      </c>
    </row>
    <row r="258" spans="2:37" x14ac:dyDescent="0.25">
      <c r="B258" s="173">
        <v>302312</v>
      </c>
      <c r="C258" s="30">
        <v>20013</v>
      </c>
      <c r="D258" s="31" t="s">
        <v>36</v>
      </c>
      <c r="E258" s="32">
        <v>0.49912037037037038</v>
      </c>
      <c r="F258" s="33">
        <v>0.49925925925925929</v>
      </c>
      <c r="I258" s="173">
        <f t="shared" si="51"/>
        <v>12.000000000001876</v>
      </c>
      <c r="J258" s="2">
        <f t="shared" si="52"/>
        <v>12.000000000001876</v>
      </c>
      <c r="K258" s="173">
        <v>12</v>
      </c>
      <c r="L258" s="173">
        <v>28.58</v>
      </c>
      <c r="M258" s="38">
        <f t="shared" si="48"/>
        <v>1.6238584399999998</v>
      </c>
      <c r="N258" s="3">
        <f t="shared" si="53"/>
        <v>415.63407407407556</v>
      </c>
      <c r="O258" s="3">
        <v>415.63407407407556</v>
      </c>
      <c r="P258" s="4">
        <f t="shared" si="49"/>
        <v>6.9272345679012597</v>
      </c>
      <c r="Q258" s="173">
        <f t="shared" si="50"/>
        <v>716.29</v>
      </c>
      <c r="R258" s="173">
        <v>716.29</v>
      </c>
      <c r="S258" s="173">
        <v>25</v>
      </c>
      <c r="X258" s="4">
        <v>6.9272345679012597</v>
      </c>
      <c r="Y258" s="173">
        <v>716.29</v>
      </c>
      <c r="Z258" s="38">
        <v>1.6238584399999998</v>
      </c>
    </row>
    <row r="259" spans="2:37" x14ac:dyDescent="0.25">
      <c r="B259" s="173">
        <v>302312</v>
      </c>
      <c r="C259" s="30">
        <v>20015</v>
      </c>
      <c r="D259" s="31" t="s">
        <v>37</v>
      </c>
      <c r="E259" s="32">
        <v>0.49925925925925929</v>
      </c>
      <c r="F259" s="33">
        <v>0.49945601851851856</v>
      </c>
      <c r="I259" s="173">
        <f t="shared" si="51"/>
        <v>17.000000000001059</v>
      </c>
      <c r="J259" s="2">
        <f t="shared" si="52"/>
        <v>17.000000000001059</v>
      </c>
      <c r="K259" s="173">
        <v>17</v>
      </c>
      <c r="L259" s="173">
        <v>28.42</v>
      </c>
      <c r="M259" s="38">
        <f t="shared" si="48"/>
        <v>1.1398359247058822</v>
      </c>
      <c r="N259" s="3">
        <f t="shared" si="53"/>
        <v>432.63407407407556</v>
      </c>
      <c r="O259" s="3">
        <v>432.63407407407556</v>
      </c>
      <c r="P259" s="4">
        <f t="shared" si="49"/>
        <v>7.2105679012345929</v>
      </c>
      <c r="Q259" s="173">
        <f t="shared" si="50"/>
        <v>744.70999999999992</v>
      </c>
      <c r="R259" s="173">
        <v>744.70999999999992</v>
      </c>
      <c r="S259" s="173">
        <v>26</v>
      </c>
      <c r="X259" s="4">
        <v>7.2105679012345929</v>
      </c>
      <c r="Y259" s="173">
        <v>744.70999999999992</v>
      </c>
      <c r="Z259" s="38">
        <v>1.1398359247058822</v>
      </c>
    </row>
    <row r="260" spans="2:37" x14ac:dyDescent="0.25">
      <c r="B260" s="173">
        <v>302312</v>
      </c>
      <c r="C260" s="30">
        <v>20025</v>
      </c>
      <c r="D260" s="31" t="s">
        <v>39</v>
      </c>
      <c r="E260" s="32">
        <v>0.49945601851851856</v>
      </c>
      <c r="F260" s="33">
        <v>0.49950231481481483</v>
      </c>
      <c r="I260" s="173">
        <f t="shared" si="51"/>
        <v>3.9999999999974278</v>
      </c>
      <c r="J260" s="2">
        <f t="shared" si="52"/>
        <v>3.9999999999974278</v>
      </c>
      <c r="K260" s="173">
        <v>4</v>
      </c>
      <c r="L260" s="173">
        <v>26.67</v>
      </c>
      <c r="M260" s="38">
        <f t="shared" si="48"/>
        <v>4.5460081800000003</v>
      </c>
      <c r="N260" s="3">
        <f t="shared" si="53"/>
        <v>436.63407407407556</v>
      </c>
      <c r="O260" s="3">
        <v>436.63407407407556</v>
      </c>
      <c r="P260" s="4">
        <f t="shared" si="49"/>
        <v>7.2772345679012593</v>
      </c>
      <c r="Q260" s="173">
        <f t="shared" si="50"/>
        <v>771.37999999999988</v>
      </c>
      <c r="R260" s="173">
        <v>771.37999999999988</v>
      </c>
      <c r="S260" s="173">
        <v>27</v>
      </c>
      <c r="X260" s="4">
        <v>7.2772345679012593</v>
      </c>
      <c r="Y260" s="173">
        <v>771.37999999999988</v>
      </c>
      <c r="Z260" s="38">
        <v>4.5460081800000003</v>
      </c>
    </row>
    <row r="261" spans="2:37" x14ac:dyDescent="0.25">
      <c r="B261" s="173">
        <v>302312</v>
      </c>
      <c r="C261" s="30">
        <v>20027</v>
      </c>
      <c r="D261" s="31" t="s">
        <v>38</v>
      </c>
      <c r="E261" s="32">
        <v>0.49950231481481483</v>
      </c>
      <c r="F261" s="33">
        <v>0.49950231481481483</v>
      </c>
      <c r="I261" s="173">
        <f t="shared" si="51"/>
        <v>0</v>
      </c>
      <c r="J261" s="2">
        <f t="shared" si="52"/>
        <v>26.999999999994628</v>
      </c>
      <c r="K261" s="173">
        <v>27</v>
      </c>
      <c r="L261" s="173">
        <v>34.04</v>
      </c>
      <c r="M261" s="38">
        <f t="shared" si="48"/>
        <v>0.85959320888888879</v>
      </c>
      <c r="N261" s="3">
        <f t="shared" si="53"/>
        <v>463.63407407407556</v>
      </c>
      <c r="O261" s="3">
        <v>463.63407407407556</v>
      </c>
      <c r="P261" s="4">
        <f t="shared" si="49"/>
        <v>7.7272345679012595</v>
      </c>
      <c r="Q261" s="173">
        <f t="shared" si="50"/>
        <v>805.41999999999985</v>
      </c>
      <c r="R261" s="173">
        <v>805.41999999999985</v>
      </c>
      <c r="S261" s="173">
        <v>28</v>
      </c>
      <c r="X261" s="4">
        <v>7.7272345679012595</v>
      </c>
      <c r="Y261" s="173">
        <v>805.41999999999985</v>
      </c>
      <c r="Z261" s="38">
        <v>0.85959320888888879</v>
      </c>
    </row>
    <row r="262" spans="2:37" x14ac:dyDescent="0.25">
      <c r="B262" s="173">
        <v>302312</v>
      </c>
      <c r="C262" s="30">
        <v>20050</v>
      </c>
      <c r="D262" s="31" t="s">
        <v>12</v>
      </c>
      <c r="E262" s="32">
        <v>0.49981481481481477</v>
      </c>
      <c r="F262" s="33">
        <v>0.49995370370370368</v>
      </c>
      <c r="I262" s="173">
        <f t="shared" si="51"/>
        <v>12.000000000001876</v>
      </c>
      <c r="J262" s="2">
        <f t="shared" si="52"/>
        <v>12.000000000001876</v>
      </c>
      <c r="K262" s="173">
        <v>12</v>
      </c>
      <c r="L262" s="173">
        <v>27.25</v>
      </c>
      <c r="M262" s="38">
        <f t="shared" si="48"/>
        <v>1.5482905</v>
      </c>
      <c r="N262" s="3">
        <f t="shared" si="53"/>
        <v>475.63407407407556</v>
      </c>
      <c r="O262" s="3">
        <v>475.63407407407556</v>
      </c>
      <c r="P262" s="4">
        <f t="shared" si="49"/>
        <v>7.9272345679012597</v>
      </c>
      <c r="Q262" s="173">
        <f t="shared" si="50"/>
        <v>832.66999999999985</v>
      </c>
      <c r="R262" s="173">
        <v>832.66999999999985</v>
      </c>
      <c r="S262" s="173">
        <v>29</v>
      </c>
      <c r="X262" s="4">
        <v>7.9272345679012597</v>
      </c>
      <c r="Y262" s="173">
        <v>832.66999999999985</v>
      </c>
      <c r="Z262" s="38">
        <v>1.5482905</v>
      </c>
    </row>
    <row r="263" spans="2:37" x14ac:dyDescent="0.25">
      <c r="B263" s="173">
        <v>302312</v>
      </c>
      <c r="C263" s="30">
        <v>20049</v>
      </c>
      <c r="D263" s="31" t="s">
        <v>13</v>
      </c>
      <c r="E263" s="32">
        <v>0.49995370370370368</v>
      </c>
      <c r="F263" s="33">
        <v>0.50020833333333337</v>
      </c>
      <c r="I263" s="173">
        <f t="shared" si="51"/>
        <v>22.000000000005038</v>
      </c>
      <c r="J263" s="2">
        <f t="shared" si="52"/>
        <v>22.000000000005038</v>
      </c>
      <c r="K263" s="173">
        <v>22</v>
      </c>
      <c r="L263" s="173">
        <v>36</v>
      </c>
      <c r="M263" s="38">
        <f t="shared" si="48"/>
        <v>1.1156989090909091</v>
      </c>
      <c r="N263" s="3">
        <f t="shared" si="53"/>
        <v>497.63407407407556</v>
      </c>
      <c r="O263" s="3">
        <v>497.63407407407556</v>
      </c>
      <c r="P263" s="4">
        <f t="shared" si="49"/>
        <v>8.2939012345679259</v>
      </c>
      <c r="Q263" s="173">
        <f t="shared" si="50"/>
        <v>868.66999999999985</v>
      </c>
      <c r="R263" s="173">
        <v>868.66999999999985</v>
      </c>
      <c r="S263" s="173">
        <v>30</v>
      </c>
      <c r="X263" s="4">
        <v>8.2939012345679259</v>
      </c>
      <c r="Y263" s="173">
        <v>868.66999999999985</v>
      </c>
      <c r="Z263" s="38">
        <v>1.1156989090909091</v>
      </c>
    </row>
    <row r="264" spans="2:37" x14ac:dyDescent="0.25">
      <c r="B264" s="173">
        <v>302312</v>
      </c>
      <c r="C264" s="30">
        <v>20045</v>
      </c>
      <c r="D264" s="31" t="s">
        <v>14</v>
      </c>
      <c r="E264" s="32">
        <v>0.50020833333333337</v>
      </c>
      <c r="F264" s="33">
        <v>0.50020833333333337</v>
      </c>
      <c r="I264" s="173">
        <f t="shared" si="51"/>
        <v>0</v>
      </c>
      <c r="J264" s="2">
        <f t="shared" si="52"/>
        <v>16.999999999996263</v>
      </c>
      <c r="K264" s="173">
        <v>17</v>
      </c>
      <c r="L264" s="173">
        <v>24.5</v>
      </c>
      <c r="M264" s="38">
        <f t="shared" si="48"/>
        <v>0.98261717647058822</v>
      </c>
      <c r="N264" s="3">
        <f t="shared" si="53"/>
        <v>514.63407407407556</v>
      </c>
      <c r="O264" s="3">
        <v>514.63407407407556</v>
      </c>
      <c r="P264" s="4">
        <f t="shared" si="49"/>
        <v>8.5772345679012592</v>
      </c>
      <c r="Q264" s="173">
        <f t="shared" si="50"/>
        <v>893.16999999999985</v>
      </c>
      <c r="R264" s="173">
        <v>893.16999999999985</v>
      </c>
      <c r="S264" s="173">
        <v>31</v>
      </c>
      <c r="X264" s="4">
        <v>8.5772345679012592</v>
      </c>
      <c r="Y264" s="173">
        <v>893.16999999999985</v>
      </c>
      <c r="Z264" s="38">
        <v>0.98261717647058822</v>
      </c>
    </row>
    <row r="265" spans="2:37" x14ac:dyDescent="0.25">
      <c r="B265" s="173">
        <v>302312</v>
      </c>
      <c r="C265" s="30">
        <v>20044</v>
      </c>
      <c r="D265" s="31" t="s">
        <v>180</v>
      </c>
      <c r="E265" s="32">
        <v>0.50040509259259258</v>
      </c>
      <c r="F265" s="33">
        <v>0.50047453703703704</v>
      </c>
      <c r="I265" s="173">
        <f t="shared" si="51"/>
        <v>6.0000000000009379</v>
      </c>
      <c r="J265" s="2">
        <f t="shared" si="52"/>
        <v>6.0000000000009379</v>
      </c>
      <c r="K265" s="173">
        <v>6</v>
      </c>
      <c r="L265" s="173">
        <v>15.67</v>
      </c>
      <c r="M265" s="38">
        <f t="shared" si="48"/>
        <v>1.7806761200000001</v>
      </c>
      <c r="N265" s="3">
        <f t="shared" si="53"/>
        <v>520.63407407407556</v>
      </c>
      <c r="O265" s="3">
        <v>520.63407407407556</v>
      </c>
      <c r="P265" s="4">
        <f t="shared" si="49"/>
        <v>8.6772345679012588</v>
      </c>
      <c r="Q265" s="173">
        <f t="shared" si="50"/>
        <v>908.8399999999998</v>
      </c>
      <c r="R265" s="173">
        <v>908.8399999999998</v>
      </c>
      <c r="S265" s="173">
        <v>32</v>
      </c>
      <c r="X265" s="4">
        <v>8.6772345679012588</v>
      </c>
      <c r="Y265" s="173">
        <v>908.8399999999998</v>
      </c>
      <c r="Z265" s="38">
        <v>1.7806761200000001</v>
      </c>
    </row>
    <row r="266" spans="2:37" x14ac:dyDescent="0.25">
      <c r="B266" s="173">
        <v>302312</v>
      </c>
      <c r="C266" s="30">
        <v>20059</v>
      </c>
      <c r="D266" s="31" t="s">
        <v>10</v>
      </c>
      <c r="E266" s="32">
        <v>0.50047453703703704</v>
      </c>
      <c r="F266" s="33">
        <v>0.50056712962962957</v>
      </c>
      <c r="I266" s="173">
        <f t="shared" si="51"/>
        <v>7.9999999999948557</v>
      </c>
      <c r="J266" s="2">
        <f t="shared" si="52"/>
        <v>7.9999999999948557</v>
      </c>
      <c r="K266" s="173">
        <v>8</v>
      </c>
      <c r="L266" s="173">
        <v>26</v>
      </c>
      <c r="M266" s="38">
        <f t="shared" si="48"/>
        <v>2.2159019999999998</v>
      </c>
      <c r="N266" s="3">
        <f t="shared" si="53"/>
        <v>528.63407407407556</v>
      </c>
      <c r="O266" s="3">
        <v>528.63407407407556</v>
      </c>
      <c r="P266" s="4">
        <f t="shared" si="49"/>
        <v>8.8105679012345934</v>
      </c>
      <c r="Q266" s="173">
        <f t="shared" si="50"/>
        <v>934.8399999999998</v>
      </c>
      <c r="R266" s="173">
        <v>934.8399999999998</v>
      </c>
      <c r="S266" s="173">
        <v>33</v>
      </c>
      <c r="X266" s="4">
        <v>8.8105679012345934</v>
      </c>
      <c r="Y266" s="173">
        <v>934.8399999999998</v>
      </c>
      <c r="Z266" s="38">
        <v>2.2159019999999998</v>
      </c>
    </row>
    <row r="267" spans="2:37" x14ac:dyDescent="0.25">
      <c r="B267" s="173">
        <v>302312</v>
      </c>
      <c r="C267" s="30">
        <v>20056</v>
      </c>
      <c r="D267" s="31" t="s">
        <v>9</v>
      </c>
      <c r="E267" s="32">
        <v>0.50056712962962957</v>
      </c>
      <c r="F267" s="33">
        <v>0.50072916666666667</v>
      </c>
      <c r="I267" s="173">
        <f t="shared" si="51"/>
        <v>14.000000000005386</v>
      </c>
      <c r="J267" s="2">
        <f t="shared" si="52"/>
        <v>14.000000000005386</v>
      </c>
      <c r="K267" s="173">
        <v>14</v>
      </c>
      <c r="L267" s="173">
        <v>28.08</v>
      </c>
      <c r="M267" s="38">
        <f t="shared" si="48"/>
        <v>1.3675280914285715</v>
      </c>
      <c r="N267" s="3">
        <f t="shared" si="53"/>
        <v>542.63407407407556</v>
      </c>
      <c r="O267" s="3">
        <v>542.63407407407556</v>
      </c>
      <c r="P267" s="4">
        <f t="shared" si="49"/>
        <v>9.0439012345679259</v>
      </c>
      <c r="Q267" s="173">
        <f t="shared" si="50"/>
        <v>962.91999999999985</v>
      </c>
      <c r="R267" s="173">
        <v>962.91999999999985</v>
      </c>
      <c r="S267" s="173">
        <v>34</v>
      </c>
      <c r="X267" s="4">
        <v>9.0439012345679259</v>
      </c>
      <c r="Y267" s="173">
        <v>962.91999999999985</v>
      </c>
      <c r="Z267" s="38">
        <v>1.3675280914285715</v>
      </c>
    </row>
    <row r="268" spans="2:37" x14ac:dyDescent="0.25">
      <c r="B268" s="173">
        <v>302312</v>
      </c>
      <c r="C268" s="34">
        <v>20052</v>
      </c>
      <c r="D268" s="35" t="s">
        <v>7</v>
      </c>
      <c r="E268" s="36">
        <v>0.50072916666666667</v>
      </c>
      <c r="F268" s="37">
        <v>0.50089120370370377</v>
      </c>
      <c r="I268" s="173">
        <f>(F268-E268)*86400</f>
        <v>14.000000000005386</v>
      </c>
      <c r="J268" s="53">
        <f>L268*J267/L267</f>
        <v>5.4843304843325944</v>
      </c>
      <c r="K268" s="38">
        <v>5.4843304843325944</v>
      </c>
      <c r="L268" s="173">
        <v>11</v>
      </c>
      <c r="M268" s="38">
        <f t="shared" si="48"/>
        <v>1.3675280914280452</v>
      </c>
      <c r="N268" s="3">
        <f t="shared" si="53"/>
        <v>548.1184045584082</v>
      </c>
      <c r="O268" s="3">
        <v>548.1184045584082</v>
      </c>
      <c r="P268" s="4">
        <f t="shared" si="49"/>
        <v>9.135306742640136</v>
      </c>
      <c r="Q268" s="173">
        <f t="shared" si="50"/>
        <v>973.91999999999985</v>
      </c>
      <c r="R268" s="173">
        <v>973.91999999999985</v>
      </c>
      <c r="X268" s="4">
        <v>9.135306742640136</v>
      </c>
      <c r="Y268" s="173">
        <v>973.91999999999985</v>
      </c>
      <c r="Z268" s="38">
        <v>1.3675280914280452</v>
      </c>
      <c r="AC268" s="483">
        <v>302312</v>
      </c>
      <c r="AD268" s="483">
        <v>20053</v>
      </c>
      <c r="AE268" s="485">
        <v>42626</v>
      </c>
      <c r="AF268" s="483">
        <v>3</v>
      </c>
      <c r="AG268" s="483">
        <v>973.92</v>
      </c>
      <c r="AH268" s="381">
        <v>0.49435185185185188</v>
      </c>
      <c r="AI268" s="489" t="s">
        <v>831</v>
      </c>
      <c r="AJ268" s="489">
        <v>1.76755</v>
      </c>
      <c r="AK268" s="381">
        <v>0.50072916666666667</v>
      </c>
    </row>
    <row r="269" spans="2:37" x14ac:dyDescent="0.25">
      <c r="B269" s="173">
        <v>302312</v>
      </c>
      <c r="C269" s="183">
        <v>20053</v>
      </c>
      <c r="D269" s="173" t="s">
        <v>609</v>
      </c>
      <c r="E269" s="1">
        <v>0.50089120370370377</v>
      </c>
      <c r="F269" s="1">
        <v>0.50089120370370377</v>
      </c>
      <c r="G269" s="173" t="s">
        <v>566</v>
      </c>
      <c r="H269" s="173" t="s">
        <v>566</v>
      </c>
      <c r="M269" s="38">
        <f>AVERAGE(M235:M267)</f>
        <v>1.5001896447215888</v>
      </c>
    </row>
    <row r="270" spans="2:37" x14ac:dyDescent="0.25">
      <c r="C270" s="52"/>
      <c r="E270" s="1"/>
      <c r="F270" s="1"/>
    </row>
    <row r="271" spans="2:37" x14ac:dyDescent="0.25">
      <c r="B271" s="173">
        <v>302312</v>
      </c>
      <c r="C271" s="26">
        <v>20052</v>
      </c>
      <c r="D271" s="27" t="s">
        <v>7</v>
      </c>
      <c r="E271" s="28">
        <v>0.94738425925925929</v>
      </c>
      <c r="F271" s="29">
        <v>0.94758101851851861</v>
      </c>
      <c r="I271" s="173">
        <f>(F271-E271)*86400</f>
        <v>17.000000000005855</v>
      </c>
      <c r="J271" s="2">
        <f>L271*J272/L272</f>
        <v>6.422716049380786</v>
      </c>
      <c r="K271" s="3">
        <v>6.422716049380786</v>
      </c>
      <c r="L271" s="173">
        <v>18.579999999999998</v>
      </c>
      <c r="M271" s="38">
        <f t="shared" ref="M271:M307" si="54">L271/K271*0.0113636*60</f>
        <v>1.9723962857148782</v>
      </c>
      <c r="N271" s="3">
        <f>K271</f>
        <v>6.422716049380786</v>
      </c>
      <c r="O271" s="3">
        <v>6.422716049380786</v>
      </c>
      <c r="P271" s="4">
        <f t="shared" ref="P271:P307" si="55">O271/60</f>
        <v>0.10704526748967977</v>
      </c>
      <c r="Q271" s="173">
        <f>L271</f>
        <v>18.579999999999998</v>
      </c>
      <c r="R271" s="173">
        <v>18.579999999999998</v>
      </c>
      <c r="S271" s="173">
        <v>1</v>
      </c>
      <c r="X271" s="4">
        <v>0.10704526748967977</v>
      </c>
      <c r="Y271" s="173">
        <v>18.579999999999998</v>
      </c>
      <c r="Z271" s="38">
        <v>1.9723962857148782</v>
      </c>
    </row>
    <row r="272" spans="2:37" x14ac:dyDescent="0.25">
      <c r="B272" s="173">
        <v>302312</v>
      </c>
      <c r="C272" s="30">
        <v>20035</v>
      </c>
      <c r="D272" s="31" t="s">
        <v>8</v>
      </c>
      <c r="E272" s="32">
        <v>0.94758101851851861</v>
      </c>
      <c r="F272" s="33">
        <v>0.94758101851851861</v>
      </c>
      <c r="I272" s="173">
        <f>(F272-E272)*86400</f>
        <v>0</v>
      </c>
      <c r="J272" s="2">
        <f>(E273-E272)*86400</f>
        <v>13.999999999995794</v>
      </c>
      <c r="K272" s="173">
        <v>14</v>
      </c>
      <c r="L272" s="173">
        <v>40.5</v>
      </c>
      <c r="M272" s="38">
        <f t="shared" si="54"/>
        <v>1.9723962857142854</v>
      </c>
      <c r="N272" s="3">
        <f>N271+K272</f>
        <v>20.422716049380785</v>
      </c>
      <c r="O272" s="3">
        <v>20.422716049380785</v>
      </c>
      <c r="P272" s="4">
        <f t="shared" si="55"/>
        <v>0.34037860082301308</v>
      </c>
      <c r="Q272" s="173">
        <f t="shared" ref="Q272:Q307" si="56">Q271+L272</f>
        <v>59.08</v>
      </c>
      <c r="R272" s="173">
        <v>59.08</v>
      </c>
      <c r="S272" s="173">
        <v>2</v>
      </c>
      <c r="X272" s="4">
        <v>0.34037860082301308</v>
      </c>
      <c r="Y272" s="173">
        <v>59.08</v>
      </c>
      <c r="Z272" s="38">
        <v>1.9723962857142854</v>
      </c>
    </row>
    <row r="273" spans="2:26" x14ac:dyDescent="0.25">
      <c r="B273" s="173">
        <v>302312</v>
      </c>
      <c r="C273" s="30">
        <v>20030</v>
      </c>
      <c r="D273" s="31" t="s">
        <v>6</v>
      </c>
      <c r="E273" s="32">
        <v>0.9477430555555556</v>
      </c>
      <c r="F273" s="33">
        <v>0.94788194444444451</v>
      </c>
      <c r="I273" s="173">
        <f t="shared" ref="I273:I306" si="57">(F273-E273)*86400</f>
        <v>12.000000000001876</v>
      </c>
      <c r="J273" s="2">
        <f t="shared" ref="J273:J306" si="58">(E274-E273)*86400</f>
        <v>12.000000000001876</v>
      </c>
      <c r="K273" s="173">
        <v>12</v>
      </c>
      <c r="L273" s="173">
        <v>30.75</v>
      </c>
      <c r="M273" s="38">
        <f t="shared" si="54"/>
        <v>1.7471535</v>
      </c>
      <c r="N273" s="3">
        <f t="shared" ref="N273:N307" si="59">N272+K273</f>
        <v>32.422716049380782</v>
      </c>
      <c r="O273" s="3">
        <v>32.422716049380782</v>
      </c>
      <c r="P273" s="4">
        <f t="shared" si="55"/>
        <v>0.54037860082301303</v>
      </c>
      <c r="Q273" s="173">
        <f t="shared" si="56"/>
        <v>89.83</v>
      </c>
      <c r="R273" s="173">
        <v>89.83</v>
      </c>
      <c r="S273" s="173">
        <v>3</v>
      </c>
      <c r="X273" s="4">
        <v>0.54037860082301303</v>
      </c>
      <c r="Y273" s="173">
        <v>89.83</v>
      </c>
      <c r="Z273" s="38">
        <v>1.7471535</v>
      </c>
    </row>
    <row r="274" spans="2:26" x14ac:dyDescent="0.25">
      <c r="B274" s="173">
        <v>302312</v>
      </c>
      <c r="C274" s="30">
        <v>20017</v>
      </c>
      <c r="D274" s="31" t="s">
        <v>5</v>
      </c>
      <c r="E274" s="32">
        <v>0.94788194444444451</v>
      </c>
      <c r="F274" s="33">
        <v>0.94796296296296301</v>
      </c>
      <c r="I274" s="173">
        <f t="shared" si="57"/>
        <v>6.9999999999978968</v>
      </c>
      <c r="J274" s="2">
        <f t="shared" si="58"/>
        <v>6.9999999999978968</v>
      </c>
      <c r="K274" s="173">
        <v>7</v>
      </c>
      <c r="L274" s="173">
        <v>26.33</v>
      </c>
      <c r="M274" s="38">
        <f t="shared" si="54"/>
        <v>2.5646021828571426</v>
      </c>
      <c r="N274" s="3">
        <f t="shared" si="59"/>
        <v>39.422716049380782</v>
      </c>
      <c r="O274" s="3">
        <v>39.422716049380782</v>
      </c>
      <c r="P274" s="4">
        <f t="shared" si="55"/>
        <v>0.65704526748967973</v>
      </c>
      <c r="Q274" s="173">
        <f t="shared" si="56"/>
        <v>116.16</v>
      </c>
      <c r="R274" s="173">
        <v>116.16</v>
      </c>
      <c r="S274" s="173">
        <v>4</v>
      </c>
      <c r="X274" s="4">
        <v>0.65704526748967973</v>
      </c>
      <c r="Y274" s="173">
        <v>116.16</v>
      </c>
      <c r="Z274" s="38">
        <v>2.5646021828571426</v>
      </c>
    </row>
    <row r="275" spans="2:26" x14ac:dyDescent="0.25">
      <c r="B275" s="173">
        <v>302312</v>
      </c>
      <c r="C275" s="30">
        <v>20021</v>
      </c>
      <c r="D275" s="31" t="s">
        <v>0</v>
      </c>
      <c r="E275" s="32">
        <v>0.94796296296296301</v>
      </c>
      <c r="F275" s="33">
        <v>0.94809027777777777</v>
      </c>
      <c r="I275" s="173">
        <f t="shared" si="57"/>
        <v>10.999999999995325</v>
      </c>
      <c r="J275" s="2">
        <f t="shared" si="58"/>
        <v>10.999999999995325</v>
      </c>
      <c r="K275" s="173">
        <v>11</v>
      </c>
      <c r="L275" s="173">
        <v>26.92</v>
      </c>
      <c r="M275" s="38">
        <f t="shared" si="54"/>
        <v>1.6685897018181817</v>
      </c>
      <c r="N275" s="3">
        <f t="shared" si="59"/>
        <v>50.422716049380782</v>
      </c>
      <c r="O275" s="3">
        <v>50.422716049380782</v>
      </c>
      <c r="P275" s="4">
        <f t="shared" si="55"/>
        <v>0.84037860082301308</v>
      </c>
      <c r="Q275" s="173">
        <f t="shared" si="56"/>
        <v>143.07999999999998</v>
      </c>
      <c r="R275" s="173">
        <v>143.07999999999998</v>
      </c>
      <c r="S275" s="173">
        <v>5</v>
      </c>
      <c r="X275" s="4">
        <v>0.84037860082301308</v>
      </c>
      <c r="Y275" s="173">
        <v>143.07999999999998</v>
      </c>
      <c r="Z275" s="38">
        <v>1.6685897018181817</v>
      </c>
    </row>
    <row r="276" spans="2:26" x14ac:dyDescent="0.25">
      <c r="B276" s="173">
        <v>302312</v>
      </c>
      <c r="C276" s="30">
        <v>20010</v>
      </c>
      <c r="D276" s="31" t="s">
        <v>1</v>
      </c>
      <c r="E276" s="32">
        <v>0.94809027777777777</v>
      </c>
      <c r="F276" s="33">
        <v>0.94829861111111102</v>
      </c>
      <c r="I276" s="173">
        <f t="shared" si="57"/>
        <v>17.999999999993221</v>
      </c>
      <c r="J276" s="2">
        <f t="shared" si="58"/>
        <v>17.999999999993221</v>
      </c>
      <c r="K276" s="173">
        <v>18</v>
      </c>
      <c r="L276" s="173">
        <v>31.17</v>
      </c>
      <c r="M276" s="38">
        <f t="shared" si="54"/>
        <v>1.1806780400000001</v>
      </c>
      <c r="N276" s="3">
        <f t="shared" si="59"/>
        <v>68.422716049380782</v>
      </c>
      <c r="O276" s="3">
        <v>68.422716049380782</v>
      </c>
      <c r="P276" s="4">
        <f t="shared" si="55"/>
        <v>1.140378600823013</v>
      </c>
      <c r="Q276" s="173">
        <f t="shared" si="56"/>
        <v>174.25</v>
      </c>
      <c r="R276" s="173">
        <v>174.25</v>
      </c>
      <c r="S276" s="173">
        <v>6</v>
      </c>
      <c r="X276" s="4">
        <v>1.140378600823013</v>
      </c>
      <c r="Y276" s="173">
        <v>174.25</v>
      </c>
      <c r="Z276" s="38">
        <v>1.1806780400000001</v>
      </c>
    </row>
    <row r="277" spans="2:26" x14ac:dyDescent="0.25">
      <c r="B277" s="173">
        <v>302312</v>
      </c>
      <c r="C277" s="30">
        <v>20004</v>
      </c>
      <c r="D277" s="31" t="s">
        <v>2</v>
      </c>
      <c r="E277" s="32">
        <v>0.94829861111111102</v>
      </c>
      <c r="F277" s="33">
        <v>0.94829861111111102</v>
      </c>
      <c r="I277" s="173">
        <f t="shared" si="57"/>
        <v>0</v>
      </c>
      <c r="J277" s="2">
        <f t="shared" si="58"/>
        <v>14.000000000014978</v>
      </c>
      <c r="K277" s="173">
        <v>14</v>
      </c>
      <c r="L277" s="173">
        <v>26.5</v>
      </c>
      <c r="M277" s="38">
        <f t="shared" si="54"/>
        <v>1.2905802857142856</v>
      </c>
      <c r="N277" s="3">
        <f t="shared" si="59"/>
        <v>82.422716049380782</v>
      </c>
      <c r="O277" s="3">
        <v>82.422716049380782</v>
      </c>
      <c r="P277" s="4">
        <f t="shared" si="55"/>
        <v>1.3737119341563464</v>
      </c>
      <c r="Q277" s="173">
        <f t="shared" si="56"/>
        <v>200.75</v>
      </c>
      <c r="R277" s="173">
        <v>200.75</v>
      </c>
      <c r="S277" s="173">
        <v>7</v>
      </c>
      <c r="X277" s="4">
        <v>1.3737119341563464</v>
      </c>
      <c r="Y277" s="173">
        <v>200.75</v>
      </c>
      <c r="Z277" s="38">
        <v>1.2905802857142856</v>
      </c>
    </row>
    <row r="278" spans="2:26" x14ac:dyDescent="0.25">
      <c r="B278" s="173">
        <v>302312</v>
      </c>
      <c r="C278" s="30">
        <v>20013</v>
      </c>
      <c r="D278" s="31" t="s">
        <v>36</v>
      </c>
      <c r="E278" s="32">
        <v>0.94846064814814823</v>
      </c>
      <c r="F278" s="33">
        <v>0.94858796296296299</v>
      </c>
      <c r="I278" s="173">
        <f t="shared" si="57"/>
        <v>10.999999999995325</v>
      </c>
      <c r="J278" s="2">
        <f t="shared" si="58"/>
        <v>10.999999999995325</v>
      </c>
      <c r="K278" s="173">
        <v>11</v>
      </c>
      <c r="L278" s="173">
        <v>28.58</v>
      </c>
      <c r="M278" s="38">
        <f t="shared" si="54"/>
        <v>1.7714819345454544</v>
      </c>
      <c r="N278" s="3">
        <f t="shared" si="59"/>
        <v>93.422716049380782</v>
      </c>
      <c r="O278" s="3">
        <v>93.422716049380782</v>
      </c>
      <c r="P278" s="4">
        <f t="shared" si="55"/>
        <v>1.5570452674896798</v>
      </c>
      <c r="Q278" s="173">
        <f t="shared" si="56"/>
        <v>229.32999999999998</v>
      </c>
      <c r="R278" s="173">
        <v>229.32999999999998</v>
      </c>
      <c r="S278" s="173">
        <v>8</v>
      </c>
      <c r="X278" s="4">
        <v>1.5570452674896798</v>
      </c>
      <c r="Y278" s="173">
        <v>229.32999999999998</v>
      </c>
      <c r="Z278" s="38">
        <v>1.7714819345454544</v>
      </c>
    </row>
    <row r="279" spans="2:26" x14ac:dyDescent="0.25">
      <c r="B279" s="173">
        <v>302312</v>
      </c>
      <c r="C279" s="30">
        <v>20015</v>
      </c>
      <c r="D279" s="31" t="s">
        <v>37</v>
      </c>
      <c r="E279" s="32">
        <v>0.94858796296296299</v>
      </c>
      <c r="F279" s="33">
        <v>0.94868055555555564</v>
      </c>
      <c r="I279" s="173">
        <f t="shared" si="57"/>
        <v>8.000000000004448</v>
      </c>
      <c r="J279" s="2">
        <f t="shared" si="58"/>
        <v>8.000000000004448</v>
      </c>
      <c r="K279" s="173">
        <v>8</v>
      </c>
      <c r="L279" s="173">
        <v>28.42</v>
      </c>
      <c r="M279" s="38">
        <f t="shared" si="54"/>
        <v>2.4221513400000001</v>
      </c>
      <c r="N279" s="3">
        <f t="shared" si="59"/>
        <v>101.42271604938078</v>
      </c>
      <c r="O279" s="3">
        <v>101.42271604938078</v>
      </c>
      <c r="P279" s="4">
        <f t="shared" si="55"/>
        <v>1.6903786008230131</v>
      </c>
      <c r="Q279" s="173">
        <f t="shared" si="56"/>
        <v>257.75</v>
      </c>
      <c r="R279" s="173">
        <v>257.75</v>
      </c>
      <c r="S279" s="173">
        <v>9</v>
      </c>
      <c r="X279" s="4">
        <v>1.6903786008230131</v>
      </c>
      <c r="Y279" s="173">
        <v>257.75</v>
      </c>
      <c r="Z279" s="38">
        <v>2.4221513400000001</v>
      </c>
    </row>
    <row r="280" spans="2:26" x14ac:dyDescent="0.25">
      <c r="B280" s="173">
        <v>302312</v>
      </c>
      <c r="C280" s="30">
        <v>20025</v>
      </c>
      <c r="D280" s="31" t="s">
        <v>39</v>
      </c>
      <c r="E280" s="32">
        <v>0.94868055555555564</v>
      </c>
      <c r="F280" s="33">
        <v>0.9487268518518519</v>
      </c>
      <c r="I280" s="173">
        <f t="shared" si="57"/>
        <v>3.9999999999974278</v>
      </c>
      <c r="J280" s="2">
        <f t="shared" si="58"/>
        <v>3.9999999999974278</v>
      </c>
      <c r="K280" s="173">
        <v>4</v>
      </c>
      <c r="L280" s="173">
        <v>26.67</v>
      </c>
      <c r="M280" s="38">
        <f t="shared" si="54"/>
        <v>4.5460081800000003</v>
      </c>
      <c r="N280" s="3">
        <f t="shared" si="59"/>
        <v>105.42271604938078</v>
      </c>
      <c r="O280" s="3">
        <v>105.42271604938078</v>
      </c>
      <c r="P280" s="4">
        <f t="shared" si="55"/>
        <v>1.7570452674896797</v>
      </c>
      <c r="Q280" s="173">
        <f t="shared" si="56"/>
        <v>284.42</v>
      </c>
      <c r="R280" s="173">
        <v>284.42</v>
      </c>
      <c r="S280" s="173">
        <v>10</v>
      </c>
      <c r="X280" s="4">
        <v>1.7570452674896797</v>
      </c>
      <c r="Y280" s="173">
        <v>284.42</v>
      </c>
      <c r="Z280" s="38">
        <v>4.5460081800000003</v>
      </c>
    </row>
    <row r="281" spans="2:26" x14ac:dyDescent="0.25">
      <c r="B281" s="173">
        <v>302312</v>
      </c>
      <c r="C281" s="30">
        <v>20027</v>
      </c>
      <c r="D281" s="31" t="s">
        <v>38</v>
      </c>
      <c r="E281" s="32">
        <v>0.9487268518518519</v>
      </c>
      <c r="F281" s="33">
        <v>0.94893518518518516</v>
      </c>
      <c r="I281" s="173">
        <f t="shared" si="57"/>
        <v>17.999999999993221</v>
      </c>
      <c r="J281" s="2">
        <f t="shared" si="58"/>
        <v>17.999999999993221</v>
      </c>
      <c r="K281" s="173">
        <v>18</v>
      </c>
      <c r="L281" s="173">
        <v>34.04</v>
      </c>
      <c r="M281" s="38">
        <f t="shared" si="54"/>
        <v>1.2893898133333332</v>
      </c>
      <c r="N281" s="3">
        <f t="shared" si="59"/>
        <v>123.42271604938078</v>
      </c>
      <c r="O281" s="3">
        <v>123.42271604938078</v>
      </c>
      <c r="P281" s="4">
        <f t="shared" si="55"/>
        <v>2.0570452674896798</v>
      </c>
      <c r="Q281" s="173">
        <f t="shared" si="56"/>
        <v>318.46000000000004</v>
      </c>
      <c r="R281" s="173">
        <v>318.46000000000004</v>
      </c>
      <c r="S281" s="173">
        <v>11</v>
      </c>
      <c r="X281" s="4">
        <v>2.0570452674896798</v>
      </c>
      <c r="Y281" s="173">
        <v>318.46000000000004</v>
      </c>
      <c r="Z281" s="38">
        <v>1.2893898133333332</v>
      </c>
    </row>
    <row r="282" spans="2:26" x14ac:dyDescent="0.25">
      <c r="B282" s="173">
        <v>302312</v>
      </c>
      <c r="C282" s="30">
        <v>20050</v>
      </c>
      <c r="D282" s="31" t="s">
        <v>12</v>
      </c>
      <c r="E282" s="32">
        <v>0.94893518518518516</v>
      </c>
      <c r="F282" s="33">
        <v>0.94893518518518516</v>
      </c>
      <c r="I282" s="173">
        <f t="shared" si="57"/>
        <v>0</v>
      </c>
      <c r="J282" s="2">
        <f t="shared" si="58"/>
        <v>8.000000000004448</v>
      </c>
      <c r="K282" s="173">
        <v>8</v>
      </c>
      <c r="L282" s="173">
        <v>27.25</v>
      </c>
      <c r="M282" s="38">
        <f t="shared" si="54"/>
        <v>2.3224357499999999</v>
      </c>
      <c r="N282" s="3">
        <f t="shared" si="59"/>
        <v>131.42271604938077</v>
      </c>
      <c r="O282" s="3">
        <v>131.42271604938077</v>
      </c>
      <c r="P282" s="4">
        <f t="shared" si="55"/>
        <v>2.1903786008230126</v>
      </c>
      <c r="Q282" s="173">
        <f t="shared" si="56"/>
        <v>345.71000000000004</v>
      </c>
      <c r="R282" s="173">
        <v>345.71000000000004</v>
      </c>
      <c r="S282" s="173">
        <v>12</v>
      </c>
      <c r="X282" s="4">
        <v>2.1903786008230126</v>
      </c>
      <c r="Y282" s="173">
        <v>345.71000000000004</v>
      </c>
      <c r="Z282" s="38">
        <v>2.3224357499999999</v>
      </c>
    </row>
    <row r="283" spans="2:26" x14ac:dyDescent="0.25">
      <c r="B283" s="173">
        <v>302312</v>
      </c>
      <c r="C283" s="30">
        <v>20049</v>
      </c>
      <c r="D283" s="31" t="s">
        <v>13</v>
      </c>
      <c r="E283" s="32">
        <v>0.9490277777777778</v>
      </c>
      <c r="F283" s="33">
        <v>0.94923611111111106</v>
      </c>
      <c r="I283" s="173">
        <f t="shared" si="57"/>
        <v>17.999999999993221</v>
      </c>
      <c r="J283" s="2">
        <f t="shared" si="58"/>
        <v>17.999999999993221</v>
      </c>
      <c r="K283" s="173">
        <v>31</v>
      </c>
      <c r="L283" s="173">
        <v>36</v>
      </c>
      <c r="M283" s="38">
        <f t="shared" si="54"/>
        <v>0.79178632258064519</v>
      </c>
      <c r="N283" s="3">
        <f t="shared" si="59"/>
        <v>162.42271604938077</v>
      </c>
      <c r="O283" s="3">
        <v>162.42271604938077</v>
      </c>
      <c r="P283" s="4">
        <f t="shared" si="55"/>
        <v>2.7070452674896797</v>
      </c>
      <c r="Q283" s="173">
        <f t="shared" si="56"/>
        <v>381.71000000000004</v>
      </c>
      <c r="R283" s="173">
        <v>381.71000000000004</v>
      </c>
      <c r="S283" s="173">
        <v>13</v>
      </c>
      <c r="X283" s="4">
        <v>2.7070452674896797</v>
      </c>
      <c r="Y283" s="173">
        <v>381.71000000000004</v>
      </c>
      <c r="Z283" s="38">
        <v>0.79178632258064519</v>
      </c>
    </row>
    <row r="284" spans="2:26" x14ac:dyDescent="0.25">
      <c r="B284" s="173">
        <v>302312</v>
      </c>
      <c r="C284" s="30">
        <v>20048</v>
      </c>
      <c r="D284" s="31" t="s">
        <v>561</v>
      </c>
      <c r="E284" s="32">
        <v>0.94923611111111106</v>
      </c>
      <c r="F284" s="33">
        <v>0.94938657407407412</v>
      </c>
      <c r="I284" s="142">
        <f t="shared" si="57"/>
        <v>13.000000000008427</v>
      </c>
      <c r="J284" s="120">
        <f t="shared" si="58"/>
        <v>13.000000000008427</v>
      </c>
      <c r="K284" s="142"/>
      <c r="L284" s="142"/>
      <c r="M284" s="38"/>
      <c r="N284" s="3">
        <f t="shared" si="59"/>
        <v>162.42271604938077</v>
      </c>
      <c r="O284" s="3"/>
      <c r="P284" s="4"/>
      <c r="Q284" s="173">
        <f t="shared" si="56"/>
        <v>381.71000000000004</v>
      </c>
      <c r="X284" s="4">
        <v>2.8903786008230128</v>
      </c>
      <c r="Y284" s="173">
        <v>406.21000000000004</v>
      </c>
      <c r="Z284" s="38">
        <v>1.5185901818181815</v>
      </c>
    </row>
    <row r="285" spans="2:26" x14ac:dyDescent="0.25">
      <c r="B285" s="173">
        <v>302312</v>
      </c>
      <c r="C285" s="30">
        <v>20045</v>
      </c>
      <c r="D285" s="31" t="s">
        <v>14</v>
      </c>
      <c r="E285" s="32">
        <v>0.94938657407407412</v>
      </c>
      <c r="F285" s="33">
        <v>0.94951388888888888</v>
      </c>
      <c r="I285" s="173">
        <f t="shared" si="57"/>
        <v>10.999999999995325</v>
      </c>
      <c r="J285" s="2">
        <f t="shared" si="58"/>
        <v>10.999999999995325</v>
      </c>
      <c r="K285" s="173">
        <v>11</v>
      </c>
      <c r="L285" s="173">
        <v>24.5</v>
      </c>
      <c r="M285" s="38">
        <f t="shared" si="54"/>
        <v>1.5185901818181815</v>
      </c>
      <c r="N285" s="3">
        <f t="shared" si="59"/>
        <v>173.42271604938077</v>
      </c>
      <c r="O285" s="3">
        <v>173.42271604938077</v>
      </c>
      <c r="P285" s="4">
        <f t="shared" si="55"/>
        <v>2.8903786008230128</v>
      </c>
      <c r="Q285" s="173">
        <f t="shared" si="56"/>
        <v>406.21000000000004</v>
      </c>
      <c r="R285" s="173">
        <v>406.21000000000004</v>
      </c>
      <c r="S285" s="173">
        <v>14</v>
      </c>
      <c r="X285" s="4">
        <v>2.9403786008230126</v>
      </c>
      <c r="Y285" s="173">
        <v>421.88000000000005</v>
      </c>
      <c r="Z285" s="38">
        <v>3.5613522400000002</v>
      </c>
    </row>
    <row r="286" spans="2:26" x14ac:dyDescent="0.25">
      <c r="B286" s="173">
        <v>302312</v>
      </c>
      <c r="C286" s="30">
        <v>20044</v>
      </c>
      <c r="D286" s="31" t="s">
        <v>180</v>
      </c>
      <c r="E286" s="32">
        <v>0.94951388888888888</v>
      </c>
      <c r="F286" s="33">
        <v>0.94954861111111111</v>
      </c>
      <c r="I286" s="173">
        <f t="shared" si="57"/>
        <v>3.000000000000469</v>
      </c>
      <c r="J286" s="2">
        <f t="shared" si="58"/>
        <v>3.000000000000469</v>
      </c>
      <c r="K286" s="173">
        <v>3</v>
      </c>
      <c r="L286" s="173">
        <v>15.67</v>
      </c>
      <c r="M286" s="38">
        <f t="shared" si="54"/>
        <v>3.5613522400000002</v>
      </c>
      <c r="N286" s="3">
        <f t="shared" si="59"/>
        <v>176.42271604938077</v>
      </c>
      <c r="O286" s="3">
        <v>176.42271604938077</v>
      </c>
      <c r="P286" s="4">
        <f t="shared" si="55"/>
        <v>2.9403786008230126</v>
      </c>
      <c r="Q286" s="173">
        <f t="shared" si="56"/>
        <v>421.88000000000005</v>
      </c>
      <c r="R286" s="173">
        <v>421.88000000000005</v>
      </c>
      <c r="S286" s="173">
        <v>15</v>
      </c>
      <c r="X286" s="4">
        <v>3.0070452674896795</v>
      </c>
      <c r="Y286" s="173">
        <v>447.88000000000005</v>
      </c>
      <c r="Z286" s="38">
        <v>4.4318039999999996</v>
      </c>
    </row>
    <row r="287" spans="2:26" x14ac:dyDescent="0.25">
      <c r="B287" s="173">
        <v>302312</v>
      </c>
      <c r="C287" s="30">
        <v>20059</v>
      </c>
      <c r="D287" s="31" t="s">
        <v>10</v>
      </c>
      <c r="E287" s="32">
        <v>0.94954861111111111</v>
      </c>
      <c r="F287" s="33">
        <v>0.94959490740740737</v>
      </c>
      <c r="I287" s="173">
        <f t="shared" si="57"/>
        <v>3.9999999999974278</v>
      </c>
      <c r="J287" s="2">
        <f t="shared" si="58"/>
        <v>3.9999999999974278</v>
      </c>
      <c r="K287" s="173">
        <v>4</v>
      </c>
      <c r="L287" s="173">
        <v>26</v>
      </c>
      <c r="M287" s="38">
        <f t="shared" si="54"/>
        <v>4.4318039999999996</v>
      </c>
      <c r="N287" s="3">
        <f t="shared" si="59"/>
        <v>180.42271604938077</v>
      </c>
      <c r="O287" s="3">
        <v>180.42271604938077</v>
      </c>
      <c r="P287" s="4">
        <f t="shared" si="55"/>
        <v>3.0070452674896795</v>
      </c>
      <c r="Q287" s="173">
        <f t="shared" si="56"/>
        <v>447.88000000000005</v>
      </c>
      <c r="R287" s="173">
        <v>447.88000000000005</v>
      </c>
      <c r="S287" s="173">
        <v>16</v>
      </c>
      <c r="X287" s="4">
        <v>3.2403786008230129</v>
      </c>
      <c r="Y287" s="173">
        <v>475.96000000000004</v>
      </c>
      <c r="Z287" s="38">
        <v>1.3675280914285715</v>
      </c>
    </row>
    <row r="288" spans="2:26" x14ac:dyDescent="0.25">
      <c r="B288" s="173">
        <v>302312</v>
      </c>
      <c r="C288" s="30">
        <v>20056</v>
      </c>
      <c r="D288" s="31" t="s">
        <v>9</v>
      </c>
      <c r="E288" s="32">
        <v>0.94959490740740737</v>
      </c>
      <c r="F288" s="33">
        <v>0.94959490740740737</v>
      </c>
      <c r="I288" s="173">
        <f t="shared" si="57"/>
        <v>0</v>
      </c>
      <c r="J288" s="2">
        <f t="shared" si="58"/>
        <v>13.999999999995794</v>
      </c>
      <c r="K288" s="173">
        <v>14</v>
      </c>
      <c r="L288" s="173">
        <v>28.08</v>
      </c>
      <c r="M288" s="38">
        <f t="shared" si="54"/>
        <v>1.3675280914285715</v>
      </c>
      <c r="N288" s="3">
        <f t="shared" si="59"/>
        <v>194.42271604938077</v>
      </c>
      <c r="O288" s="3">
        <v>194.42271604938077</v>
      </c>
      <c r="P288" s="4">
        <f t="shared" si="55"/>
        <v>3.2403786008230129</v>
      </c>
      <c r="Q288" s="173">
        <f t="shared" si="56"/>
        <v>475.96000000000004</v>
      </c>
      <c r="R288" s="173">
        <v>475.96000000000004</v>
      </c>
      <c r="S288" s="173">
        <v>17</v>
      </c>
      <c r="X288" s="4">
        <v>3.5737119341563459</v>
      </c>
      <c r="Y288" s="173">
        <v>505.54</v>
      </c>
      <c r="Z288" s="38">
        <v>1.0084058639999998</v>
      </c>
    </row>
    <row r="289" spans="2:26" x14ac:dyDescent="0.25">
      <c r="B289" s="173">
        <v>302312</v>
      </c>
      <c r="C289" s="30">
        <v>20052</v>
      </c>
      <c r="D289" s="31" t="s">
        <v>7</v>
      </c>
      <c r="E289" s="32">
        <v>0.94975694444444436</v>
      </c>
      <c r="F289" s="33">
        <v>0.94998842592592592</v>
      </c>
      <c r="I289" s="173">
        <f t="shared" si="57"/>
        <v>20.000000000006324</v>
      </c>
      <c r="J289" s="2">
        <f t="shared" si="58"/>
        <v>20.000000000006324</v>
      </c>
      <c r="K289" s="173">
        <v>20</v>
      </c>
      <c r="L289" s="173">
        <v>29.58</v>
      </c>
      <c r="M289" s="38">
        <f t="shared" si="54"/>
        <v>1.0084058639999998</v>
      </c>
      <c r="N289" s="3">
        <f t="shared" si="59"/>
        <v>214.42271604938077</v>
      </c>
      <c r="O289" s="3">
        <v>214.42271604938077</v>
      </c>
      <c r="P289" s="4">
        <f t="shared" si="55"/>
        <v>3.5737119341563459</v>
      </c>
      <c r="Q289" s="173">
        <f t="shared" si="56"/>
        <v>505.54</v>
      </c>
      <c r="R289" s="173">
        <v>505.54</v>
      </c>
      <c r="S289" s="173">
        <v>18</v>
      </c>
      <c r="X289" s="4">
        <v>3.8237119341563459</v>
      </c>
      <c r="Y289" s="173">
        <v>546.04</v>
      </c>
      <c r="Z289" s="38">
        <v>1.8409032000000001</v>
      </c>
    </row>
    <row r="290" spans="2:26" x14ac:dyDescent="0.25">
      <c r="B290" s="173">
        <v>302312</v>
      </c>
      <c r="C290" s="30">
        <v>20035</v>
      </c>
      <c r="D290" s="31" t="s">
        <v>8</v>
      </c>
      <c r="E290" s="32">
        <v>0.94998842592592592</v>
      </c>
      <c r="F290" s="33">
        <v>0.95016203703703705</v>
      </c>
      <c r="I290" s="173">
        <f t="shared" si="57"/>
        <v>15.000000000002345</v>
      </c>
      <c r="J290" s="2">
        <f t="shared" si="58"/>
        <v>15.000000000002345</v>
      </c>
      <c r="K290" s="173">
        <v>15</v>
      </c>
      <c r="L290" s="173">
        <v>40.5</v>
      </c>
      <c r="M290" s="38">
        <f t="shared" si="54"/>
        <v>1.8409032000000001</v>
      </c>
      <c r="N290" s="3">
        <f t="shared" si="59"/>
        <v>229.42271604938077</v>
      </c>
      <c r="O290" s="3">
        <v>229.42271604938077</v>
      </c>
      <c r="P290" s="4">
        <f t="shared" si="55"/>
        <v>3.8237119341563459</v>
      </c>
      <c r="Q290" s="173">
        <f t="shared" si="56"/>
        <v>546.04</v>
      </c>
      <c r="R290" s="173">
        <v>546.04</v>
      </c>
      <c r="S290" s="173">
        <v>19</v>
      </c>
      <c r="X290" s="4">
        <v>4.0237119341563465</v>
      </c>
      <c r="Y290" s="173">
        <v>576.79</v>
      </c>
      <c r="Z290" s="38">
        <v>1.7471535</v>
      </c>
    </row>
    <row r="291" spans="2:26" x14ac:dyDescent="0.25">
      <c r="B291" s="173">
        <v>302312</v>
      </c>
      <c r="C291" s="30">
        <v>20030</v>
      </c>
      <c r="D291" s="31" t="s">
        <v>6</v>
      </c>
      <c r="E291" s="32">
        <v>0.95016203703703705</v>
      </c>
      <c r="F291" s="33">
        <v>0.95030092592592597</v>
      </c>
      <c r="I291" s="173">
        <f t="shared" si="57"/>
        <v>12.000000000001876</v>
      </c>
      <c r="J291" s="2">
        <f t="shared" si="58"/>
        <v>12.000000000001876</v>
      </c>
      <c r="K291" s="173">
        <v>12</v>
      </c>
      <c r="L291" s="173">
        <v>30.75</v>
      </c>
      <c r="M291" s="38">
        <f t="shared" si="54"/>
        <v>1.7471535</v>
      </c>
      <c r="N291" s="3">
        <f t="shared" si="59"/>
        <v>241.42271604938077</v>
      </c>
      <c r="O291" s="3">
        <v>241.42271604938077</v>
      </c>
      <c r="P291" s="4">
        <f t="shared" si="55"/>
        <v>4.0237119341563465</v>
      </c>
      <c r="Q291" s="173">
        <f t="shared" si="56"/>
        <v>576.79</v>
      </c>
      <c r="R291" s="173">
        <v>576.79</v>
      </c>
      <c r="S291" s="173">
        <v>20</v>
      </c>
      <c r="X291" s="4">
        <v>4.173711934156346</v>
      </c>
      <c r="Y291" s="173">
        <v>603.12</v>
      </c>
      <c r="Z291" s="38">
        <v>1.9946905866666667</v>
      </c>
    </row>
    <row r="292" spans="2:26" x14ac:dyDescent="0.25">
      <c r="B292" s="173">
        <v>302312</v>
      </c>
      <c r="C292" s="30">
        <v>20017</v>
      </c>
      <c r="D292" s="31" t="s">
        <v>5</v>
      </c>
      <c r="E292" s="32">
        <v>0.95030092592592597</v>
      </c>
      <c r="F292" s="33">
        <v>0.95040509259259265</v>
      </c>
      <c r="I292" s="173">
        <f t="shared" si="57"/>
        <v>9.0000000000014069</v>
      </c>
      <c r="J292" s="2">
        <f t="shared" si="58"/>
        <v>9.0000000000014069</v>
      </c>
      <c r="K292" s="173">
        <v>9</v>
      </c>
      <c r="L292" s="173">
        <v>26.33</v>
      </c>
      <c r="M292" s="38">
        <f t="shared" si="54"/>
        <v>1.9946905866666667</v>
      </c>
      <c r="N292" s="3">
        <f t="shared" si="59"/>
        <v>250.42271604938077</v>
      </c>
      <c r="O292" s="3">
        <v>250.42271604938077</v>
      </c>
      <c r="P292" s="4">
        <f t="shared" si="55"/>
        <v>4.173711934156346</v>
      </c>
      <c r="Q292" s="173">
        <f t="shared" si="56"/>
        <v>603.12</v>
      </c>
      <c r="R292" s="173">
        <v>603.12</v>
      </c>
      <c r="S292" s="173">
        <v>21</v>
      </c>
      <c r="X292" s="4">
        <v>4.3570452674896796</v>
      </c>
      <c r="Y292" s="173">
        <v>630.04</v>
      </c>
      <c r="Z292" s="38">
        <v>1.6685897018181817</v>
      </c>
    </row>
    <row r="293" spans="2:26" x14ac:dyDescent="0.25">
      <c r="B293" s="173">
        <v>302312</v>
      </c>
      <c r="C293" s="30">
        <v>20021</v>
      </c>
      <c r="D293" s="31" t="s">
        <v>0</v>
      </c>
      <c r="E293" s="32">
        <v>0.95040509259259265</v>
      </c>
      <c r="F293" s="33">
        <v>0.95040509259259265</v>
      </c>
      <c r="I293" s="173">
        <f t="shared" si="57"/>
        <v>0</v>
      </c>
      <c r="J293" s="2">
        <f t="shared" si="58"/>
        <v>10.999999999995325</v>
      </c>
      <c r="K293" s="173">
        <v>11</v>
      </c>
      <c r="L293" s="173">
        <v>26.92</v>
      </c>
      <c r="M293" s="38">
        <f t="shared" si="54"/>
        <v>1.6685897018181817</v>
      </c>
      <c r="N293" s="3">
        <f t="shared" si="59"/>
        <v>261.42271604938077</v>
      </c>
      <c r="O293" s="3">
        <v>261.42271604938077</v>
      </c>
      <c r="P293" s="4">
        <f t="shared" si="55"/>
        <v>4.3570452674896796</v>
      </c>
      <c r="Q293" s="173">
        <f t="shared" si="56"/>
        <v>630.04</v>
      </c>
      <c r="R293" s="173">
        <v>630.04</v>
      </c>
      <c r="S293" s="173">
        <v>22</v>
      </c>
      <c r="X293" s="4">
        <v>4.6237119341563462</v>
      </c>
      <c r="Y293" s="173">
        <v>661.20999999999992</v>
      </c>
      <c r="Z293" s="38">
        <v>1.3282627949999999</v>
      </c>
    </row>
    <row r="294" spans="2:26" x14ac:dyDescent="0.25">
      <c r="B294" s="173">
        <v>302312</v>
      </c>
      <c r="C294" s="30">
        <v>20010</v>
      </c>
      <c r="D294" s="31" t="s">
        <v>1</v>
      </c>
      <c r="E294" s="32">
        <v>0.95053240740740741</v>
      </c>
      <c r="F294" s="33">
        <v>0.9507175925925927</v>
      </c>
      <c r="I294" s="173">
        <f t="shared" si="57"/>
        <v>16.000000000008896</v>
      </c>
      <c r="J294" s="2">
        <f t="shared" si="58"/>
        <v>16.000000000008896</v>
      </c>
      <c r="K294" s="173">
        <v>16</v>
      </c>
      <c r="L294" s="173">
        <v>31.17</v>
      </c>
      <c r="M294" s="38">
        <f t="shared" si="54"/>
        <v>1.3282627949999999</v>
      </c>
      <c r="N294" s="3">
        <f t="shared" si="59"/>
        <v>277.42271604938077</v>
      </c>
      <c r="O294" s="3">
        <v>277.42271604938077</v>
      </c>
      <c r="P294" s="4">
        <f t="shared" si="55"/>
        <v>4.6237119341563462</v>
      </c>
      <c r="Q294" s="173">
        <f t="shared" si="56"/>
        <v>661.20999999999992</v>
      </c>
      <c r="R294" s="173">
        <v>661.20999999999992</v>
      </c>
      <c r="S294" s="173">
        <v>23</v>
      </c>
      <c r="X294" s="4">
        <v>4.8737119341563462</v>
      </c>
      <c r="Y294" s="173">
        <v>687.70999999999992</v>
      </c>
      <c r="Z294" s="38">
        <v>1.2045416</v>
      </c>
    </row>
    <row r="295" spans="2:26" x14ac:dyDescent="0.25">
      <c r="B295" s="173">
        <v>302312</v>
      </c>
      <c r="C295" s="30">
        <v>20004</v>
      </c>
      <c r="D295" s="31" t="s">
        <v>2</v>
      </c>
      <c r="E295" s="32">
        <v>0.9507175925925927</v>
      </c>
      <c r="F295" s="33">
        <v>0.95089120370370372</v>
      </c>
      <c r="I295" s="173">
        <f t="shared" si="57"/>
        <v>14.999999999992752</v>
      </c>
      <c r="J295" s="2">
        <f t="shared" si="58"/>
        <v>14.999999999992752</v>
      </c>
      <c r="K295" s="173">
        <v>15</v>
      </c>
      <c r="L295" s="173">
        <v>26.5</v>
      </c>
      <c r="M295" s="38">
        <f t="shared" si="54"/>
        <v>1.2045416</v>
      </c>
      <c r="N295" s="3">
        <f t="shared" si="59"/>
        <v>292.42271604938077</v>
      </c>
      <c r="O295" s="3">
        <v>292.42271604938077</v>
      </c>
      <c r="P295" s="4">
        <f t="shared" si="55"/>
        <v>4.8737119341563462</v>
      </c>
      <c r="Q295" s="173">
        <f t="shared" si="56"/>
        <v>687.70999999999992</v>
      </c>
      <c r="R295" s="173">
        <v>687.70999999999992</v>
      </c>
      <c r="S295" s="173">
        <v>24</v>
      </c>
      <c r="X295" s="4">
        <v>5.0570452674896798</v>
      </c>
      <c r="Y295" s="173">
        <v>716.29</v>
      </c>
      <c r="Z295" s="38">
        <v>1.7714819345454544</v>
      </c>
    </row>
    <row r="296" spans="2:26" x14ac:dyDescent="0.25">
      <c r="B296" s="173">
        <v>302312</v>
      </c>
      <c r="C296" s="30">
        <v>20013</v>
      </c>
      <c r="D296" s="31" t="s">
        <v>36</v>
      </c>
      <c r="E296" s="32">
        <v>0.95089120370370372</v>
      </c>
      <c r="F296" s="33">
        <v>0.9510185185185186</v>
      </c>
      <c r="I296" s="173">
        <f t="shared" si="57"/>
        <v>11.000000000004917</v>
      </c>
      <c r="J296" s="2">
        <f t="shared" si="58"/>
        <v>11.000000000004917</v>
      </c>
      <c r="K296" s="173">
        <v>11</v>
      </c>
      <c r="L296" s="173">
        <v>28.58</v>
      </c>
      <c r="M296" s="38">
        <f t="shared" si="54"/>
        <v>1.7714819345454544</v>
      </c>
      <c r="N296" s="3">
        <f t="shared" si="59"/>
        <v>303.42271604938077</v>
      </c>
      <c r="O296" s="3">
        <v>303.42271604938077</v>
      </c>
      <c r="P296" s="4">
        <f t="shared" si="55"/>
        <v>5.0570452674896798</v>
      </c>
      <c r="Q296" s="173">
        <f t="shared" si="56"/>
        <v>716.29</v>
      </c>
      <c r="R296" s="173">
        <v>716.29</v>
      </c>
      <c r="S296" s="173">
        <v>25</v>
      </c>
      <c r="X296" s="4">
        <v>5.2737119341563465</v>
      </c>
      <c r="Y296" s="173">
        <v>744.70999999999992</v>
      </c>
      <c r="Z296" s="38">
        <v>1.4905546707692308</v>
      </c>
    </row>
    <row r="297" spans="2:26" x14ac:dyDescent="0.25">
      <c r="B297" s="173">
        <v>302312</v>
      </c>
      <c r="C297" s="30">
        <v>20015</v>
      </c>
      <c r="D297" s="31" t="s">
        <v>37</v>
      </c>
      <c r="E297" s="32">
        <v>0.9510185185185186</v>
      </c>
      <c r="F297" s="33">
        <v>0.9510185185185186</v>
      </c>
      <c r="I297" s="173">
        <f t="shared" si="57"/>
        <v>0</v>
      </c>
      <c r="J297" s="2">
        <f t="shared" si="58"/>
        <v>12.999999999989242</v>
      </c>
      <c r="K297" s="173">
        <v>13</v>
      </c>
      <c r="L297" s="173">
        <v>28.42</v>
      </c>
      <c r="M297" s="38">
        <f t="shared" si="54"/>
        <v>1.4905546707692308</v>
      </c>
      <c r="N297" s="3">
        <f t="shared" si="59"/>
        <v>316.42271604938077</v>
      </c>
      <c r="O297" s="3">
        <v>316.42271604938077</v>
      </c>
      <c r="P297" s="4">
        <f t="shared" si="55"/>
        <v>5.2737119341563465</v>
      </c>
      <c r="Q297" s="173">
        <f t="shared" si="56"/>
        <v>744.70999999999992</v>
      </c>
      <c r="R297" s="173">
        <v>744.70999999999992</v>
      </c>
      <c r="S297" s="173">
        <v>26</v>
      </c>
      <c r="X297" s="4">
        <v>5.3237119341563464</v>
      </c>
      <c r="Y297" s="173">
        <v>771.37999999999988</v>
      </c>
      <c r="Z297" s="38">
        <v>6.0613442400000004</v>
      </c>
    </row>
    <row r="298" spans="2:26" x14ac:dyDescent="0.25">
      <c r="B298" s="173">
        <v>302312</v>
      </c>
      <c r="C298" s="30">
        <v>20025</v>
      </c>
      <c r="D298" s="31" t="s">
        <v>39</v>
      </c>
      <c r="E298" s="32">
        <v>0.95116898148148143</v>
      </c>
      <c r="F298" s="33">
        <v>0.95120370370370377</v>
      </c>
      <c r="I298" s="173">
        <f t="shared" si="57"/>
        <v>3.0000000000100613</v>
      </c>
      <c r="J298" s="2">
        <f t="shared" si="58"/>
        <v>3.0000000000100613</v>
      </c>
      <c r="K298" s="173">
        <v>3</v>
      </c>
      <c r="L298" s="173">
        <v>26.67</v>
      </c>
      <c r="M298" s="38">
        <f t="shared" si="54"/>
        <v>6.0613442400000004</v>
      </c>
      <c r="N298" s="3">
        <f t="shared" si="59"/>
        <v>319.42271604938077</v>
      </c>
      <c r="O298" s="3">
        <v>319.42271604938077</v>
      </c>
      <c r="P298" s="4">
        <f t="shared" si="55"/>
        <v>5.3237119341563464</v>
      </c>
      <c r="Q298" s="173">
        <f t="shared" si="56"/>
        <v>771.37999999999988</v>
      </c>
      <c r="R298" s="173">
        <v>771.37999999999988</v>
      </c>
      <c r="S298" s="173">
        <v>27</v>
      </c>
      <c r="X298" s="4">
        <v>5.6070452674896796</v>
      </c>
      <c r="Y298" s="173">
        <v>805.41999999999985</v>
      </c>
      <c r="Z298" s="38">
        <v>1.3652362729411767</v>
      </c>
    </row>
    <row r="299" spans="2:26" x14ac:dyDescent="0.25">
      <c r="B299" s="173">
        <v>302312</v>
      </c>
      <c r="C299" s="30">
        <v>20027</v>
      </c>
      <c r="D299" s="31" t="s">
        <v>38</v>
      </c>
      <c r="E299" s="32">
        <v>0.95120370370370377</v>
      </c>
      <c r="F299" s="33">
        <v>0.95140046296296299</v>
      </c>
      <c r="I299" s="173">
        <f t="shared" si="57"/>
        <v>16.999999999996263</v>
      </c>
      <c r="J299" s="2">
        <f t="shared" si="58"/>
        <v>16.999999999996263</v>
      </c>
      <c r="K299" s="173">
        <v>17</v>
      </c>
      <c r="L299" s="173">
        <v>34.04</v>
      </c>
      <c r="M299" s="38">
        <f t="shared" si="54"/>
        <v>1.3652362729411767</v>
      </c>
      <c r="N299" s="3">
        <f t="shared" si="59"/>
        <v>336.42271604938077</v>
      </c>
      <c r="O299" s="3">
        <v>336.42271604938077</v>
      </c>
      <c r="P299" s="4">
        <f t="shared" si="55"/>
        <v>5.6070452674896796</v>
      </c>
      <c r="Q299" s="173">
        <f t="shared" si="56"/>
        <v>805.41999999999985</v>
      </c>
      <c r="R299" s="173">
        <v>805.41999999999985</v>
      </c>
      <c r="S299" s="173">
        <v>28</v>
      </c>
      <c r="X299" s="4">
        <v>5.840378600823013</v>
      </c>
      <c r="Y299" s="173">
        <v>832.66999999999985</v>
      </c>
      <c r="Z299" s="38">
        <v>1.3271061428571427</v>
      </c>
    </row>
    <row r="300" spans="2:26" x14ac:dyDescent="0.25">
      <c r="B300" s="173">
        <v>302312</v>
      </c>
      <c r="C300" s="30">
        <v>20050</v>
      </c>
      <c r="D300" s="31" t="s">
        <v>12</v>
      </c>
      <c r="E300" s="32">
        <v>0.95140046296296299</v>
      </c>
      <c r="F300" s="33">
        <v>0.95156249999999998</v>
      </c>
      <c r="I300" s="173">
        <f t="shared" si="57"/>
        <v>13.999999999995794</v>
      </c>
      <c r="J300" s="2">
        <f t="shared" si="58"/>
        <v>13.999999999995794</v>
      </c>
      <c r="K300" s="173">
        <v>14</v>
      </c>
      <c r="L300" s="173">
        <v>27.25</v>
      </c>
      <c r="M300" s="38">
        <f t="shared" si="54"/>
        <v>1.3271061428571427</v>
      </c>
      <c r="N300" s="3">
        <f t="shared" si="59"/>
        <v>350.42271604938077</v>
      </c>
      <c r="O300" s="3">
        <v>350.42271604938077</v>
      </c>
      <c r="P300" s="4">
        <f t="shared" si="55"/>
        <v>5.840378600823013</v>
      </c>
      <c r="Q300" s="173">
        <f t="shared" si="56"/>
        <v>832.66999999999985</v>
      </c>
      <c r="R300" s="173">
        <v>832.66999999999985</v>
      </c>
      <c r="S300" s="173">
        <v>29</v>
      </c>
      <c r="X300" s="4">
        <v>6.2070452674896792</v>
      </c>
      <c r="Y300" s="173">
        <v>868.66999999999985</v>
      </c>
      <c r="Z300" s="38">
        <v>1.1156989090909091</v>
      </c>
    </row>
    <row r="301" spans="2:26" x14ac:dyDescent="0.25">
      <c r="B301" s="173">
        <v>302312</v>
      </c>
      <c r="C301" s="30">
        <v>20049</v>
      </c>
      <c r="D301" s="31" t="s">
        <v>13</v>
      </c>
      <c r="E301" s="32">
        <v>0.95156249999999998</v>
      </c>
      <c r="F301" s="33">
        <v>0.95168981481481474</v>
      </c>
      <c r="I301" s="173">
        <f t="shared" si="57"/>
        <v>10.999999999995325</v>
      </c>
      <c r="J301" s="2">
        <f t="shared" si="58"/>
        <v>10.999999999995325</v>
      </c>
      <c r="K301" s="173">
        <v>22</v>
      </c>
      <c r="L301" s="173">
        <v>36</v>
      </c>
      <c r="M301" s="38">
        <f t="shared" si="54"/>
        <v>1.1156989090909091</v>
      </c>
      <c r="N301" s="3">
        <f t="shared" si="59"/>
        <v>372.42271604938077</v>
      </c>
      <c r="O301" s="3">
        <v>372.42271604938077</v>
      </c>
      <c r="P301" s="4">
        <f t="shared" si="55"/>
        <v>6.2070452674896792</v>
      </c>
      <c r="Q301" s="173">
        <f t="shared" si="56"/>
        <v>868.66999999999985</v>
      </c>
      <c r="R301" s="173">
        <v>868.66999999999985</v>
      </c>
      <c r="S301" s="173">
        <v>30</v>
      </c>
      <c r="X301" s="4">
        <v>6.3570452674896796</v>
      </c>
      <c r="Y301" s="173">
        <v>893.16999999999985</v>
      </c>
      <c r="Z301" s="38">
        <v>1.8560546666666669</v>
      </c>
    </row>
    <row r="302" spans="2:26" x14ac:dyDescent="0.25">
      <c r="B302" s="173">
        <v>302312</v>
      </c>
      <c r="C302" s="30">
        <v>20048</v>
      </c>
      <c r="D302" s="31" t="s">
        <v>561</v>
      </c>
      <c r="E302" s="32">
        <v>0.95168981481481474</v>
      </c>
      <c r="F302" s="33">
        <v>0.95168981481481474</v>
      </c>
      <c r="I302" s="142">
        <f t="shared" si="57"/>
        <v>0</v>
      </c>
      <c r="J302" s="120">
        <f t="shared" si="58"/>
        <v>11.000000000014509</v>
      </c>
      <c r="K302" s="142"/>
      <c r="L302" s="142"/>
      <c r="M302" s="38"/>
      <c r="N302" s="3">
        <f t="shared" si="59"/>
        <v>372.42271604938077</v>
      </c>
      <c r="O302" s="3"/>
      <c r="P302" s="4"/>
      <c r="Q302" s="173">
        <f t="shared" si="56"/>
        <v>868.66999999999985</v>
      </c>
      <c r="X302" s="4">
        <v>6.4070452674896794</v>
      </c>
      <c r="Y302" s="173">
        <v>908.8399999999998</v>
      </c>
      <c r="Z302" s="38">
        <v>3.5613522400000002</v>
      </c>
    </row>
    <row r="303" spans="2:26" x14ac:dyDescent="0.25">
      <c r="B303" s="173">
        <v>302312</v>
      </c>
      <c r="C303" s="30">
        <v>20045</v>
      </c>
      <c r="D303" s="31" t="s">
        <v>14</v>
      </c>
      <c r="E303" s="32">
        <v>0.95181712962962972</v>
      </c>
      <c r="F303" s="33">
        <v>0.95192129629629629</v>
      </c>
      <c r="I303" s="173">
        <f t="shared" si="57"/>
        <v>8.9999999999918145</v>
      </c>
      <c r="J303" s="2">
        <f t="shared" si="58"/>
        <v>8.9999999999918145</v>
      </c>
      <c r="K303" s="173">
        <v>9</v>
      </c>
      <c r="L303" s="173">
        <v>24.5</v>
      </c>
      <c r="M303" s="38">
        <f t="shared" si="54"/>
        <v>1.8560546666666669</v>
      </c>
      <c r="N303" s="3">
        <f t="shared" si="59"/>
        <v>381.42271604938077</v>
      </c>
      <c r="O303" s="3">
        <v>381.42271604938077</v>
      </c>
      <c r="P303" s="4">
        <f t="shared" si="55"/>
        <v>6.3570452674896796</v>
      </c>
      <c r="Q303" s="173">
        <f t="shared" si="56"/>
        <v>893.16999999999985</v>
      </c>
      <c r="R303" s="173">
        <v>893.16999999999985</v>
      </c>
      <c r="S303" s="173">
        <v>31</v>
      </c>
      <c r="X303" s="4">
        <v>6.5237119341563465</v>
      </c>
      <c r="Y303" s="173">
        <v>934.8399999999998</v>
      </c>
      <c r="Z303" s="38">
        <v>2.5324594285714288</v>
      </c>
    </row>
    <row r="304" spans="2:26" x14ac:dyDescent="0.25">
      <c r="B304" s="173">
        <v>302312</v>
      </c>
      <c r="C304" s="30">
        <v>20044</v>
      </c>
      <c r="D304" s="31" t="s">
        <v>180</v>
      </c>
      <c r="E304" s="32">
        <v>0.95192129629629629</v>
      </c>
      <c r="F304" s="33">
        <v>0.95195601851851863</v>
      </c>
      <c r="I304" s="173">
        <f t="shared" si="57"/>
        <v>3.0000000000100613</v>
      </c>
      <c r="J304" s="2">
        <f t="shared" si="58"/>
        <v>3.0000000000100613</v>
      </c>
      <c r="K304" s="173">
        <v>3</v>
      </c>
      <c r="L304" s="173">
        <v>15.67</v>
      </c>
      <c r="M304" s="38">
        <f t="shared" si="54"/>
        <v>3.5613522400000002</v>
      </c>
      <c r="N304" s="3">
        <f t="shared" si="59"/>
        <v>384.42271604938077</v>
      </c>
      <c r="O304" s="3">
        <v>384.42271604938077</v>
      </c>
      <c r="P304" s="4">
        <f t="shared" si="55"/>
        <v>6.4070452674896794</v>
      </c>
      <c r="Q304" s="173">
        <f t="shared" si="56"/>
        <v>908.8399999999998</v>
      </c>
      <c r="R304" s="173">
        <v>908.8399999999998</v>
      </c>
      <c r="S304" s="173">
        <v>32</v>
      </c>
      <c r="X304" s="4">
        <v>6.7070452674896792</v>
      </c>
      <c r="Y304" s="173">
        <v>962.91999999999985</v>
      </c>
      <c r="Z304" s="38">
        <v>1.740490298181818</v>
      </c>
    </row>
    <row r="305" spans="1:37" x14ac:dyDescent="0.25">
      <c r="B305" s="173">
        <v>302312</v>
      </c>
      <c r="C305" s="30">
        <v>20059</v>
      </c>
      <c r="D305" s="31" t="s">
        <v>10</v>
      </c>
      <c r="E305" s="32">
        <v>0.95195601851851863</v>
      </c>
      <c r="F305" s="33">
        <v>0.95203703703703713</v>
      </c>
      <c r="I305" s="173">
        <f t="shared" si="57"/>
        <v>6.9999999999978968</v>
      </c>
      <c r="J305" s="2">
        <f t="shared" si="58"/>
        <v>6.9999999999978968</v>
      </c>
      <c r="K305" s="173">
        <v>7</v>
      </c>
      <c r="L305" s="173">
        <v>26</v>
      </c>
      <c r="M305" s="38">
        <f t="shared" si="54"/>
        <v>2.5324594285714288</v>
      </c>
      <c r="N305" s="3">
        <f t="shared" si="59"/>
        <v>391.42271604938077</v>
      </c>
      <c r="O305" s="3">
        <v>391.42271604938077</v>
      </c>
      <c r="P305" s="4">
        <f t="shared" si="55"/>
        <v>6.5237119341563465</v>
      </c>
      <c r="Q305" s="173">
        <f t="shared" si="56"/>
        <v>934.8399999999998</v>
      </c>
      <c r="R305" s="173">
        <v>934.8399999999998</v>
      </c>
      <c r="S305" s="173">
        <v>33</v>
      </c>
      <c r="X305" s="4">
        <v>6.7788638809749289</v>
      </c>
      <c r="Y305" s="173">
        <v>973.91999999999985</v>
      </c>
      <c r="Z305" s="38">
        <v>1.7404902981825578</v>
      </c>
      <c r="AC305" s="483">
        <v>302312</v>
      </c>
      <c r="AD305" s="483">
        <v>20053</v>
      </c>
      <c r="AE305" s="485">
        <v>42626</v>
      </c>
      <c r="AF305" s="483">
        <v>4</v>
      </c>
      <c r="AG305" s="483">
        <v>973.92</v>
      </c>
      <c r="AH305" s="381">
        <v>0.94738425925925929</v>
      </c>
      <c r="AI305" s="489" t="s">
        <v>832</v>
      </c>
      <c r="AJ305" s="489">
        <v>2.3581599999999998</v>
      </c>
      <c r="AK305" s="381">
        <v>0.95216435185185189</v>
      </c>
    </row>
    <row r="306" spans="1:37" x14ac:dyDescent="0.25">
      <c r="B306" s="173">
        <v>302312</v>
      </c>
      <c r="C306" s="30">
        <v>20056</v>
      </c>
      <c r="D306" s="31" t="s">
        <v>9</v>
      </c>
      <c r="E306" s="32">
        <v>0.95203703703703713</v>
      </c>
      <c r="F306" s="33">
        <v>0.95216435185185189</v>
      </c>
      <c r="I306" s="173">
        <f t="shared" si="57"/>
        <v>10.999999999995325</v>
      </c>
      <c r="J306" s="2">
        <f t="shared" si="58"/>
        <v>10.999999999995325</v>
      </c>
      <c r="K306" s="173">
        <v>11</v>
      </c>
      <c r="L306" s="173">
        <v>28.08</v>
      </c>
      <c r="M306" s="38">
        <f t="shared" si="54"/>
        <v>1.740490298181818</v>
      </c>
      <c r="N306" s="3">
        <f t="shared" si="59"/>
        <v>402.42271604938077</v>
      </c>
      <c r="O306" s="3">
        <v>402.42271604938077</v>
      </c>
      <c r="P306" s="4">
        <f t="shared" si="55"/>
        <v>6.7070452674896792</v>
      </c>
      <c r="Q306" s="173">
        <f t="shared" si="56"/>
        <v>962.91999999999985</v>
      </c>
      <c r="R306" s="173">
        <v>962.91999999999985</v>
      </c>
      <c r="S306" s="173">
        <v>34</v>
      </c>
    </row>
    <row r="307" spans="1:37" x14ac:dyDescent="0.25">
      <c r="B307" s="173">
        <v>302312</v>
      </c>
      <c r="C307" s="34">
        <v>20052</v>
      </c>
      <c r="D307" s="35" t="s">
        <v>7</v>
      </c>
      <c r="E307" s="36">
        <v>0.95216435185185189</v>
      </c>
      <c r="F307" s="37">
        <v>0.9523032407407408</v>
      </c>
      <c r="I307" s="173">
        <f>(F307-E307)*86400</f>
        <v>12.000000000001876</v>
      </c>
      <c r="J307" s="53">
        <f>L307*J306/L306</f>
        <v>4.3091168091149781</v>
      </c>
      <c r="K307" s="38">
        <v>4.3091168091149781</v>
      </c>
      <c r="L307" s="173">
        <v>11</v>
      </c>
      <c r="M307" s="38">
        <f t="shared" si="54"/>
        <v>1.7404902981825578</v>
      </c>
      <c r="N307" s="3">
        <f t="shared" si="59"/>
        <v>406.73183285849575</v>
      </c>
      <c r="O307" s="3">
        <v>406.73183285849575</v>
      </c>
      <c r="P307" s="4">
        <f t="shared" si="55"/>
        <v>6.7788638809749289</v>
      </c>
      <c r="Q307" s="173">
        <f t="shared" si="56"/>
        <v>973.91999999999985</v>
      </c>
      <c r="R307" s="173">
        <v>973.91999999999985</v>
      </c>
    </row>
    <row r="308" spans="1:37" x14ac:dyDescent="0.25">
      <c r="B308" s="173">
        <v>302312</v>
      </c>
      <c r="C308" s="183">
        <v>20053</v>
      </c>
      <c r="D308" s="173" t="s">
        <v>609</v>
      </c>
      <c r="E308" s="1">
        <v>0.9523032407407408</v>
      </c>
      <c r="F308" s="1">
        <v>0.9523032407407408</v>
      </c>
      <c r="G308" s="173" t="s">
        <v>566</v>
      </c>
      <c r="H308" s="173" t="s">
        <v>566</v>
      </c>
      <c r="M308" s="38">
        <f>AVERAGE(M272:M306)</f>
        <v>2.0624501182096591</v>
      </c>
    </row>
    <row r="311" spans="1:37" x14ac:dyDescent="0.25">
      <c r="A311" s="40">
        <v>42627</v>
      </c>
      <c r="B311" s="173">
        <v>302312</v>
      </c>
      <c r="C311" s="26">
        <v>20052</v>
      </c>
      <c r="D311" s="27" t="s">
        <v>7</v>
      </c>
      <c r="E311" s="28">
        <v>0.31887731481481479</v>
      </c>
      <c r="F311" s="29">
        <v>0.3190162037037037</v>
      </c>
      <c r="I311" s="173">
        <f>(F311-E311)*86400</f>
        <v>12.000000000001876</v>
      </c>
      <c r="J311" s="2">
        <f>L311*J312/L312</f>
        <v>5.5051851851860452</v>
      </c>
      <c r="K311" s="3">
        <v>5.5051851851860452</v>
      </c>
      <c r="L311" s="173">
        <v>18.579999999999998</v>
      </c>
      <c r="M311" s="38">
        <f t="shared" ref="M311:M328" si="60">L311/K311*0.0113636*60</f>
        <v>2.3011289999996403</v>
      </c>
      <c r="N311" s="3">
        <f>K311</f>
        <v>5.5051851851860452</v>
      </c>
      <c r="O311" s="3">
        <v>5.5051851851860452</v>
      </c>
      <c r="P311" s="4">
        <f t="shared" ref="P311:P328" si="61">O311/60</f>
        <v>9.1753086419767413E-2</v>
      </c>
      <c r="Q311" s="173">
        <f>L311</f>
        <v>18.579999999999998</v>
      </c>
      <c r="R311" s="173">
        <v>18.579999999999998</v>
      </c>
      <c r="S311" s="173">
        <v>1</v>
      </c>
      <c r="X311" s="4">
        <v>9.1753086419767413E-2</v>
      </c>
      <c r="Y311" s="173">
        <v>18.579999999999998</v>
      </c>
      <c r="Z311" s="38">
        <v>2.3011289999996403</v>
      </c>
    </row>
    <row r="312" spans="1:37" x14ac:dyDescent="0.25">
      <c r="B312" s="173">
        <v>302312</v>
      </c>
      <c r="C312" s="30">
        <v>20035</v>
      </c>
      <c r="D312" s="31" t="s">
        <v>8</v>
      </c>
      <c r="E312" s="32">
        <v>0.3190162037037037</v>
      </c>
      <c r="F312" s="33">
        <v>0.31915509259259262</v>
      </c>
      <c r="I312" s="173">
        <f>(F312-E312)*86400</f>
        <v>12.000000000001876</v>
      </c>
      <c r="J312" s="2">
        <f>(E313-E312)*86400</f>
        <v>12.000000000001876</v>
      </c>
      <c r="K312" s="173">
        <v>12</v>
      </c>
      <c r="L312" s="173">
        <v>40.5</v>
      </c>
      <c r="M312" s="38">
        <f t="shared" si="60"/>
        <v>2.301129</v>
      </c>
      <c r="N312" s="3">
        <f>N311+K312</f>
        <v>17.505185185186043</v>
      </c>
      <c r="O312" s="3">
        <v>17.505185185186043</v>
      </c>
      <c r="P312" s="4">
        <f t="shared" si="61"/>
        <v>0.29175308641976738</v>
      </c>
      <c r="Q312" s="173">
        <f t="shared" ref="Q312:Q328" si="62">Q311+L312</f>
        <v>59.08</v>
      </c>
      <c r="R312" s="173">
        <v>59.08</v>
      </c>
      <c r="S312" s="173">
        <v>2</v>
      </c>
      <c r="X312" s="4">
        <v>0.29175308641976738</v>
      </c>
      <c r="Y312" s="173">
        <v>59.08</v>
      </c>
      <c r="Z312" s="38">
        <v>2.301129</v>
      </c>
    </row>
    <row r="313" spans="1:37" x14ac:dyDescent="0.25">
      <c r="B313" s="173">
        <v>302312</v>
      </c>
      <c r="C313" s="30">
        <v>20030</v>
      </c>
      <c r="D313" s="31" t="s">
        <v>6</v>
      </c>
      <c r="E313" s="32">
        <v>0.31915509259259262</v>
      </c>
      <c r="F313" s="33">
        <v>0.31915509259259262</v>
      </c>
      <c r="I313" s="173">
        <f t="shared" ref="I313:I327" si="63">(F313-E313)*86400</f>
        <v>0</v>
      </c>
      <c r="J313" s="2">
        <f t="shared" ref="J313:J327" si="64">(E314-E313)*86400</f>
        <v>11.99999999999708</v>
      </c>
      <c r="K313" s="173">
        <v>12</v>
      </c>
      <c r="L313" s="173">
        <v>30.75</v>
      </c>
      <c r="M313" s="38">
        <f t="shared" si="60"/>
        <v>1.7471535</v>
      </c>
      <c r="N313" s="3">
        <f t="shared" ref="N313:N328" si="65">N312+K313</f>
        <v>29.505185185186043</v>
      </c>
      <c r="O313" s="3">
        <v>29.505185185186043</v>
      </c>
      <c r="P313" s="4">
        <f t="shared" si="61"/>
        <v>0.49175308641976739</v>
      </c>
      <c r="Q313" s="173">
        <f t="shared" si="62"/>
        <v>89.83</v>
      </c>
      <c r="R313" s="173">
        <v>89.83</v>
      </c>
      <c r="S313" s="173">
        <v>3</v>
      </c>
      <c r="X313" s="4">
        <v>0.49175308641976739</v>
      </c>
      <c r="Y313" s="173">
        <v>89.83</v>
      </c>
      <c r="Z313" s="38">
        <v>1.7471535</v>
      </c>
    </row>
    <row r="314" spans="1:37" x14ac:dyDescent="0.25">
      <c r="B314" s="173">
        <v>302312</v>
      </c>
      <c r="C314" s="30">
        <v>20017</v>
      </c>
      <c r="D314" s="31" t="s">
        <v>5</v>
      </c>
      <c r="E314" s="32">
        <v>0.31929398148148147</v>
      </c>
      <c r="F314" s="33">
        <v>0.31936342592592593</v>
      </c>
      <c r="I314" s="173">
        <f t="shared" si="63"/>
        <v>6.0000000000009379</v>
      </c>
      <c r="J314" s="2">
        <f t="shared" si="64"/>
        <v>6.0000000000009379</v>
      </c>
      <c r="K314" s="173">
        <v>6</v>
      </c>
      <c r="L314" s="173">
        <v>26.33</v>
      </c>
      <c r="M314" s="38">
        <f t="shared" si="60"/>
        <v>2.9920358799999995</v>
      </c>
      <c r="N314" s="3">
        <f t="shared" si="65"/>
        <v>35.505185185186043</v>
      </c>
      <c r="O314" s="3">
        <v>35.505185185186043</v>
      </c>
      <c r="P314" s="4">
        <f t="shared" si="61"/>
        <v>0.59175308641976743</v>
      </c>
      <c r="Q314" s="173">
        <f t="shared" si="62"/>
        <v>116.16</v>
      </c>
      <c r="R314" s="173">
        <v>116.16</v>
      </c>
      <c r="S314" s="173">
        <v>4</v>
      </c>
      <c r="X314" s="4">
        <v>0.59175308641976743</v>
      </c>
      <c r="Y314" s="173">
        <v>116.16</v>
      </c>
      <c r="Z314" s="38">
        <v>2.9920358799999995</v>
      </c>
    </row>
    <row r="315" spans="1:37" x14ac:dyDescent="0.25">
      <c r="B315" s="173">
        <v>302312</v>
      </c>
      <c r="C315" s="30">
        <v>20021</v>
      </c>
      <c r="D315" s="31" t="s">
        <v>0</v>
      </c>
      <c r="E315" s="32">
        <v>0.31936342592592593</v>
      </c>
      <c r="F315" s="33">
        <v>0.31946759259259255</v>
      </c>
      <c r="I315" s="173">
        <f t="shared" si="63"/>
        <v>8.9999999999966107</v>
      </c>
      <c r="J315" s="2">
        <f t="shared" si="64"/>
        <v>8.9999999999966107</v>
      </c>
      <c r="K315" s="173">
        <v>9</v>
      </c>
      <c r="L315" s="173">
        <v>26.92</v>
      </c>
      <c r="M315" s="38">
        <f t="shared" si="60"/>
        <v>2.0393874133333334</v>
      </c>
      <c r="N315" s="3">
        <f t="shared" si="65"/>
        <v>44.505185185186043</v>
      </c>
      <c r="O315" s="3">
        <v>44.505185185186043</v>
      </c>
      <c r="P315" s="4">
        <f t="shared" si="61"/>
        <v>0.74175308641976734</v>
      </c>
      <c r="Q315" s="173">
        <f t="shared" si="62"/>
        <v>143.07999999999998</v>
      </c>
      <c r="R315" s="173">
        <v>143.07999999999998</v>
      </c>
      <c r="S315" s="173">
        <v>5</v>
      </c>
      <c r="X315" s="4">
        <v>0.74175308641976734</v>
      </c>
      <c r="Y315" s="173">
        <v>143.07999999999998</v>
      </c>
      <c r="Z315" s="38">
        <v>2.0393874133333334</v>
      </c>
    </row>
    <row r="316" spans="1:37" x14ac:dyDescent="0.25">
      <c r="B316" s="173">
        <v>302312</v>
      </c>
      <c r="C316" s="30">
        <v>20010</v>
      </c>
      <c r="D316" s="31" t="s">
        <v>1</v>
      </c>
      <c r="E316" s="32">
        <v>0.31946759259259255</v>
      </c>
      <c r="F316" s="33">
        <v>0.31964120370370369</v>
      </c>
      <c r="I316" s="173">
        <f t="shared" si="63"/>
        <v>15.000000000002345</v>
      </c>
      <c r="J316" s="2">
        <f t="shared" si="64"/>
        <v>15.000000000002345</v>
      </c>
      <c r="K316" s="173">
        <v>15</v>
      </c>
      <c r="L316" s="173">
        <v>31.17</v>
      </c>
      <c r="M316" s="38">
        <f t="shared" si="60"/>
        <v>1.4168136480000002</v>
      </c>
      <c r="N316" s="3">
        <f t="shared" si="65"/>
        <v>59.505185185186043</v>
      </c>
      <c r="O316" s="3">
        <v>59.505185185186043</v>
      </c>
      <c r="P316" s="4">
        <f t="shared" si="61"/>
        <v>0.99175308641976734</v>
      </c>
      <c r="Q316" s="173">
        <f t="shared" si="62"/>
        <v>174.25</v>
      </c>
      <c r="R316" s="173">
        <v>174.25</v>
      </c>
      <c r="S316" s="173">
        <v>6</v>
      </c>
      <c r="X316" s="4">
        <v>0.99175308641976734</v>
      </c>
      <c r="Y316" s="173">
        <v>174.25</v>
      </c>
      <c r="Z316" s="38">
        <v>1.4168136480000002</v>
      </c>
    </row>
    <row r="317" spans="1:37" x14ac:dyDescent="0.25">
      <c r="B317" s="173">
        <v>302312</v>
      </c>
      <c r="C317" s="30">
        <v>20004</v>
      </c>
      <c r="D317" s="31" t="s">
        <v>2</v>
      </c>
      <c r="E317" s="32">
        <v>0.31964120370370369</v>
      </c>
      <c r="F317" s="33">
        <v>0.31979166666666664</v>
      </c>
      <c r="I317" s="173">
        <f t="shared" si="63"/>
        <v>12.999999999998835</v>
      </c>
      <c r="J317" s="2">
        <f t="shared" si="64"/>
        <v>12.999999999998835</v>
      </c>
      <c r="K317" s="173">
        <v>13</v>
      </c>
      <c r="L317" s="173">
        <v>26.5</v>
      </c>
      <c r="M317" s="38">
        <f t="shared" si="60"/>
        <v>1.3898556923076923</v>
      </c>
      <c r="N317" s="3">
        <f t="shared" si="65"/>
        <v>72.505185185186036</v>
      </c>
      <c r="O317" s="3">
        <v>72.505185185186036</v>
      </c>
      <c r="P317" s="4">
        <f t="shared" si="61"/>
        <v>1.208419753086434</v>
      </c>
      <c r="Q317" s="173">
        <f t="shared" si="62"/>
        <v>200.75</v>
      </c>
      <c r="R317" s="173">
        <v>200.75</v>
      </c>
      <c r="S317" s="173">
        <v>7</v>
      </c>
      <c r="X317" s="4">
        <v>1.208419753086434</v>
      </c>
      <c r="Y317" s="173">
        <v>200.75</v>
      </c>
      <c r="Z317" s="38">
        <v>1.3898556923076923</v>
      </c>
    </row>
    <row r="318" spans="1:37" x14ac:dyDescent="0.25">
      <c r="B318" s="173">
        <v>302312</v>
      </c>
      <c r="C318" s="30">
        <v>20013</v>
      </c>
      <c r="D318" s="31" t="s">
        <v>36</v>
      </c>
      <c r="E318" s="32">
        <v>0.31979166666666664</v>
      </c>
      <c r="F318" s="33">
        <v>0.31979166666666664</v>
      </c>
      <c r="I318" s="173">
        <f t="shared" si="63"/>
        <v>0</v>
      </c>
      <c r="J318" s="2">
        <f t="shared" si="64"/>
        <v>9.0000000000014069</v>
      </c>
      <c r="K318" s="173">
        <v>9</v>
      </c>
      <c r="L318" s="173">
        <v>28.58</v>
      </c>
      <c r="M318" s="38">
        <f t="shared" si="60"/>
        <v>2.1651445866666665</v>
      </c>
      <c r="N318" s="3">
        <f t="shared" si="65"/>
        <v>81.505185185186036</v>
      </c>
      <c r="O318" s="3">
        <v>81.505185185186036</v>
      </c>
      <c r="P318" s="4">
        <f t="shared" si="61"/>
        <v>1.3584197530864339</v>
      </c>
      <c r="Q318" s="173">
        <f t="shared" si="62"/>
        <v>229.32999999999998</v>
      </c>
      <c r="R318" s="173">
        <v>229.32999999999998</v>
      </c>
      <c r="S318" s="173">
        <v>8</v>
      </c>
      <c r="X318" s="4">
        <v>1.3584197530864339</v>
      </c>
      <c r="Y318" s="173">
        <v>229.32999999999998</v>
      </c>
      <c r="Z318" s="38">
        <v>2.1651445866666665</v>
      </c>
    </row>
    <row r="319" spans="1:37" x14ac:dyDescent="0.25">
      <c r="B319" s="173">
        <v>302312</v>
      </c>
      <c r="C319" s="30">
        <v>20015</v>
      </c>
      <c r="D319" s="31" t="s">
        <v>37</v>
      </c>
      <c r="E319" s="32">
        <v>0.31989583333333332</v>
      </c>
      <c r="F319" s="33">
        <v>0.32001157407407405</v>
      </c>
      <c r="I319" s="173">
        <f t="shared" si="63"/>
        <v>9.9999999999983658</v>
      </c>
      <c r="J319" s="2">
        <f t="shared" si="64"/>
        <v>9.9999999999983658</v>
      </c>
      <c r="K319" s="173">
        <v>10</v>
      </c>
      <c r="L319" s="173">
        <v>28.42</v>
      </c>
      <c r="M319" s="38">
        <f t="shared" si="60"/>
        <v>1.9377210720000002</v>
      </c>
      <c r="N319" s="3">
        <f t="shared" si="65"/>
        <v>91.505185185186036</v>
      </c>
      <c r="O319" s="3">
        <v>91.505185185186036</v>
      </c>
      <c r="P319" s="4">
        <f t="shared" si="61"/>
        <v>1.5250864197531007</v>
      </c>
      <c r="Q319" s="173">
        <f t="shared" si="62"/>
        <v>257.75</v>
      </c>
      <c r="R319" s="173">
        <v>257.75</v>
      </c>
      <c r="S319" s="173">
        <v>9</v>
      </c>
      <c r="X319" s="4">
        <v>1.5250864197531007</v>
      </c>
      <c r="Y319" s="173">
        <v>257.75</v>
      </c>
      <c r="Z319" s="38">
        <v>1.9377210720000002</v>
      </c>
    </row>
    <row r="320" spans="1:37" x14ac:dyDescent="0.25">
      <c r="B320" s="173">
        <v>302312</v>
      </c>
      <c r="C320" s="30">
        <v>20025</v>
      </c>
      <c r="D320" s="31" t="s">
        <v>39</v>
      </c>
      <c r="E320" s="32">
        <v>0.32001157407407405</v>
      </c>
      <c r="F320" s="33">
        <v>0.32005787037037037</v>
      </c>
      <c r="I320" s="173">
        <f t="shared" si="63"/>
        <v>4.000000000002224</v>
      </c>
      <c r="J320" s="2">
        <f t="shared" si="64"/>
        <v>4.000000000002224</v>
      </c>
      <c r="K320" s="173">
        <v>4</v>
      </c>
      <c r="L320" s="173">
        <v>26.67</v>
      </c>
      <c r="M320" s="38">
        <f t="shared" si="60"/>
        <v>4.5460081800000003</v>
      </c>
      <c r="N320" s="3">
        <f t="shared" si="65"/>
        <v>95.505185185186036</v>
      </c>
      <c r="O320" s="3">
        <v>95.505185185186036</v>
      </c>
      <c r="P320" s="4">
        <f t="shared" si="61"/>
        <v>1.5917530864197673</v>
      </c>
      <c r="Q320" s="173">
        <f t="shared" si="62"/>
        <v>284.42</v>
      </c>
      <c r="R320" s="173">
        <v>284.42</v>
      </c>
      <c r="S320" s="173">
        <v>10</v>
      </c>
      <c r="X320" s="4">
        <v>1.5917530864197673</v>
      </c>
      <c r="Y320" s="173">
        <v>284.42</v>
      </c>
      <c r="Z320" s="38">
        <v>4.5460081800000003</v>
      </c>
    </row>
    <row r="321" spans="2:37" x14ac:dyDescent="0.25">
      <c r="B321" s="173">
        <v>302312</v>
      </c>
      <c r="C321" s="30">
        <v>20027</v>
      </c>
      <c r="D321" s="31" t="s">
        <v>38</v>
      </c>
      <c r="E321" s="32">
        <v>0.32005787037037037</v>
      </c>
      <c r="F321" s="33">
        <v>0.32021990740740741</v>
      </c>
      <c r="I321" s="173">
        <f t="shared" si="63"/>
        <v>14.00000000000059</v>
      </c>
      <c r="J321" s="2">
        <f t="shared" si="64"/>
        <v>14.00000000000059</v>
      </c>
      <c r="K321" s="173">
        <v>14</v>
      </c>
      <c r="L321" s="173">
        <v>34.04</v>
      </c>
      <c r="M321" s="38">
        <f t="shared" si="60"/>
        <v>1.6577869028571428</v>
      </c>
      <c r="N321" s="3">
        <f t="shared" si="65"/>
        <v>109.50518518518604</v>
      </c>
      <c r="O321" s="3">
        <v>109.50518518518604</v>
      </c>
      <c r="P321" s="4">
        <f t="shared" si="61"/>
        <v>1.8250864197531007</v>
      </c>
      <c r="Q321" s="173">
        <f t="shared" si="62"/>
        <v>318.46000000000004</v>
      </c>
      <c r="R321" s="173">
        <v>318.46000000000004</v>
      </c>
      <c r="S321" s="173">
        <v>11</v>
      </c>
      <c r="X321" s="4">
        <v>1.8250864197531007</v>
      </c>
      <c r="Y321" s="173">
        <v>318.46000000000004</v>
      </c>
      <c r="Z321" s="38">
        <v>1.6577869028571428</v>
      </c>
    </row>
    <row r="322" spans="2:37" x14ac:dyDescent="0.25">
      <c r="B322" s="173">
        <v>302312</v>
      </c>
      <c r="C322" s="30">
        <v>20050</v>
      </c>
      <c r="D322" s="31" t="s">
        <v>12</v>
      </c>
      <c r="E322" s="32">
        <v>0.32021990740740741</v>
      </c>
      <c r="F322" s="33">
        <v>0.32021990740740741</v>
      </c>
      <c r="I322" s="173">
        <f t="shared" si="63"/>
        <v>0</v>
      </c>
      <c r="J322" s="2">
        <f t="shared" si="64"/>
        <v>56.999999999999318</v>
      </c>
      <c r="K322" s="173">
        <v>57</v>
      </c>
      <c r="L322" s="173">
        <v>27.25</v>
      </c>
      <c r="M322" s="38">
        <f t="shared" si="60"/>
        <v>0.32595589473684206</v>
      </c>
      <c r="N322" s="3">
        <f t="shared" si="65"/>
        <v>166.50518518518604</v>
      </c>
      <c r="O322" s="3">
        <v>166.50518518518604</v>
      </c>
      <c r="P322" s="4">
        <f t="shared" si="61"/>
        <v>2.7750864197531007</v>
      </c>
      <c r="Q322" s="173">
        <f t="shared" si="62"/>
        <v>345.71000000000004</v>
      </c>
      <c r="R322" s="173">
        <v>345.71000000000004</v>
      </c>
      <c r="S322" s="173">
        <v>12</v>
      </c>
      <c r="X322" s="4">
        <v>2.7750864197531007</v>
      </c>
      <c r="Y322" s="173">
        <v>345.71000000000004</v>
      </c>
      <c r="Z322" s="38">
        <v>0.32595589473684206</v>
      </c>
    </row>
    <row r="323" spans="2:37" x14ac:dyDescent="0.25">
      <c r="B323" s="173">
        <v>302312</v>
      </c>
      <c r="C323" s="30">
        <v>20049</v>
      </c>
      <c r="D323" s="31" t="s">
        <v>13</v>
      </c>
      <c r="E323" s="32">
        <v>0.32087962962962963</v>
      </c>
      <c r="F323" s="33">
        <v>0.3210648148148148</v>
      </c>
      <c r="I323" s="173">
        <f t="shared" si="63"/>
        <v>15.999999999999304</v>
      </c>
      <c r="J323" s="2">
        <f t="shared" si="64"/>
        <v>15.999999999999304</v>
      </c>
      <c r="K323" s="173">
        <v>16</v>
      </c>
      <c r="L323" s="173">
        <v>36</v>
      </c>
      <c r="M323" s="38">
        <f t="shared" si="60"/>
        <v>1.5340860000000001</v>
      </c>
      <c r="N323" s="3">
        <f t="shared" si="65"/>
        <v>182.50518518518604</v>
      </c>
      <c r="O323" s="3">
        <v>182.50518518518604</v>
      </c>
      <c r="P323" s="4">
        <f t="shared" si="61"/>
        <v>3.0417530864197673</v>
      </c>
      <c r="Q323" s="173">
        <f t="shared" si="62"/>
        <v>381.71000000000004</v>
      </c>
      <c r="R323" s="173">
        <v>381.71000000000004</v>
      </c>
      <c r="S323" s="173">
        <v>13</v>
      </c>
      <c r="X323" s="4">
        <v>3.0417530864197673</v>
      </c>
      <c r="Y323" s="173">
        <v>381.71000000000004</v>
      </c>
      <c r="Z323" s="38">
        <v>1.5340860000000001</v>
      </c>
    </row>
    <row r="324" spans="2:37" x14ac:dyDescent="0.25">
      <c r="B324" s="173">
        <v>302312</v>
      </c>
      <c r="C324" s="30">
        <v>20045</v>
      </c>
      <c r="D324" s="31" t="s">
        <v>14</v>
      </c>
      <c r="E324" s="32">
        <v>0.3210648148148148</v>
      </c>
      <c r="F324" s="33">
        <v>0.3211458333333333</v>
      </c>
      <c r="I324" s="173">
        <f t="shared" si="63"/>
        <v>6.9999999999978968</v>
      </c>
      <c r="J324" s="2">
        <f t="shared" si="64"/>
        <v>6.9999999999978968</v>
      </c>
      <c r="K324" s="173">
        <v>7</v>
      </c>
      <c r="L324" s="173">
        <v>24.5</v>
      </c>
      <c r="M324" s="38">
        <f t="shared" si="60"/>
        <v>2.3863559999999997</v>
      </c>
      <c r="N324" s="3">
        <f t="shared" si="65"/>
        <v>189.50518518518604</v>
      </c>
      <c r="O324" s="3">
        <v>189.50518518518604</v>
      </c>
      <c r="P324" s="4">
        <f t="shared" si="61"/>
        <v>3.158419753086434</v>
      </c>
      <c r="Q324" s="173">
        <f t="shared" si="62"/>
        <v>406.21000000000004</v>
      </c>
      <c r="R324" s="173">
        <v>406.21000000000004</v>
      </c>
      <c r="S324" s="173">
        <v>14</v>
      </c>
      <c r="X324" s="4">
        <v>3.158419753086434</v>
      </c>
      <c r="Y324" s="173">
        <v>406.21000000000004</v>
      </c>
      <c r="Z324" s="38">
        <v>2.3863559999999997</v>
      </c>
    </row>
    <row r="325" spans="2:37" x14ac:dyDescent="0.25">
      <c r="B325" s="173">
        <v>302312</v>
      </c>
      <c r="C325" s="30">
        <v>20044</v>
      </c>
      <c r="D325" s="31" t="s">
        <v>180</v>
      </c>
      <c r="E325" s="32">
        <v>0.3211458333333333</v>
      </c>
      <c r="F325" s="33">
        <v>0.32115740740740745</v>
      </c>
      <c r="I325" s="173">
        <f t="shared" si="63"/>
        <v>1.0000000000065512</v>
      </c>
      <c r="J325" s="2">
        <f t="shared" si="64"/>
        <v>1.0000000000065512</v>
      </c>
      <c r="K325" s="173">
        <v>1</v>
      </c>
      <c r="L325" s="173">
        <v>15.67</v>
      </c>
      <c r="M325" s="38">
        <f t="shared" si="60"/>
        <v>10.684056719999999</v>
      </c>
      <c r="N325" s="3">
        <f t="shared" si="65"/>
        <v>190.50518518518604</v>
      </c>
      <c r="O325" s="3">
        <v>190.50518518518604</v>
      </c>
      <c r="P325" s="4">
        <f t="shared" si="61"/>
        <v>3.1750864197531006</v>
      </c>
      <c r="Q325" s="173">
        <f t="shared" si="62"/>
        <v>421.88000000000005</v>
      </c>
      <c r="R325" s="173">
        <v>421.88000000000005</v>
      </c>
      <c r="S325" s="173">
        <v>15</v>
      </c>
      <c r="X325" s="4">
        <v>3.1750864197531006</v>
      </c>
      <c r="Y325" s="173">
        <v>421.88000000000005</v>
      </c>
      <c r="Z325" s="38">
        <v>10.684056719999999</v>
      </c>
    </row>
    <row r="326" spans="2:37" x14ac:dyDescent="0.25">
      <c r="B326" s="173">
        <v>302312</v>
      </c>
      <c r="C326" s="30">
        <v>20059</v>
      </c>
      <c r="D326" s="31" t="s">
        <v>10</v>
      </c>
      <c r="E326" s="32">
        <v>0.32115740740740745</v>
      </c>
      <c r="F326" s="33">
        <v>0.32121527777777775</v>
      </c>
      <c r="I326" s="173">
        <f t="shared" si="63"/>
        <v>4.9999999999943867</v>
      </c>
      <c r="J326" s="2">
        <f t="shared" si="64"/>
        <v>4.9999999999943867</v>
      </c>
      <c r="K326" s="173">
        <v>5</v>
      </c>
      <c r="L326" s="173">
        <v>26</v>
      </c>
      <c r="M326" s="38">
        <f t="shared" si="60"/>
        <v>3.5454431999999998</v>
      </c>
      <c r="N326" s="3">
        <f t="shared" si="65"/>
        <v>195.50518518518604</v>
      </c>
      <c r="O326" s="3">
        <v>195.50518518518604</v>
      </c>
      <c r="P326" s="4">
        <f t="shared" si="61"/>
        <v>3.2584197530864341</v>
      </c>
      <c r="Q326" s="173">
        <f t="shared" si="62"/>
        <v>447.88000000000005</v>
      </c>
      <c r="R326" s="173">
        <v>447.88000000000005</v>
      </c>
      <c r="S326" s="173">
        <v>16</v>
      </c>
      <c r="X326" s="4">
        <v>3.2584197530864341</v>
      </c>
      <c r="Y326" s="173">
        <v>447.88000000000005</v>
      </c>
      <c r="Z326" s="38">
        <v>3.5454431999999998</v>
      </c>
    </row>
    <row r="327" spans="2:37" x14ac:dyDescent="0.25">
      <c r="B327" s="173">
        <v>302312</v>
      </c>
      <c r="C327" s="30">
        <v>20056</v>
      </c>
      <c r="D327" s="31" t="s">
        <v>9</v>
      </c>
      <c r="E327" s="32">
        <v>0.32121527777777775</v>
      </c>
      <c r="F327" s="33">
        <v>0.32131944444444444</v>
      </c>
      <c r="I327" s="173">
        <f t="shared" si="63"/>
        <v>9.0000000000014069</v>
      </c>
      <c r="J327" s="2">
        <f t="shared" si="64"/>
        <v>9.0000000000014069</v>
      </c>
      <c r="K327" s="173">
        <v>9</v>
      </c>
      <c r="L327" s="173">
        <v>28.08</v>
      </c>
      <c r="M327" s="38">
        <f t="shared" si="60"/>
        <v>2.1272659199999997</v>
      </c>
      <c r="N327" s="3">
        <f t="shared" si="65"/>
        <v>204.50518518518604</v>
      </c>
      <c r="O327" s="3">
        <v>204.50518518518604</v>
      </c>
      <c r="P327" s="4">
        <f t="shared" si="61"/>
        <v>3.408419753086434</v>
      </c>
      <c r="Q327" s="173">
        <f t="shared" si="62"/>
        <v>475.96000000000004</v>
      </c>
      <c r="R327" s="173">
        <v>475.96000000000004</v>
      </c>
      <c r="S327" s="173">
        <v>17</v>
      </c>
      <c r="X327" s="4">
        <v>3.408419753086434</v>
      </c>
      <c r="Y327" s="173">
        <v>475.96000000000004</v>
      </c>
      <c r="Z327" s="38">
        <v>2.1272659199999997</v>
      </c>
    </row>
    <row r="328" spans="2:37" x14ac:dyDescent="0.25">
      <c r="B328" s="173">
        <v>302312</v>
      </c>
      <c r="C328" s="34">
        <v>20052</v>
      </c>
      <c r="D328" s="35" t="s">
        <v>7</v>
      </c>
      <c r="E328" s="36">
        <v>0.32131944444444444</v>
      </c>
      <c r="F328" s="37">
        <v>0.32131944444444444</v>
      </c>
      <c r="I328" s="173">
        <f>(F328-E328)*86400</f>
        <v>0</v>
      </c>
      <c r="J328" s="53">
        <f>L328*J327/L327</f>
        <v>3.5256410256415771</v>
      </c>
      <c r="K328" s="38">
        <v>3.5256410256415771</v>
      </c>
      <c r="L328" s="173">
        <v>11</v>
      </c>
      <c r="M328" s="38">
        <f t="shared" si="60"/>
        <v>2.1272659199996675</v>
      </c>
      <c r="N328" s="3">
        <f t="shared" si="65"/>
        <v>208.03082621082763</v>
      </c>
      <c r="O328" s="3">
        <v>208.03082621082763</v>
      </c>
      <c r="P328" s="4">
        <f t="shared" si="61"/>
        <v>3.4671804368471273</v>
      </c>
      <c r="Q328" s="173">
        <f t="shared" si="62"/>
        <v>486.96000000000004</v>
      </c>
      <c r="R328" s="173">
        <v>486.96000000000004</v>
      </c>
      <c r="X328" s="4">
        <v>3.4671804368471273</v>
      </c>
      <c r="Y328" s="173">
        <v>486.96000000000004</v>
      </c>
      <c r="Z328" s="38">
        <v>2.1272659199996675</v>
      </c>
      <c r="AC328" s="483">
        <v>302312</v>
      </c>
      <c r="AD328" s="483">
        <v>20053</v>
      </c>
      <c r="AE328" s="485">
        <v>42627</v>
      </c>
      <c r="AF328" s="483">
        <v>1</v>
      </c>
      <c r="AG328" s="483">
        <v>486.96</v>
      </c>
      <c r="AH328" s="381">
        <v>0.31887731481481479</v>
      </c>
      <c r="AI328" s="489" t="s">
        <v>827</v>
      </c>
      <c r="AJ328" s="489">
        <v>2.3078669999999999</v>
      </c>
      <c r="AK328" s="381">
        <v>0.32131944444444444</v>
      </c>
    </row>
    <row r="329" spans="2:37" x14ac:dyDescent="0.25">
      <c r="B329" s="173">
        <v>302312</v>
      </c>
      <c r="C329" s="183">
        <v>20053</v>
      </c>
      <c r="D329" s="173" t="s">
        <v>609</v>
      </c>
      <c r="E329" s="1">
        <v>0.32141203703703702</v>
      </c>
      <c r="F329" s="1">
        <v>0.32141203703703702</v>
      </c>
      <c r="G329" s="173" t="s">
        <v>566</v>
      </c>
      <c r="H329" s="173" t="s">
        <v>566</v>
      </c>
      <c r="M329" s="38">
        <f>AVERAGE(M312:M327)</f>
        <v>2.6747624756188548</v>
      </c>
    </row>
    <row r="330" spans="2:37" x14ac:dyDescent="0.25">
      <c r="C330" s="52"/>
      <c r="E330" s="1"/>
      <c r="F330" s="1"/>
    </row>
    <row r="331" spans="2:37" x14ac:dyDescent="0.25">
      <c r="B331" s="173">
        <v>302312</v>
      </c>
      <c r="C331" s="26">
        <v>20052</v>
      </c>
      <c r="D331" s="27" t="s">
        <v>7</v>
      </c>
      <c r="E331" s="28">
        <v>0.41184027777777782</v>
      </c>
      <c r="F331" s="29">
        <v>0.41184027777777782</v>
      </c>
      <c r="I331" s="173">
        <f>(F331-E331)*86400</f>
        <v>0</v>
      </c>
      <c r="J331" s="2">
        <f>L331*J332/L332</f>
        <v>6.5692307692328455</v>
      </c>
      <c r="K331" s="3">
        <v>6.5692307692328455</v>
      </c>
      <c r="L331" s="173">
        <v>17.079999999999998</v>
      </c>
      <c r="M331" s="38">
        <f t="shared" ref="M331:M341" si="66">L331/K331*0.0113636*60</f>
        <v>1.7727215999994397</v>
      </c>
      <c r="N331" s="3">
        <f>K331</f>
        <v>6.5692307692328455</v>
      </c>
      <c r="O331" s="3">
        <v>6.5692307692328455</v>
      </c>
      <c r="P331" s="4">
        <f t="shared" ref="P331:P341" si="67">O331/60</f>
        <v>0.10948717948721409</v>
      </c>
      <c r="Q331" s="173">
        <f>L331</f>
        <v>17.079999999999998</v>
      </c>
      <c r="R331" s="173">
        <v>17.079999999999998</v>
      </c>
      <c r="S331" s="173">
        <v>1</v>
      </c>
      <c r="X331" s="4">
        <v>0.10948717948721409</v>
      </c>
      <c r="Y331" s="173">
        <v>17.079999999999998</v>
      </c>
      <c r="Z331" s="38">
        <v>1.7727215999994397</v>
      </c>
    </row>
    <row r="332" spans="2:37" x14ac:dyDescent="0.25">
      <c r="B332" s="173">
        <v>302312</v>
      </c>
      <c r="C332" s="30">
        <v>20056</v>
      </c>
      <c r="D332" s="31" t="s">
        <v>9</v>
      </c>
      <c r="E332" s="32">
        <v>0.41240740740740739</v>
      </c>
      <c r="F332" s="33">
        <v>0.41252314814814817</v>
      </c>
      <c r="I332" s="173">
        <f>(F332-E332)*86400</f>
        <v>10.000000000003162</v>
      </c>
      <c r="J332" s="2">
        <f>(E333-E332)*86400</f>
        <v>10.000000000003162</v>
      </c>
      <c r="K332" s="173">
        <v>10</v>
      </c>
      <c r="L332" s="173">
        <v>26</v>
      </c>
      <c r="M332" s="38">
        <f t="shared" si="66"/>
        <v>1.7727215999999999</v>
      </c>
      <c r="N332" s="3">
        <f>N331+K332</f>
        <v>16.569230769232846</v>
      </c>
      <c r="O332" s="3">
        <v>16.569230769232846</v>
      </c>
      <c r="P332" s="4">
        <f t="shared" si="67"/>
        <v>0.27615384615388078</v>
      </c>
      <c r="Q332" s="173">
        <f t="shared" ref="Q332:Q341" si="68">Q331+L332</f>
        <v>43.08</v>
      </c>
      <c r="R332" s="173">
        <v>43.08</v>
      </c>
      <c r="S332" s="173">
        <v>2</v>
      </c>
      <c r="X332" s="4">
        <v>0.27615384615388078</v>
      </c>
      <c r="Y332" s="173">
        <v>43.08</v>
      </c>
      <c r="Z332" s="38">
        <v>1.7727215999999999</v>
      </c>
    </row>
    <row r="333" spans="2:37" x14ac:dyDescent="0.25">
      <c r="B333" s="173">
        <v>302312</v>
      </c>
      <c r="C333" s="30">
        <v>20059</v>
      </c>
      <c r="D333" s="31" t="s">
        <v>10</v>
      </c>
      <c r="E333" s="32">
        <v>0.41252314814814817</v>
      </c>
      <c r="F333" s="33">
        <v>0.41259259259259262</v>
      </c>
      <c r="I333" s="173">
        <f t="shared" ref="I333:I340" si="69">(F333-E333)*86400</f>
        <v>6.0000000000009379</v>
      </c>
      <c r="J333" s="2">
        <f t="shared" ref="J333:J340" si="70">(E334-E333)*86400</f>
        <v>6.0000000000009379</v>
      </c>
      <c r="K333" s="173">
        <v>6</v>
      </c>
      <c r="L333" s="173">
        <v>15.67</v>
      </c>
      <c r="M333" s="38">
        <f t="shared" si="66"/>
        <v>1.7806761200000001</v>
      </c>
      <c r="N333" s="3">
        <f t="shared" ref="N333:N341" si="71">N332+K333</f>
        <v>22.569230769232846</v>
      </c>
      <c r="O333" s="3">
        <v>22.569230769232846</v>
      </c>
      <c r="P333" s="4">
        <f t="shared" si="67"/>
        <v>0.37615384615388076</v>
      </c>
      <c r="Q333" s="173">
        <f t="shared" si="68"/>
        <v>58.75</v>
      </c>
      <c r="R333" s="173">
        <v>58.75</v>
      </c>
      <c r="S333" s="173">
        <v>3</v>
      </c>
      <c r="X333" s="4">
        <v>0.37615384615388076</v>
      </c>
      <c r="Y333" s="173">
        <v>58.75</v>
      </c>
      <c r="Z333" s="38">
        <v>1.7806761200000001</v>
      </c>
    </row>
    <row r="334" spans="2:37" x14ac:dyDescent="0.25">
      <c r="B334" s="173">
        <v>302312</v>
      </c>
      <c r="C334" s="30">
        <v>20044</v>
      </c>
      <c r="D334" s="31" t="s">
        <v>180</v>
      </c>
      <c r="E334" s="32">
        <v>0.41259259259259262</v>
      </c>
      <c r="F334" s="33">
        <v>0.41267361111111112</v>
      </c>
      <c r="I334" s="173">
        <f t="shared" si="69"/>
        <v>6.9999999999978968</v>
      </c>
      <c r="J334" s="2">
        <f t="shared" si="70"/>
        <v>6.9999999999978968</v>
      </c>
      <c r="K334" s="173">
        <v>7</v>
      </c>
      <c r="L334" s="173">
        <v>24.5</v>
      </c>
      <c r="M334" s="38">
        <f t="shared" si="66"/>
        <v>2.3863559999999997</v>
      </c>
      <c r="N334" s="3">
        <f t="shared" si="71"/>
        <v>29.569230769232846</v>
      </c>
      <c r="O334" s="3">
        <v>29.569230769232846</v>
      </c>
      <c r="P334" s="4">
        <f t="shared" si="67"/>
        <v>0.49282051282054745</v>
      </c>
      <c r="Q334" s="173">
        <f t="shared" si="68"/>
        <v>83.25</v>
      </c>
      <c r="R334" s="173">
        <v>83.25</v>
      </c>
      <c r="S334" s="173">
        <v>4</v>
      </c>
      <c r="X334" s="4">
        <v>0.49282051282054745</v>
      </c>
      <c r="Y334" s="173">
        <v>83.25</v>
      </c>
      <c r="Z334" s="38">
        <v>2.3863559999999997</v>
      </c>
    </row>
    <row r="335" spans="2:37" x14ac:dyDescent="0.25">
      <c r="B335" s="173">
        <v>302312</v>
      </c>
      <c r="C335" s="30">
        <v>20045</v>
      </c>
      <c r="D335" s="31" t="s">
        <v>14</v>
      </c>
      <c r="E335" s="32">
        <v>0.41267361111111112</v>
      </c>
      <c r="F335" s="33">
        <v>0.41277777777777774</v>
      </c>
      <c r="I335" s="173">
        <f t="shared" si="69"/>
        <v>8.9999999999966107</v>
      </c>
      <c r="J335" s="2">
        <f t="shared" si="70"/>
        <v>8.9999999999966107</v>
      </c>
      <c r="K335" s="173">
        <v>9</v>
      </c>
      <c r="L335" s="173">
        <v>36</v>
      </c>
      <c r="M335" s="38">
        <f t="shared" si="66"/>
        <v>2.7272639999999999</v>
      </c>
      <c r="N335" s="3">
        <f t="shared" si="71"/>
        <v>38.569230769232846</v>
      </c>
      <c r="O335" s="3">
        <v>38.569230769232846</v>
      </c>
      <c r="P335" s="4">
        <f t="shared" si="67"/>
        <v>0.64282051282054742</v>
      </c>
      <c r="Q335" s="173">
        <f t="shared" si="68"/>
        <v>119.25</v>
      </c>
      <c r="R335" s="173">
        <v>119.25</v>
      </c>
      <c r="S335" s="173">
        <v>5</v>
      </c>
      <c r="X335" s="4">
        <v>0.64282051282054742</v>
      </c>
      <c r="Y335" s="173">
        <v>119.25</v>
      </c>
      <c r="Z335" s="38">
        <v>2.7272639999999999</v>
      </c>
    </row>
    <row r="336" spans="2:37" x14ac:dyDescent="0.25">
      <c r="B336" s="173">
        <v>302312</v>
      </c>
      <c r="C336" s="30">
        <v>20049</v>
      </c>
      <c r="D336" s="31" t="s">
        <v>13</v>
      </c>
      <c r="E336" s="32">
        <v>0.41277777777777774</v>
      </c>
      <c r="F336" s="33">
        <v>0.41277777777777774</v>
      </c>
      <c r="I336" s="173">
        <f t="shared" si="69"/>
        <v>0</v>
      </c>
      <c r="J336" s="2">
        <f t="shared" si="70"/>
        <v>66.000000000005514</v>
      </c>
      <c r="K336" s="173">
        <v>66</v>
      </c>
      <c r="L336" s="173">
        <v>36</v>
      </c>
      <c r="M336" s="38">
        <f t="shared" si="66"/>
        <v>0.37189963636363632</v>
      </c>
      <c r="N336" s="3">
        <f t="shared" si="71"/>
        <v>104.56923076923285</v>
      </c>
      <c r="O336" s="3">
        <v>104.56923076923285</v>
      </c>
      <c r="P336" s="4">
        <f t="shared" si="67"/>
        <v>1.7428205128205474</v>
      </c>
      <c r="Q336" s="173">
        <f t="shared" si="68"/>
        <v>155.25</v>
      </c>
      <c r="R336" s="173">
        <v>155.25</v>
      </c>
      <c r="S336" s="173">
        <v>6</v>
      </c>
      <c r="X336" s="4">
        <v>1.7428205128205474</v>
      </c>
      <c r="Y336" s="173">
        <v>155.25</v>
      </c>
      <c r="Z336" s="38">
        <v>0.37189963636363632</v>
      </c>
    </row>
    <row r="337" spans="2:37" x14ac:dyDescent="0.25">
      <c r="B337" s="173">
        <v>302312</v>
      </c>
      <c r="C337" s="30">
        <v>20045</v>
      </c>
      <c r="D337" s="31" t="s">
        <v>14</v>
      </c>
      <c r="E337" s="32">
        <v>0.4135416666666667</v>
      </c>
      <c r="F337" s="33">
        <v>0.41365740740740736</v>
      </c>
      <c r="I337" s="173">
        <f t="shared" si="69"/>
        <v>9.9999999999935696</v>
      </c>
      <c r="J337" s="2">
        <f t="shared" si="70"/>
        <v>9.9999999999935696</v>
      </c>
      <c r="K337" s="173">
        <v>10</v>
      </c>
      <c r="L337" s="173">
        <v>24.5</v>
      </c>
      <c r="M337" s="38">
        <f t="shared" si="66"/>
        <v>1.6704492000000002</v>
      </c>
      <c r="N337" s="3">
        <f t="shared" si="71"/>
        <v>114.56923076923285</v>
      </c>
      <c r="O337" s="3">
        <v>114.56923076923285</v>
      </c>
      <c r="P337" s="4">
        <f t="shared" si="67"/>
        <v>1.9094871794872141</v>
      </c>
      <c r="Q337" s="173">
        <f t="shared" si="68"/>
        <v>179.75</v>
      </c>
      <c r="R337" s="173">
        <v>179.75</v>
      </c>
      <c r="S337" s="173">
        <v>7</v>
      </c>
      <c r="X337" s="4">
        <v>1.9094871794872141</v>
      </c>
      <c r="Y337" s="173">
        <v>179.75</v>
      </c>
      <c r="Z337" s="38">
        <v>1.6704492000000002</v>
      </c>
    </row>
    <row r="338" spans="2:37" x14ac:dyDescent="0.25">
      <c r="B338" s="173">
        <v>302312</v>
      </c>
      <c r="C338" s="30">
        <v>20044</v>
      </c>
      <c r="D338" s="31" t="s">
        <v>180</v>
      </c>
      <c r="E338" s="32">
        <v>0.41365740740740736</v>
      </c>
      <c r="F338" s="33">
        <v>0.41369212962962965</v>
      </c>
      <c r="I338" s="173">
        <f t="shared" si="69"/>
        <v>3.0000000000052651</v>
      </c>
      <c r="J338" s="2">
        <f t="shared" si="70"/>
        <v>3.0000000000052651</v>
      </c>
      <c r="K338" s="173">
        <v>3</v>
      </c>
      <c r="L338" s="173">
        <v>15.67</v>
      </c>
      <c r="M338" s="38">
        <f t="shared" si="66"/>
        <v>3.5613522400000002</v>
      </c>
      <c r="N338" s="3">
        <f t="shared" si="71"/>
        <v>117.56923076923285</v>
      </c>
      <c r="O338" s="3">
        <v>117.56923076923285</v>
      </c>
      <c r="P338" s="4">
        <f t="shared" si="67"/>
        <v>1.9594871794872142</v>
      </c>
      <c r="Q338" s="173">
        <f t="shared" si="68"/>
        <v>195.42</v>
      </c>
      <c r="R338" s="173">
        <v>195.42</v>
      </c>
      <c r="S338" s="173">
        <v>8</v>
      </c>
      <c r="X338" s="4">
        <v>1.9594871794872142</v>
      </c>
      <c r="Y338" s="173">
        <v>195.42</v>
      </c>
      <c r="Z338" s="38">
        <v>3.5613522400000002</v>
      </c>
    </row>
    <row r="339" spans="2:37" x14ac:dyDescent="0.25">
      <c r="B339" s="173">
        <v>302312</v>
      </c>
      <c r="C339" s="30">
        <v>20059</v>
      </c>
      <c r="D339" s="31" t="s">
        <v>10</v>
      </c>
      <c r="E339" s="32">
        <v>0.41369212962962965</v>
      </c>
      <c r="F339" s="33">
        <v>0.4137615740740741</v>
      </c>
      <c r="I339" s="173">
        <f t="shared" si="69"/>
        <v>6.0000000000009379</v>
      </c>
      <c r="J339" s="2">
        <f t="shared" si="70"/>
        <v>6.0000000000009379</v>
      </c>
      <c r="K339" s="173">
        <v>6</v>
      </c>
      <c r="L339" s="173">
        <v>26</v>
      </c>
      <c r="M339" s="38">
        <f t="shared" si="66"/>
        <v>2.9545359999999996</v>
      </c>
      <c r="N339" s="3">
        <f t="shared" si="71"/>
        <v>123.56923076923285</v>
      </c>
      <c r="O339" s="3">
        <v>123.56923076923285</v>
      </c>
      <c r="P339" s="4">
        <f t="shared" si="67"/>
        <v>2.0594871794872143</v>
      </c>
      <c r="Q339" s="173">
        <f t="shared" si="68"/>
        <v>221.42</v>
      </c>
      <c r="R339" s="173">
        <v>221.42</v>
      </c>
      <c r="S339" s="173">
        <v>9</v>
      </c>
      <c r="X339" s="4">
        <v>2.0594871794872143</v>
      </c>
      <c r="Y339" s="173">
        <v>221.42</v>
      </c>
      <c r="Z339" s="38">
        <v>2.9545359999999996</v>
      </c>
    </row>
    <row r="340" spans="2:37" x14ac:dyDescent="0.25">
      <c r="B340" s="173">
        <v>302312</v>
      </c>
      <c r="C340" s="30">
        <v>20056</v>
      </c>
      <c r="D340" s="31" t="s">
        <v>9</v>
      </c>
      <c r="E340" s="32">
        <v>0.4137615740740741</v>
      </c>
      <c r="F340" s="33">
        <v>0.4137615740740741</v>
      </c>
      <c r="I340" s="173">
        <f t="shared" si="69"/>
        <v>0</v>
      </c>
      <c r="J340" s="2">
        <f t="shared" si="70"/>
        <v>7.9999999999948557</v>
      </c>
      <c r="K340" s="173">
        <v>8</v>
      </c>
      <c r="L340" s="173">
        <v>28.08</v>
      </c>
      <c r="M340" s="38">
        <f t="shared" si="66"/>
        <v>2.3931741600000001</v>
      </c>
      <c r="N340" s="3">
        <f t="shared" si="71"/>
        <v>131.56923076923283</v>
      </c>
      <c r="O340" s="3">
        <v>131.56923076923283</v>
      </c>
      <c r="P340" s="4">
        <f t="shared" si="67"/>
        <v>2.1928205128205471</v>
      </c>
      <c r="Q340" s="173">
        <f t="shared" si="68"/>
        <v>249.5</v>
      </c>
      <c r="R340" s="173">
        <v>249.5</v>
      </c>
      <c r="S340" s="173">
        <v>10</v>
      </c>
      <c r="X340" s="4">
        <v>2.1928205128205471</v>
      </c>
      <c r="Y340" s="173">
        <v>249.5</v>
      </c>
      <c r="Z340" s="38">
        <v>2.3931741600000001</v>
      </c>
    </row>
    <row r="341" spans="2:37" x14ac:dyDescent="0.25">
      <c r="B341" s="173">
        <v>302312</v>
      </c>
      <c r="C341" s="34">
        <v>20052</v>
      </c>
      <c r="D341" s="35" t="s">
        <v>7</v>
      </c>
      <c r="E341" s="36">
        <v>0.41385416666666663</v>
      </c>
      <c r="F341" s="37">
        <v>0.41393518518518518</v>
      </c>
      <c r="I341" s="173">
        <f>(F341-E341)*86400</f>
        <v>7.000000000002693</v>
      </c>
      <c r="J341" s="53">
        <f>L341*J340/L340</f>
        <v>3.1339031339011187</v>
      </c>
      <c r="K341" s="38">
        <v>3.1339031339011187</v>
      </c>
      <c r="L341" s="173">
        <v>11</v>
      </c>
      <c r="M341" s="38">
        <f t="shared" si="66"/>
        <v>2.3931741600015388</v>
      </c>
      <c r="N341" s="3">
        <f t="shared" si="71"/>
        <v>134.70313390313396</v>
      </c>
      <c r="O341" s="3">
        <v>134.70313390313396</v>
      </c>
      <c r="P341" s="4">
        <f t="shared" si="67"/>
        <v>2.2450522317188994</v>
      </c>
      <c r="Q341" s="173">
        <f t="shared" si="68"/>
        <v>260.5</v>
      </c>
      <c r="R341" s="173">
        <v>260.5</v>
      </c>
      <c r="X341" s="4">
        <v>2.2450522317188994</v>
      </c>
      <c r="Y341" s="173">
        <v>260.5</v>
      </c>
      <c r="Z341" s="38">
        <v>2.3931741600015388</v>
      </c>
      <c r="AC341" s="483">
        <v>302312</v>
      </c>
      <c r="AD341" s="483">
        <v>20053</v>
      </c>
      <c r="AE341" s="485">
        <v>42627</v>
      </c>
      <c r="AF341" s="483">
        <v>2</v>
      </c>
      <c r="AG341" s="483">
        <v>260.5</v>
      </c>
      <c r="AH341" s="381">
        <v>0.41184027777777782</v>
      </c>
      <c r="AI341" s="489" t="s">
        <v>828</v>
      </c>
      <c r="AJ341" s="489">
        <v>1.497126</v>
      </c>
      <c r="AK341" s="381">
        <v>0.41385416666666663</v>
      </c>
    </row>
    <row r="342" spans="2:37" x14ac:dyDescent="0.25">
      <c r="B342" s="173">
        <v>302312</v>
      </c>
      <c r="C342" s="183">
        <v>20053</v>
      </c>
      <c r="D342" s="173" t="s">
        <v>609</v>
      </c>
      <c r="E342" s="1">
        <v>0.41393518518518518</v>
      </c>
      <c r="F342" s="1">
        <v>0.41393518518518518</v>
      </c>
      <c r="G342" s="173" t="s">
        <v>566</v>
      </c>
      <c r="H342" s="173" t="s">
        <v>566</v>
      </c>
      <c r="M342" s="38">
        <f>AVERAGE(M332:M340)</f>
        <v>2.1798254395959598</v>
      </c>
    </row>
    <row r="343" spans="2:37" x14ac:dyDescent="0.25">
      <c r="B343" s="173">
        <v>302312</v>
      </c>
      <c r="C343" s="173">
        <v>20052</v>
      </c>
      <c r="D343" s="173" t="s">
        <v>7</v>
      </c>
      <c r="E343" s="1">
        <v>0.41494212962962962</v>
      </c>
      <c r="F343" s="1">
        <v>0.41494212962962962</v>
      </c>
      <c r="G343" s="173" t="s">
        <v>566</v>
      </c>
      <c r="H343" s="173" t="s">
        <v>566</v>
      </c>
    </row>
    <row r="344" spans="2:37" x14ac:dyDescent="0.25">
      <c r="B344" s="173">
        <v>302312</v>
      </c>
      <c r="C344" s="173">
        <v>20056</v>
      </c>
      <c r="D344" s="173" t="s">
        <v>9</v>
      </c>
      <c r="E344" s="1">
        <v>0.41523148148148148</v>
      </c>
      <c r="F344" s="1">
        <v>0.4152777777777778</v>
      </c>
      <c r="G344" s="173" t="s">
        <v>566</v>
      </c>
      <c r="H344" s="173" t="s">
        <v>566</v>
      </c>
    </row>
    <row r="345" spans="2:37" x14ac:dyDescent="0.25">
      <c r="B345" s="173">
        <v>302312</v>
      </c>
      <c r="C345" s="173">
        <v>20059</v>
      </c>
      <c r="D345" s="173" t="s">
        <v>10</v>
      </c>
      <c r="E345" s="1">
        <v>0.4152777777777778</v>
      </c>
      <c r="F345" s="1">
        <v>0.4152777777777778</v>
      </c>
      <c r="G345" s="173" t="s">
        <v>566</v>
      </c>
      <c r="H345" s="173" t="s">
        <v>566</v>
      </c>
    </row>
    <row r="346" spans="2:37" x14ac:dyDescent="0.25">
      <c r="B346" s="173">
        <v>302312</v>
      </c>
      <c r="C346" s="173">
        <v>20056</v>
      </c>
      <c r="D346" s="173" t="s">
        <v>9</v>
      </c>
      <c r="E346" s="1">
        <v>0.418912037037037</v>
      </c>
      <c r="F346" s="1">
        <v>0.41894675925925928</v>
      </c>
      <c r="G346" s="173" t="s">
        <v>566</v>
      </c>
      <c r="H346" s="173" t="s">
        <v>566</v>
      </c>
    </row>
    <row r="347" spans="2:37" x14ac:dyDescent="0.25">
      <c r="B347" s="173">
        <v>302312</v>
      </c>
      <c r="C347" s="173">
        <v>20059</v>
      </c>
      <c r="D347" s="173" t="s">
        <v>10</v>
      </c>
      <c r="E347" s="1">
        <v>0.41894675925925928</v>
      </c>
      <c r="F347" s="1">
        <v>0.41921296296296301</v>
      </c>
      <c r="G347" s="173" t="s">
        <v>566</v>
      </c>
      <c r="H347" s="173" t="s">
        <v>566</v>
      </c>
    </row>
    <row r="348" spans="2:37" x14ac:dyDescent="0.25">
      <c r="B348" s="173">
        <v>302312</v>
      </c>
      <c r="C348" s="173">
        <v>20045</v>
      </c>
      <c r="D348" s="173" t="s">
        <v>14</v>
      </c>
      <c r="E348" s="1">
        <v>0.41921296296296301</v>
      </c>
      <c r="F348" s="1">
        <v>0.4192939814814815</v>
      </c>
      <c r="G348" s="173" t="s">
        <v>566</v>
      </c>
      <c r="H348" s="173" t="s">
        <v>566</v>
      </c>
    </row>
    <row r="349" spans="2:37" x14ac:dyDescent="0.25">
      <c r="B349" s="173">
        <v>302312</v>
      </c>
      <c r="C349" s="173">
        <v>20049</v>
      </c>
      <c r="D349" s="173" t="s">
        <v>13</v>
      </c>
      <c r="E349" s="1">
        <v>0.4192939814814815</v>
      </c>
      <c r="F349" s="1">
        <v>0.4192939814814815</v>
      </c>
      <c r="G349" s="173" t="s">
        <v>566</v>
      </c>
      <c r="H349" s="173" t="s">
        <v>566</v>
      </c>
    </row>
    <row r="350" spans="2:37" x14ac:dyDescent="0.25">
      <c r="B350" s="173">
        <v>302312</v>
      </c>
      <c r="C350" s="173">
        <v>20047</v>
      </c>
      <c r="D350" s="173" t="s">
        <v>20</v>
      </c>
      <c r="E350" s="1">
        <v>0.41935185185185181</v>
      </c>
      <c r="F350" s="1">
        <v>0.41936342592592596</v>
      </c>
      <c r="G350" s="173" t="s">
        <v>566</v>
      </c>
      <c r="H350" s="173" t="s">
        <v>566</v>
      </c>
    </row>
    <row r="351" spans="2:37" x14ac:dyDescent="0.25">
      <c r="B351" s="173">
        <v>302312</v>
      </c>
      <c r="C351" s="173">
        <v>20061</v>
      </c>
      <c r="D351" s="173" t="s">
        <v>20</v>
      </c>
      <c r="E351" s="1">
        <v>0.41936342592592596</v>
      </c>
      <c r="F351" s="1">
        <v>0.42</v>
      </c>
      <c r="G351" s="173" t="s">
        <v>566</v>
      </c>
      <c r="H351" s="173" t="s">
        <v>566</v>
      </c>
    </row>
    <row r="352" spans="2:37" x14ac:dyDescent="0.25">
      <c r="B352" s="173">
        <v>302312</v>
      </c>
      <c r="C352" s="173">
        <v>15093</v>
      </c>
      <c r="D352" s="173" t="s">
        <v>26</v>
      </c>
      <c r="E352" s="1">
        <v>0.42</v>
      </c>
      <c r="F352" s="1">
        <v>0.42</v>
      </c>
      <c r="G352" s="173" t="s">
        <v>566</v>
      </c>
      <c r="H352" s="173" t="s">
        <v>566</v>
      </c>
    </row>
    <row r="353" spans="2:8" x14ac:dyDescent="0.25">
      <c r="B353" s="173">
        <v>302312</v>
      </c>
      <c r="C353" s="173">
        <v>15092</v>
      </c>
      <c r="D353" s="173" t="s">
        <v>27</v>
      </c>
      <c r="E353" s="1">
        <v>0.42004629629629631</v>
      </c>
      <c r="F353" s="1">
        <v>0.42010416666666667</v>
      </c>
      <c r="G353" s="173" t="s">
        <v>566</v>
      </c>
      <c r="H353" s="173" t="s">
        <v>566</v>
      </c>
    </row>
    <row r="354" spans="2:8" x14ac:dyDescent="0.25">
      <c r="B354" s="173">
        <v>302312</v>
      </c>
      <c r="C354" s="173">
        <v>15091</v>
      </c>
      <c r="D354" s="173" t="s">
        <v>28</v>
      </c>
      <c r="E354" s="1">
        <v>0.42010416666666667</v>
      </c>
      <c r="F354" s="1">
        <v>0.4201273148148148</v>
      </c>
      <c r="G354" s="173" t="s">
        <v>566</v>
      </c>
      <c r="H354" s="173" t="s">
        <v>566</v>
      </c>
    </row>
    <row r="355" spans="2:8" x14ac:dyDescent="0.25">
      <c r="B355" s="173">
        <v>302312</v>
      </c>
      <c r="C355" s="173">
        <v>15438</v>
      </c>
      <c r="D355" s="173" t="s">
        <v>610</v>
      </c>
      <c r="E355" s="1">
        <v>0.4201273148148148</v>
      </c>
      <c r="F355" s="1">
        <v>0.42015046296296293</v>
      </c>
      <c r="G355" s="173" t="s">
        <v>566</v>
      </c>
      <c r="H355" s="173" t="s">
        <v>566</v>
      </c>
    </row>
    <row r="356" spans="2:8" x14ac:dyDescent="0.25">
      <c r="B356" s="173">
        <v>302312</v>
      </c>
      <c r="C356" s="173">
        <v>15091</v>
      </c>
      <c r="D356" s="173" t="s">
        <v>28</v>
      </c>
      <c r="E356" s="1">
        <v>0.42015046296296293</v>
      </c>
      <c r="F356" s="1">
        <v>0.42019675925925926</v>
      </c>
      <c r="G356" s="173" t="s">
        <v>566</v>
      </c>
      <c r="H356" s="173" t="s">
        <v>566</v>
      </c>
    </row>
    <row r="357" spans="2:8" x14ac:dyDescent="0.25">
      <c r="B357" s="173">
        <v>302312</v>
      </c>
      <c r="C357" s="173">
        <v>15087</v>
      </c>
      <c r="D357" s="173" t="s">
        <v>29</v>
      </c>
      <c r="E357" s="1">
        <v>0.42019675925925926</v>
      </c>
      <c r="F357" s="1">
        <v>0.42025462962962962</v>
      </c>
      <c r="G357" s="173" t="s">
        <v>566</v>
      </c>
      <c r="H357" s="173" t="s">
        <v>566</v>
      </c>
    </row>
    <row r="358" spans="2:8" x14ac:dyDescent="0.25">
      <c r="B358" s="173">
        <v>302312</v>
      </c>
      <c r="C358" s="173">
        <v>15072</v>
      </c>
      <c r="D358" s="173" t="s">
        <v>30</v>
      </c>
      <c r="E358" s="1">
        <v>0.42025462962962962</v>
      </c>
      <c r="F358" s="1">
        <v>0.42034722222222221</v>
      </c>
      <c r="G358" s="173" t="s">
        <v>566</v>
      </c>
      <c r="H358" s="173" t="s">
        <v>566</v>
      </c>
    </row>
    <row r="359" spans="2:8" x14ac:dyDescent="0.25">
      <c r="B359" s="173">
        <v>302312</v>
      </c>
      <c r="C359" s="173">
        <v>15064</v>
      </c>
      <c r="D359" s="173" t="s">
        <v>568</v>
      </c>
      <c r="E359" s="1">
        <v>0.42034722222222221</v>
      </c>
      <c r="F359" s="1">
        <v>0.42038194444444449</v>
      </c>
      <c r="G359" s="173" t="s">
        <v>566</v>
      </c>
      <c r="H359" s="173" t="s">
        <v>566</v>
      </c>
    </row>
    <row r="360" spans="2:8" x14ac:dyDescent="0.25">
      <c r="B360" s="173">
        <v>302312</v>
      </c>
      <c r="C360" s="173">
        <v>15016</v>
      </c>
      <c r="D360" s="173" t="s">
        <v>611</v>
      </c>
      <c r="E360" s="1">
        <v>0.42038194444444449</v>
      </c>
      <c r="F360" s="1">
        <v>0.42039351851851853</v>
      </c>
      <c r="G360" s="173" t="s">
        <v>566</v>
      </c>
      <c r="H360" s="173" t="s">
        <v>566</v>
      </c>
    </row>
    <row r="361" spans="2:8" x14ac:dyDescent="0.25">
      <c r="B361" s="173">
        <v>302312</v>
      </c>
      <c r="C361" s="173">
        <v>15065</v>
      </c>
      <c r="D361" s="173" t="s">
        <v>31</v>
      </c>
      <c r="E361" s="1">
        <v>0.42039351851851853</v>
      </c>
      <c r="F361" s="1">
        <v>0.42053240740740744</v>
      </c>
      <c r="G361" s="173" t="s">
        <v>566</v>
      </c>
      <c r="H361" s="173" t="s">
        <v>566</v>
      </c>
    </row>
    <row r="362" spans="2:8" x14ac:dyDescent="0.25">
      <c r="B362" s="173">
        <v>302312</v>
      </c>
      <c r="C362" s="173">
        <v>15054</v>
      </c>
      <c r="D362" s="173" t="s">
        <v>166</v>
      </c>
      <c r="E362" s="1">
        <v>0.42053240740740744</v>
      </c>
      <c r="F362" s="1">
        <v>0.42061342592592593</v>
      </c>
      <c r="G362" s="173" t="s">
        <v>566</v>
      </c>
      <c r="H362" s="173" t="s">
        <v>566</v>
      </c>
    </row>
    <row r="363" spans="2:8" x14ac:dyDescent="0.25">
      <c r="B363" s="173">
        <v>302312</v>
      </c>
      <c r="C363" s="173">
        <v>15052</v>
      </c>
      <c r="D363" s="173" t="s">
        <v>35</v>
      </c>
      <c r="E363" s="1">
        <v>0.42061342592592593</v>
      </c>
      <c r="F363" s="1">
        <v>0.4206597222222222</v>
      </c>
      <c r="G363" s="173" t="s">
        <v>566</v>
      </c>
      <c r="H363" s="173" t="s">
        <v>566</v>
      </c>
    </row>
    <row r="364" spans="2:8" x14ac:dyDescent="0.25">
      <c r="B364" s="173">
        <v>302312</v>
      </c>
      <c r="C364" s="173">
        <v>15051</v>
      </c>
      <c r="D364" s="173" t="s">
        <v>167</v>
      </c>
      <c r="E364" s="1">
        <v>0.4206597222222222</v>
      </c>
      <c r="F364" s="1">
        <v>0.42068287037037039</v>
      </c>
      <c r="G364" s="173" t="s">
        <v>566</v>
      </c>
      <c r="H364" s="173" t="s">
        <v>566</v>
      </c>
    </row>
    <row r="365" spans="2:8" x14ac:dyDescent="0.25">
      <c r="B365" s="173">
        <v>302312</v>
      </c>
      <c r="C365" s="173">
        <v>15011</v>
      </c>
      <c r="D365" s="173" t="s">
        <v>157</v>
      </c>
      <c r="E365" s="1">
        <v>0.42068287037037039</v>
      </c>
      <c r="F365" s="1">
        <v>0.42068287037037039</v>
      </c>
      <c r="G365" s="173" t="s">
        <v>566</v>
      </c>
      <c r="H365" s="173" t="s">
        <v>566</v>
      </c>
    </row>
    <row r="366" spans="2:8" x14ac:dyDescent="0.25">
      <c r="B366" s="173">
        <v>302312</v>
      </c>
      <c r="C366" s="173">
        <v>15052</v>
      </c>
      <c r="D366" s="173" t="s">
        <v>35</v>
      </c>
      <c r="E366" s="1">
        <v>0.42208333333333337</v>
      </c>
      <c r="F366" s="1">
        <v>0.42208333333333337</v>
      </c>
      <c r="G366" s="173" t="s">
        <v>566</v>
      </c>
      <c r="H366" s="173" t="s">
        <v>566</v>
      </c>
    </row>
    <row r="367" spans="2:8" x14ac:dyDescent="0.25">
      <c r="B367" s="173">
        <v>302312</v>
      </c>
      <c r="C367" s="173">
        <v>15047</v>
      </c>
      <c r="D367" s="173" t="s">
        <v>445</v>
      </c>
      <c r="E367" s="1">
        <v>0.42952546296296296</v>
      </c>
      <c r="F367" s="1">
        <v>0.42952546296296296</v>
      </c>
      <c r="G367" s="173" t="s">
        <v>566</v>
      </c>
      <c r="H367" s="173" t="s">
        <v>566</v>
      </c>
    </row>
    <row r="368" spans="2:8" x14ac:dyDescent="0.25">
      <c r="B368" s="173">
        <v>302312</v>
      </c>
      <c r="C368" s="173">
        <v>15081</v>
      </c>
      <c r="D368" s="173" t="s">
        <v>160</v>
      </c>
      <c r="E368" s="1">
        <v>0.42982638888888891</v>
      </c>
      <c r="F368" s="1">
        <v>0.42984953703703704</v>
      </c>
      <c r="G368" s="173" t="s">
        <v>566</v>
      </c>
      <c r="H368" s="173" t="s">
        <v>566</v>
      </c>
    </row>
    <row r="369" spans="2:8" x14ac:dyDescent="0.25">
      <c r="B369" s="173">
        <v>302312</v>
      </c>
      <c r="C369" s="173">
        <v>15080</v>
      </c>
      <c r="D369" s="173" t="s">
        <v>161</v>
      </c>
      <c r="E369" s="1">
        <v>0.42984953703703704</v>
      </c>
      <c r="F369" s="1">
        <v>0.42989583333333337</v>
      </c>
      <c r="G369" s="173" t="s">
        <v>566</v>
      </c>
      <c r="H369" s="173" t="s">
        <v>566</v>
      </c>
    </row>
    <row r="370" spans="2:8" x14ac:dyDescent="0.25">
      <c r="B370" s="173">
        <v>302312</v>
      </c>
      <c r="C370" s="173">
        <v>15077</v>
      </c>
      <c r="D370" s="173" t="s">
        <v>162</v>
      </c>
      <c r="E370" s="1">
        <v>0.42989583333333337</v>
      </c>
      <c r="F370" s="1">
        <v>0.43</v>
      </c>
      <c r="G370" s="173" t="s">
        <v>566</v>
      </c>
      <c r="H370" s="173" t="s">
        <v>566</v>
      </c>
    </row>
    <row r="371" spans="2:8" x14ac:dyDescent="0.25">
      <c r="B371" s="173">
        <v>302312</v>
      </c>
      <c r="C371" s="173">
        <v>15097</v>
      </c>
      <c r="D371" s="173" t="s">
        <v>443</v>
      </c>
      <c r="E371" s="1">
        <v>0.43</v>
      </c>
      <c r="F371" s="1">
        <v>0.43008101851851849</v>
      </c>
      <c r="G371" s="173" t="s">
        <v>566</v>
      </c>
      <c r="H371" s="173" t="s">
        <v>566</v>
      </c>
    </row>
    <row r="372" spans="2:8" x14ac:dyDescent="0.25">
      <c r="B372" s="173">
        <v>302312</v>
      </c>
      <c r="C372" s="173">
        <v>15103</v>
      </c>
      <c r="D372" s="173" t="s">
        <v>428</v>
      </c>
      <c r="E372" s="1">
        <v>0.43008101851851849</v>
      </c>
      <c r="F372" s="1">
        <v>0.43016203703703698</v>
      </c>
      <c r="G372" s="173" t="s">
        <v>566</v>
      </c>
      <c r="H372" s="173" t="s">
        <v>566</v>
      </c>
    </row>
    <row r="373" spans="2:8" x14ac:dyDescent="0.25">
      <c r="B373" s="173">
        <v>302312</v>
      </c>
      <c r="C373" s="173">
        <v>15107</v>
      </c>
      <c r="D373" s="173" t="s">
        <v>417</v>
      </c>
      <c r="E373" s="1">
        <v>0.43016203703703698</v>
      </c>
      <c r="F373" s="1">
        <v>0.43023148148148144</v>
      </c>
      <c r="G373" s="173" t="s">
        <v>566</v>
      </c>
      <c r="H373" s="173" t="s">
        <v>566</v>
      </c>
    </row>
    <row r="374" spans="2:8" x14ac:dyDescent="0.25">
      <c r="B374" s="173">
        <v>302312</v>
      </c>
      <c r="C374" s="173">
        <v>15136</v>
      </c>
      <c r="D374" s="173" t="s">
        <v>418</v>
      </c>
      <c r="E374" s="1">
        <v>0.43023148148148144</v>
      </c>
      <c r="F374" s="1">
        <v>0.43039351851851854</v>
      </c>
      <c r="G374" s="173" t="s">
        <v>566</v>
      </c>
      <c r="H374" s="173" t="s">
        <v>566</v>
      </c>
    </row>
    <row r="375" spans="2:8" x14ac:dyDescent="0.25">
      <c r="B375" s="173">
        <v>302312</v>
      </c>
      <c r="C375" s="173">
        <v>15143</v>
      </c>
      <c r="D375" s="173" t="s">
        <v>419</v>
      </c>
      <c r="E375" s="1">
        <v>0.43039351851851854</v>
      </c>
      <c r="F375" s="1">
        <v>0.43039351851851854</v>
      </c>
      <c r="G375" s="173" t="s">
        <v>566</v>
      </c>
      <c r="H375" s="173" t="s">
        <v>566</v>
      </c>
    </row>
    <row r="376" spans="2:8" x14ac:dyDescent="0.25">
      <c r="B376" s="173">
        <v>302312</v>
      </c>
      <c r="C376" s="173">
        <v>15232</v>
      </c>
      <c r="D376" s="173" t="s">
        <v>420</v>
      </c>
      <c r="E376" s="1">
        <v>0.43047453703703703</v>
      </c>
      <c r="F376" s="1">
        <v>0.43063657407407407</v>
      </c>
      <c r="G376" s="173" t="s">
        <v>566</v>
      </c>
      <c r="H376" s="173" t="s">
        <v>566</v>
      </c>
    </row>
    <row r="377" spans="2:8" x14ac:dyDescent="0.25">
      <c r="B377" s="173">
        <v>302312</v>
      </c>
      <c r="C377" s="173">
        <v>15230</v>
      </c>
      <c r="D377" s="173" t="s">
        <v>422</v>
      </c>
      <c r="E377" s="1">
        <v>0.43063657407407407</v>
      </c>
      <c r="F377" s="1">
        <v>0.43089120370370365</v>
      </c>
      <c r="G377" s="173" t="s">
        <v>566</v>
      </c>
      <c r="H377" s="173" t="s">
        <v>566</v>
      </c>
    </row>
    <row r="378" spans="2:8" x14ac:dyDescent="0.25">
      <c r="B378" s="173">
        <v>302312</v>
      </c>
      <c r="C378" s="173">
        <v>15222</v>
      </c>
      <c r="D378" s="173" t="s">
        <v>424</v>
      </c>
      <c r="E378" s="1">
        <v>0.43089120370370365</v>
      </c>
      <c r="F378" s="1">
        <v>0.43105324074074075</v>
      </c>
      <c r="G378" s="173" t="s">
        <v>566</v>
      </c>
      <c r="H378" s="173" t="s">
        <v>566</v>
      </c>
    </row>
    <row r="379" spans="2:8" x14ac:dyDescent="0.25">
      <c r="B379" s="173">
        <v>302312</v>
      </c>
      <c r="C379" s="173">
        <v>15408</v>
      </c>
      <c r="D379" s="173" t="s">
        <v>612</v>
      </c>
      <c r="E379" s="1">
        <v>0.43105324074074075</v>
      </c>
      <c r="F379" s="1">
        <v>0.43105324074074075</v>
      </c>
      <c r="G379" s="173" t="s">
        <v>566</v>
      </c>
      <c r="H379" s="173" t="s">
        <v>566</v>
      </c>
    </row>
    <row r="380" spans="2:8" x14ac:dyDescent="0.25">
      <c r="B380" s="173">
        <v>302312</v>
      </c>
      <c r="C380" s="173">
        <v>15235</v>
      </c>
      <c r="D380" s="173" t="s">
        <v>613</v>
      </c>
      <c r="E380" s="1">
        <v>0.44135416666666666</v>
      </c>
      <c r="F380" s="1">
        <v>0.44145833333333334</v>
      </c>
      <c r="G380" s="173" t="s">
        <v>566</v>
      </c>
      <c r="H380" s="173" t="s">
        <v>566</v>
      </c>
    </row>
    <row r="381" spans="2:8" x14ac:dyDescent="0.25">
      <c r="B381" s="173">
        <v>302312</v>
      </c>
      <c r="C381" s="173">
        <v>15240</v>
      </c>
      <c r="D381" s="173" t="s">
        <v>614</v>
      </c>
      <c r="E381" s="1">
        <v>0.44145833333333334</v>
      </c>
      <c r="F381" s="1">
        <v>0.44149305555555557</v>
      </c>
      <c r="G381" s="173" t="s">
        <v>566</v>
      </c>
      <c r="H381" s="173" t="s">
        <v>566</v>
      </c>
    </row>
    <row r="382" spans="2:8" x14ac:dyDescent="0.25">
      <c r="B382" s="173">
        <v>302312</v>
      </c>
      <c r="C382" s="173">
        <v>15411</v>
      </c>
      <c r="D382" s="173" t="s">
        <v>612</v>
      </c>
      <c r="E382" s="1">
        <v>0.44149305555555557</v>
      </c>
      <c r="F382" s="1">
        <v>0.44149305555555557</v>
      </c>
      <c r="G382" s="173" t="s">
        <v>566</v>
      </c>
      <c r="H382" s="173" t="s">
        <v>566</v>
      </c>
    </row>
    <row r="383" spans="2:8" x14ac:dyDescent="0.25">
      <c r="B383" s="173">
        <v>302312</v>
      </c>
      <c r="C383" s="173">
        <v>15240</v>
      </c>
      <c r="D383" s="173" t="s">
        <v>614</v>
      </c>
      <c r="E383" s="1">
        <v>0.44321759259259258</v>
      </c>
      <c r="F383" s="1">
        <v>0.44331018518518522</v>
      </c>
      <c r="G383" s="173" t="s">
        <v>566</v>
      </c>
      <c r="H383" s="173" t="s">
        <v>566</v>
      </c>
    </row>
    <row r="384" spans="2:8" x14ac:dyDescent="0.25">
      <c r="B384" s="173">
        <v>302312</v>
      </c>
      <c r="C384" s="173">
        <v>15235</v>
      </c>
      <c r="D384" s="173" t="s">
        <v>613</v>
      </c>
      <c r="E384" s="1">
        <v>0.44331018518518522</v>
      </c>
      <c r="F384" s="1">
        <v>0.44335648148148149</v>
      </c>
      <c r="G384" s="173" t="s">
        <v>566</v>
      </c>
      <c r="H384" s="173" t="s">
        <v>566</v>
      </c>
    </row>
    <row r="385" spans="2:8" x14ac:dyDescent="0.25">
      <c r="B385" s="173">
        <v>302312</v>
      </c>
      <c r="C385" s="173">
        <v>15160</v>
      </c>
      <c r="D385" s="173" t="s">
        <v>615</v>
      </c>
      <c r="E385" s="1">
        <v>0.44335648148148149</v>
      </c>
      <c r="F385" s="1">
        <v>0.44335648148148149</v>
      </c>
      <c r="G385" s="173" t="s">
        <v>566</v>
      </c>
      <c r="H385" s="173" t="s">
        <v>566</v>
      </c>
    </row>
    <row r="386" spans="2:8" x14ac:dyDescent="0.25">
      <c r="B386" s="173">
        <v>302312</v>
      </c>
      <c r="C386" s="173">
        <v>15222</v>
      </c>
      <c r="D386" s="173" t="s">
        <v>424</v>
      </c>
      <c r="E386" s="1">
        <v>0.44378472222222221</v>
      </c>
      <c r="F386" s="1">
        <v>0.44393518518518515</v>
      </c>
      <c r="G386" s="173" t="s">
        <v>566</v>
      </c>
      <c r="H386" s="173" t="s">
        <v>566</v>
      </c>
    </row>
    <row r="387" spans="2:8" x14ac:dyDescent="0.25">
      <c r="B387" s="173">
        <v>302312</v>
      </c>
      <c r="C387" s="173">
        <v>15157</v>
      </c>
      <c r="D387" s="173" t="s">
        <v>426</v>
      </c>
      <c r="E387" s="1">
        <v>0.44393518518518515</v>
      </c>
      <c r="F387" s="1">
        <v>0.44395833333333329</v>
      </c>
      <c r="G387" s="173" t="s">
        <v>566</v>
      </c>
      <c r="H387" s="173" t="s">
        <v>566</v>
      </c>
    </row>
    <row r="388" spans="2:8" x14ac:dyDescent="0.25">
      <c r="B388" s="173">
        <v>302312</v>
      </c>
      <c r="C388" s="173">
        <v>15229</v>
      </c>
      <c r="D388" s="173" t="s">
        <v>423</v>
      </c>
      <c r="E388" s="1">
        <v>0.44395833333333329</v>
      </c>
      <c r="F388" s="1">
        <v>0.44396990740740744</v>
      </c>
      <c r="G388" s="173" t="s">
        <v>566</v>
      </c>
      <c r="H388" s="173" t="s">
        <v>566</v>
      </c>
    </row>
    <row r="389" spans="2:8" x14ac:dyDescent="0.25">
      <c r="B389" s="173">
        <v>302312</v>
      </c>
      <c r="C389" s="173">
        <v>15157</v>
      </c>
      <c r="D389" s="173" t="s">
        <v>426</v>
      </c>
      <c r="E389" s="1">
        <v>0.44396990740740744</v>
      </c>
      <c r="F389" s="1">
        <v>0.44400462962962961</v>
      </c>
      <c r="G389" s="173" t="s">
        <v>566</v>
      </c>
      <c r="H389" s="173" t="s">
        <v>566</v>
      </c>
    </row>
    <row r="390" spans="2:8" x14ac:dyDescent="0.25">
      <c r="B390" s="173">
        <v>302312</v>
      </c>
      <c r="C390" s="173">
        <v>15230</v>
      </c>
      <c r="D390" s="173" t="s">
        <v>422</v>
      </c>
      <c r="E390" s="1">
        <v>0.44400462962962961</v>
      </c>
      <c r="F390" s="1">
        <v>0.44410879629629635</v>
      </c>
      <c r="G390" s="173" t="s">
        <v>566</v>
      </c>
      <c r="H390" s="173" t="s">
        <v>566</v>
      </c>
    </row>
    <row r="391" spans="2:8" x14ac:dyDescent="0.25">
      <c r="B391" s="173">
        <v>302312</v>
      </c>
      <c r="C391" s="173">
        <v>15231</v>
      </c>
      <c r="D391" s="173" t="s">
        <v>421</v>
      </c>
      <c r="E391" s="1">
        <v>0.44410879629629635</v>
      </c>
      <c r="F391" s="1">
        <v>0.44420138888888888</v>
      </c>
      <c r="G391" s="173" t="s">
        <v>566</v>
      </c>
      <c r="H391" s="173" t="s">
        <v>566</v>
      </c>
    </row>
    <row r="392" spans="2:8" x14ac:dyDescent="0.25">
      <c r="B392" s="173">
        <v>302312</v>
      </c>
      <c r="C392" s="173">
        <v>15144</v>
      </c>
      <c r="D392" s="173" t="s">
        <v>616</v>
      </c>
      <c r="E392" s="1">
        <v>0.44420138888888888</v>
      </c>
      <c r="F392" s="1">
        <v>0.44427083333333334</v>
      </c>
      <c r="G392" s="173" t="s">
        <v>566</v>
      </c>
      <c r="H392" s="173" t="s">
        <v>566</v>
      </c>
    </row>
    <row r="393" spans="2:8" x14ac:dyDescent="0.25">
      <c r="B393" s="173">
        <v>302312</v>
      </c>
      <c r="C393" s="173">
        <v>15143</v>
      </c>
      <c r="D393" s="173" t="s">
        <v>419</v>
      </c>
      <c r="E393" s="1">
        <v>0.44427083333333334</v>
      </c>
      <c r="F393" s="1">
        <v>0.44427083333333334</v>
      </c>
      <c r="G393" s="173" t="s">
        <v>566</v>
      </c>
      <c r="H393" s="173" t="s">
        <v>566</v>
      </c>
    </row>
    <row r="394" spans="2:8" x14ac:dyDescent="0.25">
      <c r="B394" s="173">
        <v>302312</v>
      </c>
      <c r="C394" s="173">
        <v>15136</v>
      </c>
      <c r="D394" s="173" t="s">
        <v>418</v>
      </c>
      <c r="E394" s="1">
        <v>0.44444444444444442</v>
      </c>
      <c r="F394" s="1">
        <v>0.44450231481481484</v>
      </c>
      <c r="G394" s="173" t="s">
        <v>566</v>
      </c>
      <c r="H394" s="173" t="s">
        <v>566</v>
      </c>
    </row>
    <row r="395" spans="2:8" x14ac:dyDescent="0.25">
      <c r="B395" s="173">
        <v>302312</v>
      </c>
      <c r="C395" s="173">
        <v>15107</v>
      </c>
      <c r="D395" s="173" t="s">
        <v>417</v>
      </c>
      <c r="E395" s="1">
        <v>0.44450231481481484</v>
      </c>
      <c r="F395" s="1">
        <v>0.44458333333333333</v>
      </c>
      <c r="G395" s="173" t="s">
        <v>566</v>
      </c>
      <c r="H395" s="173" t="s">
        <v>566</v>
      </c>
    </row>
    <row r="396" spans="2:8" x14ac:dyDescent="0.25">
      <c r="B396" s="173">
        <v>302312</v>
      </c>
      <c r="C396" s="173">
        <v>15103</v>
      </c>
      <c r="D396" s="173" t="s">
        <v>428</v>
      </c>
      <c r="E396" s="1">
        <v>0.44458333333333333</v>
      </c>
      <c r="F396" s="1">
        <v>0.44467592592592592</v>
      </c>
      <c r="G396" s="173" t="s">
        <v>566</v>
      </c>
      <c r="H396" s="173" t="s">
        <v>566</v>
      </c>
    </row>
    <row r="397" spans="2:8" x14ac:dyDescent="0.25">
      <c r="B397" s="173">
        <v>302312</v>
      </c>
      <c r="C397" s="173">
        <v>15097</v>
      </c>
      <c r="D397" s="173" t="s">
        <v>443</v>
      </c>
      <c r="E397" s="1">
        <v>0.44467592592592592</v>
      </c>
      <c r="F397" s="1">
        <v>0.4447916666666667</v>
      </c>
      <c r="G397" s="173" t="s">
        <v>566</v>
      </c>
      <c r="H397" s="173" t="s">
        <v>566</v>
      </c>
    </row>
    <row r="398" spans="2:8" x14ac:dyDescent="0.25">
      <c r="B398" s="173">
        <v>302312</v>
      </c>
      <c r="C398" s="173">
        <v>15077</v>
      </c>
      <c r="D398" s="173" t="s">
        <v>162</v>
      </c>
      <c r="E398" s="1">
        <v>0.4447916666666667</v>
      </c>
      <c r="F398" s="1">
        <v>0.44480324074074074</v>
      </c>
      <c r="G398" s="173" t="s">
        <v>566</v>
      </c>
      <c r="H398" s="173" t="s">
        <v>566</v>
      </c>
    </row>
    <row r="399" spans="2:8" x14ac:dyDescent="0.25">
      <c r="B399" s="173">
        <v>302312</v>
      </c>
      <c r="C399" s="173">
        <v>15080</v>
      </c>
      <c r="D399" s="173" t="s">
        <v>161</v>
      </c>
      <c r="E399" s="1">
        <v>0.44480324074074074</v>
      </c>
      <c r="F399" s="1">
        <v>0.44480324074074074</v>
      </c>
      <c r="G399" s="173" t="s">
        <v>566</v>
      </c>
      <c r="H399" s="173" t="s">
        <v>566</v>
      </c>
    </row>
    <row r="400" spans="2:8" x14ac:dyDescent="0.25">
      <c r="B400" s="173">
        <v>302312</v>
      </c>
      <c r="C400" s="173">
        <v>15081</v>
      </c>
      <c r="D400" s="173" t="s">
        <v>160</v>
      </c>
      <c r="E400" s="1">
        <v>0.44489583333333332</v>
      </c>
      <c r="F400" s="1">
        <v>0.4450925925925926</v>
      </c>
      <c r="G400" s="173" t="s">
        <v>566</v>
      </c>
      <c r="H400" s="173" t="s">
        <v>566</v>
      </c>
    </row>
    <row r="401" spans="2:8" x14ac:dyDescent="0.25">
      <c r="B401" s="173">
        <v>302312</v>
      </c>
      <c r="C401" s="173">
        <v>15050</v>
      </c>
      <c r="D401" s="173" t="s">
        <v>159</v>
      </c>
      <c r="E401" s="1">
        <v>0.4450925925925926</v>
      </c>
      <c r="F401" s="1">
        <v>0.44512731481481477</v>
      </c>
      <c r="G401" s="173" t="s">
        <v>566</v>
      </c>
      <c r="H401" s="173" t="s">
        <v>566</v>
      </c>
    </row>
    <row r="402" spans="2:8" x14ac:dyDescent="0.25">
      <c r="B402" s="173">
        <v>302312</v>
      </c>
      <c r="C402" s="173">
        <v>15049</v>
      </c>
      <c r="D402" s="173" t="s">
        <v>158</v>
      </c>
      <c r="E402" s="1">
        <v>0.44512731481481477</v>
      </c>
      <c r="F402" s="1">
        <v>0.44519675925925922</v>
      </c>
      <c r="G402" s="173" t="s">
        <v>566</v>
      </c>
      <c r="H402" s="173" t="s">
        <v>566</v>
      </c>
    </row>
    <row r="403" spans="2:8" x14ac:dyDescent="0.25">
      <c r="B403" s="173">
        <v>302312</v>
      </c>
      <c r="C403" s="173">
        <v>15047</v>
      </c>
      <c r="D403" s="173" t="s">
        <v>445</v>
      </c>
      <c r="E403" s="1">
        <v>0.44519675925925922</v>
      </c>
      <c r="F403" s="1">
        <v>0.44538194444444446</v>
      </c>
      <c r="G403" s="173" t="s">
        <v>566</v>
      </c>
      <c r="H403" s="173" t="s">
        <v>566</v>
      </c>
    </row>
    <row r="404" spans="2:8" x14ac:dyDescent="0.25">
      <c r="B404" s="173">
        <v>302312</v>
      </c>
      <c r="C404" s="173">
        <v>15006</v>
      </c>
      <c r="D404" s="173" t="s">
        <v>446</v>
      </c>
      <c r="E404" s="1">
        <v>0.44538194444444446</v>
      </c>
      <c r="F404" s="1">
        <v>0.44540509259259259</v>
      </c>
      <c r="G404" s="173" t="s">
        <v>566</v>
      </c>
      <c r="H404" s="173" t="s">
        <v>566</v>
      </c>
    </row>
    <row r="405" spans="2:8" x14ac:dyDescent="0.25">
      <c r="B405" s="173">
        <v>302312</v>
      </c>
      <c r="C405" s="173">
        <v>15052</v>
      </c>
      <c r="D405" s="173" t="s">
        <v>35</v>
      </c>
      <c r="E405" s="1">
        <v>0.44540509259259259</v>
      </c>
      <c r="F405" s="1">
        <v>0.44543981481481482</v>
      </c>
      <c r="G405" s="173" t="s">
        <v>566</v>
      </c>
      <c r="H405" s="173" t="s">
        <v>566</v>
      </c>
    </row>
    <row r="406" spans="2:8" x14ac:dyDescent="0.25">
      <c r="B406" s="173">
        <v>302312</v>
      </c>
      <c r="C406" s="173">
        <v>15006</v>
      </c>
      <c r="D406" s="173" t="s">
        <v>446</v>
      </c>
      <c r="E406" s="1">
        <v>0.44543981481481482</v>
      </c>
      <c r="F406" s="1">
        <v>0.44545138888888891</v>
      </c>
      <c r="G406" s="173" t="s">
        <v>566</v>
      </c>
      <c r="H406" s="173" t="s">
        <v>566</v>
      </c>
    </row>
    <row r="407" spans="2:8" x14ac:dyDescent="0.25">
      <c r="B407" s="173">
        <v>302312</v>
      </c>
      <c r="C407" s="173">
        <v>15052</v>
      </c>
      <c r="D407" s="173" t="s">
        <v>35</v>
      </c>
      <c r="E407" s="1">
        <v>0.44545138888888891</v>
      </c>
      <c r="F407" s="1">
        <v>0.44545138888888891</v>
      </c>
      <c r="G407" s="173" t="s">
        <v>566</v>
      </c>
      <c r="H407" s="173" t="s">
        <v>566</v>
      </c>
    </row>
    <row r="408" spans="2:8" x14ac:dyDescent="0.25">
      <c r="B408" s="173">
        <v>302312</v>
      </c>
      <c r="C408" s="173">
        <v>15065</v>
      </c>
      <c r="D408" s="173" t="s">
        <v>31</v>
      </c>
      <c r="E408" s="1">
        <v>0.45967592592592593</v>
      </c>
      <c r="F408" s="1">
        <v>0.45976851851851852</v>
      </c>
      <c r="G408" s="173" t="s">
        <v>566</v>
      </c>
      <c r="H408" s="173" t="s">
        <v>566</v>
      </c>
    </row>
    <row r="409" spans="2:8" x14ac:dyDescent="0.25">
      <c r="B409" s="173">
        <v>302312</v>
      </c>
      <c r="C409" s="173">
        <v>15064</v>
      </c>
      <c r="D409" s="173" t="s">
        <v>568</v>
      </c>
      <c r="E409" s="1">
        <v>0.45976851851851852</v>
      </c>
      <c r="F409" s="1">
        <v>0.45981481481481484</v>
      </c>
      <c r="G409" s="173" t="s">
        <v>566</v>
      </c>
      <c r="H409" s="173" t="s">
        <v>566</v>
      </c>
    </row>
    <row r="410" spans="2:8" x14ac:dyDescent="0.25">
      <c r="B410" s="173">
        <v>302312</v>
      </c>
      <c r="C410" s="173">
        <v>15072</v>
      </c>
      <c r="D410" s="173" t="s">
        <v>30</v>
      </c>
      <c r="E410" s="1">
        <v>0.45981481481481484</v>
      </c>
      <c r="F410" s="1">
        <v>0.45989583333333334</v>
      </c>
      <c r="G410" s="173" t="s">
        <v>566</v>
      </c>
      <c r="H410" s="173" t="s">
        <v>566</v>
      </c>
    </row>
    <row r="411" spans="2:8" x14ac:dyDescent="0.25">
      <c r="B411" s="173">
        <v>302312</v>
      </c>
      <c r="C411" s="173">
        <v>15087</v>
      </c>
      <c r="D411" s="173" t="s">
        <v>29</v>
      </c>
      <c r="E411" s="1">
        <v>0.45989583333333334</v>
      </c>
      <c r="F411" s="1">
        <v>0.45999999999999996</v>
      </c>
      <c r="G411" s="173" t="s">
        <v>566</v>
      </c>
      <c r="H411" s="173" t="s">
        <v>566</v>
      </c>
    </row>
    <row r="412" spans="2:8" x14ac:dyDescent="0.25">
      <c r="B412" s="173">
        <v>302312</v>
      </c>
      <c r="C412" s="173">
        <v>15091</v>
      </c>
      <c r="D412" s="173" t="s">
        <v>28</v>
      </c>
      <c r="E412" s="1">
        <v>0.45999999999999996</v>
      </c>
      <c r="F412" s="1">
        <v>0.46008101851851851</v>
      </c>
      <c r="G412" s="173" t="s">
        <v>566</v>
      </c>
      <c r="H412" s="173" t="s">
        <v>566</v>
      </c>
    </row>
    <row r="413" spans="2:8" x14ac:dyDescent="0.25">
      <c r="B413" s="173">
        <v>302312</v>
      </c>
      <c r="C413" s="173">
        <v>15092</v>
      </c>
      <c r="D413" s="173" t="s">
        <v>27</v>
      </c>
      <c r="E413" s="1">
        <v>0.46008101851851851</v>
      </c>
      <c r="F413" s="1">
        <v>0.46008101851851851</v>
      </c>
      <c r="G413" s="173" t="s">
        <v>566</v>
      </c>
      <c r="H413" s="173" t="s">
        <v>566</v>
      </c>
    </row>
    <row r="414" spans="2:8" x14ac:dyDescent="0.25">
      <c r="B414" s="173">
        <v>302312</v>
      </c>
      <c r="C414" s="173">
        <v>13069</v>
      </c>
      <c r="D414" s="173" t="s">
        <v>21</v>
      </c>
      <c r="E414" s="1">
        <v>0.46092592592592596</v>
      </c>
      <c r="F414" s="1">
        <v>0.46092592592592596</v>
      </c>
      <c r="G414" s="173" t="s">
        <v>566</v>
      </c>
      <c r="H414" s="173" t="s">
        <v>566</v>
      </c>
    </row>
    <row r="415" spans="2:8" x14ac:dyDescent="0.25">
      <c r="B415" s="173">
        <v>302312</v>
      </c>
      <c r="C415" s="173">
        <v>13071</v>
      </c>
      <c r="D415" s="173" t="s">
        <v>25</v>
      </c>
      <c r="E415" s="1">
        <v>0.46104166666666663</v>
      </c>
      <c r="F415" s="1">
        <v>0.46118055555555554</v>
      </c>
      <c r="G415" s="173" t="s">
        <v>566</v>
      </c>
      <c r="H415" s="173" t="s">
        <v>566</v>
      </c>
    </row>
    <row r="416" spans="2:8" x14ac:dyDescent="0.25">
      <c r="B416" s="173">
        <v>302312</v>
      </c>
      <c r="C416" s="173">
        <v>13060</v>
      </c>
      <c r="D416" s="173" t="s">
        <v>24</v>
      </c>
      <c r="E416" s="1">
        <v>0.46118055555555554</v>
      </c>
      <c r="F416" s="1">
        <v>0.46134259259259264</v>
      </c>
      <c r="G416" s="173" t="s">
        <v>566</v>
      </c>
      <c r="H416" s="173" t="s">
        <v>566</v>
      </c>
    </row>
    <row r="417" spans="2:8" x14ac:dyDescent="0.25">
      <c r="B417" s="173">
        <v>302312</v>
      </c>
      <c r="C417" s="173">
        <v>13046</v>
      </c>
      <c r="D417" s="173" t="s">
        <v>22</v>
      </c>
      <c r="E417" s="1">
        <v>0.46134259259259264</v>
      </c>
      <c r="F417" s="1">
        <v>0.46137731481481481</v>
      </c>
      <c r="G417" s="173" t="s">
        <v>566</v>
      </c>
      <c r="H417" s="173" t="s">
        <v>566</v>
      </c>
    </row>
    <row r="418" spans="2:8" x14ac:dyDescent="0.25">
      <c r="B418" s="173">
        <v>302312</v>
      </c>
      <c r="C418" s="173">
        <v>13047</v>
      </c>
      <c r="D418" s="173" t="s">
        <v>41</v>
      </c>
      <c r="E418" s="1">
        <v>0.46137731481481481</v>
      </c>
      <c r="F418" s="1">
        <v>0.4614699074074074</v>
      </c>
      <c r="G418" s="173" t="s">
        <v>566</v>
      </c>
      <c r="H418" s="173" t="s">
        <v>566</v>
      </c>
    </row>
    <row r="419" spans="2:8" x14ac:dyDescent="0.25">
      <c r="B419" s="173">
        <v>302312</v>
      </c>
      <c r="C419" s="173">
        <v>13035</v>
      </c>
      <c r="D419" s="173" t="s">
        <v>42</v>
      </c>
      <c r="E419" s="1">
        <v>0.4614699074074074</v>
      </c>
      <c r="F419" s="1">
        <v>0.46155092592592589</v>
      </c>
      <c r="G419" s="173" t="s">
        <v>566</v>
      </c>
      <c r="H419" s="173" t="s">
        <v>566</v>
      </c>
    </row>
    <row r="420" spans="2:8" x14ac:dyDescent="0.25">
      <c r="B420" s="173">
        <v>302312</v>
      </c>
      <c r="C420" s="173">
        <v>13052</v>
      </c>
      <c r="D420" s="173" t="s">
        <v>23</v>
      </c>
      <c r="E420" s="1">
        <v>0.46155092592592589</v>
      </c>
      <c r="F420" s="1">
        <v>0.46165509259259258</v>
      </c>
      <c r="G420" s="173" t="s">
        <v>566</v>
      </c>
      <c r="H420" s="173" t="s">
        <v>566</v>
      </c>
    </row>
    <row r="421" spans="2:8" x14ac:dyDescent="0.25">
      <c r="B421" s="173">
        <v>302312</v>
      </c>
      <c r="C421" s="173">
        <v>13317</v>
      </c>
      <c r="D421" s="173" t="s">
        <v>23</v>
      </c>
      <c r="E421" s="1">
        <v>0.46165509259259258</v>
      </c>
      <c r="F421" s="1">
        <v>0.46165509259259258</v>
      </c>
      <c r="G421" s="173" t="s">
        <v>566</v>
      </c>
      <c r="H421" s="173" t="s">
        <v>566</v>
      </c>
    </row>
    <row r="422" spans="2:8" x14ac:dyDescent="0.25">
      <c r="B422" s="173">
        <v>302312</v>
      </c>
      <c r="C422" s="173">
        <v>8208</v>
      </c>
      <c r="D422" s="173" t="s">
        <v>176</v>
      </c>
      <c r="E422" s="1">
        <v>0.46210648148148148</v>
      </c>
      <c r="F422" s="1">
        <v>0.46221064814814811</v>
      </c>
      <c r="G422" s="173" t="s">
        <v>566</v>
      </c>
      <c r="H422" s="173" t="s">
        <v>566</v>
      </c>
    </row>
    <row r="423" spans="2:8" x14ac:dyDescent="0.25">
      <c r="B423" s="173">
        <v>302312</v>
      </c>
      <c r="C423" s="173">
        <v>8206</v>
      </c>
      <c r="D423" s="173" t="s">
        <v>506</v>
      </c>
      <c r="E423" s="1">
        <v>0.46221064814814811</v>
      </c>
      <c r="F423" s="1">
        <v>0.46221064814814811</v>
      </c>
      <c r="G423" s="173" t="s">
        <v>566</v>
      </c>
      <c r="H423" s="173" t="s">
        <v>566</v>
      </c>
    </row>
  </sheetData>
  <mergeCells count="5">
    <mergeCell ref="A1:H1"/>
    <mergeCell ref="I1:K1"/>
    <mergeCell ref="N1:P1"/>
    <mergeCell ref="Q1:R1"/>
    <mergeCell ref="X1:Z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4"/>
  <sheetViews>
    <sheetView zoomScale="70" zoomScaleNormal="70" workbookViewId="0">
      <pane ySplit="3" topLeftCell="A4" activePane="bottomLeft" state="frozen"/>
      <selection pane="bottomLeft" activeCell="AB6" sqref="AB6"/>
    </sheetView>
  </sheetViews>
  <sheetFormatPr defaultColWidth="9" defaultRowHeight="15" x14ac:dyDescent="0.25"/>
  <cols>
    <col min="1" max="1" width="3" style="264" bestFit="1" customWidth="1"/>
    <col min="2" max="2" width="10.42578125" style="264" bestFit="1" customWidth="1"/>
    <col min="3" max="3" width="5.140625" style="40" bestFit="1" customWidth="1"/>
    <col min="4" max="4" width="13" style="264" bestFit="1" customWidth="1"/>
    <col min="5" max="5" width="14.140625" style="264" bestFit="1" customWidth="1"/>
    <col min="6" max="6" width="10.85546875" style="264" bestFit="1" customWidth="1"/>
    <col min="7" max="7" width="14.28515625" style="264" bestFit="1" customWidth="1"/>
    <col min="8" max="8" width="17.28515625" style="38" bestFit="1" customWidth="1"/>
    <col min="9" max="9" width="24.140625" style="38" bestFit="1" customWidth="1"/>
    <col min="10" max="10" width="4.85546875" style="264" bestFit="1" customWidth="1"/>
    <col min="11" max="11" width="14.5703125" style="264" bestFit="1" customWidth="1"/>
    <col min="12" max="12" width="16.42578125" style="264" bestFit="1" customWidth="1"/>
    <col min="13" max="13" width="14.28515625" style="264" bestFit="1" customWidth="1"/>
    <col min="14" max="15" width="4.85546875" style="264" customWidth="1"/>
    <col min="16" max="16" width="5.42578125" style="264" bestFit="1" customWidth="1"/>
    <col min="17" max="17" width="10.5703125" style="264" bestFit="1" customWidth="1"/>
    <col min="18" max="18" width="10.42578125" style="264" bestFit="1" customWidth="1"/>
    <col min="19" max="20" width="5.42578125" style="3" bestFit="1" customWidth="1"/>
    <col min="21" max="21" width="6.42578125" style="264" bestFit="1" customWidth="1"/>
    <col min="22" max="22" width="5" style="264" bestFit="1" customWidth="1"/>
    <col min="23" max="23" width="6.42578125" style="264" bestFit="1" customWidth="1"/>
    <col min="24" max="24" width="5.140625" style="3" bestFit="1" customWidth="1"/>
    <col min="25" max="25" width="4.140625" style="264" bestFit="1" customWidth="1"/>
    <col min="26" max="26" width="6.85546875" style="264" bestFit="1" customWidth="1"/>
    <col min="27" max="27" width="5" style="264" bestFit="1" customWidth="1"/>
    <col min="28" max="28" width="4.42578125" style="3" bestFit="1" customWidth="1"/>
    <col min="29" max="29" width="4.140625" style="264" bestFit="1" customWidth="1"/>
    <col min="30" max="30" width="5.7109375" style="264" bestFit="1" customWidth="1"/>
    <col min="31" max="31" width="5" style="264" bestFit="1" customWidth="1"/>
    <col min="32" max="32" width="4.42578125" style="3" bestFit="1" customWidth="1"/>
    <col min="33" max="33" width="4.140625" style="264" bestFit="1" customWidth="1"/>
    <col min="34" max="34" width="7.28515625" style="264" bestFit="1" customWidth="1"/>
    <col min="35" max="35" width="5" style="264" bestFit="1" customWidth="1"/>
    <col min="36" max="36" width="4.42578125" style="264" bestFit="1" customWidth="1"/>
    <col min="37" max="37" width="4.140625" style="264" bestFit="1" customWidth="1"/>
    <col min="38" max="38" width="6" style="264" bestFit="1" customWidth="1"/>
    <col min="39" max="39" width="5" style="264" bestFit="1" customWidth="1"/>
    <col min="40" max="40" width="2.42578125" style="264" bestFit="1" customWidth="1"/>
    <col min="41" max="41" width="4.140625" style="264" bestFit="1" customWidth="1"/>
    <col min="42" max="42" width="5.140625" style="264" bestFit="1" customWidth="1"/>
    <col min="43" max="43" width="5" style="264" bestFit="1" customWidth="1"/>
    <col min="44" max="16384" width="9" style="264"/>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264" t="s">
        <v>16</v>
      </c>
      <c r="B3" s="264" t="s">
        <v>140</v>
      </c>
      <c r="C3" s="40" t="s">
        <v>15</v>
      </c>
      <c r="D3" s="264" t="s">
        <v>145</v>
      </c>
      <c r="E3" s="264" t="s">
        <v>147</v>
      </c>
      <c r="F3" s="264" t="s">
        <v>141</v>
      </c>
      <c r="G3" s="264" t="s">
        <v>142</v>
      </c>
      <c r="H3" s="38" t="s">
        <v>143</v>
      </c>
      <c r="I3" s="38" t="s">
        <v>498</v>
      </c>
      <c r="J3" s="264" t="s">
        <v>43</v>
      </c>
      <c r="K3" s="264" t="s">
        <v>138</v>
      </c>
      <c r="L3" s="264" t="s">
        <v>139</v>
      </c>
      <c r="M3" s="264" t="s">
        <v>144</v>
      </c>
      <c r="O3" s="264" t="s">
        <v>16</v>
      </c>
      <c r="P3" s="9" t="s">
        <v>15</v>
      </c>
      <c r="Q3" s="264" t="s">
        <v>17</v>
      </c>
      <c r="R3" s="264" t="s">
        <v>18</v>
      </c>
      <c r="S3" s="3" t="s">
        <v>44</v>
      </c>
      <c r="T3" s="3" t="s">
        <v>45</v>
      </c>
      <c r="U3" s="38" t="s">
        <v>46</v>
      </c>
      <c r="V3" s="39" t="s">
        <v>43</v>
      </c>
      <c r="W3" s="39" t="s">
        <v>44</v>
      </c>
      <c r="X3" s="3" t="s">
        <v>44</v>
      </c>
      <c r="Y3" s="264" t="s">
        <v>45</v>
      </c>
      <c r="Z3" s="264" t="s">
        <v>46</v>
      </c>
      <c r="AA3" s="264" t="s">
        <v>43</v>
      </c>
      <c r="AB3" s="3" t="s">
        <v>44</v>
      </c>
      <c r="AC3" s="264" t="s">
        <v>45</v>
      </c>
      <c r="AD3" s="264" t="s">
        <v>46</v>
      </c>
      <c r="AE3" s="264" t="s">
        <v>43</v>
      </c>
      <c r="AF3" s="3" t="s">
        <v>44</v>
      </c>
      <c r="AG3" s="264" t="s">
        <v>45</v>
      </c>
      <c r="AH3" s="264" t="s">
        <v>46</v>
      </c>
      <c r="AI3" s="264" t="s">
        <v>43</v>
      </c>
      <c r="AJ3" s="39" t="s">
        <v>44</v>
      </c>
      <c r="AK3" s="264" t="s">
        <v>45</v>
      </c>
      <c r="AL3" s="264" t="s">
        <v>46</v>
      </c>
      <c r="AM3" s="264" t="s">
        <v>43</v>
      </c>
      <c r="AN3" s="39" t="s">
        <v>44</v>
      </c>
      <c r="AO3" s="264" t="s">
        <v>45</v>
      </c>
      <c r="AP3" s="264" t="s">
        <v>46</v>
      </c>
      <c r="AQ3" s="264" t="s">
        <v>43</v>
      </c>
    </row>
    <row r="4" spans="1:44" x14ac:dyDescent="0.25">
      <c r="A4" s="264">
        <v>1</v>
      </c>
      <c r="B4" s="264">
        <v>10</v>
      </c>
      <c r="C4" s="40">
        <v>42624</v>
      </c>
      <c r="D4" s="41">
        <v>42624.461435185185</v>
      </c>
      <c r="E4" s="41" t="s">
        <v>148</v>
      </c>
      <c r="F4" s="3">
        <v>375</v>
      </c>
      <c r="G4" s="264">
        <v>486.96</v>
      </c>
      <c r="H4" s="38">
        <f t="shared" ref="H4:H15" si="0">G4/F4*0.0113636*60</f>
        <v>0.88537898495999989</v>
      </c>
      <c r="I4" s="263">
        <v>1.1570039809449857</v>
      </c>
      <c r="J4" s="39">
        <f>(H4-0.142)/0.1278*0.1+7</f>
        <v>7.5816736971517997</v>
      </c>
      <c r="K4" s="264">
        <v>17</v>
      </c>
      <c r="M4" s="264" t="s">
        <v>149</v>
      </c>
      <c r="O4" s="264">
        <v>1</v>
      </c>
      <c r="P4" s="40">
        <v>42624</v>
      </c>
      <c r="Q4" s="264">
        <v>3</v>
      </c>
      <c r="R4" s="264">
        <v>3</v>
      </c>
      <c r="S4" s="3">
        <f>SUM(W4,X4,AB4,AF4,AJ4,AN4)</f>
        <v>1706.92</v>
      </c>
      <c r="T4" s="3">
        <f t="shared" ref="T4:T7" si="1">SUM(Y4,AC4,AG4,AK4,AO4)</f>
        <v>1076.2111490978211</v>
      </c>
      <c r="U4" s="38">
        <f t="shared" ref="U4:U7" si="2">S4/T4*0.0113636*60</f>
        <v>1.0813912936096308</v>
      </c>
      <c r="V4" s="39">
        <f>(U4-0.142)/0.142*0.1+7</f>
        <v>7.6615431645138248</v>
      </c>
      <c r="W4" s="39"/>
      <c r="X4" s="3">
        <v>486.96</v>
      </c>
      <c r="Y4" s="3">
        <v>375</v>
      </c>
      <c r="Z4" s="38">
        <f t="shared" ref="Z4:Z7" si="3">X4/Y4*0.0113636*60</f>
        <v>0.88537898495999989</v>
      </c>
      <c r="AA4" s="39">
        <f t="shared" ref="AA4:AA6" si="4">(Z4-0.142)/0.1278*0.1+7</f>
        <v>7.5816736971517997</v>
      </c>
      <c r="AB4" s="264">
        <v>733</v>
      </c>
      <c r="AC4" s="3">
        <v>435</v>
      </c>
      <c r="AD4" s="38">
        <f t="shared" ref="AD4:AD7" si="5">AB4/AC4*0.0113636*60</f>
        <v>1.148899144827586</v>
      </c>
      <c r="AE4" s="39">
        <f>(AD4-0.142)/0.1278*0.1+7</f>
        <v>7.7878710053423994</v>
      </c>
      <c r="AF4" s="264">
        <v>486.96</v>
      </c>
      <c r="AG4" s="3">
        <v>266.21114909782119</v>
      </c>
      <c r="AH4" s="38">
        <f t="shared" ref="AH4:AH6" si="6">AF4/AG4*0.0113636*60</f>
        <v>1.2471946441206259</v>
      </c>
      <c r="AI4" s="39">
        <f t="shared" ref="AI4:AI6" si="7">(AH4-0.142)/0.1278*0.1+7</f>
        <v>7.8647845415654354</v>
      </c>
      <c r="AL4" s="38"/>
      <c r="AM4" s="39"/>
      <c r="AP4" s="38"/>
      <c r="AQ4" s="39"/>
      <c r="AR4" s="38">
        <f>MAX(Z4,AD4,AH4,AL4,AP4)</f>
        <v>1.2471946441206259</v>
      </c>
    </row>
    <row r="5" spans="1:44" x14ac:dyDescent="0.25">
      <c r="A5" s="264">
        <v>2</v>
      </c>
      <c r="B5" s="264">
        <v>10</v>
      </c>
      <c r="C5" s="40">
        <v>42624</v>
      </c>
      <c r="D5" s="41">
        <v>42624.561249999999</v>
      </c>
      <c r="E5" s="41" t="s">
        <v>148</v>
      </c>
      <c r="F5" s="3">
        <v>435</v>
      </c>
      <c r="G5" s="264">
        <v>733</v>
      </c>
      <c r="H5" s="38">
        <f t="shared" si="0"/>
        <v>1.148899144827586</v>
      </c>
      <c r="I5" s="263">
        <v>1.4005357618642591</v>
      </c>
      <c r="J5" s="39">
        <f>(H5-0.142)/0.1278*0.1+7</f>
        <v>7.7878710053423994</v>
      </c>
      <c r="K5" s="264">
        <v>26</v>
      </c>
      <c r="M5" s="264" t="s">
        <v>149</v>
      </c>
      <c r="O5" s="264">
        <v>2</v>
      </c>
      <c r="P5" s="40">
        <v>42625</v>
      </c>
      <c r="Q5" s="264">
        <v>3</v>
      </c>
      <c r="R5" s="264">
        <v>3</v>
      </c>
      <c r="S5" s="3">
        <f t="shared" ref="S5:S7" si="8">SUM(W5,X5,AB5,AF5,AJ5,AN5)</f>
        <v>1827.96</v>
      </c>
      <c r="T5" s="3">
        <f t="shared" si="1"/>
        <v>929.23691837673323</v>
      </c>
      <c r="U5" s="38">
        <f t="shared" si="2"/>
        <v>1.3412428528315417</v>
      </c>
      <c r="V5" s="39">
        <f t="shared" ref="V5:V7" si="9">(U5-0.142)/0.142*0.1+7</f>
        <v>7.844537220303903</v>
      </c>
      <c r="W5" s="39"/>
      <c r="X5" s="264">
        <v>733</v>
      </c>
      <c r="Y5" s="3">
        <v>356.35037037036682</v>
      </c>
      <c r="Z5" s="38">
        <f t="shared" si="3"/>
        <v>1.4024711900273072</v>
      </c>
      <c r="AA5" s="39">
        <f t="shared" si="4"/>
        <v>7.9862841862498497</v>
      </c>
      <c r="AB5" s="264">
        <v>361.96000000000004</v>
      </c>
      <c r="AC5" s="3">
        <v>165.86088798737495</v>
      </c>
      <c r="AD5" s="38">
        <f t="shared" si="5"/>
        <v>1.4879343910107683</v>
      </c>
      <c r="AE5" s="39">
        <v>8</v>
      </c>
      <c r="AF5" s="264">
        <v>733</v>
      </c>
      <c r="AG5" s="3">
        <v>407.0256600189914</v>
      </c>
      <c r="AH5" s="38">
        <f t="shared" si="6"/>
        <v>1.2278614767842428</v>
      </c>
      <c r="AI5" s="39">
        <f t="shared" si="7"/>
        <v>7.8496568675933043</v>
      </c>
      <c r="AL5" s="38"/>
      <c r="AM5" s="39"/>
      <c r="AP5" s="38"/>
      <c r="AQ5" s="39"/>
      <c r="AR5" s="38">
        <f t="shared" ref="AR5:AR11" si="10">MAX(Z5,AD5,AH5,AL5,AP5)</f>
        <v>1.4879343910107683</v>
      </c>
    </row>
    <row r="6" spans="1:44" x14ac:dyDescent="0.25">
      <c r="A6" s="264">
        <v>3</v>
      </c>
      <c r="B6" s="264">
        <v>10</v>
      </c>
      <c r="C6" s="40">
        <v>42624</v>
      </c>
      <c r="D6" s="41">
        <v>42624.944872685184</v>
      </c>
      <c r="E6" s="41" t="s">
        <v>148</v>
      </c>
      <c r="F6" s="3">
        <v>266.21114909782119</v>
      </c>
      <c r="G6" s="264">
        <v>486.96</v>
      </c>
      <c r="H6" s="38">
        <f t="shared" si="0"/>
        <v>1.2471946441206259</v>
      </c>
      <c r="I6" s="263">
        <v>1.583826317366259</v>
      </c>
      <c r="J6" s="39">
        <f t="shared" ref="J6:J15" si="11">(H6-0.142)/0.1278*0.1+7</f>
        <v>7.8647845415654354</v>
      </c>
      <c r="K6" s="264">
        <v>17</v>
      </c>
      <c r="M6" s="264" t="s">
        <v>149</v>
      </c>
      <c r="O6" s="264">
        <v>3</v>
      </c>
      <c r="P6" s="40">
        <v>42626</v>
      </c>
      <c r="Q6" s="264">
        <v>4</v>
      </c>
      <c r="R6" s="264">
        <v>4</v>
      </c>
      <c r="S6" s="3">
        <f t="shared" si="8"/>
        <v>2680.8399999999997</v>
      </c>
      <c r="T6" s="3">
        <f t="shared" si="1"/>
        <v>1294.8792542773926</v>
      </c>
      <c r="U6" s="38">
        <f t="shared" si="2"/>
        <v>1.4115907714190894</v>
      </c>
      <c r="V6" s="39">
        <f t="shared" si="9"/>
        <v>7.8940780080416122</v>
      </c>
      <c r="W6" s="39"/>
      <c r="X6" s="264">
        <v>486.96</v>
      </c>
      <c r="Y6" s="3">
        <v>228.17515669515515</v>
      </c>
      <c r="Z6" s="38">
        <f t="shared" si="3"/>
        <v>1.4550975845436978</v>
      </c>
      <c r="AA6" s="39">
        <f t="shared" si="4"/>
        <v>8.0274628987039893</v>
      </c>
      <c r="AB6" s="264">
        <v>246.03999999999996</v>
      </c>
      <c r="AC6" s="3">
        <v>111.85386016533351</v>
      </c>
      <c r="AD6" s="38">
        <f t="shared" si="5"/>
        <v>1.4997605660818436</v>
      </c>
      <c r="AE6" s="39">
        <f t="shared" ref="AE6:AE7" si="12">(AD6-0.142)/0.1278*0.1+7</f>
        <v>8.0624104585929928</v>
      </c>
      <c r="AF6" s="264">
        <v>973.91999999999985</v>
      </c>
      <c r="AG6" s="3">
        <v>548.1184045584082</v>
      </c>
      <c r="AH6" s="38">
        <f t="shared" si="6"/>
        <v>1.2114795511290655</v>
      </c>
      <c r="AI6" s="39">
        <f t="shared" si="7"/>
        <v>7.8368384594124141</v>
      </c>
      <c r="AJ6" s="264">
        <v>973.91999999999985</v>
      </c>
      <c r="AK6" s="3">
        <v>406.73183285849575</v>
      </c>
      <c r="AL6" s="38">
        <f t="shared" ref="AL6" si="13">AJ6/AK6*0.0113636*60</f>
        <v>1.6326094617507381</v>
      </c>
      <c r="AM6" s="39">
        <f t="shared" ref="AM6" si="14">(AL6-0.142)/0.142*0.1+7</f>
        <v>8.0497249730639009</v>
      </c>
      <c r="AP6" s="38"/>
      <c r="AQ6" s="39"/>
      <c r="AR6" s="38">
        <f t="shared" si="10"/>
        <v>1.6326094617507381</v>
      </c>
    </row>
    <row r="7" spans="1:44" x14ac:dyDescent="0.25">
      <c r="A7" s="264">
        <v>4</v>
      </c>
      <c r="B7" s="264">
        <v>10</v>
      </c>
      <c r="C7" s="40">
        <v>42625</v>
      </c>
      <c r="D7" s="41">
        <v>42625.366666666669</v>
      </c>
      <c r="E7" s="41" t="s">
        <v>148</v>
      </c>
      <c r="F7" s="3">
        <v>356.35037037036682</v>
      </c>
      <c r="G7" s="264">
        <v>733</v>
      </c>
      <c r="H7" s="38">
        <f t="shared" si="0"/>
        <v>1.4024711900273072</v>
      </c>
      <c r="I7" s="263">
        <v>1.7104788376319897</v>
      </c>
      <c r="J7" s="39">
        <f t="shared" si="11"/>
        <v>7.9862841862498497</v>
      </c>
      <c r="K7" s="264">
        <v>26</v>
      </c>
      <c r="L7" s="264">
        <v>2</v>
      </c>
      <c r="M7" s="264" t="s">
        <v>149</v>
      </c>
      <c r="O7" s="264">
        <v>4</v>
      </c>
      <c r="P7" s="40">
        <v>42627</v>
      </c>
      <c r="Q7" s="264">
        <v>2</v>
      </c>
      <c r="R7" s="264">
        <v>2</v>
      </c>
      <c r="S7" s="3">
        <f t="shared" si="8"/>
        <v>747.46</v>
      </c>
      <c r="T7" s="3">
        <f t="shared" si="1"/>
        <v>342.73396011396159</v>
      </c>
      <c r="U7" s="38">
        <f t="shared" si="2"/>
        <v>1.4869556176765915</v>
      </c>
      <c r="V7" s="39">
        <f t="shared" si="9"/>
        <v>7.9471518434342201</v>
      </c>
      <c r="W7" s="39"/>
      <c r="X7" s="264">
        <v>486.96000000000004</v>
      </c>
      <c r="Y7" s="3">
        <v>208.03082621082763</v>
      </c>
      <c r="Z7" s="38">
        <f t="shared" si="3"/>
        <v>1.595999618938778</v>
      </c>
      <c r="AA7" s="39">
        <v>8</v>
      </c>
      <c r="AB7" s="264">
        <v>260.5</v>
      </c>
      <c r="AC7" s="3">
        <v>134.70313390313396</v>
      </c>
      <c r="AD7" s="38">
        <f t="shared" si="5"/>
        <v>1.3185518618128282</v>
      </c>
      <c r="AE7" s="39">
        <f t="shared" si="12"/>
        <v>7.9206196101821824</v>
      </c>
      <c r="AF7" s="264"/>
      <c r="AG7" s="3"/>
      <c r="AH7" s="38"/>
      <c r="AI7" s="39"/>
      <c r="AL7" s="38"/>
      <c r="AM7" s="39"/>
      <c r="AP7" s="38"/>
      <c r="AQ7" s="39"/>
      <c r="AR7" s="38">
        <f t="shared" si="10"/>
        <v>1.595999618938778</v>
      </c>
    </row>
    <row r="8" spans="1:44" x14ac:dyDescent="0.25">
      <c r="A8" s="264">
        <v>5</v>
      </c>
      <c r="B8" s="264">
        <v>10</v>
      </c>
      <c r="C8" s="40">
        <v>42625</v>
      </c>
      <c r="D8" s="41">
        <v>42625.495798611111</v>
      </c>
      <c r="E8" s="41" t="s">
        <v>148</v>
      </c>
      <c r="F8" s="3">
        <v>165.86088798737495</v>
      </c>
      <c r="G8" s="264">
        <v>361.96000000000004</v>
      </c>
      <c r="H8" s="38">
        <f t="shared" si="0"/>
        <v>1.4879343910107683</v>
      </c>
      <c r="I8" s="263">
        <v>1.9373603322538571</v>
      </c>
      <c r="J8" s="39">
        <v>8</v>
      </c>
      <c r="K8" s="264">
        <v>17</v>
      </c>
      <c r="M8" s="264" t="s">
        <v>149</v>
      </c>
      <c r="P8" s="40"/>
      <c r="U8" s="38"/>
      <c r="V8" s="39"/>
      <c r="W8" s="39"/>
      <c r="X8" s="264"/>
      <c r="Y8" s="3"/>
      <c r="Z8" s="38"/>
      <c r="AA8" s="39"/>
      <c r="AD8" s="38"/>
      <c r="AE8" s="39"/>
      <c r="AH8" s="38"/>
      <c r="AI8" s="39"/>
      <c r="AL8" s="38"/>
      <c r="AM8" s="39"/>
      <c r="AP8" s="38"/>
      <c r="AQ8" s="39"/>
      <c r="AR8" s="38">
        <f t="shared" si="10"/>
        <v>0</v>
      </c>
    </row>
    <row r="9" spans="1:44" x14ac:dyDescent="0.25">
      <c r="A9" s="264">
        <v>6</v>
      </c>
      <c r="B9" s="264">
        <v>10</v>
      </c>
      <c r="C9" s="40">
        <v>42625</v>
      </c>
      <c r="D9" s="41">
        <v>42625.674131944441</v>
      </c>
      <c r="E9" s="41" t="s">
        <v>148</v>
      </c>
      <c r="F9" s="3">
        <v>407.0256600189914</v>
      </c>
      <c r="G9" s="264">
        <v>733</v>
      </c>
      <c r="H9" s="38">
        <f t="shared" si="0"/>
        <v>1.2278614767842428</v>
      </c>
      <c r="I9" s="263">
        <v>1.4158823775166964</v>
      </c>
      <c r="J9" s="39">
        <f t="shared" si="11"/>
        <v>7.8496568675933043</v>
      </c>
      <c r="K9" s="264">
        <v>26</v>
      </c>
      <c r="M9" s="264" t="s">
        <v>149</v>
      </c>
      <c r="U9" s="38"/>
      <c r="V9" s="39"/>
      <c r="W9" s="39"/>
      <c r="Z9" s="38"/>
      <c r="AR9" s="38">
        <f>MAX(Z9,AD9,AH9,AL9,AP9)</f>
        <v>0</v>
      </c>
    </row>
    <row r="10" spans="1:44" x14ac:dyDescent="0.25">
      <c r="A10" s="264">
        <v>7</v>
      </c>
      <c r="B10" s="264">
        <v>10</v>
      </c>
      <c r="C10" s="40">
        <v>42626</v>
      </c>
      <c r="D10" s="41">
        <v>42626.27988425926</v>
      </c>
      <c r="E10" s="41" t="s">
        <v>148</v>
      </c>
      <c r="F10" s="3">
        <v>228.17515669515515</v>
      </c>
      <c r="G10" s="264">
        <v>486.96</v>
      </c>
      <c r="H10" s="38">
        <f t="shared" si="0"/>
        <v>1.4550975845436978</v>
      </c>
      <c r="I10" s="263">
        <v>1.9085345681899921</v>
      </c>
      <c r="J10" s="39">
        <f t="shared" si="11"/>
        <v>8.0274628987039893</v>
      </c>
      <c r="K10" s="264">
        <v>17</v>
      </c>
      <c r="M10" s="264" t="s">
        <v>149</v>
      </c>
      <c r="U10" s="38"/>
      <c r="V10" s="39"/>
      <c r="W10" s="39"/>
      <c r="Z10" s="38"/>
      <c r="AA10" s="39"/>
      <c r="AD10" s="38"/>
      <c r="AE10" s="39"/>
      <c r="AR10" s="38">
        <f t="shared" si="10"/>
        <v>0</v>
      </c>
    </row>
    <row r="11" spans="1:44" x14ac:dyDescent="0.25">
      <c r="A11" s="264">
        <v>8</v>
      </c>
      <c r="B11" s="264">
        <v>10</v>
      </c>
      <c r="C11" s="40">
        <v>42626</v>
      </c>
      <c r="D11" s="41">
        <v>42626.283460648148</v>
      </c>
      <c r="E11" s="41" t="s">
        <v>148</v>
      </c>
      <c r="F11" s="3">
        <v>111.85386016533351</v>
      </c>
      <c r="G11" s="264">
        <v>246.03999999999996</v>
      </c>
      <c r="H11" s="38">
        <f t="shared" si="0"/>
        <v>1.4997605660818436</v>
      </c>
      <c r="I11" s="263">
        <v>1.6906880298636362</v>
      </c>
      <c r="J11" s="39">
        <v>8</v>
      </c>
      <c r="K11" s="264">
        <v>9</v>
      </c>
      <c r="M11" s="264" t="s">
        <v>149</v>
      </c>
      <c r="P11" s="40"/>
      <c r="U11" s="38"/>
      <c r="V11" s="39"/>
      <c r="W11" s="39"/>
      <c r="Z11" s="38"/>
      <c r="AA11" s="39"/>
      <c r="AD11" s="38"/>
      <c r="AE11" s="39"/>
      <c r="AR11" s="38">
        <f t="shared" si="10"/>
        <v>0</v>
      </c>
    </row>
    <row r="12" spans="1:44" x14ac:dyDescent="0.25">
      <c r="A12" s="264">
        <v>9</v>
      </c>
      <c r="B12" s="264">
        <v>10</v>
      </c>
      <c r="C12" s="40">
        <v>42626</v>
      </c>
      <c r="D12" s="261">
        <v>42626.494351851848</v>
      </c>
      <c r="E12" s="261" t="s">
        <v>148</v>
      </c>
      <c r="F12" s="3">
        <v>548.1184045584082</v>
      </c>
      <c r="G12" s="264">
        <v>973.91999999999985</v>
      </c>
      <c r="H12" s="38">
        <f t="shared" si="0"/>
        <v>1.2114795511290655</v>
      </c>
      <c r="I12" s="263">
        <v>1.5001896447215888</v>
      </c>
      <c r="J12" s="39">
        <f t="shared" si="11"/>
        <v>7.8368384594124141</v>
      </c>
      <c r="K12" s="52">
        <v>34</v>
      </c>
      <c r="L12" s="52"/>
      <c r="M12" s="264" t="s">
        <v>149</v>
      </c>
      <c r="P12" s="40"/>
      <c r="U12" s="38"/>
      <c r="V12" s="39"/>
      <c r="W12" s="39"/>
      <c r="Z12" s="38"/>
      <c r="AA12" s="39"/>
      <c r="AD12" s="38"/>
      <c r="AE12" s="39"/>
    </row>
    <row r="13" spans="1:44" x14ac:dyDescent="0.25">
      <c r="A13" s="264">
        <v>10</v>
      </c>
      <c r="B13" s="264">
        <v>10</v>
      </c>
      <c r="C13" s="40">
        <v>42626</v>
      </c>
      <c r="D13" s="261">
        <v>42626.947384259256</v>
      </c>
      <c r="E13" s="261" t="s">
        <v>148</v>
      </c>
      <c r="F13" s="3">
        <v>406.73183285849575</v>
      </c>
      <c r="G13" s="264">
        <v>973.91999999999985</v>
      </c>
      <c r="H13" s="38">
        <f t="shared" si="0"/>
        <v>1.6326094617507381</v>
      </c>
      <c r="I13" s="263">
        <v>2.0624501182096591</v>
      </c>
      <c r="J13" s="39">
        <v>8</v>
      </c>
      <c r="K13" s="52">
        <v>34</v>
      </c>
      <c r="M13" s="264" t="s">
        <v>149</v>
      </c>
      <c r="P13" s="9"/>
      <c r="U13" s="38"/>
      <c r="V13" s="39"/>
      <c r="W13" s="39"/>
    </row>
    <row r="14" spans="1:44" x14ac:dyDescent="0.25">
      <c r="A14" s="264">
        <v>11</v>
      </c>
      <c r="B14" s="264">
        <v>10</v>
      </c>
      <c r="C14" s="40">
        <v>42627</v>
      </c>
      <c r="D14" s="261">
        <v>42627.318877314814</v>
      </c>
      <c r="E14" s="261" t="s">
        <v>148</v>
      </c>
      <c r="F14" s="3">
        <v>208.03082621082763</v>
      </c>
      <c r="G14" s="264">
        <v>486.96000000000004</v>
      </c>
      <c r="H14" s="38">
        <f t="shared" si="0"/>
        <v>1.595999618938778</v>
      </c>
      <c r="I14" s="263">
        <v>2.6747624756188548</v>
      </c>
      <c r="J14" s="39">
        <v>8</v>
      </c>
      <c r="K14" s="52">
        <v>17</v>
      </c>
      <c r="M14" s="264" t="s">
        <v>149</v>
      </c>
      <c r="P14" s="9"/>
      <c r="U14" s="38"/>
      <c r="V14" s="39"/>
      <c r="W14" s="39"/>
    </row>
    <row r="15" spans="1:44" x14ac:dyDescent="0.25">
      <c r="A15" s="264">
        <v>12</v>
      </c>
      <c r="B15" s="264">
        <v>10</v>
      </c>
      <c r="C15" s="40">
        <v>42627</v>
      </c>
      <c r="D15" s="261">
        <v>42627.411840277775</v>
      </c>
      <c r="E15" s="261" t="s">
        <v>148</v>
      </c>
      <c r="F15" s="3">
        <v>134.70313390313396</v>
      </c>
      <c r="G15" s="264">
        <v>260.5</v>
      </c>
      <c r="H15" s="38">
        <f t="shared" si="0"/>
        <v>1.3185518618128282</v>
      </c>
      <c r="I15" s="263">
        <v>2.1798254395959598</v>
      </c>
      <c r="J15" s="39">
        <f t="shared" si="11"/>
        <v>7.9206196101821824</v>
      </c>
      <c r="K15" s="52">
        <v>10</v>
      </c>
      <c r="L15" s="52"/>
      <c r="M15" s="264" t="s">
        <v>149</v>
      </c>
      <c r="P15" s="9"/>
      <c r="U15" s="38"/>
      <c r="V15" s="39"/>
      <c r="W15" s="39"/>
    </row>
    <row r="16" spans="1:44" x14ac:dyDescent="0.25">
      <c r="D16" s="261"/>
      <c r="E16" s="261"/>
      <c r="F16" s="3"/>
      <c r="I16" s="263"/>
      <c r="J16" s="39"/>
      <c r="K16" s="52"/>
      <c r="L16" s="52"/>
      <c r="P16" s="9"/>
      <c r="U16" s="38"/>
      <c r="V16" s="39"/>
      <c r="W16" s="39"/>
    </row>
    <row r="17" spans="16:23" x14ac:dyDescent="0.25">
      <c r="P17" s="9"/>
      <c r="U17" s="38"/>
      <c r="V17" s="39"/>
      <c r="W17" s="39"/>
    </row>
    <row r="18" spans="16:23" x14ac:dyDescent="0.25">
      <c r="P18" s="9"/>
      <c r="U18" s="38"/>
      <c r="V18" s="39"/>
      <c r="W18" s="39"/>
    </row>
    <row r="19" spans="16:23" x14ac:dyDescent="0.25">
      <c r="P19" s="9"/>
      <c r="U19" s="38"/>
      <c r="V19" s="39"/>
      <c r="W19" s="39"/>
    </row>
    <row r="20" spans="16:23" x14ac:dyDescent="0.25">
      <c r="P20" s="9"/>
      <c r="U20" s="38"/>
      <c r="V20" s="39"/>
      <c r="W20" s="39"/>
    </row>
    <row r="21" spans="16:23" x14ac:dyDescent="0.25">
      <c r="P21" s="9"/>
      <c r="U21" s="38"/>
      <c r="V21" s="39"/>
      <c r="W21" s="39"/>
    </row>
    <row r="22" spans="16:23" x14ac:dyDescent="0.25">
      <c r="P22" s="9"/>
      <c r="U22" s="38"/>
      <c r="V22" s="39"/>
      <c r="W22" s="39"/>
    </row>
    <row r="23" spans="16:23" x14ac:dyDescent="0.25">
      <c r="P23" s="9"/>
      <c r="U23" s="38"/>
      <c r="V23" s="39"/>
      <c r="W23" s="39"/>
    </row>
    <row r="24" spans="16:23" x14ac:dyDescent="0.25">
      <c r="P24" s="9"/>
      <c r="U24" s="38"/>
      <c r="V24" s="39"/>
      <c r="W24" s="39"/>
    </row>
    <row r="25" spans="16:23" x14ac:dyDescent="0.25">
      <c r="P25" s="9"/>
      <c r="U25" s="38"/>
      <c r="V25" s="39"/>
      <c r="W25" s="39"/>
    </row>
    <row r="26" spans="16:23" x14ac:dyDescent="0.25">
      <c r="P26" s="9"/>
      <c r="U26" s="38"/>
      <c r="V26" s="39"/>
      <c r="W26" s="39"/>
    </row>
    <row r="27" spans="16:23" x14ac:dyDescent="0.25">
      <c r="P27" s="9"/>
      <c r="U27" s="38"/>
      <c r="V27" s="39"/>
      <c r="W27" s="39"/>
    </row>
    <row r="28" spans="16:23" x14ac:dyDescent="0.25">
      <c r="P28" s="9"/>
      <c r="U28" s="38"/>
      <c r="V28" s="39"/>
      <c r="W28" s="39"/>
    </row>
    <row r="29" spans="16:23" x14ac:dyDescent="0.25">
      <c r="P29" s="9"/>
      <c r="U29" s="38"/>
      <c r="V29" s="39"/>
      <c r="W29" s="39"/>
    </row>
    <row r="36" spans="11:12" x14ac:dyDescent="0.25">
      <c r="K36" s="273"/>
      <c r="L36" s="273"/>
    </row>
    <row r="37" spans="11:12" x14ac:dyDescent="0.25">
      <c r="K37" s="273"/>
      <c r="L37" s="273"/>
    </row>
    <row r="38" spans="11:12" x14ac:dyDescent="0.25">
      <c r="K38" s="273"/>
      <c r="L38" s="273"/>
    </row>
    <row r="39" spans="11:12" x14ac:dyDescent="0.25">
      <c r="K39" s="273"/>
      <c r="L39" s="273"/>
    </row>
    <row r="40" spans="11:12" x14ac:dyDescent="0.25">
      <c r="K40" s="273"/>
      <c r="L40" s="273"/>
    </row>
    <row r="41" spans="11:12" x14ac:dyDescent="0.25">
      <c r="K41" s="273"/>
      <c r="L41" s="273"/>
    </row>
    <row r="42" spans="11:12" x14ac:dyDescent="0.25">
      <c r="K42" s="273"/>
      <c r="L42" s="273"/>
    </row>
    <row r="43" spans="11:12" x14ac:dyDescent="0.25">
      <c r="K43" s="273"/>
      <c r="L43" s="273"/>
    </row>
    <row r="44" spans="11:12" x14ac:dyDescent="0.25">
      <c r="K44" s="273"/>
      <c r="L44" s="273"/>
    </row>
    <row r="45" spans="11:12" x14ac:dyDescent="0.25">
      <c r="K45" s="273"/>
      <c r="L45" s="273"/>
    </row>
    <row r="46" spans="11:12" x14ac:dyDescent="0.25">
      <c r="K46" s="273"/>
      <c r="L46" s="273"/>
    </row>
    <row r="47" spans="11:12" x14ac:dyDescent="0.25">
      <c r="K47" s="273"/>
      <c r="L47" s="273"/>
    </row>
    <row r="48" spans="11:12" x14ac:dyDescent="0.25">
      <c r="K48" s="273"/>
      <c r="L48" s="273"/>
    </row>
    <row r="49" spans="11:12" x14ac:dyDescent="0.25">
      <c r="K49" s="273"/>
      <c r="L49" s="273"/>
    </row>
    <row r="50" spans="11:12" x14ac:dyDescent="0.25">
      <c r="K50" s="273"/>
      <c r="L50" s="273"/>
    </row>
    <row r="51" spans="11:12" x14ac:dyDescent="0.25">
      <c r="K51" s="273"/>
      <c r="L51" s="273"/>
    </row>
    <row r="52" spans="11:12" x14ac:dyDescent="0.25">
      <c r="K52" s="273"/>
      <c r="L52" s="273"/>
    </row>
    <row r="54" spans="11:12" x14ac:dyDescent="0.25">
      <c r="L54" s="39"/>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1"/>
  <sheetViews>
    <sheetView zoomScale="85" zoomScaleNormal="85" workbookViewId="0">
      <pane ySplit="2" topLeftCell="A3" activePane="bottomLeft" state="frozen"/>
      <selection pane="bottomLeft" activeCell="C20" sqref="C20"/>
    </sheetView>
  </sheetViews>
  <sheetFormatPr defaultColWidth="9" defaultRowHeight="15" x14ac:dyDescent="0.25"/>
  <cols>
    <col min="1" max="1" width="11" style="264" bestFit="1" customWidth="1"/>
    <col min="2" max="5" width="9" style="264"/>
    <col min="6" max="6" width="19.5703125" style="264" bestFit="1" customWidth="1"/>
    <col min="7" max="7" width="16" style="264" bestFit="1" customWidth="1"/>
    <col min="8" max="16384" width="9" style="264"/>
  </cols>
  <sheetData>
    <row r="1" spans="1:43" x14ac:dyDescent="0.25">
      <c r="B1" s="583" t="s">
        <v>486</v>
      </c>
      <c r="C1" s="583"/>
      <c r="D1" s="583"/>
      <c r="E1" s="583"/>
      <c r="F1" s="583" t="s">
        <v>485</v>
      </c>
      <c r="G1" s="583"/>
    </row>
    <row r="2" spans="1:43" x14ac:dyDescent="0.25">
      <c r="A2" s="264" t="s">
        <v>487</v>
      </c>
      <c r="B2" s="264" t="s">
        <v>472</v>
      </c>
      <c r="C2" s="264" t="s">
        <v>483</v>
      </c>
      <c r="D2" s="264" t="s">
        <v>470</v>
      </c>
      <c r="E2" s="264" t="s">
        <v>484</v>
      </c>
      <c r="F2" s="264" t="s">
        <v>470</v>
      </c>
      <c r="G2" s="264" t="s">
        <v>484</v>
      </c>
    </row>
    <row r="3" spans="1:43" x14ac:dyDescent="0.25">
      <c r="A3" s="264">
        <v>1</v>
      </c>
      <c r="B3" s="264">
        <v>17</v>
      </c>
      <c r="C3" s="264">
        <v>17</v>
      </c>
      <c r="F3" s="167"/>
      <c r="G3" s="167"/>
    </row>
    <row r="4" spans="1:43" x14ac:dyDescent="0.25">
      <c r="A4" s="264">
        <v>2</v>
      </c>
      <c r="B4" s="264">
        <v>26</v>
      </c>
      <c r="C4" s="264">
        <v>26</v>
      </c>
      <c r="F4" s="167"/>
      <c r="G4" s="167"/>
    </row>
    <row r="5" spans="1:43" x14ac:dyDescent="0.25">
      <c r="A5" s="264">
        <v>3</v>
      </c>
      <c r="B5" s="264">
        <v>17</v>
      </c>
      <c r="C5" s="264">
        <v>17</v>
      </c>
      <c r="F5" s="167"/>
      <c r="G5" s="167"/>
    </row>
    <row r="6" spans="1:43" x14ac:dyDescent="0.25">
      <c r="A6" s="264">
        <v>4</v>
      </c>
      <c r="B6" s="264">
        <v>26</v>
      </c>
      <c r="C6" s="264">
        <v>24</v>
      </c>
      <c r="D6" s="264">
        <v>2</v>
      </c>
      <c r="F6" s="167" t="s">
        <v>656</v>
      </c>
      <c r="G6" s="167"/>
    </row>
    <row r="7" spans="1:43" x14ac:dyDescent="0.25">
      <c r="A7" s="264">
        <v>5</v>
      </c>
      <c r="B7" s="264">
        <v>13</v>
      </c>
      <c r="C7" s="264">
        <v>13</v>
      </c>
      <c r="F7" s="167"/>
      <c r="G7" s="167"/>
    </row>
    <row r="8" spans="1:43" x14ac:dyDescent="0.25">
      <c r="A8" s="264">
        <v>6</v>
      </c>
      <c r="B8" s="264">
        <v>26</v>
      </c>
      <c r="C8" s="264">
        <v>26</v>
      </c>
      <c r="F8" s="167"/>
      <c r="G8" s="167"/>
    </row>
    <row r="9" spans="1:43" x14ac:dyDescent="0.25">
      <c r="A9" s="264">
        <v>7</v>
      </c>
      <c r="B9" s="264">
        <v>17</v>
      </c>
      <c r="C9" s="264">
        <v>17</v>
      </c>
      <c r="F9" s="167"/>
      <c r="G9" s="167"/>
    </row>
    <row r="10" spans="1:43" x14ac:dyDescent="0.25">
      <c r="A10" s="264">
        <v>8</v>
      </c>
      <c r="B10" s="264">
        <v>9</v>
      </c>
      <c r="C10" s="3">
        <v>9</v>
      </c>
      <c r="F10" s="167"/>
      <c r="G10" s="167"/>
    </row>
    <row r="11" spans="1:43" x14ac:dyDescent="0.25">
      <c r="A11" s="264">
        <v>9</v>
      </c>
      <c r="B11" s="264">
        <v>34</v>
      </c>
      <c r="C11" s="264">
        <v>34</v>
      </c>
      <c r="F11" s="167"/>
    </row>
    <row r="12" spans="1:43" x14ac:dyDescent="0.25">
      <c r="A12" s="264">
        <v>10</v>
      </c>
      <c r="B12" s="264">
        <v>34</v>
      </c>
      <c r="C12" s="264">
        <v>34</v>
      </c>
    </row>
    <row r="13" spans="1:43" x14ac:dyDescent="0.25">
      <c r="A13" s="264">
        <v>11</v>
      </c>
      <c r="B13" s="264">
        <v>17</v>
      </c>
      <c r="C13" s="264">
        <v>17</v>
      </c>
      <c r="F13" s="167"/>
      <c r="P13" s="40"/>
      <c r="S13" s="3"/>
      <c r="T13" s="3"/>
      <c r="U13" s="38"/>
      <c r="V13" s="39"/>
      <c r="W13" s="39"/>
      <c r="X13" s="3"/>
      <c r="Y13" s="3"/>
      <c r="Z13" s="38"/>
      <c r="AA13" s="39"/>
      <c r="AB13" s="3"/>
      <c r="AD13" s="38"/>
      <c r="AE13" s="39"/>
      <c r="AF13" s="3"/>
      <c r="AH13" s="38"/>
      <c r="AI13" s="39"/>
      <c r="AL13" s="38"/>
      <c r="AM13" s="39"/>
      <c r="AP13" s="38"/>
      <c r="AQ13" s="39"/>
    </row>
    <row r="14" spans="1:43" x14ac:dyDescent="0.25">
      <c r="A14" s="264">
        <v>12</v>
      </c>
      <c r="B14" s="264">
        <v>10</v>
      </c>
      <c r="C14" s="264">
        <v>10</v>
      </c>
      <c r="F14" s="167"/>
      <c r="P14" s="40"/>
      <c r="S14" s="3"/>
      <c r="T14" s="3"/>
      <c r="U14" s="38"/>
      <c r="V14" s="39"/>
      <c r="W14" s="39"/>
      <c r="X14" s="3"/>
      <c r="Y14" s="3"/>
      <c r="Z14" s="38"/>
      <c r="AA14" s="39"/>
      <c r="AB14" s="3"/>
      <c r="AC14" s="3"/>
      <c r="AD14" s="38"/>
      <c r="AE14" s="39"/>
      <c r="AF14" s="3"/>
      <c r="AG14" s="3"/>
      <c r="AH14" s="38"/>
      <c r="AI14" s="39"/>
      <c r="AL14" s="38"/>
      <c r="AM14" s="39"/>
      <c r="AP14" s="38"/>
      <c r="AQ14" s="39"/>
    </row>
    <row r="15" spans="1:43" x14ac:dyDescent="0.25">
      <c r="A15" s="264" t="s">
        <v>472</v>
      </c>
      <c r="B15" s="264">
        <f>SUM(B3:B14)</f>
        <v>246</v>
      </c>
      <c r="C15" s="264">
        <f t="shared" ref="C15:E15" si="0">SUM(C3:C14)</f>
        <v>244</v>
      </c>
      <c r="D15" s="264">
        <f t="shared" si="0"/>
        <v>2</v>
      </c>
      <c r="E15" s="264">
        <f t="shared" si="0"/>
        <v>0</v>
      </c>
      <c r="P15" s="40"/>
      <c r="S15" s="3"/>
      <c r="T15" s="3"/>
      <c r="U15" s="38"/>
      <c r="V15" s="39"/>
      <c r="W15" s="39"/>
      <c r="X15" s="3"/>
      <c r="Y15" s="3"/>
      <c r="Z15" s="38"/>
      <c r="AA15" s="39"/>
      <c r="AB15" s="3"/>
      <c r="AC15" s="3"/>
      <c r="AD15" s="38"/>
      <c r="AE15" s="39"/>
      <c r="AF15" s="3"/>
      <c r="AG15" s="3"/>
      <c r="AH15" s="38"/>
      <c r="AI15" s="39"/>
      <c r="AJ15" s="3"/>
      <c r="AK15" s="3"/>
      <c r="AL15" s="38"/>
      <c r="AM15" s="39"/>
      <c r="AP15" s="38"/>
      <c r="AQ15" s="39"/>
    </row>
    <row r="16" spans="1:43" x14ac:dyDescent="0.25">
      <c r="A16" s="264" t="s">
        <v>488</v>
      </c>
      <c r="C16" s="153">
        <f>C15/B15</f>
        <v>0.99186991869918695</v>
      </c>
      <c r="D16" s="153">
        <f>D15/B15</f>
        <v>8.130081300813009E-3</v>
      </c>
      <c r="P16" s="40"/>
      <c r="S16" s="3"/>
      <c r="T16" s="3"/>
      <c r="U16" s="38"/>
      <c r="V16" s="39"/>
      <c r="W16" s="39"/>
      <c r="Y16" s="3"/>
      <c r="Z16" s="38"/>
      <c r="AA16" s="39"/>
      <c r="AC16" s="3"/>
      <c r="AD16" s="38"/>
      <c r="AE16" s="39"/>
      <c r="AG16" s="3"/>
      <c r="AH16" s="38"/>
      <c r="AI16" s="39"/>
      <c r="AL16" s="38"/>
      <c r="AM16" s="39"/>
      <c r="AP16" s="38"/>
      <c r="AQ16" s="39"/>
    </row>
    <row r="17" spans="3:43" x14ac:dyDescent="0.25">
      <c r="P17" s="40"/>
      <c r="S17" s="3"/>
      <c r="T17" s="3"/>
      <c r="U17" s="38"/>
      <c r="V17" s="39"/>
      <c r="W17" s="39"/>
      <c r="Y17" s="3"/>
      <c r="Z17" s="38"/>
      <c r="AA17" s="39"/>
      <c r="AB17" s="3"/>
      <c r="AD17" s="38"/>
      <c r="AE17" s="39"/>
      <c r="AF17" s="3"/>
      <c r="AH17" s="38"/>
      <c r="AI17" s="39"/>
      <c r="AL17" s="38"/>
      <c r="AM17" s="39"/>
      <c r="AP17" s="38"/>
      <c r="AQ17" s="39"/>
    </row>
    <row r="18" spans="3:43" x14ac:dyDescent="0.25">
      <c r="S18" s="3"/>
      <c r="T18" s="3"/>
      <c r="U18" s="38"/>
      <c r="V18" s="39"/>
      <c r="W18" s="39"/>
      <c r="X18" s="3"/>
      <c r="Z18" s="38"/>
      <c r="AB18" s="3"/>
      <c r="AF18" s="3"/>
    </row>
    <row r="19" spans="3:43" x14ac:dyDescent="0.25">
      <c r="S19" s="3"/>
      <c r="T19" s="3"/>
      <c r="U19" s="38"/>
      <c r="V19" s="39"/>
      <c r="W19" s="39"/>
      <c r="X19" s="3"/>
      <c r="Z19" s="38"/>
      <c r="AA19" s="39"/>
      <c r="AB19" s="3"/>
      <c r="AD19" s="38"/>
      <c r="AE19" s="39"/>
      <c r="AF19" s="3"/>
    </row>
    <row r="20" spans="3:43" x14ac:dyDescent="0.25">
      <c r="P20" s="40"/>
      <c r="S20" s="3"/>
      <c r="T20" s="3"/>
      <c r="U20" s="38"/>
      <c r="V20" s="39"/>
      <c r="W20" s="39"/>
      <c r="X20" s="3"/>
      <c r="Z20" s="38"/>
      <c r="AA20" s="39"/>
      <c r="AB20" s="3"/>
      <c r="AD20" s="38"/>
      <c r="AE20" s="39"/>
      <c r="AF20" s="3"/>
    </row>
    <row r="21" spans="3:43" x14ac:dyDescent="0.25">
      <c r="P21" s="40"/>
      <c r="S21" s="3"/>
      <c r="T21" s="3"/>
      <c r="U21" s="38"/>
      <c r="V21" s="39"/>
      <c r="W21" s="39"/>
      <c r="X21" s="3"/>
      <c r="Z21" s="38"/>
      <c r="AA21" s="39"/>
      <c r="AB21" s="3"/>
      <c r="AD21" s="38"/>
      <c r="AE21" s="39"/>
      <c r="AF21" s="3"/>
    </row>
    <row r="22" spans="3:43" x14ac:dyDescent="0.25">
      <c r="P22" s="9"/>
      <c r="S22" s="3"/>
      <c r="T22" s="3"/>
      <c r="U22" s="38"/>
      <c r="V22" s="39"/>
      <c r="W22" s="39"/>
      <c r="X22" s="3"/>
      <c r="AB22" s="3"/>
      <c r="AF22" s="3"/>
    </row>
    <row r="23" spans="3:43" x14ac:dyDescent="0.25">
      <c r="P23" s="9"/>
      <c r="S23" s="3"/>
      <c r="T23" s="3"/>
      <c r="U23" s="38"/>
      <c r="V23" s="39"/>
      <c r="W23" s="39"/>
      <c r="X23" s="3"/>
      <c r="AB23" s="3"/>
      <c r="AF23" s="3"/>
    </row>
    <row r="24" spans="3:43" x14ac:dyDescent="0.25">
      <c r="P24" s="9"/>
      <c r="S24" s="3"/>
      <c r="T24" s="3"/>
      <c r="U24" s="38"/>
      <c r="V24" s="39"/>
      <c r="W24" s="39"/>
      <c r="X24" s="3"/>
      <c r="AB24" s="3"/>
      <c r="AF24" s="3"/>
    </row>
    <row r="25" spans="3:43" x14ac:dyDescent="0.25">
      <c r="P25" s="9"/>
      <c r="S25" s="3"/>
      <c r="T25" s="3"/>
      <c r="U25" s="38"/>
      <c r="V25" s="39"/>
      <c r="W25" s="39"/>
      <c r="X25" s="3"/>
      <c r="AB25" s="3"/>
      <c r="AF25" s="3"/>
    </row>
    <row r="29" spans="3:43" x14ac:dyDescent="0.25">
      <c r="C29" s="40"/>
      <c r="D29" s="41"/>
      <c r="E29" s="41"/>
      <c r="F29" s="3"/>
      <c r="H29" s="38"/>
      <c r="I29" s="38"/>
    </row>
    <row r="30" spans="3:43" x14ac:dyDescent="0.25">
      <c r="C30" s="40"/>
      <c r="D30" s="41"/>
      <c r="E30" s="41"/>
      <c r="F30" s="3"/>
      <c r="H30" s="38"/>
      <c r="I30" s="38"/>
    </row>
    <row r="31" spans="3:43" x14ac:dyDescent="0.25">
      <c r="C31" s="40"/>
      <c r="D31" s="41"/>
      <c r="E31" s="41"/>
      <c r="F31" s="3"/>
      <c r="H31" s="38"/>
      <c r="I31" s="38"/>
    </row>
    <row r="32" spans="3:43" x14ac:dyDescent="0.25">
      <c r="C32" s="40"/>
      <c r="D32" s="41"/>
      <c r="E32" s="41"/>
      <c r="F32" s="3"/>
      <c r="H32" s="38"/>
      <c r="I32" s="38"/>
    </row>
    <row r="33" spans="3:9" x14ac:dyDescent="0.25">
      <c r="C33" s="40"/>
      <c r="D33" s="41"/>
      <c r="E33" s="41"/>
      <c r="F33" s="3"/>
      <c r="H33" s="38"/>
      <c r="I33" s="38"/>
    </row>
    <row r="34" spans="3:9" x14ac:dyDescent="0.25">
      <c r="C34" s="40"/>
      <c r="D34" s="41"/>
      <c r="E34" s="41"/>
      <c r="F34" s="3"/>
      <c r="H34" s="38"/>
      <c r="I34" s="38"/>
    </row>
    <row r="35" spans="3:9" x14ac:dyDescent="0.25">
      <c r="C35" s="40"/>
      <c r="D35" s="41"/>
      <c r="E35" s="41"/>
      <c r="F35" s="3"/>
      <c r="H35" s="38"/>
      <c r="I35" s="38"/>
    </row>
    <row r="36" spans="3:9" x14ac:dyDescent="0.25">
      <c r="C36" s="40"/>
      <c r="D36" s="41"/>
      <c r="E36" s="41"/>
      <c r="F36" s="3"/>
      <c r="H36" s="38"/>
      <c r="I36" s="38"/>
    </row>
    <row r="37" spans="3:9" x14ac:dyDescent="0.25">
      <c r="C37" s="40"/>
      <c r="D37" s="41"/>
      <c r="E37" s="41"/>
      <c r="F37" s="3"/>
      <c r="H37" s="38"/>
      <c r="I37" s="38"/>
    </row>
    <row r="38" spans="3:9" x14ac:dyDescent="0.25">
      <c r="C38" s="40"/>
      <c r="D38" s="41"/>
      <c r="E38" s="41"/>
      <c r="F38" s="3"/>
      <c r="H38" s="38"/>
      <c r="I38" s="38"/>
    </row>
    <row r="39" spans="3:9" x14ac:dyDescent="0.25">
      <c r="C39" s="40"/>
      <c r="D39" s="41"/>
      <c r="E39" s="41"/>
      <c r="H39" s="38"/>
      <c r="I39" s="38"/>
    </row>
    <row r="40" spans="3:9" x14ac:dyDescent="0.25">
      <c r="C40" s="40"/>
      <c r="D40" s="41"/>
      <c r="E40" s="41"/>
      <c r="F40" s="3"/>
      <c r="H40" s="38"/>
      <c r="I40" s="38"/>
    </row>
    <row r="41" spans="3:9" x14ac:dyDescent="0.25">
      <c r="C41" s="40"/>
      <c r="D41" s="41"/>
      <c r="E41" s="41"/>
      <c r="F41" s="3"/>
      <c r="H41" s="38"/>
      <c r="I41" s="38"/>
    </row>
  </sheetData>
  <mergeCells count="2">
    <mergeCell ref="B1:E1"/>
    <mergeCell ref="F1:G1"/>
  </mergeCells>
  <pageMargins left="0.7" right="0.7" top="0.75" bottom="0.75" header="0.3" footer="0.3"/>
  <pageSetup orientation="portrait"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68"/>
  <sheetViews>
    <sheetView zoomScale="85" zoomScaleNormal="85" workbookViewId="0">
      <pane ySplit="2" topLeftCell="A99" activePane="bottomLeft" state="frozen"/>
      <selection pane="bottomLeft" activeCell="AF157" sqref="AF157"/>
    </sheetView>
  </sheetViews>
  <sheetFormatPr defaultColWidth="9" defaultRowHeight="15" x14ac:dyDescent="0.25"/>
  <cols>
    <col min="1" max="1" width="9" style="42"/>
    <col min="2" max="3" width="9" style="86"/>
    <col min="4" max="4" width="30.140625" style="86" bestFit="1" customWidth="1"/>
    <col min="5" max="6" width="8.140625" style="86" bestFit="1" customWidth="1"/>
    <col min="7" max="8" width="9" style="86"/>
    <col min="9" max="9" width="7.140625" style="86" bestFit="1" customWidth="1"/>
    <col min="10" max="10" width="10.28515625" style="86" bestFit="1" customWidth="1"/>
    <col min="11" max="11" width="5" style="3" bestFit="1" customWidth="1"/>
    <col min="12" max="12" width="8.42578125" style="86" bestFit="1" customWidth="1"/>
    <col min="13" max="13" width="6.42578125" style="38" bestFit="1" customWidth="1"/>
    <col min="14" max="14" width="10.28515625" style="86" bestFit="1" customWidth="1"/>
    <col min="15" max="15" width="7.7109375" style="3" bestFit="1" customWidth="1"/>
    <col min="16" max="16" width="10.28515625" style="86" bestFit="1" customWidth="1"/>
    <col min="17" max="17" width="11.42578125" style="86" customWidth="1"/>
    <col min="18" max="18" width="11.42578125" style="4" customWidth="1"/>
    <col min="19" max="19" width="7.5703125" style="51" bestFit="1" customWidth="1"/>
    <col min="20" max="20" width="6.42578125" style="86" bestFit="1" customWidth="1"/>
    <col min="21" max="21" width="6.42578125" style="86" customWidth="1"/>
    <col min="22" max="22" width="6.42578125" style="155" customWidth="1"/>
    <col min="23" max="23" width="3.7109375" style="86" customWidth="1"/>
    <col min="24" max="30" width="9" style="86"/>
    <col min="31" max="31" width="9.85546875" style="86" bestFit="1" customWidth="1"/>
    <col min="32" max="34" width="9" style="86"/>
    <col min="35" max="35" width="21.140625" style="86" bestFit="1" customWidth="1"/>
    <col min="36" max="16384" width="9" style="86"/>
  </cols>
  <sheetData>
    <row r="1" spans="1:28" x14ac:dyDescent="0.25">
      <c r="A1" s="588" t="s">
        <v>136</v>
      </c>
      <c r="B1" s="588"/>
      <c r="C1" s="588"/>
      <c r="D1" s="588"/>
      <c r="E1" s="588"/>
      <c r="F1" s="588"/>
      <c r="G1" s="588"/>
      <c r="H1" s="588"/>
      <c r="I1" s="583" t="s">
        <v>125</v>
      </c>
      <c r="J1" s="583"/>
      <c r="K1" s="583"/>
      <c r="L1" s="4"/>
      <c r="N1" s="583" t="s">
        <v>123</v>
      </c>
      <c r="O1" s="583"/>
      <c r="P1" s="583"/>
      <c r="Q1" s="583" t="s">
        <v>128</v>
      </c>
      <c r="R1" s="583"/>
      <c r="S1" s="50"/>
      <c r="X1" s="583" t="s">
        <v>130</v>
      </c>
      <c r="Y1" s="583"/>
      <c r="Z1" s="583"/>
      <c r="AA1" s="48" t="s">
        <v>135</v>
      </c>
      <c r="AB1" s="45" t="s">
        <v>133</v>
      </c>
    </row>
    <row r="2" spans="1:28" x14ac:dyDescent="0.25">
      <c r="A2" s="9" t="s">
        <v>15</v>
      </c>
      <c r="B2" s="44" t="s">
        <v>112</v>
      </c>
      <c r="C2" s="86" t="s">
        <v>113</v>
      </c>
      <c r="D2" s="86" t="s">
        <v>114</v>
      </c>
      <c r="E2" s="86" t="s">
        <v>115</v>
      </c>
      <c r="F2" s="86" t="s">
        <v>116</v>
      </c>
      <c r="G2" s="86" t="s">
        <v>117</v>
      </c>
      <c r="H2" s="86" t="s">
        <v>137</v>
      </c>
      <c r="I2" s="86" t="s">
        <v>118</v>
      </c>
      <c r="J2" s="86" t="s">
        <v>119</v>
      </c>
      <c r="K2" s="3" t="s">
        <v>120</v>
      </c>
      <c r="L2" s="4" t="s">
        <v>121</v>
      </c>
      <c r="M2" s="38" t="s">
        <v>122</v>
      </c>
      <c r="N2" s="86" t="s">
        <v>119</v>
      </c>
      <c r="O2" s="3" t="s">
        <v>126</v>
      </c>
      <c r="P2" s="4" t="s">
        <v>127</v>
      </c>
      <c r="Q2" s="86" t="s">
        <v>129</v>
      </c>
      <c r="R2" s="4" t="s">
        <v>120</v>
      </c>
      <c r="S2" s="51" t="s">
        <v>179</v>
      </c>
      <c r="T2" s="86" t="s">
        <v>178</v>
      </c>
      <c r="U2" s="86" t="s">
        <v>416</v>
      </c>
      <c r="V2" s="155" t="s">
        <v>461</v>
      </c>
      <c r="X2" s="86" t="s">
        <v>124</v>
      </c>
      <c r="Y2" s="86" t="s">
        <v>131</v>
      </c>
      <c r="Z2" s="86" t="s">
        <v>132</v>
      </c>
      <c r="AA2" s="47" t="s">
        <v>18</v>
      </c>
      <c r="AB2" s="46" t="s">
        <v>134</v>
      </c>
    </row>
    <row r="3" spans="1:28" x14ac:dyDescent="0.25">
      <c r="A3" s="54">
        <v>42626</v>
      </c>
      <c r="B3" s="86">
        <v>302315</v>
      </c>
      <c r="C3" s="86">
        <v>8208</v>
      </c>
      <c r="D3" s="86" t="s">
        <v>176</v>
      </c>
      <c r="E3" s="1">
        <v>0.42931712962962965</v>
      </c>
      <c r="F3" s="1">
        <v>0.42931712962962965</v>
      </c>
    </row>
    <row r="4" spans="1:28" x14ac:dyDescent="0.25">
      <c r="A4" s="86"/>
      <c r="B4" s="86">
        <v>302315</v>
      </c>
      <c r="C4" s="86">
        <v>13317</v>
      </c>
      <c r="D4" s="86" t="s">
        <v>23</v>
      </c>
      <c r="E4" s="1">
        <v>0.42966435185185187</v>
      </c>
      <c r="F4" s="1">
        <v>0.42969907407407404</v>
      </c>
    </row>
    <row r="5" spans="1:28" x14ac:dyDescent="0.25">
      <c r="A5" s="86"/>
      <c r="B5" s="86">
        <v>302315</v>
      </c>
      <c r="C5" s="86">
        <v>13052</v>
      </c>
      <c r="D5" s="86" t="s">
        <v>23</v>
      </c>
      <c r="E5" s="1">
        <v>0.42969907407407404</v>
      </c>
      <c r="F5" s="1">
        <v>0.42981481481481482</v>
      </c>
    </row>
    <row r="6" spans="1:28" x14ac:dyDescent="0.25">
      <c r="A6" s="86"/>
      <c r="B6" s="86">
        <v>302315</v>
      </c>
      <c r="C6" s="86">
        <v>13035</v>
      </c>
      <c r="D6" s="86" t="s">
        <v>42</v>
      </c>
      <c r="E6" s="1">
        <v>0.42981481481481482</v>
      </c>
      <c r="F6" s="1">
        <v>0.42986111111111108</v>
      </c>
    </row>
    <row r="7" spans="1:28" x14ac:dyDescent="0.25">
      <c r="A7" s="86"/>
      <c r="B7" s="86">
        <v>302315</v>
      </c>
      <c r="C7" s="86">
        <v>13047</v>
      </c>
      <c r="D7" s="86" t="s">
        <v>41</v>
      </c>
      <c r="E7" s="1">
        <v>0.42986111111111108</v>
      </c>
      <c r="F7" s="1">
        <v>0.42995370370370373</v>
      </c>
    </row>
    <row r="8" spans="1:28" x14ac:dyDescent="0.25">
      <c r="A8" s="86"/>
      <c r="B8" s="86">
        <v>302315</v>
      </c>
      <c r="C8" s="86">
        <v>13046</v>
      </c>
      <c r="D8" s="86" t="s">
        <v>22</v>
      </c>
      <c r="E8" s="1">
        <v>0.42995370370370373</v>
      </c>
      <c r="F8" s="1">
        <v>0.43001157407407403</v>
      </c>
    </row>
    <row r="9" spans="1:28" x14ac:dyDescent="0.25">
      <c r="A9" s="86"/>
      <c r="B9" s="86">
        <v>302315</v>
      </c>
      <c r="C9" s="86">
        <v>13060</v>
      </c>
      <c r="D9" s="86" t="s">
        <v>24</v>
      </c>
      <c r="E9" s="1">
        <v>0.43001157407407403</v>
      </c>
      <c r="F9" s="1">
        <v>0.43015046296296294</v>
      </c>
    </row>
    <row r="10" spans="1:28" x14ac:dyDescent="0.25">
      <c r="A10" s="86"/>
      <c r="B10" s="86">
        <v>302315</v>
      </c>
      <c r="C10" s="86">
        <v>13071</v>
      </c>
      <c r="D10" s="86" t="s">
        <v>25</v>
      </c>
      <c r="E10" s="1">
        <v>0.43015046296296294</v>
      </c>
      <c r="F10" s="1">
        <v>0.43015046296296294</v>
      </c>
    </row>
    <row r="11" spans="1:28" x14ac:dyDescent="0.25">
      <c r="A11" s="86"/>
      <c r="B11" s="86">
        <v>302315</v>
      </c>
      <c r="C11" s="86">
        <v>13069</v>
      </c>
      <c r="D11" s="86" t="s">
        <v>21</v>
      </c>
      <c r="E11" s="1">
        <v>0.4302083333333333</v>
      </c>
      <c r="F11" s="1">
        <v>0.4302083333333333</v>
      </c>
    </row>
    <row r="12" spans="1:28" x14ac:dyDescent="0.25">
      <c r="A12" s="86"/>
      <c r="B12" s="86">
        <v>302315</v>
      </c>
      <c r="C12" s="86">
        <v>15104</v>
      </c>
      <c r="D12" s="86" t="s">
        <v>26</v>
      </c>
      <c r="E12" s="1">
        <v>0.43092592592592593</v>
      </c>
      <c r="F12" s="1">
        <v>0.43101851851851852</v>
      </c>
    </row>
    <row r="13" spans="1:28" x14ac:dyDescent="0.25">
      <c r="A13" s="86"/>
      <c r="B13" s="86">
        <v>302315</v>
      </c>
      <c r="C13" s="86">
        <v>15107</v>
      </c>
      <c r="D13" s="86" t="s">
        <v>417</v>
      </c>
      <c r="E13" s="1">
        <v>0.43101851851851852</v>
      </c>
      <c r="F13" s="1">
        <v>0.43111111111111117</v>
      </c>
    </row>
    <row r="14" spans="1:28" x14ac:dyDescent="0.25">
      <c r="A14" s="86"/>
      <c r="B14" s="86">
        <v>302315</v>
      </c>
      <c r="C14" s="86">
        <v>15136</v>
      </c>
      <c r="D14" s="86" t="s">
        <v>418</v>
      </c>
      <c r="E14" s="1">
        <v>0.43111111111111117</v>
      </c>
      <c r="F14" s="1">
        <v>0.43122685185185183</v>
      </c>
    </row>
    <row r="15" spans="1:28" x14ac:dyDescent="0.25">
      <c r="A15" s="86"/>
      <c r="B15" s="86">
        <v>302315</v>
      </c>
      <c r="C15" s="86">
        <v>15143</v>
      </c>
      <c r="D15" s="86" t="s">
        <v>419</v>
      </c>
      <c r="E15" s="1">
        <v>0.43122685185185183</v>
      </c>
      <c r="F15" s="1">
        <v>0.43129629629629629</v>
      </c>
    </row>
    <row r="16" spans="1:28" x14ac:dyDescent="0.25">
      <c r="A16" s="86"/>
      <c r="B16" s="86">
        <v>302315</v>
      </c>
      <c r="C16" s="86">
        <v>15232</v>
      </c>
      <c r="D16" s="86" t="s">
        <v>420</v>
      </c>
      <c r="E16" s="1">
        <v>0.43129629629629629</v>
      </c>
      <c r="F16" s="1">
        <v>0.43137731481481478</v>
      </c>
    </row>
    <row r="17" spans="1:6" x14ac:dyDescent="0.25">
      <c r="A17" s="86"/>
      <c r="B17" s="86">
        <v>302315</v>
      </c>
      <c r="C17" s="86">
        <v>15231</v>
      </c>
      <c r="D17" s="86" t="s">
        <v>421</v>
      </c>
      <c r="E17" s="1">
        <v>0.43137731481481478</v>
      </c>
      <c r="F17" s="1">
        <v>0.43145833333333333</v>
      </c>
    </row>
    <row r="18" spans="1:6" x14ac:dyDescent="0.25">
      <c r="A18" s="86"/>
      <c r="B18" s="86">
        <v>302315</v>
      </c>
      <c r="C18" s="86">
        <v>15230</v>
      </c>
      <c r="D18" s="86" t="s">
        <v>422</v>
      </c>
      <c r="E18" s="1">
        <v>0.43145833333333333</v>
      </c>
      <c r="F18" s="1">
        <v>0.43151620370370369</v>
      </c>
    </row>
    <row r="19" spans="1:6" x14ac:dyDescent="0.25">
      <c r="A19" s="86"/>
      <c r="B19" s="86">
        <v>302315</v>
      </c>
      <c r="C19" s="86">
        <v>15229</v>
      </c>
      <c r="D19" s="86" t="s">
        <v>423</v>
      </c>
      <c r="E19" s="1">
        <v>0.43151620370370369</v>
      </c>
      <c r="F19" s="1">
        <v>0.43151620370370369</v>
      </c>
    </row>
    <row r="20" spans="1:6" x14ac:dyDescent="0.25">
      <c r="A20" s="86"/>
      <c r="B20" s="86">
        <v>302315</v>
      </c>
      <c r="C20" s="86">
        <v>15222</v>
      </c>
      <c r="D20" s="86" t="s">
        <v>424</v>
      </c>
      <c r="E20" s="1">
        <v>0.43166666666666664</v>
      </c>
      <c r="F20" s="1">
        <v>0.43175925925925923</v>
      </c>
    </row>
    <row r="21" spans="1:6" x14ac:dyDescent="0.25">
      <c r="A21" s="86"/>
      <c r="B21" s="86">
        <v>302315</v>
      </c>
      <c r="C21" s="86">
        <v>15223</v>
      </c>
      <c r="D21" s="86" t="s">
        <v>425</v>
      </c>
      <c r="E21" s="1">
        <v>0.43175925925925923</v>
      </c>
      <c r="F21" s="1">
        <v>0.43178240740740742</v>
      </c>
    </row>
    <row r="22" spans="1:6" x14ac:dyDescent="0.25">
      <c r="A22" s="86"/>
      <c r="B22" s="86">
        <v>302315</v>
      </c>
      <c r="C22" s="86">
        <v>15222</v>
      </c>
      <c r="D22" s="86" t="s">
        <v>424</v>
      </c>
      <c r="E22" s="1">
        <v>0.43178240740740742</v>
      </c>
      <c r="F22" s="1">
        <v>0.43179398148148151</v>
      </c>
    </row>
    <row r="23" spans="1:6" x14ac:dyDescent="0.25">
      <c r="A23" s="86"/>
      <c r="B23" s="86">
        <v>302315</v>
      </c>
      <c r="C23" s="86">
        <v>15223</v>
      </c>
      <c r="D23" s="86" t="s">
        <v>425</v>
      </c>
      <c r="E23" s="1">
        <v>0.43179398148148151</v>
      </c>
      <c r="F23" s="1">
        <v>0.43179398148148151</v>
      </c>
    </row>
    <row r="24" spans="1:6" x14ac:dyDescent="0.25">
      <c r="A24" s="86"/>
      <c r="B24" s="86">
        <v>302315</v>
      </c>
      <c r="C24" s="86">
        <v>15222</v>
      </c>
      <c r="D24" s="86" t="s">
        <v>424</v>
      </c>
      <c r="E24" s="1">
        <v>0.43293981481481486</v>
      </c>
      <c r="F24" s="1">
        <v>0.43309027777777781</v>
      </c>
    </row>
    <row r="25" spans="1:6" x14ac:dyDescent="0.25">
      <c r="A25" s="86"/>
      <c r="B25" s="86">
        <v>302315</v>
      </c>
      <c r="C25" s="86">
        <v>15157</v>
      </c>
      <c r="D25" s="86" t="s">
        <v>426</v>
      </c>
      <c r="E25" s="1">
        <v>0.43309027777777781</v>
      </c>
      <c r="F25" s="1">
        <v>0.43311342592592594</v>
      </c>
    </row>
    <row r="26" spans="1:6" x14ac:dyDescent="0.25">
      <c r="A26" s="86"/>
      <c r="B26" s="86">
        <v>302315</v>
      </c>
      <c r="C26" s="86">
        <v>15229</v>
      </c>
      <c r="D26" s="86" t="s">
        <v>423</v>
      </c>
      <c r="E26" s="1">
        <v>0.43311342592592594</v>
      </c>
      <c r="F26" s="1">
        <v>0.4331712962962963</v>
      </c>
    </row>
    <row r="27" spans="1:6" x14ac:dyDescent="0.25">
      <c r="A27" s="86"/>
      <c r="B27" s="86">
        <v>302315</v>
      </c>
      <c r="C27" s="86">
        <v>15230</v>
      </c>
      <c r="D27" s="86" t="s">
        <v>422</v>
      </c>
      <c r="E27" s="1">
        <v>0.4331712962962963</v>
      </c>
      <c r="F27" s="1">
        <v>0.43321759259259257</v>
      </c>
    </row>
    <row r="28" spans="1:6" x14ac:dyDescent="0.25">
      <c r="A28" s="86"/>
      <c r="B28" s="86">
        <v>302315</v>
      </c>
      <c r="C28" s="86">
        <v>15231</v>
      </c>
      <c r="D28" s="86" t="s">
        <v>421</v>
      </c>
      <c r="E28" s="1">
        <v>0.43321759259259257</v>
      </c>
      <c r="F28" s="1">
        <v>0.43328703703703703</v>
      </c>
    </row>
    <row r="29" spans="1:6" x14ac:dyDescent="0.25">
      <c r="A29" s="86"/>
      <c r="B29" s="86">
        <v>302315</v>
      </c>
      <c r="C29" s="86">
        <v>15232</v>
      </c>
      <c r="D29" s="86" t="s">
        <v>420</v>
      </c>
      <c r="E29" s="1">
        <v>0.43328703703703703</v>
      </c>
      <c r="F29" s="1">
        <v>0.43337962962962967</v>
      </c>
    </row>
    <row r="30" spans="1:6" x14ac:dyDescent="0.25">
      <c r="A30" s="86"/>
      <c r="B30" s="86">
        <v>302315</v>
      </c>
      <c r="C30" s="86">
        <v>15145</v>
      </c>
      <c r="D30" s="86" t="s">
        <v>427</v>
      </c>
      <c r="E30" s="1">
        <v>0.43337962962962967</v>
      </c>
      <c r="F30" s="1">
        <v>0.43346064814814816</v>
      </c>
    </row>
    <row r="31" spans="1:6" x14ac:dyDescent="0.25">
      <c r="A31" s="86"/>
      <c r="B31" s="86">
        <v>302315</v>
      </c>
      <c r="C31" s="86">
        <v>15143</v>
      </c>
      <c r="D31" s="86" t="s">
        <v>419</v>
      </c>
      <c r="E31" s="1">
        <v>0.43346064814814816</v>
      </c>
      <c r="F31" s="1">
        <v>0.43355324074074075</v>
      </c>
    </row>
    <row r="32" spans="1:6" x14ac:dyDescent="0.25">
      <c r="A32" s="86"/>
      <c r="B32" s="86">
        <v>302315</v>
      </c>
      <c r="C32" s="86">
        <v>15136</v>
      </c>
      <c r="D32" s="86" t="s">
        <v>418</v>
      </c>
      <c r="E32" s="1">
        <v>0.43355324074074075</v>
      </c>
      <c r="F32" s="1">
        <v>0.43362268518518521</v>
      </c>
    </row>
    <row r="33" spans="1:6" x14ac:dyDescent="0.25">
      <c r="A33" s="86"/>
      <c r="B33" s="86">
        <v>302315</v>
      </c>
      <c r="C33" s="86">
        <v>15107</v>
      </c>
      <c r="D33" s="86" t="s">
        <v>417</v>
      </c>
      <c r="E33" s="1">
        <v>0.43362268518518521</v>
      </c>
      <c r="F33" s="1">
        <v>0.43362268518518521</v>
      </c>
    </row>
    <row r="34" spans="1:6" x14ac:dyDescent="0.25">
      <c r="A34" s="86"/>
      <c r="B34" s="86">
        <v>302315</v>
      </c>
      <c r="C34" s="86">
        <v>15103</v>
      </c>
      <c r="D34" s="86" t="s">
        <v>428</v>
      </c>
      <c r="E34" s="1">
        <v>0.43368055555555557</v>
      </c>
      <c r="F34" s="1">
        <v>0.43376157407407406</v>
      </c>
    </row>
    <row r="35" spans="1:6" x14ac:dyDescent="0.25">
      <c r="A35" s="86"/>
      <c r="B35" s="86">
        <v>302315</v>
      </c>
      <c r="C35" s="86">
        <v>15104</v>
      </c>
      <c r="D35" s="86" t="s">
        <v>26</v>
      </c>
      <c r="E35" s="1">
        <v>0.43376157407407406</v>
      </c>
      <c r="F35" s="1">
        <v>0.4342361111111111</v>
      </c>
    </row>
    <row r="36" spans="1:6" x14ac:dyDescent="0.25">
      <c r="A36" s="86"/>
      <c r="B36" s="86">
        <v>302315</v>
      </c>
      <c r="C36" s="86">
        <v>16017</v>
      </c>
      <c r="D36" s="86" t="s">
        <v>429</v>
      </c>
      <c r="E36" s="1">
        <v>0.4342361111111111</v>
      </c>
      <c r="F36" s="1">
        <v>0.4342361111111111</v>
      </c>
    </row>
    <row r="37" spans="1:6" x14ac:dyDescent="0.25">
      <c r="A37" s="86"/>
      <c r="B37" s="86">
        <v>302315</v>
      </c>
      <c r="C37" s="86">
        <v>16022</v>
      </c>
      <c r="D37" s="86" t="s">
        <v>430</v>
      </c>
      <c r="E37" s="1">
        <v>0.44194444444444447</v>
      </c>
      <c r="F37" s="1">
        <v>0.44194444444444447</v>
      </c>
    </row>
    <row r="38" spans="1:6" x14ac:dyDescent="0.25">
      <c r="A38" s="86"/>
      <c r="B38" s="86">
        <v>302315</v>
      </c>
      <c r="C38" s="86">
        <v>16021</v>
      </c>
      <c r="D38" s="86" t="s">
        <v>431</v>
      </c>
      <c r="E38" s="1">
        <v>0.44200231481481483</v>
      </c>
      <c r="F38" s="1">
        <v>0.44207175925925929</v>
      </c>
    </row>
    <row r="39" spans="1:6" x14ac:dyDescent="0.25">
      <c r="A39" s="86"/>
      <c r="B39" s="86">
        <v>302315</v>
      </c>
      <c r="C39" s="86">
        <v>16024</v>
      </c>
      <c r="D39" s="86" t="s">
        <v>432</v>
      </c>
      <c r="E39" s="1">
        <v>0.44207175925925929</v>
      </c>
      <c r="F39" s="1">
        <v>0.44212962962962959</v>
      </c>
    </row>
    <row r="40" spans="1:6" x14ac:dyDescent="0.25">
      <c r="A40" s="86"/>
      <c r="B40" s="86">
        <v>302315</v>
      </c>
      <c r="C40" s="86">
        <v>16027</v>
      </c>
      <c r="D40" s="86" t="s">
        <v>433</v>
      </c>
      <c r="E40" s="1">
        <v>0.44212962962962959</v>
      </c>
      <c r="F40" s="1">
        <v>0.44223379629629633</v>
      </c>
    </row>
    <row r="41" spans="1:6" x14ac:dyDescent="0.25">
      <c r="A41" s="86"/>
      <c r="B41" s="86">
        <v>302315</v>
      </c>
      <c r="C41" s="86">
        <v>16028</v>
      </c>
      <c r="D41" s="86" t="s">
        <v>434</v>
      </c>
      <c r="E41" s="1">
        <v>0.44223379629629633</v>
      </c>
      <c r="F41" s="1">
        <v>0.44226851851851851</v>
      </c>
    </row>
    <row r="42" spans="1:6" x14ac:dyDescent="0.25">
      <c r="A42" s="86"/>
      <c r="B42" s="86">
        <v>302315</v>
      </c>
      <c r="C42" s="86">
        <v>16030</v>
      </c>
      <c r="D42" s="86" t="s">
        <v>435</v>
      </c>
      <c r="E42" s="1">
        <v>0.44226851851851851</v>
      </c>
      <c r="F42" s="1">
        <v>0.442349537037037</v>
      </c>
    </row>
    <row r="43" spans="1:6" x14ac:dyDescent="0.25">
      <c r="A43" s="86"/>
      <c r="B43" s="86">
        <v>302315</v>
      </c>
      <c r="C43" s="86">
        <v>16031</v>
      </c>
      <c r="D43" s="86" t="s">
        <v>436</v>
      </c>
      <c r="E43" s="1">
        <v>0.442349537037037</v>
      </c>
      <c r="F43" s="1">
        <v>0.44236111111111115</v>
      </c>
    </row>
    <row r="44" spans="1:6" x14ac:dyDescent="0.25">
      <c r="A44" s="86"/>
      <c r="B44" s="86">
        <v>302315</v>
      </c>
      <c r="C44" s="86">
        <v>16032</v>
      </c>
      <c r="D44" s="86" t="s">
        <v>436</v>
      </c>
      <c r="E44" s="1">
        <v>0.44236111111111115</v>
      </c>
      <c r="F44" s="1">
        <v>0.4424305555555556</v>
      </c>
    </row>
    <row r="45" spans="1:6" x14ac:dyDescent="0.25">
      <c r="A45" s="86"/>
      <c r="B45" s="86">
        <v>302315</v>
      </c>
      <c r="C45" s="86">
        <v>16034</v>
      </c>
      <c r="D45" s="86" t="s">
        <v>437</v>
      </c>
      <c r="E45" s="1">
        <v>0.4424305555555556</v>
      </c>
      <c r="F45" s="1">
        <v>0.44249999999999995</v>
      </c>
    </row>
    <row r="46" spans="1:6" x14ac:dyDescent="0.25">
      <c r="A46" s="86"/>
      <c r="B46" s="86">
        <v>302315</v>
      </c>
      <c r="C46" s="86">
        <v>16036</v>
      </c>
      <c r="D46" s="86" t="s">
        <v>438</v>
      </c>
      <c r="E46" s="1">
        <v>0.44249999999999995</v>
      </c>
      <c r="F46" s="1">
        <v>0.4425115740740741</v>
      </c>
    </row>
    <row r="47" spans="1:6" x14ac:dyDescent="0.25">
      <c r="A47" s="86"/>
      <c r="B47" s="86">
        <v>302315</v>
      </c>
      <c r="C47" s="86">
        <v>16035</v>
      </c>
      <c r="D47" s="86" t="s">
        <v>439</v>
      </c>
      <c r="E47" s="1">
        <v>0.4425115740740741</v>
      </c>
      <c r="F47" s="1">
        <v>0.44255787037037037</v>
      </c>
    </row>
    <row r="48" spans="1:6" x14ac:dyDescent="0.25">
      <c r="A48" s="86"/>
      <c r="B48" s="86">
        <v>302315</v>
      </c>
      <c r="C48" s="86">
        <v>16041</v>
      </c>
      <c r="D48" s="86" t="s">
        <v>440</v>
      </c>
      <c r="E48" s="1">
        <v>0.44255787037037037</v>
      </c>
      <c r="F48" s="1">
        <v>0.44255787037037037</v>
      </c>
    </row>
    <row r="49" spans="1:6" x14ac:dyDescent="0.25">
      <c r="A49" s="86"/>
      <c r="B49" s="86">
        <v>302315</v>
      </c>
      <c r="C49" s="86">
        <v>16040</v>
      </c>
      <c r="D49" s="86" t="s">
        <v>441</v>
      </c>
      <c r="E49" s="1">
        <v>0.44269675925925928</v>
      </c>
      <c r="F49" s="1">
        <v>0.44269675925925928</v>
      </c>
    </row>
    <row r="50" spans="1:6" x14ac:dyDescent="0.25">
      <c r="A50" s="86"/>
      <c r="B50" s="86">
        <v>302315</v>
      </c>
      <c r="C50" s="86">
        <v>16041</v>
      </c>
      <c r="D50" s="86" t="s">
        <v>440</v>
      </c>
      <c r="E50" s="1">
        <v>0.44495370370370368</v>
      </c>
      <c r="F50" s="1">
        <v>0.44504629629629627</v>
      </c>
    </row>
    <row r="51" spans="1:6" x14ac:dyDescent="0.25">
      <c r="A51" s="86"/>
      <c r="B51" s="86">
        <v>302315</v>
      </c>
      <c r="C51" s="86">
        <v>16035</v>
      </c>
      <c r="D51" s="86" t="s">
        <v>439</v>
      </c>
      <c r="E51" s="1">
        <v>0.44504629629629627</v>
      </c>
      <c r="F51" s="1">
        <v>0.4450810185185185</v>
      </c>
    </row>
    <row r="52" spans="1:6" x14ac:dyDescent="0.25">
      <c r="A52" s="86"/>
      <c r="B52" s="86">
        <v>302315</v>
      </c>
      <c r="C52" s="86">
        <v>16034</v>
      </c>
      <c r="D52" s="86" t="s">
        <v>437</v>
      </c>
      <c r="E52" s="1">
        <v>0.4450810185185185</v>
      </c>
      <c r="F52" s="1">
        <v>0.44517361111111109</v>
      </c>
    </row>
    <row r="53" spans="1:6" x14ac:dyDescent="0.25">
      <c r="A53" s="86"/>
      <c r="B53" s="86">
        <v>302315</v>
      </c>
      <c r="C53" s="86">
        <v>16032</v>
      </c>
      <c r="D53" s="86" t="s">
        <v>436</v>
      </c>
      <c r="E53" s="1">
        <v>0.44517361111111109</v>
      </c>
      <c r="F53" s="1">
        <v>0.44521990740740741</v>
      </c>
    </row>
    <row r="54" spans="1:6" x14ac:dyDescent="0.25">
      <c r="A54" s="86"/>
      <c r="B54" s="86">
        <v>302315</v>
      </c>
      <c r="C54" s="86">
        <v>16031</v>
      </c>
      <c r="D54" s="86" t="s">
        <v>436</v>
      </c>
      <c r="E54" s="1">
        <v>0.44521990740740741</v>
      </c>
      <c r="F54" s="1">
        <v>0.44525462962962964</v>
      </c>
    </row>
    <row r="55" spans="1:6" x14ac:dyDescent="0.25">
      <c r="A55" s="86"/>
      <c r="B55" s="86">
        <v>302315</v>
      </c>
      <c r="C55" s="86">
        <v>16030</v>
      </c>
      <c r="D55" s="86" t="s">
        <v>435</v>
      </c>
      <c r="E55" s="1">
        <v>0.44525462962962964</v>
      </c>
      <c r="F55" s="1">
        <v>0.4453125</v>
      </c>
    </row>
    <row r="56" spans="1:6" x14ac:dyDescent="0.25">
      <c r="A56" s="86"/>
      <c r="B56" s="86">
        <v>302315</v>
      </c>
      <c r="C56" s="86">
        <v>16028</v>
      </c>
      <c r="D56" s="86" t="s">
        <v>434</v>
      </c>
      <c r="E56" s="1">
        <v>0.4453125</v>
      </c>
      <c r="F56" s="1">
        <v>0.44535879629629632</v>
      </c>
    </row>
    <row r="57" spans="1:6" x14ac:dyDescent="0.25">
      <c r="A57" s="86"/>
      <c r="B57" s="86">
        <v>302315</v>
      </c>
      <c r="C57" s="86">
        <v>16027</v>
      </c>
      <c r="D57" s="86" t="s">
        <v>433</v>
      </c>
      <c r="E57" s="1">
        <v>0.44535879629629632</v>
      </c>
      <c r="F57" s="1">
        <v>0.44542824074074078</v>
      </c>
    </row>
    <row r="58" spans="1:6" x14ac:dyDescent="0.25">
      <c r="A58" s="86"/>
      <c r="B58" s="86">
        <v>302315</v>
      </c>
      <c r="C58" s="86">
        <v>16024</v>
      </c>
      <c r="D58" s="86" t="s">
        <v>432</v>
      </c>
      <c r="E58" s="1">
        <v>0.44542824074074078</v>
      </c>
      <c r="F58" s="1">
        <v>0.44552083333333337</v>
      </c>
    </row>
    <row r="59" spans="1:6" x14ac:dyDescent="0.25">
      <c r="A59" s="86"/>
      <c r="B59" s="86">
        <v>302315</v>
      </c>
      <c r="C59" s="86">
        <v>16021</v>
      </c>
      <c r="D59" s="86" t="s">
        <v>431</v>
      </c>
      <c r="E59" s="1">
        <v>0.44552083333333337</v>
      </c>
      <c r="F59" s="1">
        <v>0.4455439814814815</v>
      </c>
    </row>
    <row r="60" spans="1:6" x14ac:dyDescent="0.25">
      <c r="A60" s="86"/>
      <c r="B60" s="86">
        <v>302315</v>
      </c>
      <c r="C60" s="86">
        <v>16022</v>
      </c>
      <c r="D60" s="86" t="s">
        <v>430</v>
      </c>
      <c r="E60" s="1">
        <v>0.4455439814814815</v>
      </c>
      <c r="F60" s="1">
        <v>0.44565972222222222</v>
      </c>
    </row>
    <row r="61" spans="1:6" x14ac:dyDescent="0.25">
      <c r="A61" s="86"/>
      <c r="B61" s="86">
        <v>302315</v>
      </c>
      <c r="C61" s="86">
        <v>16017</v>
      </c>
      <c r="D61" s="86" t="s">
        <v>429</v>
      </c>
      <c r="E61" s="1">
        <v>0.44565972222222222</v>
      </c>
      <c r="F61" s="1">
        <v>0.44575231481481481</v>
      </c>
    </row>
    <row r="62" spans="1:6" x14ac:dyDescent="0.25">
      <c r="A62" s="86"/>
      <c r="B62" s="86">
        <v>302315</v>
      </c>
      <c r="C62" s="86">
        <v>16012</v>
      </c>
      <c r="D62" s="86" t="s">
        <v>442</v>
      </c>
      <c r="E62" s="1">
        <v>0.44575231481481481</v>
      </c>
      <c r="F62" s="1">
        <v>0.44575231481481481</v>
      </c>
    </row>
    <row r="63" spans="1:6" x14ac:dyDescent="0.25">
      <c r="A63" s="86"/>
      <c r="B63" s="86">
        <v>302315</v>
      </c>
      <c r="C63" s="86">
        <v>16017</v>
      </c>
      <c r="D63" s="86" t="s">
        <v>429</v>
      </c>
      <c r="E63" s="1">
        <v>0.4488773148148148</v>
      </c>
      <c r="F63" s="1">
        <v>0.4488773148148148</v>
      </c>
    </row>
    <row r="64" spans="1:6" x14ac:dyDescent="0.25">
      <c r="A64" s="86"/>
      <c r="B64" s="86">
        <v>302315</v>
      </c>
      <c r="C64" s="86">
        <v>16012</v>
      </c>
      <c r="D64" s="86" t="s">
        <v>442</v>
      </c>
      <c r="E64" s="1">
        <v>0.44898148148148148</v>
      </c>
      <c r="F64" s="1">
        <v>0.4490277777777778</v>
      </c>
    </row>
    <row r="65" spans="1:6" x14ac:dyDescent="0.25">
      <c r="A65" s="86"/>
      <c r="B65" s="86">
        <v>302315</v>
      </c>
      <c r="C65" s="86">
        <v>16017</v>
      </c>
      <c r="D65" s="86" t="s">
        <v>429</v>
      </c>
      <c r="E65" s="1">
        <v>0.4490277777777778</v>
      </c>
      <c r="F65" s="1">
        <v>0.44905092592592594</v>
      </c>
    </row>
    <row r="66" spans="1:6" x14ac:dyDescent="0.25">
      <c r="A66" s="86"/>
      <c r="B66" s="86">
        <v>302315</v>
      </c>
      <c r="C66" s="86">
        <v>16012</v>
      </c>
      <c r="D66" s="86" t="s">
        <v>442</v>
      </c>
      <c r="E66" s="1">
        <v>0.44905092592592594</v>
      </c>
      <c r="F66" s="1">
        <v>0.44907407407407413</v>
      </c>
    </row>
    <row r="67" spans="1:6" x14ac:dyDescent="0.25">
      <c r="A67" s="86"/>
      <c r="B67" s="86">
        <v>302315</v>
      </c>
      <c r="C67" s="86">
        <v>16017</v>
      </c>
      <c r="D67" s="86" t="s">
        <v>429</v>
      </c>
      <c r="E67" s="1">
        <v>0.44907407407407413</v>
      </c>
      <c r="F67" s="1">
        <v>0.44920138888888889</v>
      </c>
    </row>
    <row r="68" spans="1:6" x14ac:dyDescent="0.25">
      <c r="A68" s="86"/>
      <c r="B68" s="86">
        <v>302315</v>
      </c>
      <c r="C68" s="86">
        <v>16012</v>
      </c>
      <c r="D68" s="86" t="s">
        <v>442</v>
      </c>
      <c r="E68" s="1">
        <v>0.44920138888888889</v>
      </c>
      <c r="F68" s="1">
        <v>0.44922453703703707</v>
      </c>
    </row>
    <row r="69" spans="1:6" x14ac:dyDescent="0.25">
      <c r="A69" s="86"/>
      <c r="B69" s="86">
        <v>302315</v>
      </c>
      <c r="C69" s="86">
        <v>16017</v>
      </c>
      <c r="D69" s="86" t="s">
        <v>429</v>
      </c>
      <c r="E69" s="1">
        <v>0.44922453703703707</v>
      </c>
      <c r="F69" s="1">
        <v>0.44922453703703707</v>
      </c>
    </row>
    <row r="70" spans="1:6" x14ac:dyDescent="0.25">
      <c r="A70" s="86"/>
      <c r="B70" s="86">
        <v>302315</v>
      </c>
      <c r="C70" s="86">
        <v>16012</v>
      </c>
      <c r="D70" s="86" t="s">
        <v>442</v>
      </c>
      <c r="E70" s="1">
        <v>0.4500231481481482</v>
      </c>
      <c r="F70" s="1">
        <v>0.45011574074074073</v>
      </c>
    </row>
    <row r="71" spans="1:6" x14ac:dyDescent="0.25">
      <c r="A71" s="86"/>
      <c r="B71" s="86">
        <v>302315</v>
      </c>
      <c r="C71" s="86">
        <v>16017</v>
      </c>
      <c r="D71" s="86" t="s">
        <v>429</v>
      </c>
      <c r="E71" s="1">
        <v>0.45011574074074073</v>
      </c>
      <c r="F71" s="1">
        <v>0.45011574074074073</v>
      </c>
    </row>
    <row r="72" spans="1:6" x14ac:dyDescent="0.25">
      <c r="A72" s="86"/>
      <c r="B72" s="86">
        <v>302315</v>
      </c>
      <c r="C72" s="86">
        <v>16012</v>
      </c>
      <c r="D72" s="86" t="s">
        <v>442</v>
      </c>
      <c r="E72" s="1">
        <v>0.45287037037037042</v>
      </c>
      <c r="F72" s="1">
        <v>0.45287037037037042</v>
      </c>
    </row>
    <row r="73" spans="1:6" x14ac:dyDescent="0.25">
      <c r="A73" s="86"/>
      <c r="B73" s="86">
        <v>302315</v>
      </c>
      <c r="C73" s="86">
        <v>16017</v>
      </c>
      <c r="D73" s="86" t="s">
        <v>429</v>
      </c>
      <c r="E73" s="1">
        <v>0.45496527777777779</v>
      </c>
      <c r="F73" s="1">
        <v>0.45496527777777779</v>
      </c>
    </row>
    <row r="74" spans="1:6" x14ac:dyDescent="0.25">
      <c r="A74" s="86"/>
      <c r="B74" s="86">
        <v>302315</v>
      </c>
      <c r="C74" s="86">
        <v>16012</v>
      </c>
      <c r="D74" s="86" t="s">
        <v>442</v>
      </c>
      <c r="E74" s="1">
        <v>0.45559027777777777</v>
      </c>
      <c r="F74" s="1">
        <v>0.45560185185185187</v>
      </c>
    </row>
    <row r="75" spans="1:6" x14ac:dyDescent="0.25">
      <c r="A75" s="86"/>
      <c r="B75" s="86">
        <v>302315</v>
      </c>
      <c r="C75" s="86">
        <v>16017</v>
      </c>
      <c r="D75" s="86" t="s">
        <v>429</v>
      </c>
      <c r="E75" s="1">
        <v>0.45560185185185187</v>
      </c>
      <c r="F75" s="1">
        <v>0.455625</v>
      </c>
    </row>
    <row r="76" spans="1:6" x14ac:dyDescent="0.25">
      <c r="A76" s="86"/>
      <c r="B76" s="86">
        <v>302315</v>
      </c>
      <c r="C76" s="86">
        <v>16012</v>
      </c>
      <c r="D76" s="86" t="s">
        <v>442</v>
      </c>
      <c r="E76" s="1">
        <v>0.455625</v>
      </c>
      <c r="F76" s="1">
        <v>0.455625</v>
      </c>
    </row>
    <row r="77" spans="1:6" x14ac:dyDescent="0.25">
      <c r="A77" s="86"/>
      <c r="B77" s="86">
        <v>302315</v>
      </c>
      <c r="C77" s="86">
        <v>15104</v>
      </c>
      <c r="D77" s="86" t="s">
        <v>26</v>
      </c>
      <c r="E77" s="1">
        <v>0.4558680555555556</v>
      </c>
      <c r="F77" s="1">
        <v>0.45606481481481481</v>
      </c>
    </row>
    <row r="78" spans="1:6" x14ac:dyDescent="0.25">
      <c r="A78" s="86"/>
      <c r="B78" s="86">
        <v>302315</v>
      </c>
      <c r="C78" s="86">
        <v>15103</v>
      </c>
      <c r="D78" s="86" t="s">
        <v>428</v>
      </c>
      <c r="E78" s="1">
        <v>0.45606481481481481</v>
      </c>
      <c r="F78" s="1">
        <v>0.45614583333333331</v>
      </c>
    </row>
    <row r="79" spans="1:6" x14ac:dyDescent="0.25">
      <c r="A79" s="86"/>
      <c r="B79" s="86">
        <v>302315</v>
      </c>
      <c r="C79" s="86">
        <v>15097</v>
      </c>
      <c r="D79" s="86" t="s">
        <v>443</v>
      </c>
      <c r="E79" s="1">
        <v>0.45614583333333331</v>
      </c>
      <c r="F79" s="1">
        <v>0.4562268518518518</v>
      </c>
    </row>
    <row r="80" spans="1:6" x14ac:dyDescent="0.25">
      <c r="A80" s="86"/>
      <c r="B80" s="86">
        <v>302315</v>
      </c>
      <c r="C80" s="86">
        <v>15077</v>
      </c>
      <c r="D80" s="86" t="s">
        <v>162</v>
      </c>
      <c r="E80" s="1">
        <v>0.4562268518518518</v>
      </c>
      <c r="F80" s="1">
        <v>0.45628472222222222</v>
      </c>
    </row>
    <row r="81" spans="1:6" x14ac:dyDescent="0.25">
      <c r="A81" s="86"/>
      <c r="B81" s="86">
        <v>302315</v>
      </c>
      <c r="C81" s="86">
        <v>15080</v>
      </c>
      <c r="D81" s="86" t="s">
        <v>161</v>
      </c>
      <c r="E81" s="1">
        <v>0.45628472222222222</v>
      </c>
      <c r="F81" s="1">
        <v>0.45634259259259258</v>
      </c>
    </row>
    <row r="82" spans="1:6" x14ac:dyDescent="0.25">
      <c r="A82" s="86"/>
      <c r="B82" s="86">
        <v>302315</v>
      </c>
      <c r="C82" s="86">
        <v>15081</v>
      </c>
      <c r="D82" s="86" t="s">
        <v>160</v>
      </c>
      <c r="E82" s="1">
        <v>0.45634259259259258</v>
      </c>
      <c r="F82" s="1">
        <v>0.45646990740740739</v>
      </c>
    </row>
    <row r="83" spans="1:6" x14ac:dyDescent="0.25">
      <c r="A83" s="86"/>
      <c r="B83" s="86">
        <v>302315</v>
      </c>
      <c r="C83" s="86">
        <v>15061</v>
      </c>
      <c r="D83" s="86" t="s">
        <v>444</v>
      </c>
      <c r="E83" s="1">
        <v>0.45646990740740739</v>
      </c>
      <c r="F83" s="1">
        <v>0.45651620370370366</v>
      </c>
    </row>
    <row r="84" spans="1:6" x14ac:dyDescent="0.25">
      <c r="A84" s="86"/>
      <c r="B84" s="86">
        <v>302315</v>
      </c>
      <c r="C84" s="86">
        <v>15050</v>
      </c>
      <c r="D84" s="86" t="s">
        <v>159</v>
      </c>
      <c r="E84" s="1">
        <v>0.45651620370370366</v>
      </c>
      <c r="F84" s="1">
        <v>0.45651620370370366</v>
      </c>
    </row>
    <row r="85" spans="1:6" x14ac:dyDescent="0.25">
      <c r="A85" s="86"/>
      <c r="B85" s="86">
        <v>302315</v>
      </c>
      <c r="C85" s="86">
        <v>15049</v>
      </c>
      <c r="D85" s="86" t="s">
        <v>158</v>
      </c>
      <c r="E85" s="1">
        <v>0.45658564814814812</v>
      </c>
      <c r="F85" s="1">
        <v>0.45665509259259257</v>
      </c>
    </row>
    <row r="86" spans="1:6" x14ac:dyDescent="0.25">
      <c r="A86" s="86"/>
      <c r="B86" s="86">
        <v>302315</v>
      </c>
      <c r="C86" s="86">
        <v>15047</v>
      </c>
      <c r="D86" s="86" t="s">
        <v>445</v>
      </c>
      <c r="E86" s="1">
        <v>0.45665509259259257</v>
      </c>
      <c r="F86" s="1">
        <v>0.45682870370370371</v>
      </c>
    </row>
    <row r="87" spans="1:6" x14ac:dyDescent="0.25">
      <c r="A87" s="86"/>
      <c r="B87" s="86">
        <v>302315</v>
      </c>
      <c r="C87" s="86">
        <v>15054</v>
      </c>
      <c r="D87" s="86" t="s">
        <v>166</v>
      </c>
      <c r="E87" s="1">
        <v>0.45682870370370371</v>
      </c>
      <c r="F87" s="1">
        <v>0.45696759259259262</v>
      </c>
    </row>
    <row r="88" spans="1:6" x14ac:dyDescent="0.25">
      <c r="A88" s="86"/>
      <c r="B88" s="86">
        <v>302315</v>
      </c>
      <c r="C88" s="86">
        <v>15005</v>
      </c>
      <c r="D88" s="86" t="s">
        <v>34</v>
      </c>
      <c r="E88" s="1">
        <v>0.45696759259259262</v>
      </c>
      <c r="F88" s="1">
        <v>0.45699074074074075</v>
      </c>
    </row>
    <row r="89" spans="1:6" x14ac:dyDescent="0.25">
      <c r="A89" s="86"/>
      <c r="B89" s="86">
        <v>302315</v>
      </c>
      <c r="C89" s="86">
        <v>15006</v>
      </c>
      <c r="D89" s="86" t="s">
        <v>446</v>
      </c>
      <c r="E89" s="1">
        <v>0.45699074074074075</v>
      </c>
      <c r="F89" s="1">
        <v>0.45699074074074075</v>
      </c>
    </row>
    <row r="90" spans="1:6" x14ac:dyDescent="0.25">
      <c r="A90" s="86"/>
      <c r="B90" s="86">
        <v>302315</v>
      </c>
      <c r="C90" s="86">
        <v>15007</v>
      </c>
      <c r="D90" s="86" t="s">
        <v>32</v>
      </c>
      <c r="E90" s="1">
        <v>0.4614583333333333</v>
      </c>
      <c r="F90" s="1">
        <v>0.46155092592592589</v>
      </c>
    </row>
    <row r="91" spans="1:6" x14ac:dyDescent="0.25">
      <c r="A91" s="86"/>
      <c r="B91" s="86">
        <v>302315</v>
      </c>
      <c r="C91" s="86">
        <v>15051</v>
      </c>
      <c r="D91" s="86" t="s">
        <v>167</v>
      </c>
      <c r="E91" s="1">
        <v>0.46155092592592589</v>
      </c>
      <c r="F91" s="1">
        <v>0.46158564814814818</v>
      </c>
    </row>
    <row r="92" spans="1:6" x14ac:dyDescent="0.25">
      <c r="A92" s="86"/>
      <c r="B92" s="86">
        <v>302315</v>
      </c>
      <c r="C92" s="86">
        <v>15011</v>
      </c>
      <c r="D92" s="86" t="s">
        <v>157</v>
      </c>
      <c r="E92" s="1">
        <v>0.46158564814814818</v>
      </c>
      <c r="F92" s="1">
        <v>0.4619907407407407</v>
      </c>
    </row>
    <row r="93" spans="1:6" x14ac:dyDescent="0.25">
      <c r="A93" s="86"/>
      <c r="B93" s="86">
        <v>302315</v>
      </c>
      <c r="C93" s="86">
        <v>15010</v>
      </c>
      <c r="D93" s="86" t="s">
        <v>447</v>
      </c>
      <c r="E93" s="1">
        <v>0.4619907407407407</v>
      </c>
      <c r="F93" s="1">
        <v>0.46201388888888889</v>
      </c>
    </row>
    <row r="94" spans="1:6" x14ac:dyDescent="0.25">
      <c r="A94" s="86"/>
      <c r="B94" s="86">
        <v>302315</v>
      </c>
      <c r="C94" s="86">
        <v>15011</v>
      </c>
      <c r="D94" s="86" t="s">
        <v>157</v>
      </c>
      <c r="E94" s="1">
        <v>0.46201388888888889</v>
      </c>
      <c r="F94" s="1">
        <v>0.46201388888888889</v>
      </c>
    </row>
    <row r="95" spans="1:6" x14ac:dyDescent="0.25">
      <c r="A95" s="86"/>
      <c r="B95" s="86">
        <v>302315</v>
      </c>
      <c r="C95" s="86">
        <v>15010</v>
      </c>
      <c r="D95" s="86" t="s">
        <v>447</v>
      </c>
      <c r="E95" s="1">
        <v>0.46228009259259256</v>
      </c>
      <c r="F95" s="1">
        <v>0.46228009259259256</v>
      </c>
    </row>
    <row r="96" spans="1:6" x14ac:dyDescent="0.25">
      <c r="A96" s="86"/>
    </row>
    <row r="97" spans="1:6" x14ac:dyDescent="0.25">
      <c r="A97" s="86"/>
    </row>
    <row r="98" spans="1:6" x14ac:dyDescent="0.25">
      <c r="A98" s="54">
        <v>42627</v>
      </c>
      <c r="B98" s="86">
        <v>302315</v>
      </c>
      <c r="C98" s="86">
        <v>15011</v>
      </c>
      <c r="D98" s="86" t="s">
        <v>157</v>
      </c>
      <c r="E98" s="1">
        <v>0.46435185185185185</v>
      </c>
      <c r="F98" s="1">
        <v>0.46435185185185185</v>
      </c>
    </row>
    <row r="99" spans="1:6" x14ac:dyDescent="0.25">
      <c r="A99" s="86"/>
      <c r="B99" s="86">
        <v>302315</v>
      </c>
      <c r="C99" s="86">
        <v>15051</v>
      </c>
      <c r="D99" s="86" t="s">
        <v>167</v>
      </c>
      <c r="E99" s="1">
        <v>0.46458333333333335</v>
      </c>
      <c r="F99" s="1">
        <v>0.46490740740740738</v>
      </c>
    </row>
    <row r="100" spans="1:6" x14ac:dyDescent="0.25">
      <c r="A100" s="86"/>
      <c r="B100" s="86">
        <v>302315</v>
      </c>
      <c r="C100" s="86">
        <v>15006</v>
      </c>
      <c r="D100" s="86" t="s">
        <v>446</v>
      </c>
      <c r="E100" s="1">
        <v>0.46490740740740738</v>
      </c>
      <c r="F100" s="1">
        <v>0.46498842592592587</v>
      </c>
    </row>
    <row r="101" spans="1:6" x14ac:dyDescent="0.25">
      <c r="A101" s="86"/>
      <c r="B101" s="86">
        <v>302315</v>
      </c>
      <c r="C101" s="86">
        <v>15005</v>
      </c>
      <c r="D101" s="86" t="s">
        <v>34</v>
      </c>
      <c r="E101" s="1">
        <v>0.46498842592592587</v>
      </c>
      <c r="F101" s="1">
        <v>0.46498842592592587</v>
      </c>
    </row>
    <row r="102" spans="1:6" x14ac:dyDescent="0.25">
      <c r="A102" s="86"/>
      <c r="B102" s="86">
        <v>302315</v>
      </c>
      <c r="C102" s="86">
        <v>15047</v>
      </c>
      <c r="D102" s="86" t="s">
        <v>445</v>
      </c>
      <c r="E102" s="1">
        <v>0.46517361111111111</v>
      </c>
      <c r="F102" s="1">
        <v>0.46527777777777773</v>
      </c>
    </row>
    <row r="103" spans="1:6" x14ac:dyDescent="0.25">
      <c r="A103" s="86"/>
      <c r="B103" s="86">
        <v>302315</v>
      </c>
      <c r="C103" s="86">
        <v>15049</v>
      </c>
      <c r="D103" s="86" t="s">
        <v>158</v>
      </c>
      <c r="E103" s="1">
        <v>0.46527777777777773</v>
      </c>
      <c r="F103" s="1">
        <v>0.46541666666666665</v>
      </c>
    </row>
    <row r="104" spans="1:6" x14ac:dyDescent="0.25">
      <c r="A104" s="86"/>
      <c r="B104" s="86">
        <v>302315</v>
      </c>
      <c r="C104" s="86">
        <v>15050</v>
      </c>
      <c r="D104" s="86" t="s">
        <v>159</v>
      </c>
      <c r="E104" s="1">
        <v>0.46541666666666665</v>
      </c>
      <c r="F104" s="1">
        <v>0.46541666666666665</v>
      </c>
    </row>
    <row r="105" spans="1:6" x14ac:dyDescent="0.25">
      <c r="A105" s="86"/>
      <c r="B105" s="86">
        <v>302315</v>
      </c>
      <c r="C105" s="86">
        <v>15061</v>
      </c>
      <c r="D105" s="86" t="s">
        <v>444</v>
      </c>
      <c r="E105" s="1">
        <v>0.46660879629629631</v>
      </c>
      <c r="F105" s="1">
        <v>0.46660879629629631</v>
      </c>
    </row>
    <row r="106" spans="1:6" x14ac:dyDescent="0.25">
      <c r="A106" s="86"/>
      <c r="B106" s="86">
        <v>302315</v>
      </c>
      <c r="C106" s="86">
        <v>15081</v>
      </c>
      <c r="D106" s="86" t="s">
        <v>160</v>
      </c>
      <c r="E106" s="1">
        <v>0.47016203703703702</v>
      </c>
      <c r="F106" s="1">
        <v>0.47016203703703702</v>
      </c>
    </row>
    <row r="107" spans="1:6" x14ac:dyDescent="0.25">
      <c r="A107" s="86"/>
      <c r="B107" s="86">
        <v>302315</v>
      </c>
      <c r="C107" s="86">
        <v>15095</v>
      </c>
      <c r="D107" s="86" t="s">
        <v>448</v>
      </c>
      <c r="E107" s="1">
        <v>0.47097222222222218</v>
      </c>
      <c r="F107" s="1">
        <v>0.47097222222222218</v>
      </c>
    </row>
    <row r="108" spans="1:6" x14ac:dyDescent="0.25">
      <c r="A108" s="86"/>
      <c r="B108" s="86">
        <v>302315</v>
      </c>
      <c r="C108" s="86">
        <v>20063</v>
      </c>
      <c r="D108" s="86" t="s">
        <v>163</v>
      </c>
      <c r="E108" s="1">
        <v>0.47165509259259258</v>
      </c>
      <c r="F108" s="1">
        <v>0.47165509259259258</v>
      </c>
    </row>
    <row r="109" spans="1:6" x14ac:dyDescent="0.25">
      <c r="A109" s="86"/>
      <c r="B109" s="86">
        <v>302315</v>
      </c>
      <c r="C109" s="86">
        <v>20037</v>
      </c>
      <c r="D109" s="86" t="s">
        <v>8</v>
      </c>
      <c r="E109" s="1">
        <v>0.47230324074074076</v>
      </c>
      <c r="F109" s="1">
        <v>0.47230324074074076</v>
      </c>
    </row>
    <row r="110" spans="1:6" x14ac:dyDescent="0.25">
      <c r="A110" s="86"/>
      <c r="B110" s="86">
        <v>302315</v>
      </c>
      <c r="C110" s="86">
        <v>20057</v>
      </c>
      <c r="D110" s="86" t="s">
        <v>449</v>
      </c>
      <c r="E110" s="1">
        <v>0.47387731481481482</v>
      </c>
      <c r="F110" s="1">
        <v>0.47387731481481482</v>
      </c>
    </row>
    <row r="111" spans="1:6" x14ac:dyDescent="0.25">
      <c r="A111" s="86"/>
    </row>
    <row r="112" spans="1:6" x14ac:dyDescent="0.25">
      <c r="A112" s="86"/>
    </row>
    <row r="113" spans="1:37" x14ac:dyDescent="0.25">
      <c r="A113" s="54">
        <v>42628</v>
      </c>
      <c r="B113" s="86">
        <v>302315</v>
      </c>
      <c r="C113" s="86">
        <v>20056</v>
      </c>
      <c r="D113" s="86" t="s">
        <v>9</v>
      </c>
      <c r="E113" s="1">
        <v>0.47328703703703701</v>
      </c>
      <c r="F113" s="1">
        <v>0.4732986111111111</v>
      </c>
    </row>
    <row r="114" spans="1:37" x14ac:dyDescent="0.25">
      <c r="A114" s="86"/>
      <c r="B114" s="86">
        <v>302315</v>
      </c>
      <c r="C114" s="86">
        <v>20057</v>
      </c>
      <c r="D114" s="86" t="s">
        <v>449</v>
      </c>
      <c r="E114" s="1">
        <v>0.4732986111111111</v>
      </c>
      <c r="F114" s="1">
        <v>0.47333333333333333</v>
      </c>
    </row>
    <row r="115" spans="1:37" x14ac:dyDescent="0.25">
      <c r="A115" s="86"/>
      <c r="B115" s="26">
        <v>302315</v>
      </c>
      <c r="C115" s="27">
        <v>20056</v>
      </c>
      <c r="D115" s="27" t="s">
        <v>9</v>
      </c>
      <c r="E115" s="28">
        <v>0.47333333333333333</v>
      </c>
      <c r="F115" s="29">
        <v>0.47349537037037037</v>
      </c>
      <c r="I115" s="2">
        <f>(F115-E115)*86400</f>
        <v>14.00000000000059</v>
      </c>
      <c r="J115" s="2">
        <f>L115*J116/L116</f>
        <v>17.322515212981685</v>
      </c>
      <c r="K115" s="2">
        <v>17.322515212981685</v>
      </c>
      <c r="L115" s="86">
        <v>17.079999999999998</v>
      </c>
      <c r="M115" s="38">
        <f t="shared" ref="M115:M121" si="0">L115/K115*0.0113636*60</f>
        <v>0.67227057600000228</v>
      </c>
      <c r="N115" s="3">
        <f>J115</f>
        <v>17.322515212981685</v>
      </c>
      <c r="O115" s="3">
        <v>17.322515212981685</v>
      </c>
      <c r="P115" s="4">
        <f>O115/60</f>
        <v>0.28870858688302808</v>
      </c>
      <c r="Q115" s="86">
        <f>L115</f>
        <v>17.079999999999998</v>
      </c>
      <c r="R115" s="4">
        <v>17.079999999999998</v>
      </c>
      <c r="S115" s="51">
        <v>1</v>
      </c>
      <c r="X115" s="86">
        <v>0.28870858688302808</v>
      </c>
      <c r="Y115" s="4">
        <v>17.079999999999998</v>
      </c>
      <c r="Z115" s="86">
        <v>0.67227057600000228</v>
      </c>
    </row>
    <row r="116" spans="1:37" x14ac:dyDescent="0.25">
      <c r="A116" s="86"/>
      <c r="B116" s="30">
        <v>302315</v>
      </c>
      <c r="C116" s="31">
        <v>20052</v>
      </c>
      <c r="D116" s="31" t="s">
        <v>7</v>
      </c>
      <c r="E116" s="32">
        <v>0.47349537037037037</v>
      </c>
      <c r="F116" s="33">
        <v>0.47349537037037037</v>
      </c>
      <c r="I116" s="2">
        <f t="shared" ref="I116:I121" si="1">(F116-E116)*86400</f>
        <v>0</v>
      </c>
      <c r="J116" s="2">
        <f>(E117-E116)*86400</f>
        <v>29.999999999999893</v>
      </c>
      <c r="K116" s="2">
        <v>29.999999999999893</v>
      </c>
      <c r="L116" s="86">
        <v>29.58</v>
      </c>
      <c r="M116" s="38">
        <f t="shared" si="0"/>
        <v>0.67227057600000228</v>
      </c>
      <c r="N116" s="3">
        <f t="shared" ref="N116:N121" si="2">N115+K116</f>
        <v>47.322515212981578</v>
      </c>
      <c r="O116" s="3">
        <v>47.322515212981578</v>
      </c>
      <c r="P116" s="4">
        <f t="shared" ref="P116:P121" si="3">O116/60</f>
        <v>0.78870858688302625</v>
      </c>
      <c r="Q116" s="86">
        <f t="shared" ref="Q116:Q121" si="4">Q115+L116</f>
        <v>46.66</v>
      </c>
      <c r="R116" s="4">
        <v>46.66</v>
      </c>
      <c r="S116" s="51">
        <v>2</v>
      </c>
      <c r="X116" s="86">
        <v>0.78870858688302625</v>
      </c>
      <c r="Y116" s="4">
        <v>46.66</v>
      </c>
      <c r="Z116" s="86">
        <v>0.67227057600000228</v>
      </c>
    </row>
    <row r="117" spans="1:37" x14ac:dyDescent="0.25">
      <c r="A117" s="86"/>
      <c r="B117" s="30">
        <v>302315</v>
      </c>
      <c r="C117" s="31">
        <v>20035</v>
      </c>
      <c r="D117" s="31" t="s">
        <v>8</v>
      </c>
      <c r="E117" s="32">
        <v>0.47384259259259259</v>
      </c>
      <c r="F117" s="33">
        <v>0.47408564814814813</v>
      </c>
      <c r="I117" s="2">
        <f t="shared" si="1"/>
        <v>20.999999999998487</v>
      </c>
      <c r="J117" s="2">
        <f>(E118-E117)*86400</f>
        <v>20.999999999998487</v>
      </c>
      <c r="K117" s="3">
        <v>20.999999999998487</v>
      </c>
      <c r="L117" s="86">
        <v>23.79</v>
      </c>
      <c r="M117" s="38">
        <f t="shared" si="0"/>
        <v>0.77240012571434136</v>
      </c>
      <c r="N117" s="3">
        <f t="shared" si="2"/>
        <v>68.322515212980065</v>
      </c>
      <c r="O117" s="3">
        <v>68.322515212980065</v>
      </c>
      <c r="P117" s="4">
        <f t="shared" si="3"/>
        <v>1.1387085868830011</v>
      </c>
      <c r="Q117" s="86">
        <f t="shared" si="4"/>
        <v>70.449999999999989</v>
      </c>
      <c r="R117" s="4">
        <v>70.449999999999989</v>
      </c>
      <c r="S117" s="51">
        <v>3</v>
      </c>
      <c r="X117" s="86">
        <v>1.1387085868830011</v>
      </c>
      <c r="Y117" s="4">
        <v>70.449999999999989</v>
      </c>
      <c r="Z117" s="86">
        <v>0.77240012571434136</v>
      </c>
    </row>
    <row r="118" spans="1:37" x14ac:dyDescent="0.25">
      <c r="A118" s="86"/>
      <c r="B118" s="30">
        <v>302315</v>
      </c>
      <c r="C118" s="31">
        <v>20037</v>
      </c>
      <c r="D118" s="31" t="s">
        <v>8</v>
      </c>
      <c r="E118" s="32">
        <v>0.47408564814814813</v>
      </c>
      <c r="F118" s="33">
        <v>0.47408564814814813</v>
      </c>
      <c r="I118" s="2">
        <f t="shared" si="1"/>
        <v>0</v>
      </c>
      <c r="J118" s="2">
        <f>(E119-E118)*86400</f>
        <v>77.999999999997812</v>
      </c>
      <c r="K118" s="3">
        <v>77.999999999997812</v>
      </c>
      <c r="L118" s="86">
        <v>23.79</v>
      </c>
      <c r="M118" s="38">
        <f t="shared" si="0"/>
        <v>0.20795388000000581</v>
      </c>
      <c r="N118" s="3">
        <f t="shared" si="2"/>
        <v>146.32251521297786</v>
      </c>
      <c r="O118" s="3">
        <v>146.32251521297786</v>
      </c>
      <c r="P118" s="4">
        <f t="shared" si="3"/>
        <v>2.4387085868829645</v>
      </c>
      <c r="Q118" s="86">
        <f t="shared" si="4"/>
        <v>94.239999999999981</v>
      </c>
      <c r="R118" s="4">
        <v>94.239999999999981</v>
      </c>
      <c r="S118" s="51">
        <v>4</v>
      </c>
      <c r="X118" s="86">
        <v>2.4387085868829645</v>
      </c>
      <c r="Y118" s="4">
        <v>94.239999999999981</v>
      </c>
      <c r="Z118" s="86">
        <v>0.20795388000000581</v>
      </c>
    </row>
    <row r="119" spans="1:37" x14ac:dyDescent="0.25">
      <c r="A119" s="86"/>
      <c r="B119" s="30">
        <v>302315</v>
      </c>
      <c r="C119" s="31">
        <v>20035</v>
      </c>
      <c r="D119" s="31" t="s">
        <v>8</v>
      </c>
      <c r="E119" s="32">
        <v>0.47498842592592588</v>
      </c>
      <c r="F119" s="33">
        <v>0.47506944444444449</v>
      </c>
      <c r="I119" s="2">
        <f t="shared" si="1"/>
        <v>7.0000000000074891</v>
      </c>
      <c r="J119" s="2">
        <f>(E120-E119)*86400</f>
        <v>7.0000000000074891</v>
      </c>
      <c r="K119" s="3">
        <v>7.0000000000074891</v>
      </c>
      <c r="L119" s="86">
        <v>29.58</v>
      </c>
      <c r="M119" s="38">
        <f t="shared" si="0"/>
        <v>2.8811596114254887</v>
      </c>
      <c r="N119" s="3">
        <f t="shared" si="2"/>
        <v>153.32251521298537</v>
      </c>
      <c r="O119" s="3">
        <v>153.32251521298537</v>
      </c>
      <c r="P119" s="4">
        <f t="shared" si="3"/>
        <v>2.555375253549756</v>
      </c>
      <c r="Q119" s="86">
        <f t="shared" si="4"/>
        <v>123.81999999999998</v>
      </c>
      <c r="R119" s="4">
        <v>123.81999999999998</v>
      </c>
      <c r="S119" s="51">
        <v>5</v>
      </c>
      <c r="X119" s="86">
        <v>2.555375253549756</v>
      </c>
      <c r="Y119" s="4">
        <v>123.81999999999998</v>
      </c>
      <c r="Z119" s="86">
        <v>2.8811596114254887</v>
      </c>
    </row>
    <row r="120" spans="1:37" x14ac:dyDescent="0.25">
      <c r="A120" s="86"/>
      <c r="B120" s="30">
        <v>302315</v>
      </c>
      <c r="C120" s="31">
        <v>20052</v>
      </c>
      <c r="D120" s="31" t="s">
        <v>7</v>
      </c>
      <c r="E120" s="32">
        <v>0.47506944444444449</v>
      </c>
      <c r="F120" s="33">
        <v>0.47506944444444449</v>
      </c>
      <c r="I120" s="2">
        <f t="shared" si="1"/>
        <v>0</v>
      </c>
      <c r="J120" s="2">
        <f>(E121-E120)*86400</f>
        <v>21.999999999995445</v>
      </c>
      <c r="K120" s="3">
        <v>21.999999999995445</v>
      </c>
      <c r="L120" s="86">
        <v>28.08</v>
      </c>
      <c r="M120" s="38">
        <f t="shared" si="0"/>
        <v>0.87024514909108919</v>
      </c>
      <c r="N120" s="3">
        <f t="shared" si="2"/>
        <v>175.32251521298082</v>
      </c>
      <c r="O120" s="3">
        <v>175.32251521298082</v>
      </c>
      <c r="P120" s="4">
        <f t="shared" si="3"/>
        <v>2.9220419202163468</v>
      </c>
      <c r="Q120" s="86">
        <f t="shared" si="4"/>
        <v>151.89999999999998</v>
      </c>
      <c r="R120" s="4">
        <v>151.89999999999998</v>
      </c>
      <c r="S120" s="51">
        <v>6</v>
      </c>
      <c r="X120" s="86">
        <v>2.9220419202163468</v>
      </c>
      <c r="Y120" s="4">
        <v>151.89999999999998</v>
      </c>
      <c r="Z120" s="86">
        <v>0.87024514909108919</v>
      </c>
    </row>
    <row r="121" spans="1:37" x14ac:dyDescent="0.25">
      <c r="A121" s="86"/>
      <c r="B121" s="30">
        <v>302315</v>
      </c>
      <c r="C121" s="31">
        <v>20056</v>
      </c>
      <c r="D121" s="31" t="s">
        <v>9</v>
      </c>
      <c r="E121" s="32">
        <v>0.47532407407407407</v>
      </c>
      <c r="F121" s="33">
        <v>0.47557870370370375</v>
      </c>
      <c r="I121" s="2">
        <f t="shared" si="1"/>
        <v>22.000000000005038</v>
      </c>
      <c r="J121" s="2">
        <f>L121*J120/L120</f>
        <v>8.6182336182318338</v>
      </c>
      <c r="K121" s="3">
        <v>8.6182336182318338</v>
      </c>
      <c r="L121" s="86">
        <v>11</v>
      </c>
      <c r="M121" s="38">
        <f t="shared" si="0"/>
        <v>0.87024514909108919</v>
      </c>
      <c r="N121" s="3">
        <f t="shared" si="2"/>
        <v>183.94074883121266</v>
      </c>
      <c r="O121" s="3">
        <v>183.94074883121266</v>
      </c>
      <c r="P121" s="4">
        <f t="shared" si="3"/>
        <v>3.0656791471868776</v>
      </c>
      <c r="Q121" s="86">
        <f t="shared" si="4"/>
        <v>162.89999999999998</v>
      </c>
      <c r="R121" s="4">
        <v>162.89999999999998</v>
      </c>
      <c r="X121" s="86">
        <v>3.0656791471868776</v>
      </c>
      <c r="Y121" s="4">
        <v>162.89999999999998</v>
      </c>
      <c r="Z121" s="86">
        <v>0.87024514909108919</v>
      </c>
      <c r="AC121" s="486"/>
      <c r="AD121" s="486"/>
      <c r="AE121" s="486"/>
      <c r="AF121" s="486"/>
      <c r="AG121" s="486"/>
      <c r="AH121" s="486"/>
      <c r="AI121" s="486"/>
      <c r="AJ121" s="486"/>
      <c r="AK121" s="486"/>
    </row>
    <row r="122" spans="1:37" x14ac:dyDescent="0.25">
      <c r="A122" s="86"/>
      <c r="B122" s="34">
        <v>302315</v>
      </c>
      <c r="C122" s="35">
        <v>20057</v>
      </c>
      <c r="D122" s="35" t="s">
        <v>449</v>
      </c>
      <c r="E122" s="36">
        <v>0.47557870370370375</v>
      </c>
      <c r="F122" s="37">
        <v>0.47557870370370375</v>
      </c>
      <c r="I122" s="2"/>
      <c r="J122" s="2"/>
      <c r="M122" s="38">
        <f>AVERAGE(M116:M120)</f>
        <v>1.0808058684461854</v>
      </c>
    </row>
    <row r="123" spans="1:37" x14ac:dyDescent="0.25">
      <c r="A123" s="86"/>
      <c r="B123" s="86">
        <v>302315</v>
      </c>
      <c r="C123" s="86">
        <v>20056</v>
      </c>
      <c r="D123" s="86" t="s">
        <v>9</v>
      </c>
      <c r="E123" s="1">
        <v>0.65484953703703697</v>
      </c>
      <c r="F123" s="1">
        <v>0.65486111111111112</v>
      </c>
    </row>
    <row r="124" spans="1:37" x14ac:dyDescent="0.25">
      <c r="A124" s="86"/>
      <c r="B124" s="86">
        <v>302315</v>
      </c>
      <c r="C124" s="86">
        <v>20057</v>
      </c>
      <c r="D124" s="86" t="s">
        <v>449</v>
      </c>
      <c r="E124" s="1">
        <v>0.65486111111111112</v>
      </c>
      <c r="F124" s="1">
        <v>0.6548842592592593</v>
      </c>
    </row>
    <row r="125" spans="1:37" x14ac:dyDescent="0.25">
      <c r="A125" s="86"/>
      <c r="B125" s="26">
        <v>302315</v>
      </c>
      <c r="C125" s="27">
        <v>20056</v>
      </c>
      <c r="D125" s="27" t="s">
        <v>9</v>
      </c>
      <c r="E125" s="28">
        <v>0.6548842592592593</v>
      </c>
      <c r="F125" s="29">
        <v>0.65493055555555557</v>
      </c>
      <c r="I125" s="2">
        <f>(F125-E125)*86400</f>
        <v>3.9999999999974278</v>
      </c>
      <c r="J125" s="2">
        <f>L125*J126/L126</f>
        <v>19.054766734277361</v>
      </c>
      <c r="K125" s="3">
        <v>19.054766734277361</v>
      </c>
      <c r="L125" s="86">
        <v>17.079999999999998</v>
      </c>
      <c r="M125" s="38">
        <f>L125/K125*0.0113636*60</f>
        <v>0.61115506909099104</v>
      </c>
      <c r="N125" s="3">
        <f>J125</f>
        <v>19.054766734277361</v>
      </c>
      <c r="O125" s="3">
        <v>19.054766734277361</v>
      </c>
      <c r="P125" s="4">
        <f>O125/60</f>
        <v>0.31757944557128936</v>
      </c>
      <c r="Q125" s="155">
        <f>L125</f>
        <v>17.079999999999998</v>
      </c>
      <c r="R125" s="4">
        <v>17.079999999999998</v>
      </c>
      <c r="S125" s="51">
        <v>1</v>
      </c>
      <c r="X125" s="86">
        <v>0.31757944557128936</v>
      </c>
      <c r="Y125" s="86">
        <v>17.079999999999998</v>
      </c>
      <c r="Z125" s="86">
        <v>0.61115506909099104</v>
      </c>
    </row>
    <row r="126" spans="1:37" x14ac:dyDescent="0.25">
      <c r="A126" s="86"/>
      <c r="B126" s="30">
        <v>302315</v>
      </c>
      <c r="C126" s="31">
        <v>20052</v>
      </c>
      <c r="D126" s="31" t="s">
        <v>7</v>
      </c>
      <c r="E126" s="32">
        <v>0.65493055555555557</v>
      </c>
      <c r="F126" s="33">
        <v>0.65493055555555557</v>
      </c>
      <c r="I126" s="2">
        <f>(F126-E126)*86400</f>
        <v>0</v>
      </c>
      <c r="J126" s="2">
        <f>(E127-E126)*86400</f>
        <v>32.999999999995566</v>
      </c>
      <c r="K126" s="3">
        <v>32.999999999995566</v>
      </c>
      <c r="L126" s="86">
        <v>29.58</v>
      </c>
      <c r="M126" s="38">
        <f t="shared" ref="M126:M143" si="5">L126/K126*0.0113636*60</f>
        <v>0.61115506909099115</v>
      </c>
      <c r="N126" s="3">
        <f>N125+K126</f>
        <v>52.054766734272931</v>
      </c>
      <c r="O126" s="3">
        <v>52.054766734272931</v>
      </c>
      <c r="P126" s="4">
        <f t="shared" ref="P126:P143" si="6">O126/60</f>
        <v>0.86757944557121547</v>
      </c>
      <c r="Q126" s="155">
        <f t="shared" ref="Q126:Q143" si="7">Q125+L126</f>
        <v>46.66</v>
      </c>
      <c r="R126" s="4">
        <v>46.66</v>
      </c>
      <c r="S126" s="51">
        <v>2</v>
      </c>
      <c r="X126" s="86">
        <v>0.86757944557121547</v>
      </c>
      <c r="Y126" s="86">
        <v>46.66</v>
      </c>
      <c r="Z126" s="86">
        <v>0.61115506909099115</v>
      </c>
    </row>
    <row r="127" spans="1:37" x14ac:dyDescent="0.25">
      <c r="A127" s="86"/>
      <c r="B127" s="30">
        <v>302315</v>
      </c>
      <c r="C127" s="31">
        <v>20035</v>
      </c>
      <c r="D127" s="31" t="s">
        <v>8</v>
      </c>
      <c r="E127" s="32">
        <v>0.65531249999999996</v>
      </c>
      <c r="F127" s="33">
        <v>0.65561342592592597</v>
      </c>
      <c r="I127" s="2">
        <f t="shared" ref="I127:I143" si="8">(F127-E127)*86400</f>
        <v>26.000000000007262</v>
      </c>
      <c r="J127" s="2">
        <f t="shared" ref="J127:J142" si="9">(E128-E127)*86400</f>
        <v>26.000000000007262</v>
      </c>
      <c r="K127" s="3">
        <v>26.000000000007262</v>
      </c>
      <c r="L127" s="86">
        <v>23.79</v>
      </c>
      <c r="M127" s="38">
        <f t="shared" si="5"/>
        <v>0.6238616399998258</v>
      </c>
      <c r="N127" s="3">
        <f t="shared" ref="N127:N143" si="10">N126+K127</f>
        <v>78.054766734280193</v>
      </c>
      <c r="O127" s="3">
        <v>78.054766734280193</v>
      </c>
      <c r="P127" s="4">
        <f t="shared" si="6"/>
        <v>1.3009127789046699</v>
      </c>
      <c r="Q127" s="155">
        <f t="shared" si="7"/>
        <v>70.449999999999989</v>
      </c>
      <c r="R127" s="4">
        <v>70.449999999999989</v>
      </c>
      <c r="S127" s="51">
        <v>3</v>
      </c>
      <c r="X127" s="86">
        <v>1.3009127789046699</v>
      </c>
      <c r="Y127" s="86">
        <v>70.449999999999989</v>
      </c>
      <c r="Z127" s="86">
        <v>0.6238616399998258</v>
      </c>
    </row>
    <row r="128" spans="1:37" x14ac:dyDescent="0.25">
      <c r="A128" s="86"/>
      <c r="B128" s="30">
        <v>302315</v>
      </c>
      <c r="C128" s="31">
        <v>20037</v>
      </c>
      <c r="D128" s="31" t="s">
        <v>8</v>
      </c>
      <c r="E128" s="32">
        <v>0.65561342592592597</v>
      </c>
      <c r="F128" s="33">
        <v>0.65561342592592597</v>
      </c>
      <c r="I128" s="2">
        <f t="shared" si="8"/>
        <v>0</v>
      </c>
      <c r="J128" s="2">
        <f t="shared" si="9"/>
        <v>15.999999999989711</v>
      </c>
      <c r="K128" s="3">
        <v>15.999999999989711</v>
      </c>
      <c r="L128" s="86">
        <v>35.17</v>
      </c>
      <c r="M128" s="38">
        <f t="shared" si="5"/>
        <v>1.4987167950009639</v>
      </c>
      <c r="N128" s="3">
        <f t="shared" si="10"/>
        <v>94.054766734269904</v>
      </c>
      <c r="O128" s="3">
        <v>94.054766734269904</v>
      </c>
      <c r="P128" s="4">
        <f t="shared" si="6"/>
        <v>1.5675794455711651</v>
      </c>
      <c r="Q128" s="155">
        <f t="shared" si="7"/>
        <v>105.61999999999999</v>
      </c>
      <c r="R128" s="4">
        <v>105.61999999999999</v>
      </c>
      <c r="S128" s="51">
        <v>4</v>
      </c>
      <c r="X128" s="86">
        <v>1.5675794455711651</v>
      </c>
      <c r="Y128" s="86">
        <v>105.61999999999999</v>
      </c>
      <c r="Z128" s="86">
        <v>1.4987167950009639</v>
      </c>
    </row>
    <row r="129" spans="1:37" x14ac:dyDescent="0.25">
      <c r="A129" s="86"/>
      <c r="B129" s="30">
        <v>302315</v>
      </c>
      <c r="C129" s="31">
        <v>20050</v>
      </c>
      <c r="D129" s="31" t="s">
        <v>12</v>
      </c>
      <c r="E129" s="32">
        <v>0.65579861111111104</v>
      </c>
      <c r="F129" s="33">
        <v>0.65584490740740742</v>
      </c>
      <c r="I129" s="2">
        <f t="shared" si="8"/>
        <v>4.0000000000070202</v>
      </c>
      <c r="J129" s="2">
        <f t="shared" si="9"/>
        <v>4.0000000000070202</v>
      </c>
      <c r="K129" s="3">
        <v>4.0000000000070202</v>
      </c>
      <c r="L129" s="86">
        <v>34.04</v>
      </c>
      <c r="M129" s="38">
        <f t="shared" si="5"/>
        <v>5.8022541599898165</v>
      </c>
      <c r="N129" s="3">
        <f t="shared" si="10"/>
        <v>98.054766734276924</v>
      </c>
      <c r="O129" s="3">
        <v>98.054766734276924</v>
      </c>
      <c r="P129" s="4">
        <f t="shared" si="6"/>
        <v>1.6342461122379488</v>
      </c>
      <c r="Q129" s="155">
        <f t="shared" si="7"/>
        <v>139.66</v>
      </c>
      <c r="R129" s="4">
        <v>139.66</v>
      </c>
      <c r="S129" s="51">
        <v>5</v>
      </c>
      <c r="X129" s="86">
        <v>1.6342461122379488</v>
      </c>
      <c r="Y129" s="86">
        <v>139.66</v>
      </c>
      <c r="Z129" s="86">
        <v>5.8022541599898165</v>
      </c>
    </row>
    <row r="130" spans="1:37" x14ac:dyDescent="0.25">
      <c r="A130" s="86"/>
      <c r="B130" s="30">
        <v>302315</v>
      </c>
      <c r="C130" s="31">
        <v>20027</v>
      </c>
      <c r="D130" s="31" t="s">
        <v>38</v>
      </c>
      <c r="E130" s="32">
        <v>0.65584490740740742</v>
      </c>
      <c r="F130" s="33">
        <v>0.65609953703703705</v>
      </c>
      <c r="I130" s="2">
        <f t="shared" si="8"/>
        <v>22.000000000000242</v>
      </c>
      <c r="J130" s="2">
        <f t="shared" si="9"/>
        <v>22.000000000000242</v>
      </c>
      <c r="K130" s="3">
        <v>22.000000000000242</v>
      </c>
      <c r="L130" s="86">
        <v>26.67</v>
      </c>
      <c r="M130" s="38">
        <f t="shared" si="5"/>
        <v>0.82654694181817279</v>
      </c>
      <c r="N130" s="3">
        <f t="shared" si="10"/>
        <v>120.05476673427717</v>
      </c>
      <c r="O130" s="3">
        <v>120.05476673427717</v>
      </c>
      <c r="P130" s="4">
        <f t="shared" si="6"/>
        <v>2.0009127789046195</v>
      </c>
      <c r="Q130" s="155">
        <f t="shared" si="7"/>
        <v>166.32999999999998</v>
      </c>
      <c r="R130" s="4">
        <v>166.32999999999998</v>
      </c>
      <c r="S130" s="51">
        <v>6</v>
      </c>
      <c r="X130" s="86">
        <v>2.0009127789046195</v>
      </c>
      <c r="Y130" s="86">
        <v>166.32999999999998</v>
      </c>
      <c r="Z130" s="86">
        <v>0.82654694181817279</v>
      </c>
    </row>
    <row r="131" spans="1:37" x14ac:dyDescent="0.25">
      <c r="A131" s="86"/>
      <c r="B131" s="30">
        <v>302315</v>
      </c>
      <c r="C131" s="31">
        <v>20025</v>
      </c>
      <c r="D131" s="31" t="s">
        <v>39</v>
      </c>
      <c r="E131" s="32">
        <v>0.65609953703703705</v>
      </c>
      <c r="F131" s="33">
        <v>0.65627314814814819</v>
      </c>
      <c r="I131" s="2">
        <f t="shared" si="8"/>
        <v>15.000000000002345</v>
      </c>
      <c r="J131" s="2">
        <f t="shared" si="9"/>
        <v>15.000000000002345</v>
      </c>
      <c r="K131" s="3">
        <v>15.000000000002345</v>
      </c>
      <c r="L131" s="86">
        <v>28.42</v>
      </c>
      <c r="M131" s="38">
        <f t="shared" si="5"/>
        <v>1.2918140479997979</v>
      </c>
      <c r="N131" s="3">
        <f t="shared" si="10"/>
        <v>135.0547667342795</v>
      </c>
      <c r="O131" s="3">
        <v>135.0547667342795</v>
      </c>
      <c r="P131" s="4">
        <f t="shared" si="6"/>
        <v>2.2509127789046581</v>
      </c>
      <c r="Q131" s="155">
        <f t="shared" si="7"/>
        <v>194.75</v>
      </c>
      <c r="R131" s="4">
        <v>194.75</v>
      </c>
      <c r="S131" s="51">
        <v>7</v>
      </c>
      <c r="X131" s="86">
        <v>2.2509127789046581</v>
      </c>
      <c r="Y131" s="86">
        <v>194.75</v>
      </c>
      <c r="Z131" s="86">
        <v>1.2918140479997979</v>
      </c>
    </row>
    <row r="132" spans="1:37" x14ac:dyDescent="0.25">
      <c r="A132" s="86"/>
      <c r="B132" s="30">
        <v>302315</v>
      </c>
      <c r="C132" s="31">
        <v>20015</v>
      </c>
      <c r="D132" s="31" t="s">
        <v>37</v>
      </c>
      <c r="E132" s="32">
        <v>0.65627314814814819</v>
      </c>
      <c r="F132" s="33">
        <v>0.65627314814814819</v>
      </c>
      <c r="I132" s="2">
        <f t="shared" si="8"/>
        <v>0</v>
      </c>
      <c r="J132" s="2">
        <f t="shared" si="9"/>
        <v>18.999999999999773</v>
      </c>
      <c r="K132" s="3">
        <v>18.999999999999773</v>
      </c>
      <c r="L132" s="86">
        <v>28.58</v>
      </c>
      <c r="M132" s="38">
        <f t="shared" si="5"/>
        <v>1.0255948042105385</v>
      </c>
      <c r="N132" s="3">
        <f t="shared" si="10"/>
        <v>154.05476673427927</v>
      </c>
      <c r="O132" s="3">
        <v>154.05476673427927</v>
      </c>
      <c r="P132" s="4">
        <f t="shared" si="6"/>
        <v>2.567579445571321</v>
      </c>
      <c r="Q132" s="155">
        <f t="shared" si="7"/>
        <v>223.32999999999998</v>
      </c>
      <c r="R132" s="4">
        <v>223.32999999999998</v>
      </c>
      <c r="S132" s="51">
        <v>8</v>
      </c>
      <c r="X132" s="86">
        <v>2.567579445571321</v>
      </c>
      <c r="Y132" s="86">
        <v>223.32999999999998</v>
      </c>
      <c r="Z132" s="86">
        <v>1.0255948042105385</v>
      </c>
    </row>
    <row r="133" spans="1:37" x14ac:dyDescent="0.25">
      <c r="A133" s="86"/>
      <c r="B133" s="30">
        <v>302315</v>
      </c>
      <c r="C133" s="31">
        <v>20013</v>
      </c>
      <c r="D133" s="31" t="s">
        <v>36</v>
      </c>
      <c r="E133" s="32">
        <v>0.65649305555555559</v>
      </c>
      <c r="F133" s="33">
        <v>0.65664351851851854</v>
      </c>
      <c r="I133" s="2">
        <f t="shared" si="8"/>
        <v>12.999999999998835</v>
      </c>
      <c r="J133" s="2">
        <f t="shared" si="9"/>
        <v>12.999999999998835</v>
      </c>
      <c r="K133" s="3">
        <v>12.999999999998835</v>
      </c>
      <c r="L133" s="86">
        <v>34.5</v>
      </c>
      <c r="M133" s="38">
        <f t="shared" si="5"/>
        <v>1.8094347692309314</v>
      </c>
      <c r="N133" s="3">
        <f t="shared" si="10"/>
        <v>167.0547667342781</v>
      </c>
      <c r="O133" s="3">
        <v>167.0547667342781</v>
      </c>
      <c r="P133" s="4">
        <f t="shared" si="6"/>
        <v>2.7842461122379683</v>
      </c>
      <c r="Q133" s="155">
        <f t="shared" si="7"/>
        <v>257.83</v>
      </c>
      <c r="R133" s="4">
        <v>257.83</v>
      </c>
      <c r="S133" s="51">
        <v>9</v>
      </c>
      <c r="X133" s="86">
        <v>2.7842461122379683</v>
      </c>
      <c r="Y133" s="86">
        <v>257.83</v>
      </c>
      <c r="Z133" s="86">
        <v>1.8094347692309314</v>
      </c>
    </row>
    <row r="134" spans="1:37" x14ac:dyDescent="0.25">
      <c r="A134" s="86"/>
      <c r="B134" s="30">
        <v>302315</v>
      </c>
      <c r="C134" s="31">
        <v>20001</v>
      </c>
      <c r="D134" s="31" t="s">
        <v>3</v>
      </c>
      <c r="E134" s="32">
        <v>0.65664351851851854</v>
      </c>
      <c r="F134" s="33">
        <v>0.65674768518518511</v>
      </c>
      <c r="I134" s="2">
        <f t="shared" si="8"/>
        <v>8.9999999999918145</v>
      </c>
      <c r="J134" s="2">
        <f t="shared" si="9"/>
        <v>8.9999999999918145</v>
      </c>
      <c r="K134" s="3">
        <v>8.9999999999918145</v>
      </c>
      <c r="L134" s="86">
        <v>22</v>
      </c>
      <c r="M134" s="38">
        <f t="shared" si="5"/>
        <v>1.6666613333348492</v>
      </c>
      <c r="N134" s="3">
        <f t="shared" si="10"/>
        <v>176.05476673426992</v>
      </c>
      <c r="O134" s="3">
        <v>176.05476673426992</v>
      </c>
      <c r="P134" s="4">
        <f t="shared" si="6"/>
        <v>2.9342461122378318</v>
      </c>
      <c r="Q134" s="155">
        <f t="shared" si="7"/>
        <v>279.83</v>
      </c>
      <c r="R134" s="4">
        <v>279.83</v>
      </c>
      <c r="S134" s="51">
        <v>10</v>
      </c>
      <c r="X134" s="86">
        <v>2.9342461122378318</v>
      </c>
      <c r="Y134" s="86">
        <v>279.83</v>
      </c>
      <c r="Z134" s="86">
        <v>1.6666613333348492</v>
      </c>
    </row>
    <row r="135" spans="1:37" x14ac:dyDescent="0.25">
      <c r="A135" s="86"/>
      <c r="B135" s="30">
        <v>302315</v>
      </c>
      <c r="C135" s="31">
        <v>20004</v>
      </c>
      <c r="D135" s="31" t="s">
        <v>2</v>
      </c>
      <c r="E135" s="32">
        <v>0.65674768518518511</v>
      </c>
      <c r="F135" s="33">
        <v>0.65681712962962957</v>
      </c>
      <c r="I135" s="2">
        <f t="shared" si="8"/>
        <v>6.0000000000009379</v>
      </c>
      <c r="J135" s="2">
        <f t="shared" si="9"/>
        <v>6.0000000000009379</v>
      </c>
      <c r="K135" s="3">
        <v>6.0000000000009379</v>
      </c>
      <c r="L135" s="86">
        <v>31.17</v>
      </c>
      <c r="M135" s="38">
        <f t="shared" si="5"/>
        <v>3.5420341199994465</v>
      </c>
      <c r="N135" s="3">
        <f t="shared" si="10"/>
        <v>182.05476673427086</v>
      </c>
      <c r="O135" s="3">
        <v>182.05476673427086</v>
      </c>
      <c r="P135" s="4">
        <f t="shared" si="6"/>
        <v>3.0342461122378475</v>
      </c>
      <c r="Q135" s="155">
        <f t="shared" si="7"/>
        <v>311</v>
      </c>
      <c r="R135" s="4">
        <v>311</v>
      </c>
      <c r="S135" s="51">
        <v>11</v>
      </c>
      <c r="X135" s="86">
        <v>3.0342461122378475</v>
      </c>
      <c r="Y135" s="86">
        <v>311</v>
      </c>
      <c r="Z135" s="86">
        <v>3.5420341199994465</v>
      </c>
    </row>
    <row r="136" spans="1:37" x14ac:dyDescent="0.25">
      <c r="A136" s="86"/>
      <c r="B136" s="30">
        <v>302315</v>
      </c>
      <c r="C136" s="31">
        <v>20010</v>
      </c>
      <c r="D136" s="31" t="s">
        <v>1</v>
      </c>
      <c r="E136" s="32">
        <v>0.65681712962962957</v>
      </c>
      <c r="F136" s="33">
        <v>0.65681712962962957</v>
      </c>
      <c r="I136" s="2">
        <f t="shared" si="8"/>
        <v>0</v>
      </c>
      <c r="J136" s="2">
        <f t="shared" si="9"/>
        <v>37.000000000002586</v>
      </c>
      <c r="K136" s="3">
        <v>37.000000000002586</v>
      </c>
      <c r="L136" s="86">
        <v>26.92</v>
      </c>
      <c r="M136" s="38">
        <f t="shared" si="5"/>
        <v>0.49606720864861392</v>
      </c>
      <c r="N136" s="3">
        <f t="shared" si="10"/>
        <v>219.05476673427344</v>
      </c>
      <c r="O136" s="3">
        <v>219.05476673427344</v>
      </c>
      <c r="P136" s="4">
        <f t="shared" si="6"/>
        <v>3.6509127789045572</v>
      </c>
      <c r="Q136" s="155">
        <f t="shared" si="7"/>
        <v>337.92</v>
      </c>
      <c r="R136" s="4">
        <v>337.92</v>
      </c>
      <c r="S136" s="51">
        <v>12</v>
      </c>
      <c r="X136" s="86">
        <v>3.6509127789045572</v>
      </c>
      <c r="Y136" s="86">
        <v>337.92</v>
      </c>
      <c r="Z136" s="86">
        <v>0.49606720864861392</v>
      </c>
    </row>
    <row r="137" spans="1:37" x14ac:dyDescent="0.25">
      <c r="A137" s="86"/>
      <c r="B137" s="30">
        <v>302315</v>
      </c>
      <c r="C137" s="31">
        <v>20021</v>
      </c>
      <c r="D137" s="31" t="s">
        <v>0</v>
      </c>
      <c r="E137" s="32">
        <v>0.65724537037037034</v>
      </c>
      <c r="F137" s="33">
        <v>0.65751157407407412</v>
      </c>
      <c r="I137" s="2">
        <f t="shared" si="8"/>
        <v>23.000000000006793</v>
      </c>
      <c r="J137" s="2">
        <f t="shared" si="9"/>
        <v>23.000000000006793</v>
      </c>
      <c r="K137" s="3">
        <v>23.000000000006793</v>
      </c>
      <c r="L137" s="86">
        <v>26.33</v>
      </c>
      <c r="M137" s="38">
        <f t="shared" si="5"/>
        <v>0.78053109913020413</v>
      </c>
      <c r="N137" s="3">
        <f t="shared" si="10"/>
        <v>242.05476673428024</v>
      </c>
      <c r="O137" s="3">
        <v>242.05476673428024</v>
      </c>
      <c r="P137" s="4">
        <f t="shared" si="6"/>
        <v>4.0342461122380042</v>
      </c>
      <c r="Q137" s="155">
        <f t="shared" si="7"/>
        <v>364.25</v>
      </c>
      <c r="R137" s="4">
        <v>364.25</v>
      </c>
      <c r="S137" s="51">
        <v>13</v>
      </c>
      <c r="X137" s="86">
        <v>4.0342461122380042</v>
      </c>
      <c r="Y137" s="86">
        <v>364.25</v>
      </c>
      <c r="Z137" s="86">
        <v>0.78053109913020413</v>
      </c>
    </row>
    <row r="138" spans="1:37" x14ac:dyDescent="0.25">
      <c r="A138" s="86"/>
      <c r="B138" s="30">
        <v>302315</v>
      </c>
      <c r="C138" s="31">
        <v>20017</v>
      </c>
      <c r="D138" s="31" t="s">
        <v>5</v>
      </c>
      <c r="E138" s="32">
        <v>0.65751157407407412</v>
      </c>
      <c r="F138" s="33">
        <v>0.65751157407407412</v>
      </c>
      <c r="I138" s="2">
        <f t="shared" si="8"/>
        <v>0</v>
      </c>
      <c r="J138" s="2">
        <f t="shared" si="9"/>
        <v>26.999999999994628</v>
      </c>
      <c r="K138" s="3">
        <v>26.999999999994628</v>
      </c>
      <c r="L138" s="86">
        <v>30.75</v>
      </c>
      <c r="M138" s="38">
        <f t="shared" si="5"/>
        <v>0.77651266666682117</v>
      </c>
      <c r="N138" s="3">
        <f t="shared" si="10"/>
        <v>269.05476673427484</v>
      </c>
      <c r="O138" s="3">
        <v>269.05476673427484</v>
      </c>
      <c r="P138" s="4">
        <f t="shared" si="6"/>
        <v>4.4842461122379138</v>
      </c>
      <c r="Q138" s="155">
        <f t="shared" si="7"/>
        <v>395</v>
      </c>
      <c r="R138" s="4">
        <v>395</v>
      </c>
      <c r="S138" s="51">
        <v>14</v>
      </c>
      <c r="X138" s="86">
        <v>4.4842461122379138</v>
      </c>
      <c r="Y138" s="86">
        <v>395</v>
      </c>
      <c r="Z138" s="86">
        <v>0.77651266666682117</v>
      </c>
    </row>
    <row r="139" spans="1:37" x14ac:dyDescent="0.25">
      <c r="A139" s="86"/>
      <c r="B139" s="30">
        <v>302315</v>
      </c>
      <c r="C139" s="31">
        <v>20030</v>
      </c>
      <c r="D139" s="31" t="s">
        <v>6</v>
      </c>
      <c r="E139" s="32">
        <v>0.65782407407407406</v>
      </c>
      <c r="F139" s="33">
        <v>0.65819444444444442</v>
      </c>
      <c r="I139" s="118">
        <f t="shared" si="8"/>
        <v>31.999999999998607</v>
      </c>
      <c r="J139" s="118">
        <f t="shared" si="9"/>
        <v>31.999999999998607</v>
      </c>
      <c r="K139" s="118">
        <v>33</v>
      </c>
      <c r="L139" s="117">
        <v>40.5</v>
      </c>
      <c r="M139" s="171">
        <f t="shared" si="5"/>
        <v>0.83677418181818175</v>
      </c>
      <c r="N139" s="118">
        <f t="shared" si="10"/>
        <v>302.05476673427484</v>
      </c>
      <c r="O139" s="118">
        <v>302</v>
      </c>
      <c r="P139" s="119">
        <f t="shared" si="6"/>
        <v>5.0333333333333332</v>
      </c>
      <c r="Q139" s="117">
        <f t="shared" si="7"/>
        <v>435.5</v>
      </c>
      <c r="R139" s="119">
        <v>435.5</v>
      </c>
      <c r="S139" s="51">
        <v>15</v>
      </c>
      <c r="X139" s="86">
        <v>5.0333333333333332</v>
      </c>
      <c r="Y139" s="86">
        <v>435.5</v>
      </c>
      <c r="Z139" s="86">
        <v>0.83677418181818175</v>
      </c>
    </row>
    <row r="140" spans="1:37" x14ac:dyDescent="0.25">
      <c r="A140" s="86"/>
      <c r="B140" s="30">
        <v>302315</v>
      </c>
      <c r="C140" s="31">
        <v>20052</v>
      </c>
      <c r="D140" s="31" t="s">
        <v>7</v>
      </c>
      <c r="E140" s="32">
        <v>0.65819444444444442</v>
      </c>
      <c r="F140" s="33">
        <v>0.65820601851851845</v>
      </c>
      <c r="I140" s="121">
        <f t="shared" si="8"/>
        <v>0.99999999999695888</v>
      </c>
      <c r="J140" s="83">
        <f t="shared" si="9"/>
        <v>0.99999999999695888</v>
      </c>
      <c r="K140" s="83"/>
      <c r="L140" s="81"/>
      <c r="M140" s="122"/>
      <c r="N140" s="83">
        <f t="shared" si="10"/>
        <v>302.05476673427484</v>
      </c>
      <c r="O140" s="83"/>
      <c r="P140" s="123"/>
      <c r="Q140" s="81">
        <f t="shared" si="7"/>
        <v>435.5</v>
      </c>
      <c r="R140" s="124"/>
      <c r="U140" s="86">
        <v>6</v>
      </c>
      <c r="V140" s="155">
        <v>52</v>
      </c>
      <c r="X140" s="86">
        <v>5.1833333333333336</v>
      </c>
      <c r="Y140" s="86">
        <v>465.08</v>
      </c>
      <c r="Z140" s="86">
        <v>2.2409019200000002</v>
      </c>
    </row>
    <row r="141" spans="1:37" x14ac:dyDescent="0.25">
      <c r="A141" s="86"/>
      <c r="B141" s="30">
        <v>302315</v>
      </c>
      <c r="C141" s="31">
        <v>20035</v>
      </c>
      <c r="D141" s="31" t="s">
        <v>8</v>
      </c>
      <c r="E141" s="32">
        <v>0.65820601851851845</v>
      </c>
      <c r="F141" s="33">
        <v>0.65831018518518525</v>
      </c>
      <c r="I141" s="118">
        <f t="shared" si="8"/>
        <v>9.0000000000109992</v>
      </c>
      <c r="J141" s="118">
        <f t="shared" si="9"/>
        <v>9.0000000000109992</v>
      </c>
      <c r="K141" s="118">
        <v>9</v>
      </c>
      <c r="L141" s="117">
        <v>29.58</v>
      </c>
      <c r="M141" s="171">
        <f>L141/K141*0.0113636*60</f>
        <v>2.2409019200000002</v>
      </c>
      <c r="N141" s="118">
        <f t="shared" si="10"/>
        <v>311.05476673427484</v>
      </c>
      <c r="O141" s="118">
        <v>311</v>
      </c>
      <c r="P141" s="119">
        <f t="shared" si="6"/>
        <v>5.1833333333333336</v>
      </c>
      <c r="Q141" s="117">
        <f t="shared" si="7"/>
        <v>465.08</v>
      </c>
      <c r="R141" s="119">
        <v>465.08</v>
      </c>
      <c r="S141" s="51">
        <v>16</v>
      </c>
      <c r="X141" s="86">
        <v>5.484246112237801</v>
      </c>
      <c r="Y141" s="86">
        <v>493.15999999999997</v>
      </c>
      <c r="Z141" s="86">
        <v>1.0636329600004006</v>
      </c>
    </row>
    <row r="142" spans="1:37" x14ac:dyDescent="0.25">
      <c r="A142" s="86"/>
      <c r="B142" s="30">
        <v>302315</v>
      </c>
      <c r="C142" s="31">
        <v>20052</v>
      </c>
      <c r="D142" s="31" t="s">
        <v>7</v>
      </c>
      <c r="E142" s="32">
        <v>0.65831018518518525</v>
      </c>
      <c r="F142" s="33">
        <v>0.65831018518518525</v>
      </c>
      <c r="I142" s="2">
        <f t="shared" si="8"/>
        <v>0</v>
      </c>
      <c r="J142" s="2">
        <f t="shared" si="9"/>
        <v>17.999999999993221</v>
      </c>
      <c r="K142" s="3">
        <v>17.999999999993221</v>
      </c>
      <c r="L142" s="86">
        <v>28.08</v>
      </c>
      <c r="M142" s="38">
        <f t="shared" si="5"/>
        <v>1.0636329600004006</v>
      </c>
      <c r="N142" s="3">
        <f t="shared" si="10"/>
        <v>329.05476673426807</v>
      </c>
      <c r="O142" s="3">
        <v>329.05476673426807</v>
      </c>
      <c r="P142" s="4">
        <f t="shared" si="6"/>
        <v>5.484246112237801</v>
      </c>
      <c r="Q142" s="155">
        <f t="shared" si="7"/>
        <v>493.15999999999997</v>
      </c>
      <c r="R142" s="4">
        <v>493.15999999999997</v>
      </c>
      <c r="S142" s="51">
        <v>17</v>
      </c>
      <c r="X142" s="86">
        <v>5.6017674797591237</v>
      </c>
      <c r="Y142" s="86">
        <v>504.15999999999997</v>
      </c>
      <c r="Z142" s="86">
        <v>1.0636329600004006</v>
      </c>
      <c r="AC142" s="483">
        <v>302315</v>
      </c>
      <c r="AD142" s="483">
        <v>20057</v>
      </c>
      <c r="AE142" s="485">
        <v>42628</v>
      </c>
      <c r="AF142" s="483">
        <v>1</v>
      </c>
      <c r="AG142" s="483">
        <v>504.16</v>
      </c>
      <c r="AH142" s="381">
        <v>0.6548842592592593</v>
      </c>
      <c r="AI142" s="483" t="s">
        <v>833</v>
      </c>
      <c r="AJ142" s="483">
        <v>1.6056049999999999</v>
      </c>
      <c r="AK142" s="381">
        <v>0.6585185185185185</v>
      </c>
    </row>
    <row r="143" spans="1:37" x14ac:dyDescent="0.25">
      <c r="A143" s="86"/>
      <c r="B143" s="30">
        <v>302315</v>
      </c>
      <c r="C143" s="31">
        <v>20056</v>
      </c>
      <c r="D143" s="31" t="s">
        <v>9</v>
      </c>
      <c r="E143" s="32">
        <v>0.6585185185185185</v>
      </c>
      <c r="F143" s="33">
        <v>0.65869212962962964</v>
      </c>
      <c r="I143" s="2">
        <f t="shared" si="8"/>
        <v>15.000000000002345</v>
      </c>
      <c r="J143" s="2">
        <f>L143*J142/L142</f>
        <v>7.0512820512793954</v>
      </c>
      <c r="K143" s="3">
        <v>7.0512820512793954</v>
      </c>
      <c r="L143" s="86">
        <v>11</v>
      </c>
      <c r="M143" s="38">
        <f t="shared" si="5"/>
        <v>1.0636329600004006</v>
      </c>
      <c r="N143" s="3">
        <f t="shared" si="10"/>
        <v>336.10604878554744</v>
      </c>
      <c r="O143" s="3">
        <v>336.10604878554744</v>
      </c>
      <c r="P143" s="4">
        <f t="shared" si="6"/>
        <v>5.6017674797591237</v>
      </c>
      <c r="Q143" s="155">
        <f t="shared" si="7"/>
        <v>504.15999999999997</v>
      </c>
      <c r="R143" s="4">
        <v>504.15999999999997</v>
      </c>
    </row>
    <row r="144" spans="1:37" x14ac:dyDescent="0.25">
      <c r="A144" s="86"/>
      <c r="B144" s="34">
        <v>302315</v>
      </c>
      <c r="C144" s="35">
        <v>20057</v>
      </c>
      <c r="D144" s="35" t="s">
        <v>449</v>
      </c>
      <c r="E144" s="36">
        <v>0.65869212962962964</v>
      </c>
      <c r="F144" s="37">
        <v>0.65869212962962964</v>
      </c>
      <c r="I144" s="2"/>
      <c r="J144" s="2"/>
      <c r="M144" s="38">
        <f>AVERAGE(M126:M142)</f>
        <v>1.5557808573087222</v>
      </c>
    </row>
    <row r="145" spans="1:10" x14ac:dyDescent="0.25">
      <c r="A145" s="86"/>
    </row>
    <row r="146" spans="1:10" x14ac:dyDescent="0.25">
      <c r="A146" s="86"/>
    </row>
    <row r="147" spans="1:10" x14ac:dyDescent="0.25">
      <c r="A147" s="54">
        <v>42629</v>
      </c>
      <c r="B147" s="204">
        <v>302315</v>
      </c>
      <c r="C147" s="205">
        <v>20056</v>
      </c>
      <c r="D147" s="205" t="s">
        <v>9</v>
      </c>
      <c r="E147" s="206">
        <v>0.24888888888888891</v>
      </c>
      <c r="F147" s="207">
        <v>0.24890046296296298</v>
      </c>
      <c r="I147" s="2">
        <f>(F147-E147)*86400</f>
        <v>0.99999999999935696</v>
      </c>
      <c r="J147" s="2">
        <f>(E148-E147)*86400</f>
        <v>0.99999999999935696</v>
      </c>
    </row>
    <row r="148" spans="1:10" x14ac:dyDescent="0.25">
      <c r="A148" s="86"/>
      <c r="B148" s="212">
        <v>302315</v>
      </c>
      <c r="C148" s="213">
        <v>20057</v>
      </c>
      <c r="D148" s="213" t="s">
        <v>449</v>
      </c>
      <c r="E148" s="214">
        <v>0.24890046296296298</v>
      </c>
      <c r="F148" s="215">
        <v>0.24890046296296298</v>
      </c>
      <c r="I148" s="2">
        <f t="shared" ref="I148:I156" si="11">(F148-E148)*86400</f>
        <v>0</v>
      </c>
      <c r="J148" s="2">
        <f t="shared" ref="J148:J156" si="12">(E149-E148)*86400</f>
        <v>11.999999999999478</v>
      </c>
    </row>
    <row r="149" spans="1:10" x14ac:dyDescent="0.25">
      <c r="A149" s="86"/>
      <c r="B149" s="204">
        <v>302315</v>
      </c>
      <c r="C149" s="205">
        <v>20056</v>
      </c>
      <c r="D149" s="205" t="s">
        <v>9</v>
      </c>
      <c r="E149" s="206">
        <v>0.24903935185185186</v>
      </c>
      <c r="F149" s="207">
        <v>0.24905092592592593</v>
      </c>
      <c r="I149" s="2">
        <f t="shared" si="11"/>
        <v>0.99999999999935696</v>
      </c>
      <c r="J149" s="2">
        <f t="shared" si="12"/>
        <v>0.99999999999935696</v>
      </c>
    </row>
    <row r="150" spans="1:10" x14ac:dyDescent="0.25">
      <c r="A150" s="86"/>
      <c r="B150" s="212">
        <v>302315</v>
      </c>
      <c r="C150" s="213">
        <v>20057</v>
      </c>
      <c r="D150" s="213" t="s">
        <v>449</v>
      </c>
      <c r="E150" s="214">
        <v>0.24905092592592593</v>
      </c>
      <c r="F150" s="215">
        <v>0.24916666666666668</v>
      </c>
      <c r="I150" s="2">
        <f t="shared" si="11"/>
        <v>10.000000000000764</v>
      </c>
      <c r="J150" s="2">
        <f t="shared" si="12"/>
        <v>10.000000000000764</v>
      </c>
    </row>
    <row r="151" spans="1:10" x14ac:dyDescent="0.25">
      <c r="A151" s="86"/>
      <c r="B151" s="10">
        <v>302315</v>
      </c>
      <c r="C151" s="11">
        <v>20056</v>
      </c>
      <c r="D151" s="11" t="s">
        <v>9</v>
      </c>
      <c r="E151" s="12">
        <v>0.24916666666666668</v>
      </c>
      <c r="F151" s="13">
        <v>0.24922453703703704</v>
      </c>
      <c r="I151" s="254">
        <f t="shared" si="11"/>
        <v>4.9999999999991829</v>
      </c>
      <c r="J151" s="254">
        <f t="shared" si="12"/>
        <v>4.9999999999991829</v>
      </c>
    </row>
    <row r="152" spans="1:10" x14ac:dyDescent="0.25">
      <c r="A152" s="86"/>
      <c r="B152" s="18">
        <v>302315</v>
      </c>
      <c r="C152" s="19">
        <v>20057</v>
      </c>
      <c r="D152" s="19" t="s">
        <v>449</v>
      </c>
      <c r="E152" s="20">
        <v>0.24922453703703704</v>
      </c>
      <c r="F152" s="21">
        <v>0.24930555555555556</v>
      </c>
      <c r="I152" s="2">
        <f t="shared" si="11"/>
        <v>7.0000000000002949</v>
      </c>
      <c r="J152" s="2">
        <f t="shared" si="12"/>
        <v>7.0000000000002949</v>
      </c>
    </row>
    <row r="153" spans="1:10" x14ac:dyDescent="0.25">
      <c r="A153" s="86"/>
      <c r="B153" s="10">
        <v>302315</v>
      </c>
      <c r="C153" s="11">
        <v>20056</v>
      </c>
      <c r="D153" s="11" t="s">
        <v>9</v>
      </c>
      <c r="E153" s="12">
        <v>0.24930555555555556</v>
      </c>
      <c r="F153" s="13">
        <v>0.24935185185185185</v>
      </c>
      <c r="I153" s="254">
        <f t="shared" si="11"/>
        <v>3.9999999999998259</v>
      </c>
      <c r="J153" s="254">
        <f t="shared" si="12"/>
        <v>3.9999999999998259</v>
      </c>
    </row>
    <row r="154" spans="1:10" x14ac:dyDescent="0.25">
      <c r="A154" s="86"/>
      <c r="B154" s="18">
        <v>302315</v>
      </c>
      <c r="C154" s="19">
        <v>20057</v>
      </c>
      <c r="D154" s="19" t="s">
        <v>449</v>
      </c>
      <c r="E154" s="20">
        <v>0.24935185185185185</v>
      </c>
      <c r="F154" s="21">
        <v>0.24939814814814812</v>
      </c>
      <c r="I154" s="2">
        <f t="shared" si="11"/>
        <v>3.9999999999974278</v>
      </c>
      <c r="J154" s="2">
        <f t="shared" si="12"/>
        <v>3.9999999999974278</v>
      </c>
    </row>
    <row r="155" spans="1:10" x14ac:dyDescent="0.25">
      <c r="A155" s="86"/>
      <c r="B155" s="10">
        <v>302315</v>
      </c>
      <c r="C155" s="11">
        <v>20056</v>
      </c>
      <c r="D155" s="11" t="s">
        <v>9</v>
      </c>
      <c r="E155" s="12">
        <v>0.24939814814814812</v>
      </c>
      <c r="F155" s="13">
        <v>0.24944444444444444</v>
      </c>
      <c r="I155" s="254">
        <f t="shared" si="11"/>
        <v>4.000000000002224</v>
      </c>
      <c r="J155" s="254">
        <f t="shared" si="12"/>
        <v>4.000000000002224</v>
      </c>
    </row>
    <row r="156" spans="1:10" x14ac:dyDescent="0.25">
      <c r="A156" s="86"/>
      <c r="B156" s="18">
        <v>302315</v>
      </c>
      <c r="C156" s="19">
        <v>20057</v>
      </c>
      <c r="D156" s="19" t="s">
        <v>449</v>
      </c>
      <c r="E156" s="20">
        <v>0.24944444444444444</v>
      </c>
      <c r="F156" s="21">
        <v>0.24944444444444444</v>
      </c>
      <c r="I156" s="2">
        <f t="shared" si="11"/>
        <v>0</v>
      </c>
      <c r="J156" s="2">
        <f t="shared" si="12"/>
        <v>16019.000000000002</v>
      </c>
    </row>
    <row r="157" spans="1:10" x14ac:dyDescent="0.25">
      <c r="A157" s="86"/>
      <c r="B157" s="86">
        <v>302315</v>
      </c>
      <c r="C157" s="86">
        <v>20056</v>
      </c>
      <c r="D157" s="86" t="s">
        <v>9</v>
      </c>
      <c r="E157" s="1">
        <v>0.43484953703703705</v>
      </c>
      <c r="F157" s="1">
        <v>0.43490740740740735</v>
      </c>
    </row>
    <row r="158" spans="1:10" x14ac:dyDescent="0.25">
      <c r="A158" s="86"/>
      <c r="B158" s="86">
        <v>302315</v>
      </c>
      <c r="C158" s="86">
        <v>20052</v>
      </c>
      <c r="D158" s="86" t="s">
        <v>7</v>
      </c>
      <c r="E158" s="1">
        <v>0.43490740740740735</v>
      </c>
      <c r="F158" s="1">
        <v>0.43502314814814813</v>
      </c>
    </row>
    <row r="159" spans="1:10" x14ac:dyDescent="0.25">
      <c r="A159" s="86"/>
      <c r="B159" s="86">
        <v>302315</v>
      </c>
      <c r="C159" s="86">
        <v>20035</v>
      </c>
      <c r="D159" s="86" t="s">
        <v>8</v>
      </c>
      <c r="E159" s="1">
        <v>0.43502314814814813</v>
      </c>
      <c r="F159" s="1">
        <v>0.43510416666666668</v>
      </c>
    </row>
    <row r="160" spans="1:10" x14ac:dyDescent="0.25">
      <c r="A160" s="86"/>
      <c r="B160" s="86">
        <v>302315</v>
      </c>
      <c r="C160" s="86">
        <v>20028</v>
      </c>
      <c r="D160" s="86" t="s">
        <v>165</v>
      </c>
      <c r="E160" s="1">
        <v>0.43510416666666668</v>
      </c>
      <c r="F160" s="1">
        <v>0.43510416666666668</v>
      </c>
    </row>
    <row r="161" spans="1:6" x14ac:dyDescent="0.25">
      <c r="A161" s="86"/>
      <c r="B161" s="86">
        <v>302315</v>
      </c>
      <c r="C161" s="86">
        <v>20030</v>
      </c>
      <c r="D161" s="86" t="s">
        <v>6</v>
      </c>
      <c r="E161" s="1">
        <v>0.43646990740740743</v>
      </c>
      <c r="F161" s="1">
        <v>0.43646990740740743</v>
      </c>
    </row>
    <row r="162" spans="1:6" x14ac:dyDescent="0.25">
      <c r="A162" s="86"/>
      <c r="B162" s="86">
        <v>302315</v>
      </c>
      <c r="C162" s="86">
        <v>20017</v>
      </c>
      <c r="D162" s="86" t="s">
        <v>5</v>
      </c>
      <c r="E162" s="1">
        <v>0.43656249999999996</v>
      </c>
      <c r="F162" s="1">
        <v>0.43663194444444442</v>
      </c>
    </row>
    <row r="163" spans="1:6" x14ac:dyDescent="0.25">
      <c r="A163" s="86"/>
      <c r="B163" s="86">
        <v>302315</v>
      </c>
      <c r="C163" s="86">
        <v>20021</v>
      </c>
      <c r="D163" s="86" t="s">
        <v>0</v>
      </c>
      <c r="E163" s="1">
        <v>0.43663194444444442</v>
      </c>
      <c r="F163" s="1">
        <v>0.43667824074074074</v>
      </c>
    </row>
    <row r="164" spans="1:6" x14ac:dyDescent="0.25">
      <c r="A164" s="86"/>
      <c r="B164" s="86">
        <v>302315</v>
      </c>
      <c r="C164" s="86">
        <v>20010</v>
      </c>
      <c r="D164" s="86" t="s">
        <v>1</v>
      </c>
      <c r="E164" s="1">
        <v>0.43667824074074074</v>
      </c>
      <c r="F164" s="1">
        <v>0.43679398148148146</v>
      </c>
    </row>
    <row r="165" spans="1:6" x14ac:dyDescent="0.25">
      <c r="A165" s="86"/>
      <c r="B165" s="86">
        <v>302315</v>
      </c>
      <c r="C165" s="86">
        <v>20011</v>
      </c>
      <c r="D165" s="86" t="s">
        <v>40</v>
      </c>
      <c r="E165" s="1">
        <v>0.43679398148148146</v>
      </c>
      <c r="F165" s="1">
        <v>0.43707175925925923</v>
      </c>
    </row>
    <row r="166" spans="1:6" x14ac:dyDescent="0.25">
      <c r="A166" s="86"/>
      <c r="B166" s="86">
        <v>302315</v>
      </c>
      <c r="C166" s="86">
        <v>20004</v>
      </c>
      <c r="D166" s="86" t="s">
        <v>2</v>
      </c>
      <c r="E166" s="1">
        <v>0.43707175925925923</v>
      </c>
      <c r="F166" s="1">
        <v>0.43714120370370368</v>
      </c>
    </row>
    <row r="167" spans="1:6" x14ac:dyDescent="0.25">
      <c r="A167" s="86"/>
      <c r="B167" s="86">
        <v>302315</v>
      </c>
      <c r="C167" s="86">
        <v>20010</v>
      </c>
      <c r="D167" s="86" t="s">
        <v>1</v>
      </c>
      <c r="E167" s="1">
        <v>0.43714120370370368</v>
      </c>
      <c r="F167" s="1">
        <v>0.43714120370370368</v>
      </c>
    </row>
    <row r="168" spans="1:6" x14ac:dyDescent="0.25">
      <c r="A168" s="86"/>
      <c r="B168" s="86">
        <v>302315</v>
      </c>
      <c r="C168" s="86">
        <v>20004</v>
      </c>
      <c r="D168" s="86" t="s">
        <v>2</v>
      </c>
      <c r="E168" s="1">
        <v>0.4884722222222222</v>
      </c>
      <c r="F168" s="1">
        <v>0.4884722222222222</v>
      </c>
    </row>
  </sheetData>
  <mergeCells count="5">
    <mergeCell ref="A1:H1"/>
    <mergeCell ref="I1:K1"/>
    <mergeCell ref="N1:P1"/>
    <mergeCell ref="Q1:R1"/>
    <mergeCell ref="X1:Z1"/>
  </mergeCells>
  <pageMargins left="0.7" right="0.7" top="0.75" bottom="0.75" header="0.3" footer="0.3"/>
  <pageSetup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30"/>
  <sheetViews>
    <sheetView zoomScale="70" zoomScaleNormal="70" workbookViewId="0">
      <pane ySplit="3" topLeftCell="A4" activePane="bottomLeft" state="frozen"/>
      <selection pane="bottomLeft" activeCell="AB4" sqref="AB4:AD4"/>
    </sheetView>
  </sheetViews>
  <sheetFormatPr defaultColWidth="9" defaultRowHeight="15" x14ac:dyDescent="0.25"/>
  <cols>
    <col min="1" max="1" width="3" style="264" bestFit="1" customWidth="1"/>
    <col min="2" max="2" width="10.42578125" style="264" bestFit="1" customWidth="1"/>
    <col min="3" max="3" width="5.140625" style="40" bestFit="1" customWidth="1"/>
    <col min="4" max="4" width="13" style="264" bestFit="1" customWidth="1"/>
    <col min="5" max="5" width="14.140625" style="264" bestFit="1" customWidth="1"/>
    <col min="6" max="6" width="10.85546875" style="264" bestFit="1" customWidth="1"/>
    <col min="7" max="7" width="14.28515625" style="264" bestFit="1" customWidth="1"/>
    <col min="8" max="8" width="17.28515625" style="38" bestFit="1" customWidth="1"/>
    <col min="9" max="9" width="24.140625" style="38" bestFit="1" customWidth="1"/>
    <col min="10" max="10" width="4.85546875" style="264" bestFit="1" customWidth="1"/>
    <col min="11" max="11" width="14.5703125" style="264" bestFit="1" customWidth="1"/>
    <col min="12" max="12" width="16.42578125" style="264" bestFit="1" customWidth="1"/>
    <col min="13" max="13" width="14.28515625" style="264" bestFit="1" customWidth="1"/>
    <col min="14" max="15" width="4.85546875" style="264" customWidth="1"/>
    <col min="16" max="16" width="5.42578125" style="264" bestFit="1" customWidth="1"/>
    <col min="17" max="17" width="10.5703125" style="264" bestFit="1" customWidth="1"/>
    <col min="18" max="18" width="10.42578125" style="264" bestFit="1" customWidth="1"/>
    <col min="19" max="20" width="5.42578125" style="3" bestFit="1" customWidth="1"/>
    <col min="21" max="21" width="5.7109375" style="264" bestFit="1" customWidth="1"/>
    <col min="22" max="22" width="5" style="264" bestFit="1" customWidth="1"/>
    <col min="23" max="23" width="6.42578125" style="264" bestFit="1" customWidth="1"/>
    <col min="24" max="24" width="5.140625" style="3" bestFit="1" customWidth="1"/>
    <col min="25" max="25" width="5.140625" style="264" bestFit="1" customWidth="1"/>
    <col min="26" max="26" width="5.7109375" style="264" bestFit="1" customWidth="1"/>
    <col min="27" max="27" width="5" style="264" bestFit="1" customWidth="1"/>
    <col min="28" max="28" width="4.42578125" style="3" bestFit="1" customWidth="1"/>
    <col min="29" max="29" width="4.140625" style="264" bestFit="1" customWidth="1"/>
    <col min="30" max="30" width="5.7109375" style="264" bestFit="1" customWidth="1"/>
    <col min="31" max="31" width="5" style="264" bestFit="1" customWidth="1"/>
    <col min="32" max="32" width="4.42578125" style="3" bestFit="1" customWidth="1"/>
    <col min="33" max="33" width="4.140625" style="264" bestFit="1" customWidth="1"/>
    <col min="34" max="34" width="7.28515625" style="264" bestFit="1" customWidth="1"/>
    <col min="35" max="35" width="5" style="264" bestFit="1" customWidth="1"/>
    <col min="36" max="36" width="4.42578125" style="264" bestFit="1" customWidth="1"/>
    <col min="37" max="37" width="4.140625" style="264" bestFit="1" customWidth="1"/>
    <col min="38" max="38" width="6" style="264" bestFit="1" customWidth="1"/>
    <col min="39" max="39" width="5" style="264" bestFit="1" customWidth="1"/>
    <col min="40" max="40" width="2.42578125" style="264" bestFit="1" customWidth="1"/>
    <col min="41" max="41" width="4.140625" style="264" bestFit="1" customWidth="1"/>
    <col min="42" max="42" width="5.140625" style="264" bestFit="1" customWidth="1"/>
    <col min="43" max="43" width="5" style="264" bestFit="1" customWidth="1"/>
    <col min="44" max="16384" width="9" style="264"/>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264" t="s">
        <v>16</v>
      </c>
      <c r="B3" s="264" t="s">
        <v>140</v>
      </c>
      <c r="C3" s="40" t="s">
        <v>15</v>
      </c>
      <c r="D3" s="264" t="s">
        <v>145</v>
      </c>
      <c r="E3" s="264" t="s">
        <v>147</v>
      </c>
      <c r="F3" s="264" t="s">
        <v>141</v>
      </c>
      <c r="G3" s="264" t="s">
        <v>142</v>
      </c>
      <c r="H3" s="38" t="s">
        <v>143</v>
      </c>
      <c r="I3" s="38" t="s">
        <v>498</v>
      </c>
      <c r="J3" s="264" t="s">
        <v>43</v>
      </c>
      <c r="K3" s="264" t="s">
        <v>138</v>
      </c>
      <c r="L3" s="264" t="s">
        <v>139</v>
      </c>
      <c r="M3" s="264" t="s">
        <v>144</v>
      </c>
      <c r="O3" s="264" t="s">
        <v>16</v>
      </c>
      <c r="P3" s="9" t="s">
        <v>15</v>
      </c>
      <c r="Q3" s="264" t="s">
        <v>17</v>
      </c>
      <c r="R3" s="264" t="s">
        <v>18</v>
      </c>
      <c r="S3" s="3" t="s">
        <v>44</v>
      </c>
      <c r="T3" s="3" t="s">
        <v>45</v>
      </c>
      <c r="U3" s="38" t="s">
        <v>46</v>
      </c>
      <c r="V3" s="39" t="s">
        <v>43</v>
      </c>
      <c r="W3" s="39" t="s">
        <v>44</v>
      </c>
      <c r="X3" s="3" t="s">
        <v>44</v>
      </c>
      <c r="Y3" s="264" t="s">
        <v>45</v>
      </c>
      <c r="Z3" s="264" t="s">
        <v>46</v>
      </c>
      <c r="AA3" s="264" t="s">
        <v>43</v>
      </c>
      <c r="AB3" s="3" t="s">
        <v>44</v>
      </c>
      <c r="AC3" s="264" t="s">
        <v>45</v>
      </c>
      <c r="AD3" s="264" t="s">
        <v>46</v>
      </c>
      <c r="AE3" s="264" t="s">
        <v>43</v>
      </c>
      <c r="AF3" s="3" t="s">
        <v>44</v>
      </c>
      <c r="AG3" s="264" t="s">
        <v>45</v>
      </c>
      <c r="AH3" s="264" t="s">
        <v>46</v>
      </c>
      <c r="AI3" s="264" t="s">
        <v>43</v>
      </c>
      <c r="AJ3" s="39" t="s">
        <v>44</v>
      </c>
      <c r="AK3" s="264" t="s">
        <v>45</v>
      </c>
      <c r="AL3" s="264" t="s">
        <v>46</v>
      </c>
      <c r="AM3" s="264" t="s">
        <v>43</v>
      </c>
      <c r="AN3" s="39" t="s">
        <v>44</v>
      </c>
      <c r="AO3" s="264" t="s">
        <v>45</v>
      </c>
      <c r="AP3" s="264" t="s">
        <v>46</v>
      </c>
      <c r="AQ3" s="264" t="s">
        <v>43</v>
      </c>
    </row>
    <row r="4" spans="1:44" x14ac:dyDescent="0.25">
      <c r="A4" s="264">
        <v>1</v>
      </c>
      <c r="B4" s="264">
        <v>8</v>
      </c>
      <c r="C4" s="40">
        <v>42628</v>
      </c>
      <c r="D4" s="41">
        <v>42628.612222222226</v>
      </c>
      <c r="E4" s="41" t="s">
        <v>148</v>
      </c>
      <c r="F4" s="3">
        <v>183.94074883121266</v>
      </c>
      <c r="G4" s="4">
        <v>162.89999999999998</v>
      </c>
      <c r="H4" s="38">
        <f t="shared" ref="H4:H5" si="0">G4/F4*0.0113636*60</f>
        <v>0.60382393300963366</v>
      </c>
      <c r="I4" s="263">
        <v>1.0808058684461854</v>
      </c>
      <c r="J4" s="39">
        <f t="shared" ref="J4:J5" si="1">(H4-0.142)/0.1278*0.1+7</f>
        <v>7.3613645798197442</v>
      </c>
      <c r="K4" s="264">
        <v>6</v>
      </c>
      <c r="M4" s="264" t="s">
        <v>149</v>
      </c>
      <c r="O4" s="264">
        <v>1</v>
      </c>
      <c r="P4" s="40">
        <v>42628</v>
      </c>
      <c r="Q4" s="264">
        <v>2</v>
      </c>
      <c r="R4" s="264">
        <v>2</v>
      </c>
      <c r="S4" s="3">
        <f>SUM(W4,X4,AB4,AF4,AJ4,AN4)</f>
        <v>667.06</v>
      </c>
      <c r="T4" s="3">
        <f t="shared" ref="T4" si="2">SUM(Y4,AC4,AG4,AK4,AO4)</f>
        <v>520.04679761676016</v>
      </c>
      <c r="U4" s="38">
        <f t="shared" ref="U4" si="3">S4/T4*0.0113636*60</f>
        <v>0.87456010313742227</v>
      </c>
      <c r="V4" s="39">
        <v>6</v>
      </c>
      <c r="W4" s="39"/>
      <c r="X4" s="4">
        <v>162.89999999999998</v>
      </c>
      <c r="Y4" s="3">
        <v>183.94074883121266</v>
      </c>
      <c r="Z4" s="38">
        <f t="shared" ref="Z4" si="4">X4/Y4*0.0113636*60</f>
        <v>0.60382393300963366</v>
      </c>
      <c r="AA4" s="39">
        <f>(Z4-0.142)/0.1278*0.1+7</f>
        <v>7.3613645798197442</v>
      </c>
      <c r="AB4" s="4">
        <v>504.15999999999997</v>
      </c>
      <c r="AC4" s="3">
        <v>336.10604878554744</v>
      </c>
      <c r="AD4" s="38">
        <f t="shared" ref="AD4" si="5">AB4/AC4*0.0113636*60</f>
        <v>1.0227258801263828</v>
      </c>
      <c r="AE4" s="39">
        <f>(AD4-0.142)/0.1278*0.1+7</f>
        <v>7.6891438811630541</v>
      </c>
      <c r="AH4" s="38"/>
      <c r="AI4" s="39"/>
      <c r="AL4" s="38"/>
      <c r="AM4" s="39"/>
      <c r="AP4" s="38"/>
      <c r="AQ4" s="39"/>
      <c r="AR4" s="38">
        <f>MAX(Z4,AD4,AH4,AL4,AP4)</f>
        <v>1.0227258801263828</v>
      </c>
    </row>
    <row r="5" spans="1:44" x14ac:dyDescent="0.25">
      <c r="A5" s="264">
        <v>2</v>
      </c>
      <c r="B5" s="264">
        <v>8</v>
      </c>
      <c r="C5" s="40">
        <v>42628</v>
      </c>
      <c r="D5" s="41">
        <v>42628.65488425926</v>
      </c>
      <c r="E5" s="41" t="s">
        <v>148</v>
      </c>
      <c r="F5" s="3">
        <v>336.10604878554744</v>
      </c>
      <c r="G5" s="4">
        <v>504.15999999999997</v>
      </c>
      <c r="H5" s="38">
        <f t="shared" si="0"/>
        <v>1.0227258801263828</v>
      </c>
      <c r="I5" s="263">
        <v>1.5557808573087222</v>
      </c>
      <c r="J5" s="39">
        <f t="shared" si="1"/>
        <v>7.6891438811630541</v>
      </c>
      <c r="K5" s="264">
        <v>17</v>
      </c>
      <c r="M5" s="264" t="s">
        <v>149</v>
      </c>
      <c r="O5" s="264">
        <v>2</v>
      </c>
      <c r="P5" s="40">
        <v>42629</v>
      </c>
      <c r="Q5" s="264">
        <v>3</v>
      </c>
      <c r="S5" s="3">
        <f t="shared" ref="S5" si="6">SUM(W5,X5,AB5,AF5,AJ5,AN5)</f>
        <v>60</v>
      </c>
      <c r="U5" s="38"/>
      <c r="V5" s="39"/>
      <c r="W5" s="39">
        <v>60</v>
      </c>
      <c r="X5" s="264"/>
      <c r="Y5" s="3"/>
      <c r="Z5" s="38"/>
      <c r="AA5" s="39"/>
      <c r="AB5" s="264"/>
      <c r="AC5" s="3"/>
      <c r="AD5" s="38"/>
      <c r="AE5" s="39"/>
      <c r="AG5" s="3"/>
      <c r="AH5" s="38"/>
      <c r="AI5" s="39"/>
      <c r="AL5" s="38"/>
      <c r="AM5" s="39"/>
      <c r="AP5" s="38"/>
      <c r="AQ5" s="39"/>
      <c r="AR5" s="38">
        <f t="shared" ref="AR5:AR11" si="7">MAX(Z5,AD5,AH5,AL5,AP5)</f>
        <v>0</v>
      </c>
    </row>
    <row r="6" spans="1:44" x14ac:dyDescent="0.25">
      <c r="A6" s="264">
        <v>3</v>
      </c>
      <c r="B6" s="264">
        <v>8</v>
      </c>
      <c r="C6" s="40">
        <v>42629</v>
      </c>
      <c r="D6" s="41">
        <v>42629.249166666668</v>
      </c>
      <c r="E6" s="41"/>
      <c r="F6" s="3"/>
      <c r="G6" s="264">
        <v>20</v>
      </c>
      <c r="I6" s="263"/>
      <c r="J6" s="39">
        <v>6</v>
      </c>
      <c r="M6" s="264" t="s">
        <v>149</v>
      </c>
      <c r="P6" s="40"/>
      <c r="U6" s="38"/>
      <c r="V6" s="39"/>
      <c r="W6" s="39"/>
      <c r="X6" s="264"/>
      <c r="Y6" s="3"/>
      <c r="Z6" s="38"/>
      <c r="AA6" s="39"/>
      <c r="AB6" s="264"/>
      <c r="AC6" s="3"/>
      <c r="AD6" s="38"/>
      <c r="AE6" s="39"/>
      <c r="AG6" s="3"/>
      <c r="AH6" s="38"/>
      <c r="AI6" s="39"/>
      <c r="AJ6" s="3"/>
      <c r="AK6" s="3"/>
      <c r="AL6" s="38"/>
      <c r="AM6" s="39"/>
      <c r="AP6" s="38"/>
      <c r="AQ6" s="39"/>
      <c r="AR6" s="38">
        <f t="shared" si="7"/>
        <v>0</v>
      </c>
    </row>
    <row r="7" spans="1:44" x14ac:dyDescent="0.25">
      <c r="A7" s="264">
        <v>4</v>
      </c>
      <c r="B7" s="264">
        <v>8</v>
      </c>
      <c r="C7" s="40">
        <v>42629</v>
      </c>
      <c r="D7" s="41">
        <v>42629.249305555553</v>
      </c>
      <c r="E7" s="41"/>
      <c r="F7" s="3"/>
      <c r="G7" s="264">
        <v>20</v>
      </c>
      <c r="I7" s="263"/>
      <c r="J7" s="39">
        <v>6</v>
      </c>
      <c r="M7" s="264" t="s">
        <v>149</v>
      </c>
      <c r="P7" s="40"/>
      <c r="U7" s="38"/>
      <c r="V7" s="39"/>
      <c r="W7" s="39"/>
      <c r="X7" s="264"/>
      <c r="Y7" s="3"/>
      <c r="Z7" s="38"/>
      <c r="AA7" s="39"/>
      <c r="AB7" s="39"/>
      <c r="AC7" s="3"/>
      <c r="AD7" s="38"/>
      <c r="AE7" s="39"/>
      <c r="AG7" s="3"/>
      <c r="AH7" s="38"/>
      <c r="AI7" s="39"/>
      <c r="AJ7" s="3"/>
      <c r="AK7" s="3"/>
      <c r="AL7" s="38"/>
      <c r="AM7" s="39"/>
      <c r="AP7" s="38"/>
      <c r="AQ7" s="39"/>
      <c r="AR7" s="38">
        <f t="shared" si="7"/>
        <v>0</v>
      </c>
    </row>
    <row r="8" spans="1:44" x14ac:dyDescent="0.25">
      <c r="A8" s="264">
        <v>5</v>
      </c>
      <c r="B8" s="264">
        <v>8</v>
      </c>
      <c r="C8" s="40">
        <v>42629</v>
      </c>
      <c r="D8" s="41">
        <v>42629.249398148146</v>
      </c>
      <c r="E8" s="41"/>
      <c r="F8" s="3"/>
      <c r="G8" s="264">
        <v>20</v>
      </c>
      <c r="I8" s="263"/>
      <c r="J8" s="39">
        <v>6</v>
      </c>
      <c r="M8" s="264" t="s">
        <v>149</v>
      </c>
      <c r="P8" s="40"/>
      <c r="U8" s="38"/>
      <c r="V8" s="39"/>
      <c r="W8" s="39"/>
      <c r="X8" s="264"/>
      <c r="Y8" s="3"/>
      <c r="Z8" s="38"/>
      <c r="AA8" s="39"/>
      <c r="AB8" s="264"/>
      <c r="AC8" s="3"/>
      <c r="AD8" s="38"/>
      <c r="AE8" s="39"/>
      <c r="AF8" s="264"/>
      <c r="AG8" s="3"/>
      <c r="AH8" s="39"/>
      <c r="AI8" s="39"/>
      <c r="AL8" s="38"/>
      <c r="AM8" s="39"/>
      <c r="AP8" s="38"/>
      <c r="AQ8" s="39"/>
      <c r="AR8" s="38">
        <f t="shared" si="7"/>
        <v>0</v>
      </c>
    </row>
    <row r="9" spans="1:44" x14ac:dyDescent="0.25">
      <c r="D9" s="41"/>
      <c r="E9" s="41"/>
      <c r="F9" s="3"/>
      <c r="I9" s="263"/>
      <c r="J9" s="39"/>
      <c r="P9" s="40"/>
      <c r="U9" s="38"/>
      <c r="V9" s="39"/>
      <c r="W9" s="39"/>
      <c r="X9" s="264"/>
      <c r="Y9" s="3"/>
      <c r="Z9" s="38"/>
      <c r="AA9" s="39"/>
      <c r="AD9" s="38"/>
      <c r="AE9" s="39"/>
      <c r="AH9" s="38"/>
      <c r="AI9" s="39"/>
      <c r="AL9" s="38"/>
      <c r="AM9" s="39"/>
      <c r="AP9" s="38"/>
      <c r="AQ9" s="39"/>
      <c r="AR9" s="38">
        <f>MAX(Z9,AD9,AH9,AL9,AP9)</f>
        <v>0</v>
      </c>
    </row>
    <row r="10" spans="1:44" x14ac:dyDescent="0.25">
      <c r="D10" s="41"/>
      <c r="E10" s="41"/>
      <c r="F10" s="3"/>
      <c r="I10" s="263"/>
      <c r="U10" s="38"/>
      <c r="V10" s="39"/>
      <c r="W10" s="39"/>
      <c r="Z10" s="38"/>
      <c r="AR10" s="38">
        <f t="shared" si="7"/>
        <v>0</v>
      </c>
    </row>
    <row r="11" spans="1:44" x14ac:dyDescent="0.25">
      <c r="D11" s="41"/>
      <c r="E11" s="41"/>
      <c r="F11" s="3"/>
      <c r="I11" s="263"/>
      <c r="U11" s="38"/>
      <c r="V11" s="39"/>
      <c r="W11" s="39"/>
      <c r="Z11" s="38"/>
      <c r="AA11" s="39"/>
      <c r="AD11" s="38"/>
      <c r="AE11" s="39"/>
      <c r="AR11" s="38">
        <f t="shared" si="7"/>
        <v>0</v>
      </c>
    </row>
    <row r="12" spans="1:44" x14ac:dyDescent="0.25">
      <c r="D12" s="41"/>
      <c r="E12" s="41"/>
      <c r="F12" s="3"/>
      <c r="I12" s="263"/>
      <c r="P12" s="40"/>
      <c r="U12" s="38"/>
      <c r="V12" s="39"/>
      <c r="W12" s="39"/>
      <c r="Z12" s="38"/>
      <c r="AA12" s="39"/>
      <c r="AD12" s="38"/>
      <c r="AE12" s="39"/>
    </row>
    <row r="13" spans="1:44" x14ac:dyDescent="0.25">
      <c r="D13" s="261"/>
      <c r="E13" s="261"/>
      <c r="F13" s="3"/>
      <c r="I13" s="263"/>
      <c r="J13" s="52"/>
      <c r="K13" s="52"/>
      <c r="L13" s="52"/>
      <c r="P13" s="40"/>
      <c r="U13" s="38"/>
      <c r="V13" s="39"/>
      <c r="W13" s="39"/>
      <c r="Z13" s="38"/>
      <c r="AA13" s="39"/>
      <c r="AD13" s="38"/>
      <c r="AE13" s="39"/>
    </row>
    <row r="14" spans="1:44" x14ac:dyDescent="0.25">
      <c r="D14" s="261"/>
      <c r="E14" s="261"/>
      <c r="F14" s="3"/>
      <c r="I14" s="263"/>
      <c r="J14" s="52"/>
      <c r="K14" s="52"/>
      <c r="P14" s="9"/>
      <c r="U14" s="38"/>
      <c r="V14" s="39"/>
      <c r="W14" s="39"/>
    </row>
    <row r="15" spans="1:44" x14ac:dyDescent="0.25">
      <c r="D15" s="261"/>
      <c r="E15" s="261"/>
      <c r="F15" s="52"/>
      <c r="G15" s="52"/>
      <c r="I15" s="263"/>
      <c r="J15" s="52"/>
      <c r="K15" s="52"/>
      <c r="P15" s="9"/>
      <c r="U15" s="38"/>
      <c r="V15" s="39"/>
      <c r="W15" s="39"/>
    </row>
    <row r="16" spans="1:44" x14ac:dyDescent="0.25">
      <c r="D16" s="261"/>
      <c r="E16" s="261"/>
      <c r="F16" s="3"/>
      <c r="I16" s="263"/>
      <c r="J16" s="52"/>
      <c r="K16" s="52"/>
      <c r="L16" s="52"/>
      <c r="P16" s="9"/>
      <c r="U16" s="38"/>
      <c r="V16" s="39"/>
      <c r="W16" s="39"/>
    </row>
    <row r="17" spans="1:43" x14ac:dyDescent="0.25">
      <c r="D17" s="261"/>
      <c r="E17" s="261"/>
      <c r="F17" s="3"/>
      <c r="I17" s="263"/>
      <c r="J17" s="52"/>
      <c r="K17" s="52"/>
      <c r="L17" s="52"/>
      <c r="P17" s="9"/>
      <c r="U17" s="38"/>
      <c r="V17" s="39"/>
      <c r="W17" s="39"/>
    </row>
    <row r="18" spans="1:43" s="3" customFormat="1" x14ac:dyDescent="0.25">
      <c r="A18" s="264"/>
      <c r="B18" s="264"/>
      <c r="C18" s="40"/>
      <c r="D18" s="264"/>
      <c r="E18" s="264"/>
      <c r="F18" s="264"/>
      <c r="G18" s="264"/>
      <c r="H18" s="38"/>
      <c r="I18" s="38"/>
      <c r="J18" s="264"/>
      <c r="K18" s="264"/>
      <c r="L18" s="264"/>
      <c r="M18" s="264"/>
      <c r="N18" s="264"/>
      <c r="O18" s="264"/>
      <c r="P18" s="9"/>
      <c r="Q18" s="264"/>
      <c r="R18" s="264"/>
      <c r="U18" s="38"/>
      <c r="V18" s="39"/>
      <c r="W18" s="39"/>
      <c r="Y18" s="264"/>
      <c r="Z18" s="264"/>
      <c r="AA18" s="264"/>
      <c r="AC18" s="264"/>
      <c r="AD18" s="264"/>
      <c r="AE18" s="264"/>
      <c r="AG18" s="264"/>
      <c r="AH18" s="264"/>
      <c r="AI18" s="264"/>
      <c r="AJ18" s="264"/>
      <c r="AK18" s="264"/>
      <c r="AL18" s="264"/>
      <c r="AM18" s="264"/>
      <c r="AN18" s="264"/>
      <c r="AO18" s="264"/>
      <c r="AP18" s="264"/>
      <c r="AQ18" s="264"/>
    </row>
    <row r="19" spans="1:43" s="3" customFormat="1" x14ac:dyDescent="0.25">
      <c r="A19" s="264"/>
      <c r="B19" s="264"/>
      <c r="C19" s="40"/>
      <c r="D19" s="264"/>
      <c r="E19" s="264"/>
      <c r="F19" s="264"/>
      <c r="G19" s="264"/>
      <c r="H19" s="38"/>
      <c r="I19" s="38"/>
      <c r="J19" s="264"/>
      <c r="K19" s="264"/>
      <c r="L19" s="264"/>
      <c r="M19" s="264"/>
      <c r="N19" s="264"/>
      <c r="O19" s="264"/>
      <c r="P19" s="9"/>
      <c r="Q19" s="264"/>
      <c r="R19" s="264"/>
      <c r="U19" s="38"/>
      <c r="V19" s="39"/>
      <c r="W19" s="39"/>
      <c r="Y19" s="264"/>
      <c r="Z19" s="264"/>
      <c r="AA19" s="264"/>
      <c r="AC19" s="264"/>
      <c r="AD19" s="264"/>
      <c r="AE19" s="264"/>
      <c r="AG19" s="264"/>
      <c r="AH19" s="264"/>
      <c r="AI19" s="264"/>
      <c r="AJ19" s="264"/>
      <c r="AK19" s="264"/>
      <c r="AL19" s="264"/>
      <c r="AM19" s="264"/>
      <c r="AN19" s="264"/>
      <c r="AO19" s="264"/>
      <c r="AP19" s="264"/>
      <c r="AQ19" s="264"/>
    </row>
    <row r="20" spans="1:43" s="3" customFormat="1" x14ac:dyDescent="0.25">
      <c r="A20" s="264"/>
      <c r="B20" s="264"/>
      <c r="C20" s="40"/>
      <c r="D20" s="264"/>
      <c r="E20" s="264"/>
      <c r="F20" s="264"/>
      <c r="G20" s="264"/>
      <c r="H20" s="38"/>
      <c r="I20" s="38"/>
      <c r="J20" s="264"/>
      <c r="K20" s="264"/>
      <c r="L20" s="264"/>
      <c r="M20" s="264"/>
      <c r="N20" s="264"/>
      <c r="O20" s="264"/>
      <c r="P20" s="9"/>
      <c r="Q20" s="264"/>
      <c r="R20" s="264"/>
      <c r="U20" s="38"/>
      <c r="V20" s="39"/>
      <c r="W20" s="39"/>
      <c r="Y20" s="264"/>
      <c r="Z20" s="264"/>
      <c r="AA20" s="264"/>
      <c r="AC20" s="264"/>
      <c r="AD20" s="264"/>
      <c r="AE20" s="264"/>
      <c r="AG20" s="264"/>
      <c r="AH20" s="264"/>
      <c r="AI20" s="264"/>
      <c r="AJ20" s="264"/>
      <c r="AK20" s="264"/>
      <c r="AL20" s="264"/>
      <c r="AM20" s="264"/>
      <c r="AN20" s="264"/>
      <c r="AO20" s="264"/>
      <c r="AP20" s="264"/>
      <c r="AQ20" s="264"/>
    </row>
    <row r="21" spans="1:43" s="3" customFormat="1" x14ac:dyDescent="0.25">
      <c r="A21" s="264"/>
      <c r="B21" s="264"/>
      <c r="C21" s="40"/>
      <c r="D21" s="264"/>
      <c r="E21" s="264"/>
      <c r="F21" s="264"/>
      <c r="G21" s="264"/>
      <c r="H21" s="38"/>
      <c r="I21" s="38"/>
      <c r="J21" s="264"/>
      <c r="K21" s="264"/>
      <c r="L21" s="264"/>
      <c r="M21" s="264"/>
      <c r="N21" s="264"/>
      <c r="O21" s="264"/>
      <c r="P21" s="9"/>
      <c r="Q21" s="264"/>
      <c r="R21" s="264"/>
      <c r="U21" s="38"/>
      <c r="V21" s="39"/>
      <c r="W21" s="39"/>
      <c r="Y21" s="264"/>
      <c r="Z21" s="264"/>
      <c r="AA21" s="264"/>
      <c r="AC21" s="264"/>
      <c r="AD21" s="264"/>
      <c r="AE21" s="264"/>
      <c r="AG21" s="264"/>
      <c r="AH21" s="264"/>
      <c r="AI21" s="264"/>
      <c r="AJ21" s="264"/>
      <c r="AK21" s="264"/>
      <c r="AL21" s="264"/>
      <c r="AM21" s="264"/>
      <c r="AN21" s="264"/>
      <c r="AO21" s="264"/>
      <c r="AP21" s="264"/>
      <c r="AQ21" s="264"/>
    </row>
    <row r="22" spans="1:43" s="3" customFormat="1" x14ac:dyDescent="0.25">
      <c r="A22" s="264"/>
      <c r="B22" s="264"/>
      <c r="C22" s="40"/>
      <c r="D22" s="264"/>
      <c r="E22" s="264"/>
      <c r="F22" s="264"/>
      <c r="G22" s="264"/>
      <c r="H22" s="38"/>
      <c r="I22" s="38"/>
      <c r="J22" s="264"/>
      <c r="K22" s="264"/>
      <c r="L22" s="264"/>
      <c r="M22" s="264"/>
      <c r="N22" s="264"/>
      <c r="O22" s="264"/>
      <c r="P22" s="9"/>
      <c r="Q22" s="264"/>
      <c r="R22" s="264"/>
      <c r="U22" s="38"/>
      <c r="V22" s="39"/>
      <c r="W22" s="39"/>
      <c r="Y22" s="264"/>
      <c r="Z22" s="264"/>
      <c r="AA22" s="264"/>
      <c r="AC22" s="264"/>
      <c r="AD22" s="264"/>
      <c r="AE22" s="264"/>
      <c r="AG22" s="264"/>
      <c r="AH22" s="264"/>
      <c r="AI22" s="264"/>
      <c r="AJ22" s="264"/>
      <c r="AK22" s="264"/>
      <c r="AL22" s="264"/>
      <c r="AM22" s="264"/>
      <c r="AN22" s="264"/>
      <c r="AO22" s="264"/>
      <c r="AP22" s="264"/>
      <c r="AQ22" s="264"/>
    </row>
    <row r="23" spans="1:43" s="3" customFormat="1" x14ac:dyDescent="0.25">
      <c r="A23" s="264"/>
      <c r="B23" s="264"/>
      <c r="C23" s="40"/>
      <c r="D23" s="264"/>
      <c r="E23" s="264"/>
      <c r="F23" s="264"/>
      <c r="G23" s="264"/>
      <c r="H23" s="38"/>
      <c r="I23" s="38"/>
      <c r="J23" s="264"/>
      <c r="K23" s="264"/>
      <c r="L23" s="264"/>
      <c r="M23" s="264"/>
      <c r="N23" s="264"/>
      <c r="O23" s="264"/>
      <c r="P23" s="9"/>
      <c r="Q23" s="264"/>
      <c r="R23" s="264"/>
      <c r="U23" s="38"/>
      <c r="V23" s="39"/>
      <c r="W23" s="39"/>
      <c r="Y23" s="264"/>
      <c r="Z23" s="264"/>
      <c r="AA23" s="264"/>
      <c r="AC23" s="264"/>
      <c r="AD23" s="264"/>
      <c r="AE23" s="264"/>
      <c r="AG23" s="264"/>
      <c r="AH23" s="264"/>
      <c r="AI23" s="264"/>
      <c r="AJ23" s="264"/>
      <c r="AK23" s="264"/>
      <c r="AL23" s="264"/>
      <c r="AM23" s="264"/>
      <c r="AN23" s="264"/>
      <c r="AO23" s="264"/>
      <c r="AP23" s="264"/>
      <c r="AQ23" s="264"/>
    </row>
    <row r="24" spans="1:43" s="3" customFormat="1" x14ac:dyDescent="0.25">
      <c r="A24" s="264"/>
      <c r="B24" s="264"/>
      <c r="C24" s="40"/>
      <c r="D24" s="264"/>
      <c r="E24" s="264"/>
      <c r="F24" s="264"/>
      <c r="G24" s="264"/>
      <c r="H24" s="38"/>
      <c r="I24" s="38"/>
      <c r="J24" s="264"/>
      <c r="K24" s="264"/>
      <c r="L24" s="264"/>
      <c r="M24" s="264"/>
      <c r="N24" s="264"/>
      <c r="O24" s="264"/>
      <c r="P24" s="9"/>
      <c r="Q24" s="264"/>
      <c r="R24" s="264"/>
      <c r="U24" s="38"/>
      <c r="V24" s="39"/>
      <c r="W24" s="39"/>
      <c r="Y24" s="264"/>
      <c r="Z24" s="264"/>
      <c r="AA24" s="264"/>
      <c r="AC24" s="264"/>
      <c r="AD24" s="264"/>
      <c r="AE24" s="264"/>
      <c r="AG24" s="264"/>
      <c r="AH24" s="264"/>
      <c r="AI24" s="264"/>
      <c r="AJ24" s="264"/>
      <c r="AK24" s="264"/>
      <c r="AL24" s="264"/>
      <c r="AM24" s="264"/>
      <c r="AN24" s="264"/>
      <c r="AO24" s="264"/>
      <c r="AP24" s="264"/>
      <c r="AQ24" s="264"/>
    </row>
    <row r="25" spans="1:43" s="3" customFormat="1" x14ac:dyDescent="0.25">
      <c r="A25" s="264"/>
      <c r="B25" s="264"/>
      <c r="C25" s="40"/>
      <c r="D25" s="264"/>
      <c r="E25" s="264"/>
      <c r="F25" s="264"/>
      <c r="G25" s="264"/>
      <c r="H25" s="38"/>
      <c r="I25" s="38"/>
      <c r="J25" s="264"/>
      <c r="K25" s="264"/>
      <c r="L25" s="264"/>
      <c r="M25" s="264"/>
      <c r="N25" s="264"/>
      <c r="O25" s="264"/>
      <c r="P25" s="9"/>
      <c r="Q25" s="264"/>
      <c r="R25" s="264"/>
      <c r="U25" s="38"/>
      <c r="V25" s="39"/>
      <c r="W25" s="39"/>
      <c r="Y25" s="264"/>
      <c r="Z25" s="264"/>
      <c r="AA25" s="264"/>
      <c r="AC25" s="264"/>
      <c r="AD25" s="264"/>
      <c r="AE25" s="264"/>
      <c r="AG25" s="264"/>
      <c r="AH25" s="264"/>
      <c r="AI25" s="264"/>
      <c r="AJ25" s="264"/>
      <c r="AK25" s="264"/>
      <c r="AL25" s="264"/>
      <c r="AM25" s="264"/>
      <c r="AN25" s="264"/>
      <c r="AO25" s="264"/>
      <c r="AP25" s="264"/>
      <c r="AQ25" s="264"/>
    </row>
    <row r="26" spans="1:43" s="3" customFormat="1" x14ac:dyDescent="0.25">
      <c r="A26" s="264"/>
      <c r="B26" s="264"/>
      <c r="C26" s="40"/>
      <c r="D26" s="264"/>
      <c r="E26" s="264"/>
      <c r="F26" s="264"/>
      <c r="G26" s="264"/>
      <c r="H26" s="38"/>
      <c r="I26" s="38"/>
      <c r="J26" s="264"/>
      <c r="K26" s="264"/>
      <c r="L26" s="264"/>
      <c r="M26" s="264"/>
      <c r="N26" s="264"/>
      <c r="O26" s="264"/>
      <c r="P26" s="9"/>
      <c r="Q26" s="264"/>
      <c r="R26" s="264"/>
      <c r="U26" s="38"/>
      <c r="V26" s="39"/>
      <c r="W26" s="39"/>
      <c r="Y26" s="264"/>
      <c r="Z26" s="264"/>
      <c r="AA26" s="264"/>
      <c r="AC26" s="264"/>
      <c r="AD26" s="264"/>
      <c r="AE26" s="264"/>
      <c r="AG26" s="264"/>
      <c r="AH26" s="264"/>
      <c r="AI26" s="264"/>
      <c r="AJ26" s="264"/>
      <c r="AK26" s="264"/>
      <c r="AL26" s="264"/>
      <c r="AM26" s="264"/>
      <c r="AN26" s="264"/>
      <c r="AO26" s="264"/>
      <c r="AP26" s="264"/>
      <c r="AQ26" s="264"/>
    </row>
    <row r="27" spans="1:43" s="3" customFormat="1" x14ac:dyDescent="0.25">
      <c r="A27" s="264"/>
      <c r="B27" s="264"/>
      <c r="C27" s="40"/>
      <c r="D27" s="264"/>
      <c r="E27" s="264"/>
      <c r="F27" s="264"/>
      <c r="G27" s="264"/>
      <c r="H27" s="38"/>
      <c r="I27" s="38"/>
      <c r="J27" s="264"/>
      <c r="K27" s="264"/>
      <c r="L27" s="264"/>
      <c r="M27" s="264"/>
      <c r="N27" s="264"/>
      <c r="O27" s="264"/>
      <c r="P27" s="9"/>
      <c r="Q27" s="264"/>
      <c r="R27" s="264"/>
      <c r="U27" s="38"/>
      <c r="V27" s="39"/>
      <c r="W27" s="39"/>
      <c r="Y27" s="264"/>
      <c r="Z27" s="264"/>
      <c r="AA27" s="264"/>
      <c r="AC27" s="264"/>
      <c r="AD27" s="264"/>
      <c r="AE27" s="264"/>
      <c r="AG27" s="264"/>
      <c r="AH27" s="264"/>
      <c r="AI27" s="264"/>
      <c r="AJ27" s="264"/>
      <c r="AK27" s="264"/>
      <c r="AL27" s="264"/>
      <c r="AM27" s="264"/>
      <c r="AN27" s="264"/>
      <c r="AO27" s="264"/>
      <c r="AP27" s="264"/>
      <c r="AQ27" s="264"/>
    </row>
    <row r="28" spans="1:43" s="3" customFormat="1" x14ac:dyDescent="0.25">
      <c r="A28" s="264"/>
      <c r="B28" s="264"/>
      <c r="C28" s="40"/>
      <c r="D28" s="264"/>
      <c r="E28" s="264"/>
      <c r="F28" s="264"/>
      <c r="G28" s="264"/>
      <c r="H28" s="38"/>
      <c r="I28" s="38"/>
      <c r="J28" s="264"/>
      <c r="K28" s="264"/>
      <c r="L28" s="264"/>
      <c r="M28" s="264"/>
      <c r="N28" s="264"/>
      <c r="O28" s="264"/>
      <c r="P28" s="9"/>
      <c r="Q28" s="264"/>
      <c r="R28" s="264"/>
      <c r="U28" s="38"/>
      <c r="V28" s="39"/>
      <c r="W28" s="39"/>
      <c r="Y28" s="264"/>
      <c r="Z28" s="264"/>
      <c r="AA28" s="264"/>
      <c r="AC28" s="264"/>
      <c r="AD28" s="264"/>
      <c r="AE28" s="264"/>
      <c r="AG28" s="264"/>
      <c r="AH28" s="264"/>
      <c r="AI28" s="264"/>
      <c r="AJ28" s="264"/>
      <c r="AK28" s="264"/>
      <c r="AL28" s="264"/>
      <c r="AM28" s="264"/>
      <c r="AN28" s="264"/>
      <c r="AO28" s="264"/>
      <c r="AP28" s="264"/>
      <c r="AQ28" s="264"/>
    </row>
    <row r="29" spans="1:43" s="3" customFormat="1" x14ac:dyDescent="0.25">
      <c r="A29" s="264"/>
      <c r="B29" s="264"/>
      <c r="C29" s="40"/>
      <c r="D29" s="264"/>
      <c r="E29" s="264"/>
      <c r="F29" s="264"/>
      <c r="G29" s="264"/>
      <c r="H29" s="38"/>
      <c r="I29" s="38"/>
      <c r="J29" s="264"/>
      <c r="K29" s="264"/>
      <c r="L29" s="264"/>
      <c r="M29" s="264"/>
      <c r="N29" s="264"/>
      <c r="O29" s="264"/>
      <c r="P29" s="9"/>
      <c r="Q29" s="264"/>
      <c r="R29" s="264"/>
      <c r="U29" s="38"/>
      <c r="V29" s="39"/>
      <c r="W29" s="39"/>
      <c r="Y29" s="264"/>
      <c r="Z29" s="264"/>
      <c r="AA29" s="264"/>
      <c r="AC29" s="264"/>
      <c r="AD29" s="264"/>
      <c r="AE29" s="264"/>
      <c r="AG29" s="264"/>
      <c r="AH29" s="264"/>
      <c r="AI29" s="264"/>
      <c r="AJ29" s="264"/>
      <c r="AK29" s="264"/>
      <c r="AL29" s="264"/>
      <c r="AM29" s="264"/>
      <c r="AN29" s="264"/>
      <c r="AO29" s="264"/>
      <c r="AP29" s="264"/>
      <c r="AQ29" s="264"/>
    </row>
    <row r="30" spans="1:43" s="3" customFormat="1" x14ac:dyDescent="0.25">
      <c r="A30" s="264"/>
      <c r="B30" s="264"/>
      <c r="C30" s="40"/>
      <c r="D30" s="264"/>
      <c r="E30" s="264"/>
      <c r="F30" s="264"/>
      <c r="G30" s="264"/>
      <c r="H30" s="38"/>
      <c r="I30" s="38"/>
      <c r="J30" s="264"/>
      <c r="K30" s="264"/>
      <c r="L30" s="264"/>
      <c r="M30" s="264"/>
      <c r="N30" s="264"/>
      <c r="O30" s="264"/>
      <c r="P30" s="9"/>
      <c r="Q30" s="264"/>
      <c r="R30" s="264"/>
      <c r="U30" s="38"/>
      <c r="V30" s="39"/>
      <c r="W30" s="39"/>
      <c r="Y30" s="264"/>
      <c r="Z30" s="264"/>
      <c r="AA30" s="264"/>
      <c r="AC30" s="264"/>
      <c r="AD30" s="264"/>
      <c r="AE30" s="264"/>
      <c r="AG30" s="264"/>
      <c r="AH30" s="264"/>
      <c r="AI30" s="264"/>
      <c r="AJ30" s="264"/>
      <c r="AK30" s="264"/>
      <c r="AL30" s="264"/>
      <c r="AM30" s="264"/>
      <c r="AN30" s="264"/>
      <c r="AO30" s="264"/>
      <c r="AP30" s="264"/>
      <c r="AQ30" s="264"/>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31"/>
  <sheetViews>
    <sheetView zoomScale="85" zoomScaleNormal="85" workbookViewId="0">
      <pane ySplit="2" topLeftCell="A3" activePane="bottomLeft" state="frozen"/>
      <selection pane="bottomLeft" activeCell="J29" sqref="J29"/>
    </sheetView>
  </sheetViews>
  <sheetFormatPr defaultColWidth="9" defaultRowHeight="15" x14ac:dyDescent="0.25"/>
  <cols>
    <col min="1" max="1" width="11" style="264" bestFit="1" customWidth="1"/>
    <col min="2" max="5" width="9" style="264"/>
    <col min="6" max="6" width="23.85546875" style="264" bestFit="1" customWidth="1"/>
    <col min="7" max="7" width="16" style="264" bestFit="1" customWidth="1"/>
    <col min="8" max="16384" width="9" style="264"/>
  </cols>
  <sheetData>
    <row r="1" spans="1:43" x14ac:dyDescent="0.25">
      <c r="B1" s="583" t="s">
        <v>486</v>
      </c>
      <c r="C1" s="583"/>
      <c r="D1" s="583"/>
      <c r="E1" s="583"/>
      <c r="F1" s="583" t="s">
        <v>485</v>
      </c>
      <c r="G1" s="583"/>
    </row>
    <row r="2" spans="1:43" x14ac:dyDescent="0.25">
      <c r="A2" s="264" t="s">
        <v>487</v>
      </c>
      <c r="B2" s="264" t="s">
        <v>472</v>
      </c>
      <c r="C2" s="264" t="s">
        <v>483</v>
      </c>
      <c r="D2" s="264" t="s">
        <v>470</v>
      </c>
      <c r="E2" s="264" t="s">
        <v>484</v>
      </c>
      <c r="F2" s="264" t="s">
        <v>470</v>
      </c>
      <c r="G2" s="264" t="s">
        <v>484</v>
      </c>
    </row>
    <row r="3" spans="1:43" x14ac:dyDescent="0.25">
      <c r="A3" s="264">
        <v>1</v>
      </c>
      <c r="B3" s="264">
        <v>6</v>
      </c>
      <c r="C3" s="264">
        <v>6</v>
      </c>
      <c r="F3" s="167"/>
      <c r="G3" s="167"/>
    </row>
    <row r="4" spans="1:43" x14ac:dyDescent="0.25">
      <c r="A4" s="264">
        <v>2</v>
      </c>
      <c r="B4" s="264">
        <v>17</v>
      </c>
      <c r="C4" s="264">
        <v>17</v>
      </c>
      <c r="E4" s="264">
        <v>1</v>
      </c>
      <c r="F4" s="167"/>
      <c r="G4" s="167" t="s">
        <v>657</v>
      </c>
    </row>
    <row r="5" spans="1:43" x14ac:dyDescent="0.25">
      <c r="A5" s="264" t="s">
        <v>472</v>
      </c>
      <c r="B5" s="264">
        <f>SUM(B3:B4)</f>
        <v>23</v>
      </c>
      <c r="C5" s="264">
        <f>SUM(C3:C4)</f>
        <v>23</v>
      </c>
      <c r="D5" s="264">
        <f>SUM(D3:D4)</f>
        <v>0</v>
      </c>
      <c r="P5" s="40"/>
      <c r="S5" s="3"/>
      <c r="T5" s="3"/>
      <c r="U5" s="38"/>
      <c r="V5" s="39"/>
      <c r="W5" s="39"/>
      <c r="X5" s="3"/>
      <c r="Y5" s="3"/>
      <c r="Z5" s="38"/>
      <c r="AA5" s="39"/>
      <c r="AB5" s="3"/>
      <c r="AC5" s="3"/>
      <c r="AD5" s="38"/>
      <c r="AE5" s="39"/>
      <c r="AF5" s="3"/>
      <c r="AG5" s="3"/>
      <c r="AH5" s="38"/>
      <c r="AI5" s="39"/>
      <c r="AJ5" s="3"/>
      <c r="AK5" s="3"/>
      <c r="AL5" s="38"/>
      <c r="AM5" s="39"/>
      <c r="AP5" s="38"/>
      <c r="AQ5" s="39"/>
    </row>
    <row r="6" spans="1:43" x14ac:dyDescent="0.25">
      <c r="A6" s="264" t="s">
        <v>488</v>
      </c>
      <c r="C6" s="153">
        <f>C5/B5</f>
        <v>1</v>
      </c>
      <c r="D6" s="153">
        <f>D5/B5</f>
        <v>0</v>
      </c>
      <c r="P6" s="40"/>
      <c r="S6" s="3"/>
      <c r="T6" s="3"/>
      <c r="U6" s="38"/>
      <c r="V6" s="39"/>
      <c r="W6" s="39"/>
      <c r="Y6" s="3"/>
      <c r="Z6" s="38"/>
      <c r="AA6" s="39"/>
      <c r="AC6" s="3"/>
      <c r="AD6" s="38"/>
      <c r="AE6" s="39"/>
      <c r="AG6" s="3"/>
      <c r="AH6" s="38"/>
      <c r="AI6" s="39"/>
      <c r="AL6" s="38"/>
      <c r="AM6" s="39"/>
      <c r="AP6" s="38"/>
      <c r="AQ6" s="39"/>
    </row>
    <row r="7" spans="1:43" x14ac:dyDescent="0.25">
      <c r="P7" s="40"/>
      <c r="S7" s="3"/>
      <c r="T7" s="3"/>
      <c r="U7" s="38"/>
      <c r="V7" s="39"/>
      <c r="W7" s="39"/>
      <c r="Y7" s="3"/>
      <c r="Z7" s="38"/>
      <c r="AA7" s="39"/>
      <c r="AB7" s="3"/>
      <c r="AD7" s="38"/>
      <c r="AE7" s="39"/>
      <c r="AF7" s="3"/>
      <c r="AH7" s="38"/>
      <c r="AI7" s="39"/>
      <c r="AL7" s="38"/>
      <c r="AM7" s="39"/>
      <c r="AP7" s="38"/>
      <c r="AQ7" s="39"/>
    </row>
    <row r="8" spans="1:43" x14ac:dyDescent="0.25">
      <c r="L8" s="52"/>
      <c r="M8" s="52"/>
      <c r="N8" s="240"/>
      <c r="O8" s="261"/>
      <c r="P8" s="261"/>
      <c r="Q8" s="2"/>
      <c r="R8" s="52"/>
      <c r="S8" s="53"/>
      <c r="T8" s="53"/>
      <c r="U8" s="52"/>
      <c r="V8" s="52"/>
      <c r="W8" s="52"/>
      <c r="X8" s="52"/>
      <c r="Y8" s="52"/>
      <c r="Z8" s="38"/>
      <c r="AB8" s="3"/>
      <c r="AF8" s="3"/>
    </row>
    <row r="9" spans="1:43" x14ac:dyDescent="0.25">
      <c r="L9" s="52"/>
      <c r="M9" s="52"/>
      <c r="N9" s="240"/>
      <c r="O9" s="261"/>
      <c r="P9" s="261"/>
      <c r="Q9" s="2"/>
      <c r="R9" s="52"/>
      <c r="S9" s="53"/>
      <c r="T9" s="53"/>
      <c r="U9" s="52"/>
      <c r="V9" s="52"/>
      <c r="W9" s="52"/>
      <c r="X9" s="52"/>
      <c r="Y9" s="52"/>
      <c r="Z9" s="38"/>
      <c r="AA9" s="39"/>
      <c r="AB9" s="3"/>
      <c r="AD9" s="38"/>
      <c r="AE9" s="39"/>
      <c r="AF9" s="3"/>
    </row>
    <row r="10" spans="1:43" x14ac:dyDescent="0.25">
      <c r="L10" s="52"/>
      <c r="M10" s="52"/>
      <c r="N10" s="240"/>
      <c r="O10" s="261"/>
      <c r="P10" s="261"/>
      <c r="Q10" s="2"/>
      <c r="R10" s="52"/>
      <c r="S10" s="53"/>
      <c r="T10" s="53"/>
      <c r="U10" s="265"/>
      <c r="V10" s="52"/>
      <c r="W10" s="52"/>
      <c r="X10" s="52"/>
      <c r="Y10" s="52"/>
      <c r="Z10" s="38"/>
      <c r="AA10" s="39"/>
      <c r="AB10" s="3"/>
      <c r="AD10" s="38"/>
      <c r="AE10" s="39"/>
      <c r="AF10" s="3"/>
    </row>
    <row r="11" spans="1:43" x14ac:dyDescent="0.25">
      <c r="L11" s="52"/>
      <c r="M11" s="52"/>
      <c r="N11" s="240"/>
      <c r="O11" s="261"/>
      <c r="P11" s="261"/>
      <c r="Q11" s="2"/>
      <c r="R11" s="52"/>
      <c r="S11" s="53"/>
      <c r="T11" s="53"/>
      <c r="U11" s="265"/>
      <c r="V11" s="52"/>
      <c r="W11" s="52"/>
      <c r="X11" s="52"/>
      <c r="Y11" s="52"/>
      <c r="Z11" s="38"/>
      <c r="AA11" s="39"/>
      <c r="AB11" s="3"/>
      <c r="AD11" s="38"/>
      <c r="AE11" s="39"/>
      <c r="AF11" s="3"/>
    </row>
    <row r="12" spans="1:43" x14ac:dyDescent="0.25">
      <c r="L12" s="52"/>
      <c r="M12" s="52"/>
      <c r="N12" s="52"/>
      <c r="O12" s="52"/>
      <c r="P12" s="266"/>
      <c r="Q12" s="52"/>
      <c r="R12" s="52"/>
      <c r="S12" s="2"/>
      <c r="T12" s="2"/>
      <c r="U12" s="53"/>
      <c r="V12" s="265"/>
      <c r="W12" s="265"/>
      <c r="X12" s="2"/>
      <c r="Y12" s="52"/>
      <c r="AB12" s="3"/>
      <c r="AF12" s="3"/>
    </row>
    <row r="13" spans="1:43" x14ac:dyDescent="0.25">
      <c r="P13" s="9"/>
      <c r="S13" s="3"/>
      <c r="T13" s="3"/>
      <c r="U13" s="38"/>
      <c r="V13" s="39"/>
      <c r="W13" s="39"/>
      <c r="X13" s="3"/>
      <c r="AB13" s="3"/>
      <c r="AF13" s="3"/>
    </row>
    <row r="14" spans="1:43" x14ac:dyDescent="0.25">
      <c r="P14" s="9"/>
      <c r="S14" s="3"/>
      <c r="T14" s="3"/>
      <c r="U14" s="38"/>
      <c r="V14" s="39"/>
      <c r="W14" s="39"/>
      <c r="X14" s="3"/>
      <c r="AB14" s="3"/>
      <c r="AF14" s="3"/>
    </row>
    <row r="15" spans="1:43" x14ac:dyDescent="0.25">
      <c r="K15" s="52"/>
      <c r="L15" s="52"/>
      <c r="M15" s="240"/>
      <c r="N15" s="261"/>
      <c r="O15" s="261"/>
      <c r="P15" s="2"/>
      <c r="Q15" s="52"/>
      <c r="R15" s="53"/>
      <c r="S15" s="53"/>
      <c r="T15" s="265"/>
      <c r="U15" s="52"/>
      <c r="V15" s="52"/>
      <c r="W15" s="52"/>
      <c r="X15" s="3"/>
      <c r="AB15" s="3"/>
      <c r="AF15" s="3"/>
    </row>
    <row r="16" spans="1:43" x14ac:dyDescent="0.25">
      <c r="K16" s="52"/>
      <c r="L16" s="52"/>
      <c r="M16" s="240"/>
      <c r="N16" s="261"/>
      <c r="O16" s="261"/>
      <c r="P16" s="2"/>
      <c r="Q16" s="52"/>
      <c r="R16" s="53"/>
      <c r="S16" s="53"/>
      <c r="T16" s="265"/>
      <c r="U16" s="52"/>
      <c r="V16" s="52"/>
      <c r="W16" s="52"/>
    </row>
    <row r="17" spans="3:23" x14ac:dyDescent="0.25">
      <c r="K17" s="52"/>
      <c r="L17" s="52"/>
      <c r="M17" s="240"/>
      <c r="N17" s="261"/>
      <c r="O17" s="261"/>
      <c r="P17" s="2"/>
      <c r="Q17" s="52"/>
      <c r="R17" s="53"/>
      <c r="S17" s="53"/>
      <c r="T17" s="265"/>
      <c r="U17" s="52"/>
      <c r="V17" s="52"/>
      <c r="W17" s="52"/>
    </row>
    <row r="18" spans="3:23" x14ac:dyDescent="0.25">
      <c r="K18" s="52"/>
      <c r="L18" s="52"/>
      <c r="M18" s="240"/>
      <c r="N18" s="261"/>
      <c r="O18" s="261"/>
      <c r="P18" s="2"/>
      <c r="Q18" s="52"/>
      <c r="R18" s="53"/>
      <c r="S18" s="53"/>
      <c r="T18" s="265"/>
      <c r="U18" s="52"/>
      <c r="V18" s="52"/>
      <c r="W18" s="52"/>
    </row>
    <row r="19" spans="3:23" x14ac:dyDescent="0.25">
      <c r="C19" s="40"/>
      <c r="D19" s="41"/>
      <c r="E19" s="41"/>
      <c r="F19" s="3"/>
      <c r="H19" s="38"/>
      <c r="I19" s="38"/>
      <c r="K19" s="52"/>
      <c r="L19" s="52"/>
      <c r="M19" s="240"/>
      <c r="N19" s="261"/>
      <c r="O19" s="261"/>
      <c r="P19" s="2"/>
      <c r="Q19" s="52"/>
      <c r="R19" s="53"/>
      <c r="S19" s="53"/>
      <c r="T19" s="265"/>
      <c r="U19" s="52"/>
      <c r="V19" s="52"/>
      <c r="W19" s="52"/>
    </row>
    <row r="20" spans="3:23" x14ac:dyDescent="0.25">
      <c r="C20" s="40"/>
      <c r="D20" s="41"/>
      <c r="E20" s="41"/>
      <c r="F20" s="3"/>
      <c r="H20" s="38"/>
      <c r="I20" s="38"/>
      <c r="K20" s="52"/>
      <c r="L20" s="52"/>
      <c r="M20" s="240"/>
      <c r="N20" s="261"/>
      <c r="O20" s="261"/>
      <c r="P20" s="2"/>
      <c r="Q20" s="52"/>
      <c r="R20" s="53"/>
      <c r="S20" s="53"/>
      <c r="T20" s="265"/>
      <c r="U20" s="52"/>
      <c r="V20" s="52"/>
      <c r="W20" s="52"/>
    </row>
    <row r="21" spans="3:23" x14ac:dyDescent="0.25">
      <c r="C21" s="40"/>
      <c r="D21" s="41"/>
      <c r="E21" s="41"/>
      <c r="F21" s="3"/>
      <c r="H21" s="38"/>
      <c r="I21" s="38"/>
    </row>
    <row r="22" spans="3:23" x14ac:dyDescent="0.25">
      <c r="C22" s="40"/>
      <c r="D22" s="41"/>
      <c r="E22" s="41"/>
      <c r="F22" s="3"/>
      <c r="H22" s="38"/>
      <c r="I22" s="38"/>
    </row>
    <row r="23" spans="3:23" x14ac:dyDescent="0.25">
      <c r="C23" s="40"/>
      <c r="D23" s="41"/>
      <c r="E23" s="41"/>
      <c r="F23" s="3"/>
      <c r="H23" s="38"/>
      <c r="I23" s="38"/>
    </row>
    <row r="24" spans="3:23" x14ac:dyDescent="0.25">
      <c r="C24" s="40"/>
      <c r="D24" s="41"/>
      <c r="E24" s="41"/>
      <c r="F24" s="3"/>
      <c r="H24" s="38"/>
      <c r="I24" s="38"/>
    </row>
    <row r="25" spans="3:23" x14ac:dyDescent="0.25">
      <c r="C25" s="40"/>
      <c r="D25" s="41"/>
      <c r="E25" s="41"/>
      <c r="F25" s="3"/>
      <c r="H25" s="38"/>
      <c r="I25" s="38"/>
    </row>
    <row r="26" spans="3:23" x14ac:dyDescent="0.25">
      <c r="C26" s="40"/>
      <c r="D26" s="41"/>
      <c r="E26" s="41"/>
      <c r="F26" s="3"/>
      <c r="H26" s="38"/>
      <c r="I26" s="38"/>
    </row>
    <row r="27" spans="3:23" x14ac:dyDescent="0.25">
      <c r="C27" s="40"/>
      <c r="D27" s="41"/>
      <c r="E27" s="41"/>
      <c r="F27" s="3"/>
      <c r="H27" s="38"/>
      <c r="I27" s="38"/>
    </row>
    <row r="28" spans="3:23" x14ac:dyDescent="0.25">
      <c r="C28" s="40"/>
      <c r="D28" s="41"/>
      <c r="E28" s="41"/>
      <c r="F28" s="3"/>
      <c r="H28" s="38"/>
      <c r="I28" s="38"/>
    </row>
    <row r="29" spans="3:23" x14ac:dyDescent="0.25">
      <c r="C29" s="40"/>
      <c r="D29" s="41"/>
      <c r="E29" s="41"/>
      <c r="H29" s="38"/>
      <c r="I29" s="38"/>
    </row>
    <row r="30" spans="3:23" x14ac:dyDescent="0.25">
      <c r="C30" s="40"/>
      <c r="D30" s="41"/>
      <c r="E30" s="41"/>
      <c r="F30" s="3"/>
      <c r="H30" s="38"/>
      <c r="I30" s="38"/>
    </row>
    <row r="31" spans="3:23" x14ac:dyDescent="0.25">
      <c r="C31" s="40"/>
      <c r="D31" s="41"/>
      <c r="E31" s="41"/>
      <c r="F31" s="3"/>
      <c r="H31" s="38"/>
      <c r="I31" s="38"/>
    </row>
  </sheetData>
  <mergeCells count="2">
    <mergeCell ref="B1:E1"/>
    <mergeCell ref="F1:G1"/>
  </mergeCells>
  <pageMargins left="0.7" right="0.7" top="0.75" bottom="0.75" header="0.3" footer="0.3"/>
  <pageSetup orientation="portrait"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35"/>
  <sheetViews>
    <sheetView zoomScale="85" zoomScaleNormal="85" workbookViewId="0">
      <pane ySplit="2" topLeftCell="A204" activePane="bottomLeft" state="frozen"/>
      <selection pane="bottomLeft" activeCell="AL201" sqref="AL201"/>
    </sheetView>
  </sheetViews>
  <sheetFormatPr defaultRowHeight="15" x14ac:dyDescent="0.25"/>
  <cols>
    <col min="4" max="4" width="29.42578125" bestFit="1" customWidth="1"/>
    <col min="21" max="21" width="10.5703125" customWidth="1"/>
    <col min="30" max="30" width="9.85546875" bestFit="1" customWidth="1"/>
    <col min="34" max="34" width="21.140625" style="489" bestFit="1" customWidth="1"/>
    <col min="35" max="35" width="9.140625" style="489"/>
  </cols>
  <sheetData>
    <row r="1" spans="1:35" s="170" customFormat="1" x14ac:dyDescent="0.25">
      <c r="A1" s="588" t="s">
        <v>505</v>
      </c>
      <c r="B1" s="588"/>
      <c r="C1" s="588"/>
      <c r="D1" s="588"/>
      <c r="E1" s="588"/>
      <c r="F1" s="588"/>
      <c r="G1" s="588"/>
      <c r="H1" s="588"/>
      <c r="I1" s="583" t="s">
        <v>125</v>
      </c>
      <c r="J1" s="583"/>
      <c r="K1" s="583"/>
      <c r="L1" s="4"/>
      <c r="N1" s="583" t="s">
        <v>123</v>
      </c>
      <c r="O1" s="583"/>
      <c r="P1" s="583"/>
      <c r="Q1" s="583" t="s">
        <v>128</v>
      </c>
      <c r="R1" s="583"/>
      <c r="S1" s="169"/>
      <c r="W1" s="583" t="s">
        <v>130</v>
      </c>
      <c r="X1" s="583"/>
      <c r="Y1" s="583"/>
      <c r="Z1" s="48" t="s">
        <v>135</v>
      </c>
      <c r="AA1" s="45" t="s">
        <v>133</v>
      </c>
      <c r="AH1" s="489"/>
      <c r="AI1" s="489"/>
    </row>
    <row r="2" spans="1:35" x14ac:dyDescent="0.25">
      <c r="A2" s="40" t="s">
        <v>15</v>
      </c>
      <c r="B2" s="44" t="s">
        <v>112</v>
      </c>
      <c r="C2" s="170" t="s">
        <v>113</v>
      </c>
      <c r="D2" s="170" t="s">
        <v>114</v>
      </c>
      <c r="E2" s="174" t="s">
        <v>115</v>
      </c>
      <c r="F2" s="174" t="s">
        <v>116</v>
      </c>
      <c r="G2" s="170" t="s">
        <v>117</v>
      </c>
      <c r="H2" s="170" t="s">
        <v>137</v>
      </c>
      <c r="I2" s="52" t="s">
        <v>118</v>
      </c>
      <c r="J2" s="3" t="s">
        <v>119</v>
      </c>
      <c r="K2" s="3" t="s">
        <v>120</v>
      </c>
      <c r="L2" s="4" t="s">
        <v>121</v>
      </c>
      <c r="M2" s="170" t="s">
        <v>122</v>
      </c>
      <c r="N2" s="3" t="s">
        <v>119</v>
      </c>
      <c r="O2" s="3" t="s">
        <v>126</v>
      </c>
      <c r="P2" s="4" t="s">
        <v>127</v>
      </c>
      <c r="Q2" s="170" t="s">
        <v>129</v>
      </c>
      <c r="R2" s="52" t="s">
        <v>120</v>
      </c>
      <c r="S2" s="170" t="s">
        <v>483</v>
      </c>
      <c r="T2" s="170" t="s">
        <v>470</v>
      </c>
      <c r="U2" s="170" t="s">
        <v>416</v>
      </c>
      <c r="V2" s="170" t="s">
        <v>461</v>
      </c>
      <c r="W2" s="170" t="s">
        <v>124</v>
      </c>
      <c r="X2" s="170" t="s">
        <v>131</v>
      </c>
      <c r="Y2" s="170" t="s">
        <v>132</v>
      </c>
      <c r="Z2" s="47" t="s">
        <v>18</v>
      </c>
      <c r="AA2" s="46" t="s">
        <v>134</v>
      </c>
    </row>
    <row r="3" spans="1:35" s="170" customFormat="1" x14ac:dyDescent="0.25">
      <c r="A3" s="40">
        <v>42626</v>
      </c>
      <c r="B3" s="264">
        <v>302313</v>
      </c>
      <c r="C3" s="264">
        <v>8206</v>
      </c>
      <c r="D3" s="264" t="s">
        <v>506</v>
      </c>
      <c r="E3" s="1">
        <v>0.42927083333333332</v>
      </c>
      <c r="F3" s="1">
        <v>0.42935185185185182</v>
      </c>
      <c r="G3" s="264"/>
      <c r="H3" s="264"/>
      <c r="I3" s="264"/>
      <c r="J3" s="3"/>
      <c r="K3" s="3"/>
      <c r="L3" s="264"/>
      <c r="M3" s="264"/>
      <c r="N3" s="3"/>
      <c r="O3" s="264"/>
      <c r="P3" s="264"/>
      <c r="Q3" s="264"/>
      <c r="R3" s="264"/>
      <c r="S3" s="264"/>
      <c r="T3" s="264"/>
      <c r="U3" s="264"/>
      <c r="V3" s="264"/>
      <c r="W3" s="264"/>
      <c r="X3" s="264"/>
      <c r="Y3" s="264"/>
      <c r="Z3" s="264"/>
      <c r="AA3" s="264"/>
      <c r="AB3" s="264"/>
      <c r="AH3" s="489"/>
      <c r="AI3" s="489"/>
    </row>
    <row r="4" spans="1:35" s="170" customFormat="1" x14ac:dyDescent="0.25">
      <c r="A4" s="40"/>
      <c r="B4" s="264">
        <v>302313</v>
      </c>
      <c r="C4" s="264">
        <v>8208</v>
      </c>
      <c r="D4" s="264" t="s">
        <v>176</v>
      </c>
      <c r="E4" s="1">
        <v>0.42935185185185182</v>
      </c>
      <c r="F4" s="1">
        <v>0.42935185185185182</v>
      </c>
      <c r="G4" s="264"/>
      <c r="H4" s="264"/>
      <c r="I4" s="264"/>
      <c r="J4" s="3"/>
      <c r="K4" s="3"/>
      <c r="L4" s="264"/>
      <c r="M4" s="264"/>
      <c r="N4" s="3"/>
      <c r="O4" s="264"/>
      <c r="P4" s="264"/>
      <c r="Q4" s="264"/>
      <c r="R4" s="264"/>
      <c r="S4" s="264"/>
      <c r="T4" s="264"/>
      <c r="U4" s="264"/>
      <c r="V4" s="264"/>
      <c r="W4" s="264"/>
      <c r="X4" s="264"/>
      <c r="Y4" s="264"/>
      <c r="Z4" s="264"/>
      <c r="AA4" s="264"/>
      <c r="AB4" s="264"/>
      <c r="AH4" s="489"/>
      <c r="AI4" s="489"/>
    </row>
    <row r="5" spans="1:35" s="170" customFormat="1" x14ac:dyDescent="0.25">
      <c r="A5" s="40"/>
      <c r="B5" s="264">
        <v>302313</v>
      </c>
      <c r="C5" s="264">
        <v>13317</v>
      </c>
      <c r="D5" s="264" t="s">
        <v>23</v>
      </c>
      <c r="E5" s="1">
        <v>0.42967592592592596</v>
      </c>
      <c r="F5" s="1">
        <v>0.42972222222222217</v>
      </c>
      <c r="G5" s="264"/>
      <c r="H5" s="264"/>
      <c r="I5" s="264"/>
      <c r="J5" s="3"/>
      <c r="K5" s="3"/>
      <c r="L5" s="264"/>
      <c r="M5" s="264"/>
      <c r="N5" s="3"/>
      <c r="O5" s="264"/>
      <c r="P5" s="264"/>
      <c r="Q5" s="264"/>
      <c r="R5" s="264"/>
      <c r="S5" s="264"/>
      <c r="T5" s="264"/>
      <c r="U5" s="264"/>
      <c r="V5" s="264"/>
      <c r="W5" s="264"/>
      <c r="X5" s="264"/>
      <c r="Y5" s="264"/>
      <c r="Z5" s="264"/>
      <c r="AA5" s="264"/>
      <c r="AB5" s="264"/>
      <c r="AH5" s="489"/>
      <c r="AI5" s="489"/>
    </row>
    <row r="6" spans="1:35" s="170" customFormat="1" x14ac:dyDescent="0.25">
      <c r="A6" s="40"/>
      <c r="B6" s="264">
        <v>302313</v>
      </c>
      <c r="C6" s="264">
        <v>13052</v>
      </c>
      <c r="D6" s="264" t="s">
        <v>23</v>
      </c>
      <c r="E6" s="1">
        <v>0.42972222222222217</v>
      </c>
      <c r="F6" s="1">
        <v>0.42980324074074078</v>
      </c>
      <c r="G6" s="264"/>
      <c r="H6" s="264"/>
      <c r="I6" s="264"/>
      <c r="J6" s="3"/>
      <c r="K6" s="3"/>
      <c r="L6" s="264"/>
      <c r="M6" s="264"/>
      <c r="N6" s="3"/>
      <c r="O6" s="264"/>
      <c r="P6" s="264"/>
      <c r="Q6" s="264"/>
      <c r="R6" s="264"/>
      <c r="S6" s="264"/>
      <c r="T6" s="264"/>
      <c r="U6" s="264"/>
      <c r="V6" s="264"/>
      <c r="W6" s="264"/>
      <c r="X6" s="264"/>
      <c r="Y6" s="264"/>
      <c r="Z6" s="264"/>
      <c r="AA6" s="264"/>
      <c r="AB6" s="264"/>
      <c r="AH6" s="489"/>
      <c r="AI6" s="489"/>
    </row>
    <row r="7" spans="1:35" s="170" customFormat="1" x14ac:dyDescent="0.25">
      <c r="A7" s="40"/>
      <c r="B7" s="264">
        <v>302313</v>
      </c>
      <c r="C7" s="264">
        <v>13035</v>
      </c>
      <c r="D7" s="264" t="s">
        <v>42</v>
      </c>
      <c r="E7" s="1">
        <v>0.42980324074074078</v>
      </c>
      <c r="F7" s="1">
        <v>0.42986111111111108</v>
      </c>
      <c r="G7" s="264"/>
      <c r="H7" s="264"/>
      <c r="I7" s="264"/>
      <c r="J7" s="3"/>
      <c r="K7" s="3"/>
      <c r="L7" s="264"/>
      <c r="M7" s="264"/>
      <c r="N7" s="3"/>
      <c r="O7" s="264"/>
      <c r="P7" s="264"/>
      <c r="Q7" s="264"/>
      <c r="R7" s="264"/>
      <c r="S7" s="264"/>
      <c r="T7" s="264"/>
      <c r="U7" s="264"/>
      <c r="V7" s="264"/>
      <c r="W7" s="264"/>
      <c r="X7" s="264"/>
      <c r="Y7" s="264"/>
      <c r="Z7" s="264"/>
      <c r="AA7" s="264"/>
      <c r="AB7" s="264"/>
      <c r="AH7" s="489"/>
      <c r="AI7" s="489"/>
    </row>
    <row r="8" spans="1:35" s="170" customFormat="1" x14ac:dyDescent="0.25">
      <c r="A8" s="40"/>
      <c r="B8" s="264">
        <v>302313</v>
      </c>
      <c r="C8" s="264">
        <v>13047</v>
      </c>
      <c r="D8" s="264" t="s">
        <v>41</v>
      </c>
      <c r="E8" s="1">
        <v>0.42986111111111108</v>
      </c>
      <c r="F8" s="1">
        <v>0.42987268518518523</v>
      </c>
      <c r="G8" s="264"/>
      <c r="H8" s="264"/>
      <c r="I8" s="264"/>
      <c r="J8" s="3"/>
      <c r="K8" s="3"/>
      <c r="L8" s="264"/>
      <c r="M8" s="264"/>
      <c r="N8" s="3"/>
      <c r="O8" s="264"/>
      <c r="P8" s="264"/>
      <c r="Q8" s="264"/>
      <c r="R8" s="264"/>
      <c r="S8" s="264"/>
      <c r="T8" s="264"/>
      <c r="U8" s="264"/>
      <c r="V8" s="264"/>
      <c r="W8" s="264"/>
      <c r="X8" s="264"/>
      <c r="Y8" s="264"/>
      <c r="Z8" s="264"/>
      <c r="AA8" s="264"/>
      <c r="AB8" s="264"/>
      <c r="AH8" s="489"/>
      <c r="AI8" s="489"/>
    </row>
    <row r="9" spans="1:35" s="170" customFormat="1" x14ac:dyDescent="0.25">
      <c r="A9" s="40"/>
      <c r="B9" s="264">
        <v>302313</v>
      </c>
      <c r="C9" s="264">
        <v>13035</v>
      </c>
      <c r="D9" s="264" t="s">
        <v>42</v>
      </c>
      <c r="E9" s="1">
        <v>0.42987268518518523</v>
      </c>
      <c r="F9" s="1">
        <v>0.42988425925925927</v>
      </c>
      <c r="G9" s="264"/>
      <c r="H9" s="264"/>
      <c r="I9" s="264"/>
      <c r="J9" s="3"/>
      <c r="K9" s="3"/>
      <c r="L9" s="264"/>
      <c r="M9" s="264"/>
      <c r="N9" s="3"/>
      <c r="O9" s="264"/>
      <c r="P9" s="264"/>
      <c r="Q9" s="264"/>
      <c r="R9" s="264"/>
      <c r="S9" s="264"/>
      <c r="T9" s="264"/>
      <c r="U9" s="264"/>
      <c r="V9" s="264"/>
      <c r="W9" s="264"/>
      <c r="X9" s="264"/>
      <c r="Y9" s="264"/>
      <c r="Z9" s="264"/>
      <c r="AA9" s="264"/>
      <c r="AB9" s="264"/>
      <c r="AH9" s="489"/>
      <c r="AI9" s="489"/>
    </row>
    <row r="10" spans="1:35" s="170" customFormat="1" x14ac:dyDescent="0.25">
      <c r="A10" s="40"/>
      <c r="B10" s="264">
        <v>302313</v>
      </c>
      <c r="C10" s="264">
        <v>13036</v>
      </c>
      <c r="D10" s="264" t="s">
        <v>41</v>
      </c>
      <c r="E10" s="1">
        <v>0.42987268518518523</v>
      </c>
      <c r="F10" s="1">
        <v>0.42987268518518523</v>
      </c>
      <c r="G10" s="264"/>
      <c r="H10" s="264"/>
      <c r="I10" s="264"/>
      <c r="J10" s="3"/>
      <c r="K10" s="3"/>
      <c r="L10" s="264"/>
      <c r="M10" s="264"/>
      <c r="N10" s="3"/>
      <c r="O10" s="264"/>
      <c r="P10" s="264"/>
      <c r="Q10" s="264"/>
      <c r="R10" s="264"/>
      <c r="S10" s="264"/>
      <c r="T10" s="264"/>
      <c r="U10" s="264"/>
      <c r="V10" s="264"/>
      <c r="W10" s="264"/>
      <c r="X10" s="264"/>
      <c r="Y10" s="264"/>
      <c r="Z10" s="264"/>
      <c r="AA10" s="264"/>
      <c r="AB10" s="264"/>
      <c r="AH10" s="489"/>
      <c r="AI10" s="489"/>
    </row>
    <row r="11" spans="1:35" s="170" customFormat="1" x14ac:dyDescent="0.25">
      <c r="A11" s="40"/>
      <c r="B11" s="264">
        <v>302313</v>
      </c>
      <c r="C11" s="264">
        <v>13047</v>
      </c>
      <c r="D11" s="264" t="s">
        <v>41</v>
      </c>
      <c r="E11" s="1">
        <v>0.42988425925925927</v>
      </c>
      <c r="F11" s="1">
        <v>0.42995370370370373</v>
      </c>
      <c r="G11" s="264"/>
      <c r="H11" s="264"/>
      <c r="I11" s="264"/>
      <c r="J11" s="3"/>
      <c r="K11" s="3"/>
      <c r="L11" s="264"/>
      <c r="M11" s="264"/>
      <c r="N11" s="3"/>
      <c r="O11" s="264"/>
      <c r="P11" s="264"/>
      <c r="Q11" s="264"/>
      <c r="R11" s="264"/>
      <c r="S11" s="264"/>
      <c r="T11" s="264"/>
      <c r="U11" s="264"/>
      <c r="V11" s="264"/>
      <c r="W11" s="264"/>
      <c r="X11" s="264"/>
      <c r="Y11" s="264"/>
      <c r="Z11" s="264"/>
      <c r="AA11" s="264"/>
      <c r="AB11" s="264"/>
      <c r="AH11" s="489"/>
      <c r="AI11" s="489"/>
    </row>
    <row r="12" spans="1:35" s="170" customFormat="1" x14ac:dyDescent="0.25">
      <c r="A12" s="40"/>
      <c r="B12" s="264">
        <v>302313</v>
      </c>
      <c r="C12" s="264">
        <v>13046</v>
      </c>
      <c r="D12" s="264" t="s">
        <v>22</v>
      </c>
      <c r="E12" s="1">
        <v>0.42995370370370373</v>
      </c>
      <c r="F12" s="1">
        <v>0.43003472222222222</v>
      </c>
      <c r="G12" s="264"/>
      <c r="H12" s="264"/>
      <c r="I12" s="264"/>
      <c r="J12" s="3"/>
      <c r="K12" s="3"/>
      <c r="L12" s="264"/>
      <c r="M12" s="264"/>
      <c r="N12" s="3"/>
      <c r="O12" s="264"/>
      <c r="P12" s="264"/>
      <c r="Q12" s="264"/>
      <c r="R12" s="264"/>
      <c r="S12" s="264"/>
      <c r="T12" s="264"/>
      <c r="U12" s="264"/>
      <c r="V12" s="264"/>
      <c r="W12" s="264"/>
      <c r="X12" s="264"/>
      <c r="Y12" s="264"/>
      <c r="Z12" s="264"/>
      <c r="AA12" s="264"/>
      <c r="AB12" s="264"/>
      <c r="AH12" s="489"/>
      <c r="AI12" s="489"/>
    </row>
    <row r="13" spans="1:35" s="170" customFormat="1" x14ac:dyDescent="0.25">
      <c r="A13" s="40"/>
      <c r="B13" s="264">
        <v>302313</v>
      </c>
      <c r="C13" s="264">
        <v>13059</v>
      </c>
      <c r="D13" s="264" t="s">
        <v>507</v>
      </c>
      <c r="E13" s="1">
        <v>0.43003472222222222</v>
      </c>
      <c r="F13" s="1">
        <v>0.43003472222222222</v>
      </c>
      <c r="G13" s="264"/>
      <c r="H13" s="264"/>
      <c r="I13" s="264"/>
      <c r="J13" s="3"/>
      <c r="K13" s="3"/>
      <c r="L13" s="264"/>
      <c r="M13" s="264"/>
      <c r="N13" s="3"/>
      <c r="O13" s="264"/>
      <c r="P13" s="264"/>
      <c r="Q13" s="264"/>
      <c r="R13" s="264"/>
      <c r="S13" s="264"/>
      <c r="T13" s="264"/>
      <c r="U13" s="264"/>
      <c r="V13" s="264"/>
      <c r="W13" s="264"/>
      <c r="X13" s="264"/>
      <c r="Y13" s="264"/>
      <c r="Z13" s="264"/>
      <c r="AA13" s="264"/>
      <c r="AB13" s="264"/>
      <c r="AH13" s="489"/>
      <c r="AI13" s="489"/>
    </row>
    <row r="14" spans="1:35" s="170" customFormat="1" x14ac:dyDescent="0.25">
      <c r="A14" s="40"/>
      <c r="B14" s="264">
        <v>302313</v>
      </c>
      <c r="C14" s="264">
        <v>13060</v>
      </c>
      <c r="D14" s="264" t="s">
        <v>24</v>
      </c>
      <c r="E14" s="1">
        <v>0.43003472222222222</v>
      </c>
      <c r="F14" s="1">
        <v>0.43015046296296294</v>
      </c>
      <c r="G14" s="264"/>
      <c r="H14" s="264"/>
      <c r="I14" s="264"/>
      <c r="J14" s="3"/>
      <c r="K14" s="3"/>
      <c r="L14" s="264"/>
      <c r="M14" s="264"/>
      <c r="N14" s="3"/>
      <c r="O14" s="264"/>
      <c r="P14" s="264"/>
      <c r="Q14" s="264"/>
      <c r="R14" s="264"/>
      <c r="S14" s="264"/>
      <c r="T14" s="264"/>
      <c r="U14" s="264"/>
      <c r="V14" s="264"/>
      <c r="W14" s="264"/>
      <c r="X14" s="264"/>
      <c r="Y14" s="264"/>
      <c r="Z14" s="264"/>
      <c r="AA14" s="264"/>
      <c r="AB14" s="264"/>
      <c r="AH14" s="489"/>
      <c r="AI14" s="489"/>
    </row>
    <row r="15" spans="1:35" s="170" customFormat="1" x14ac:dyDescent="0.25">
      <c r="A15" s="40"/>
      <c r="B15" s="264">
        <v>302313</v>
      </c>
      <c r="C15" s="264">
        <v>13071</v>
      </c>
      <c r="D15" s="264" t="s">
        <v>25</v>
      </c>
      <c r="E15" s="1">
        <v>0.43015046296296294</v>
      </c>
      <c r="F15" s="1">
        <v>0.43015046296296294</v>
      </c>
      <c r="G15" s="264"/>
      <c r="H15" s="264"/>
      <c r="I15" s="264"/>
      <c r="J15" s="3"/>
      <c r="K15" s="3"/>
      <c r="L15" s="264"/>
      <c r="M15" s="264"/>
      <c r="N15" s="3"/>
      <c r="O15" s="264"/>
      <c r="P15" s="264"/>
      <c r="Q15" s="264"/>
      <c r="R15" s="264"/>
      <c r="S15" s="264"/>
      <c r="T15" s="264"/>
      <c r="U15" s="264"/>
      <c r="V15" s="264"/>
      <c r="W15" s="264"/>
      <c r="X15" s="264"/>
      <c r="Y15" s="264"/>
      <c r="Z15" s="264"/>
      <c r="AA15" s="264"/>
      <c r="AB15" s="264"/>
      <c r="AH15" s="489"/>
      <c r="AI15" s="489"/>
    </row>
    <row r="16" spans="1:35" s="170" customFormat="1" x14ac:dyDescent="0.25">
      <c r="A16" s="40"/>
      <c r="B16" s="264">
        <v>302313</v>
      </c>
      <c r="C16" s="264">
        <v>13069</v>
      </c>
      <c r="D16" s="264" t="s">
        <v>21</v>
      </c>
      <c r="E16" s="1">
        <v>0.43018518518518517</v>
      </c>
      <c r="F16" s="1">
        <v>0.43018518518518517</v>
      </c>
      <c r="G16" s="264"/>
      <c r="H16" s="264"/>
      <c r="I16" s="264"/>
      <c r="J16" s="3"/>
      <c r="K16" s="3"/>
      <c r="L16" s="264"/>
      <c r="M16" s="264"/>
      <c r="N16" s="3"/>
      <c r="O16" s="264"/>
      <c r="P16" s="264"/>
      <c r="Q16" s="264"/>
      <c r="R16" s="264"/>
      <c r="S16" s="264"/>
      <c r="T16" s="264"/>
      <c r="U16" s="264"/>
      <c r="V16" s="264"/>
      <c r="W16" s="264"/>
      <c r="X16" s="264"/>
      <c r="Y16" s="264"/>
      <c r="Z16" s="264"/>
      <c r="AA16" s="264"/>
      <c r="AB16" s="264"/>
      <c r="AH16" s="489"/>
      <c r="AI16" s="489"/>
    </row>
    <row r="17" spans="1:35" s="170" customFormat="1" x14ac:dyDescent="0.25">
      <c r="A17" s="40"/>
      <c r="B17" s="264">
        <v>302313</v>
      </c>
      <c r="C17" s="264">
        <v>15104</v>
      </c>
      <c r="D17" s="264" t="s">
        <v>26</v>
      </c>
      <c r="E17" s="1">
        <v>0.43087962962962961</v>
      </c>
      <c r="F17" s="1">
        <v>0.43100694444444443</v>
      </c>
      <c r="G17" s="264"/>
      <c r="H17" s="264"/>
      <c r="I17" s="264"/>
      <c r="J17" s="3"/>
      <c r="K17" s="3"/>
      <c r="L17" s="264"/>
      <c r="M17" s="264"/>
      <c r="N17" s="3"/>
      <c r="O17" s="264"/>
      <c r="P17" s="264"/>
      <c r="Q17" s="264"/>
      <c r="R17" s="264"/>
      <c r="S17" s="264"/>
      <c r="T17" s="264"/>
      <c r="U17" s="264"/>
      <c r="V17" s="264"/>
      <c r="W17" s="264"/>
      <c r="X17" s="264"/>
      <c r="Y17" s="264"/>
      <c r="Z17" s="264"/>
      <c r="AA17" s="264"/>
      <c r="AB17" s="264"/>
      <c r="AH17" s="489"/>
      <c r="AI17" s="489"/>
    </row>
    <row r="18" spans="1:35" s="170" customFormat="1" x14ac:dyDescent="0.25">
      <c r="A18" s="40"/>
      <c r="B18" s="264">
        <v>302313</v>
      </c>
      <c r="C18" s="264">
        <v>15103</v>
      </c>
      <c r="D18" s="264" t="s">
        <v>428</v>
      </c>
      <c r="E18" s="1">
        <v>0.43100694444444443</v>
      </c>
      <c r="F18" s="1">
        <v>0.43101851851851852</v>
      </c>
      <c r="G18" s="264"/>
      <c r="H18" s="264"/>
      <c r="I18" s="264"/>
      <c r="J18" s="3"/>
      <c r="K18" s="3"/>
      <c r="L18" s="264"/>
      <c r="M18" s="264"/>
      <c r="N18" s="3"/>
      <c r="O18" s="264"/>
      <c r="P18" s="264"/>
      <c r="Q18" s="264"/>
      <c r="R18" s="264"/>
      <c r="S18" s="264"/>
      <c r="T18" s="264"/>
      <c r="U18" s="264"/>
      <c r="V18" s="264"/>
      <c r="W18" s="264"/>
      <c r="X18" s="264"/>
      <c r="Y18" s="264"/>
      <c r="Z18" s="264"/>
      <c r="AA18" s="264"/>
      <c r="AB18" s="264"/>
      <c r="AH18" s="489"/>
      <c r="AI18" s="489"/>
    </row>
    <row r="19" spans="1:35" s="170" customFormat="1" x14ac:dyDescent="0.25">
      <c r="A19" s="40"/>
      <c r="B19" s="264">
        <v>302313</v>
      </c>
      <c r="C19" s="264">
        <v>15107</v>
      </c>
      <c r="D19" s="264" t="s">
        <v>417</v>
      </c>
      <c r="E19" s="1">
        <v>0.43101851851851852</v>
      </c>
      <c r="F19" s="1">
        <v>0.43111111111111117</v>
      </c>
      <c r="G19" s="264"/>
      <c r="H19" s="264"/>
      <c r="I19" s="264"/>
      <c r="J19" s="3"/>
      <c r="K19" s="3"/>
      <c r="L19" s="264"/>
      <c r="M19" s="264"/>
      <c r="N19" s="3"/>
      <c r="O19" s="264"/>
      <c r="P19" s="264"/>
      <c r="Q19" s="264"/>
      <c r="R19" s="264"/>
      <c r="S19" s="264"/>
      <c r="T19" s="264"/>
      <c r="U19" s="264"/>
      <c r="V19" s="264"/>
      <c r="W19" s="264"/>
      <c r="X19" s="264"/>
      <c r="Y19" s="264"/>
      <c r="Z19" s="264"/>
      <c r="AA19" s="264"/>
      <c r="AB19" s="264"/>
      <c r="AH19" s="489"/>
      <c r="AI19" s="489"/>
    </row>
    <row r="20" spans="1:35" s="170" customFormat="1" x14ac:dyDescent="0.25">
      <c r="A20" s="40"/>
      <c r="B20" s="264">
        <v>302313</v>
      </c>
      <c r="C20" s="264">
        <v>15136</v>
      </c>
      <c r="D20" s="264" t="s">
        <v>418</v>
      </c>
      <c r="E20" s="1">
        <v>0.43111111111111117</v>
      </c>
      <c r="F20" s="1">
        <v>0.43122685185185183</v>
      </c>
      <c r="G20" s="264"/>
      <c r="H20" s="264"/>
      <c r="I20" s="264"/>
      <c r="J20" s="3"/>
      <c r="K20" s="3"/>
      <c r="L20" s="264"/>
      <c r="M20" s="264"/>
      <c r="N20" s="3"/>
      <c r="O20" s="264"/>
      <c r="P20" s="264"/>
      <c r="Q20" s="264"/>
      <c r="R20" s="264"/>
      <c r="S20" s="264"/>
      <c r="T20" s="264"/>
      <c r="U20" s="264"/>
      <c r="V20" s="264"/>
      <c r="W20" s="264"/>
      <c r="X20" s="264"/>
      <c r="Y20" s="264"/>
      <c r="Z20" s="264"/>
      <c r="AA20" s="264"/>
      <c r="AB20" s="264"/>
      <c r="AH20" s="489"/>
      <c r="AI20" s="489"/>
    </row>
    <row r="21" spans="1:35" s="170" customFormat="1" x14ac:dyDescent="0.25">
      <c r="A21" s="40"/>
      <c r="B21" s="264">
        <v>302313</v>
      </c>
      <c r="C21" s="264">
        <v>15143</v>
      </c>
      <c r="D21" s="264" t="s">
        <v>419</v>
      </c>
      <c r="E21" s="1">
        <v>0.43122685185185183</v>
      </c>
      <c r="F21" s="1">
        <v>0.43129629629629629</v>
      </c>
      <c r="G21" s="264"/>
      <c r="H21" s="264"/>
      <c r="I21" s="264"/>
      <c r="J21" s="3"/>
      <c r="K21" s="3"/>
      <c r="L21" s="264"/>
      <c r="M21" s="264"/>
      <c r="N21" s="3"/>
      <c r="O21" s="264"/>
      <c r="P21" s="264"/>
      <c r="Q21" s="264"/>
      <c r="R21" s="264"/>
      <c r="S21" s="264"/>
      <c r="T21" s="264"/>
      <c r="U21" s="264"/>
      <c r="V21" s="264"/>
      <c r="W21" s="264"/>
      <c r="X21" s="264"/>
      <c r="Y21" s="264"/>
      <c r="Z21" s="264"/>
      <c r="AA21" s="264"/>
      <c r="AB21" s="264"/>
      <c r="AH21" s="489"/>
      <c r="AI21" s="489"/>
    </row>
    <row r="22" spans="1:35" s="170" customFormat="1" x14ac:dyDescent="0.25">
      <c r="A22" s="40"/>
      <c r="B22" s="264">
        <v>302313</v>
      </c>
      <c r="C22" s="264">
        <v>15232</v>
      </c>
      <c r="D22" s="264" t="s">
        <v>420</v>
      </c>
      <c r="E22" s="1">
        <v>0.43129629629629629</v>
      </c>
      <c r="F22" s="1">
        <v>0.43138888888888888</v>
      </c>
      <c r="G22" s="264"/>
      <c r="H22" s="264"/>
      <c r="I22" s="264"/>
      <c r="J22" s="3"/>
      <c r="K22" s="3"/>
      <c r="L22" s="264"/>
      <c r="M22" s="264"/>
      <c r="N22" s="3"/>
      <c r="O22" s="264"/>
      <c r="P22" s="264"/>
      <c r="Q22" s="264"/>
      <c r="R22" s="264"/>
      <c r="S22" s="264"/>
      <c r="T22" s="264"/>
      <c r="U22" s="264"/>
      <c r="V22" s="264"/>
      <c r="W22" s="264"/>
      <c r="X22" s="264"/>
      <c r="Y22" s="264"/>
      <c r="Z22" s="264"/>
      <c r="AA22" s="264"/>
      <c r="AB22" s="264"/>
      <c r="AH22" s="489"/>
      <c r="AI22" s="489"/>
    </row>
    <row r="23" spans="1:35" s="170" customFormat="1" x14ac:dyDescent="0.25">
      <c r="A23" s="40"/>
      <c r="B23" s="264">
        <v>302313</v>
      </c>
      <c r="C23" s="264">
        <v>15231</v>
      </c>
      <c r="D23" s="264" t="s">
        <v>421</v>
      </c>
      <c r="E23" s="1">
        <v>0.43138888888888888</v>
      </c>
      <c r="F23" s="1">
        <v>0.43146990740740737</v>
      </c>
      <c r="G23" s="264"/>
      <c r="H23" s="264"/>
      <c r="I23" s="264"/>
      <c r="J23" s="3"/>
      <c r="K23" s="3"/>
      <c r="L23" s="264"/>
      <c r="M23" s="264"/>
      <c r="N23" s="3"/>
      <c r="O23" s="264"/>
      <c r="P23" s="264"/>
      <c r="Q23" s="264"/>
      <c r="R23" s="264"/>
      <c r="S23" s="264"/>
      <c r="T23" s="264"/>
      <c r="U23" s="264"/>
      <c r="V23" s="264"/>
      <c r="W23" s="264"/>
      <c r="X23" s="264"/>
      <c r="Y23" s="264"/>
      <c r="Z23" s="264"/>
      <c r="AA23" s="264"/>
      <c r="AB23" s="264"/>
      <c r="AH23" s="489"/>
      <c r="AI23" s="489"/>
    </row>
    <row r="24" spans="1:35" s="170" customFormat="1" x14ac:dyDescent="0.25">
      <c r="A24" s="40"/>
      <c r="B24" s="264">
        <v>302313</v>
      </c>
      <c r="C24" s="264">
        <v>15230</v>
      </c>
      <c r="D24" s="264" t="s">
        <v>422</v>
      </c>
      <c r="E24" s="1">
        <v>0.43146990740740737</v>
      </c>
      <c r="F24" s="1">
        <v>0.43151620370370369</v>
      </c>
      <c r="G24" s="264"/>
      <c r="H24" s="264"/>
      <c r="I24" s="264"/>
      <c r="J24" s="3"/>
      <c r="K24" s="3"/>
      <c r="L24" s="264"/>
      <c r="M24" s="264"/>
      <c r="N24" s="3"/>
      <c r="O24" s="264"/>
      <c r="P24" s="264"/>
      <c r="Q24" s="264"/>
      <c r="R24" s="264"/>
      <c r="S24" s="264"/>
      <c r="T24" s="264"/>
      <c r="U24" s="264"/>
      <c r="V24" s="264"/>
      <c r="W24" s="264"/>
      <c r="X24" s="264"/>
      <c r="Y24" s="264"/>
      <c r="Z24" s="264"/>
      <c r="AA24" s="264"/>
      <c r="AB24" s="264"/>
      <c r="AH24" s="489"/>
      <c r="AI24" s="489"/>
    </row>
    <row r="25" spans="1:35" s="170" customFormat="1" x14ac:dyDescent="0.25">
      <c r="A25" s="40"/>
      <c r="B25" s="264">
        <v>302313</v>
      </c>
      <c r="C25" s="264">
        <v>15229</v>
      </c>
      <c r="D25" s="264" t="s">
        <v>423</v>
      </c>
      <c r="E25" s="1">
        <v>0.43151620370370369</v>
      </c>
      <c r="F25" s="1">
        <v>0.43153935185185183</v>
      </c>
      <c r="G25" s="264"/>
      <c r="H25" s="264"/>
      <c r="I25" s="264"/>
      <c r="J25" s="3"/>
      <c r="K25" s="3"/>
      <c r="L25" s="264"/>
      <c r="M25" s="264"/>
      <c r="N25" s="3"/>
      <c r="O25" s="264"/>
      <c r="P25" s="264"/>
      <c r="Q25" s="264"/>
      <c r="R25" s="264"/>
      <c r="S25" s="264"/>
      <c r="T25" s="264"/>
      <c r="U25" s="264"/>
      <c r="V25" s="264"/>
      <c r="W25" s="264"/>
      <c r="X25" s="264"/>
      <c r="Y25" s="264"/>
      <c r="Z25" s="264"/>
      <c r="AA25" s="264"/>
      <c r="AB25" s="264"/>
      <c r="AH25" s="489"/>
      <c r="AI25" s="489"/>
    </row>
    <row r="26" spans="1:35" s="170" customFormat="1" x14ac:dyDescent="0.25">
      <c r="A26" s="40"/>
      <c r="B26" s="264">
        <v>302313</v>
      </c>
      <c r="C26" s="264">
        <v>15157</v>
      </c>
      <c r="D26" s="264" t="s">
        <v>426</v>
      </c>
      <c r="E26" s="1">
        <v>0.43153935185185183</v>
      </c>
      <c r="F26" s="1">
        <v>0.43153935185185183</v>
      </c>
      <c r="G26" s="264"/>
      <c r="H26" s="264"/>
      <c r="I26" s="264"/>
      <c r="J26" s="3"/>
      <c r="K26" s="3"/>
      <c r="L26" s="264"/>
      <c r="M26" s="264"/>
      <c r="N26" s="3"/>
      <c r="O26" s="264"/>
      <c r="P26" s="264"/>
      <c r="Q26" s="264"/>
      <c r="R26" s="264"/>
      <c r="S26" s="264"/>
      <c r="T26" s="264"/>
      <c r="U26" s="264"/>
      <c r="V26" s="264"/>
      <c r="W26" s="264"/>
      <c r="X26" s="264"/>
      <c r="Y26" s="264"/>
      <c r="Z26" s="264"/>
      <c r="AA26" s="264"/>
      <c r="AB26" s="264"/>
      <c r="AH26" s="489"/>
      <c r="AI26" s="489"/>
    </row>
    <row r="27" spans="1:35" s="170" customFormat="1" x14ac:dyDescent="0.25">
      <c r="A27" s="40"/>
      <c r="B27" s="264">
        <v>302313</v>
      </c>
      <c r="C27" s="264">
        <v>15229</v>
      </c>
      <c r="D27" s="264" t="s">
        <v>423</v>
      </c>
      <c r="E27" s="1">
        <v>0.43156250000000002</v>
      </c>
      <c r="F27" s="1">
        <v>0.43168981481481478</v>
      </c>
      <c r="G27" s="264"/>
      <c r="H27" s="264"/>
      <c r="I27" s="264"/>
      <c r="J27" s="3"/>
      <c r="K27" s="3"/>
      <c r="L27" s="264"/>
      <c r="M27" s="264"/>
      <c r="N27" s="3"/>
      <c r="O27" s="264"/>
      <c r="P27" s="264"/>
      <c r="Q27" s="264"/>
      <c r="R27" s="264"/>
      <c r="S27" s="264"/>
      <c r="T27" s="264"/>
      <c r="U27" s="264"/>
      <c r="V27" s="264"/>
      <c r="W27" s="264"/>
      <c r="X27" s="264"/>
      <c r="Y27" s="264"/>
      <c r="Z27" s="264"/>
      <c r="AA27" s="264"/>
      <c r="AB27" s="264"/>
      <c r="AH27" s="489"/>
      <c r="AI27" s="489"/>
    </row>
    <row r="28" spans="1:35" s="170" customFormat="1" x14ac:dyDescent="0.25">
      <c r="A28" s="40"/>
      <c r="B28" s="264">
        <v>302313</v>
      </c>
      <c r="C28" s="264">
        <v>15222</v>
      </c>
      <c r="D28" s="264" t="s">
        <v>424</v>
      </c>
      <c r="E28" s="1">
        <v>0.43168981481481478</v>
      </c>
      <c r="F28" s="1">
        <v>0.43168981481481478</v>
      </c>
      <c r="G28" s="264"/>
      <c r="H28" s="264"/>
      <c r="I28" s="264"/>
      <c r="J28" s="3"/>
      <c r="K28" s="3"/>
      <c r="L28" s="264"/>
      <c r="M28" s="264"/>
      <c r="N28" s="3"/>
      <c r="O28" s="264"/>
      <c r="P28" s="264"/>
      <c r="Q28" s="264"/>
      <c r="R28" s="264"/>
      <c r="S28" s="264"/>
      <c r="T28" s="264"/>
      <c r="U28" s="264"/>
      <c r="V28" s="264"/>
      <c r="W28" s="264"/>
      <c r="X28" s="264"/>
      <c r="Y28" s="264"/>
      <c r="Z28" s="264"/>
      <c r="AA28" s="264"/>
      <c r="AB28" s="264"/>
      <c r="AH28" s="489"/>
      <c r="AI28" s="489"/>
    </row>
    <row r="29" spans="1:35" s="170" customFormat="1" x14ac:dyDescent="0.25">
      <c r="A29" s="40"/>
      <c r="B29" s="264">
        <v>302313</v>
      </c>
      <c r="C29" s="264">
        <v>15157</v>
      </c>
      <c r="D29" s="264" t="s">
        <v>426</v>
      </c>
      <c r="E29" s="1">
        <v>0.43309027777777781</v>
      </c>
      <c r="F29" s="1">
        <v>0.43311342592592594</v>
      </c>
      <c r="G29" s="264"/>
      <c r="H29" s="264"/>
      <c r="I29" s="264"/>
      <c r="J29" s="3"/>
      <c r="K29" s="3"/>
      <c r="L29" s="264"/>
      <c r="M29" s="264"/>
      <c r="N29" s="3"/>
      <c r="O29" s="264"/>
      <c r="P29" s="264"/>
      <c r="Q29" s="264"/>
      <c r="R29" s="264"/>
      <c r="S29" s="264"/>
      <c r="T29" s="264"/>
      <c r="U29" s="264"/>
      <c r="V29" s="264"/>
      <c r="W29" s="264"/>
      <c r="X29" s="264"/>
      <c r="Y29" s="264"/>
      <c r="Z29" s="264"/>
      <c r="AA29" s="264"/>
      <c r="AB29" s="264"/>
      <c r="AH29" s="489"/>
      <c r="AI29" s="489"/>
    </row>
    <row r="30" spans="1:35" s="170" customFormat="1" x14ac:dyDescent="0.25">
      <c r="A30" s="40"/>
      <c r="B30" s="264">
        <v>302313</v>
      </c>
      <c r="C30" s="264">
        <v>15229</v>
      </c>
      <c r="D30" s="264" t="s">
        <v>423</v>
      </c>
      <c r="E30" s="1">
        <v>0.43311342592592594</v>
      </c>
      <c r="F30" s="1">
        <v>0.4331712962962963</v>
      </c>
      <c r="G30" s="264"/>
      <c r="H30" s="264"/>
      <c r="I30" s="264"/>
      <c r="J30" s="3"/>
      <c r="K30" s="3"/>
      <c r="L30" s="264"/>
      <c r="M30" s="264"/>
      <c r="N30" s="3"/>
      <c r="O30" s="264"/>
      <c r="P30" s="264"/>
      <c r="Q30" s="264"/>
      <c r="R30" s="264"/>
      <c r="S30" s="264"/>
      <c r="T30" s="264"/>
      <c r="U30" s="264"/>
      <c r="V30" s="264"/>
      <c r="W30" s="264"/>
      <c r="X30" s="264"/>
      <c r="Y30" s="264"/>
      <c r="Z30" s="264"/>
      <c r="AA30" s="264"/>
      <c r="AB30" s="264"/>
      <c r="AH30" s="489"/>
      <c r="AI30" s="489"/>
    </row>
    <row r="31" spans="1:35" s="170" customFormat="1" x14ac:dyDescent="0.25">
      <c r="A31" s="40"/>
      <c r="B31" s="264">
        <v>302313</v>
      </c>
      <c r="C31" s="264">
        <v>15230</v>
      </c>
      <c r="D31" s="264" t="s">
        <v>422</v>
      </c>
      <c r="E31" s="1">
        <v>0.4331712962962963</v>
      </c>
      <c r="F31" s="1">
        <v>0.43320601851851853</v>
      </c>
      <c r="G31" s="264"/>
      <c r="H31" s="264"/>
      <c r="I31" s="264"/>
      <c r="J31" s="3"/>
      <c r="K31" s="3"/>
      <c r="L31" s="264"/>
      <c r="M31" s="264"/>
      <c r="N31" s="3"/>
      <c r="O31" s="264"/>
      <c r="P31" s="264"/>
      <c r="Q31" s="264"/>
      <c r="R31" s="264"/>
      <c r="S31" s="264"/>
      <c r="T31" s="264"/>
      <c r="U31" s="264"/>
      <c r="V31" s="264"/>
      <c r="W31" s="264"/>
      <c r="X31" s="264"/>
      <c r="Y31" s="264"/>
      <c r="Z31" s="264"/>
      <c r="AA31" s="264"/>
      <c r="AB31" s="264"/>
      <c r="AH31" s="489"/>
      <c r="AI31" s="489"/>
    </row>
    <row r="32" spans="1:35" s="170" customFormat="1" x14ac:dyDescent="0.25">
      <c r="A32" s="40"/>
      <c r="B32" s="264">
        <v>302313</v>
      </c>
      <c r="C32" s="264">
        <v>15147</v>
      </c>
      <c r="D32" s="264" t="s">
        <v>508</v>
      </c>
      <c r="E32" s="1">
        <v>0.43320601851851853</v>
      </c>
      <c r="F32" s="1">
        <v>0.43321759259259257</v>
      </c>
      <c r="G32" s="264"/>
      <c r="H32" s="264"/>
      <c r="I32" s="264"/>
      <c r="J32" s="3"/>
      <c r="K32" s="3"/>
      <c r="L32" s="264"/>
      <c r="M32" s="264"/>
      <c r="N32" s="3"/>
      <c r="O32" s="264"/>
      <c r="P32" s="264"/>
      <c r="Q32" s="264"/>
      <c r="R32" s="264"/>
      <c r="S32" s="264"/>
      <c r="T32" s="264"/>
      <c r="U32" s="264"/>
      <c r="V32" s="264"/>
      <c r="W32" s="264"/>
      <c r="X32" s="264"/>
      <c r="Y32" s="264"/>
      <c r="Z32" s="264"/>
      <c r="AA32" s="264"/>
      <c r="AB32" s="264"/>
      <c r="AH32" s="489"/>
      <c r="AI32" s="489"/>
    </row>
    <row r="33" spans="1:35" s="170" customFormat="1" x14ac:dyDescent="0.25">
      <c r="A33" s="40"/>
      <c r="B33" s="264">
        <v>302313</v>
      </c>
      <c r="C33" s="264">
        <v>15231</v>
      </c>
      <c r="D33" s="264" t="s">
        <v>421</v>
      </c>
      <c r="E33" s="1">
        <v>0.43321759259259257</v>
      </c>
      <c r="F33" s="1">
        <v>0.43328703703703703</v>
      </c>
      <c r="G33" s="264"/>
      <c r="H33" s="264"/>
      <c r="I33" s="264"/>
      <c r="J33" s="3"/>
      <c r="K33" s="3"/>
      <c r="L33" s="264"/>
      <c r="M33" s="264"/>
      <c r="N33" s="3"/>
      <c r="O33" s="264"/>
      <c r="P33" s="264"/>
      <c r="Q33" s="264"/>
      <c r="R33" s="264"/>
      <c r="S33" s="264"/>
      <c r="T33" s="264"/>
      <c r="U33" s="264"/>
      <c r="V33" s="264"/>
      <c r="W33" s="264"/>
      <c r="X33" s="264"/>
      <c r="Y33" s="264"/>
      <c r="Z33" s="264"/>
      <c r="AA33" s="264"/>
      <c r="AB33" s="264"/>
      <c r="AH33" s="489"/>
      <c r="AI33" s="489"/>
    </row>
    <row r="34" spans="1:35" s="170" customFormat="1" x14ac:dyDescent="0.25">
      <c r="A34" s="40"/>
      <c r="B34" s="264">
        <v>302313</v>
      </c>
      <c r="C34" s="264">
        <v>15232</v>
      </c>
      <c r="D34" s="264" t="s">
        <v>420</v>
      </c>
      <c r="E34" s="1">
        <v>0.43328703703703703</v>
      </c>
      <c r="F34" s="1">
        <v>0.43337962962962967</v>
      </c>
      <c r="G34" s="264"/>
      <c r="H34" s="264"/>
      <c r="I34" s="264"/>
      <c r="J34" s="3"/>
      <c r="K34" s="3"/>
      <c r="L34" s="264"/>
      <c r="M34" s="264"/>
      <c r="N34" s="3"/>
      <c r="O34" s="264"/>
      <c r="P34" s="264"/>
      <c r="Q34" s="264"/>
      <c r="R34" s="264"/>
      <c r="S34" s="264"/>
      <c r="T34" s="264"/>
      <c r="U34" s="264"/>
      <c r="V34" s="264"/>
      <c r="W34" s="264"/>
      <c r="X34" s="264"/>
      <c r="Y34" s="264"/>
      <c r="Z34" s="264"/>
      <c r="AA34" s="264"/>
      <c r="AB34" s="264"/>
      <c r="AH34" s="489"/>
      <c r="AI34" s="489"/>
    </row>
    <row r="35" spans="1:35" s="170" customFormat="1" x14ac:dyDescent="0.25">
      <c r="A35" s="40"/>
      <c r="B35" s="264">
        <v>302313</v>
      </c>
      <c r="C35" s="264">
        <v>15145</v>
      </c>
      <c r="D35" s="264" t="s">
        <v>427</v>
      </c>
      <c r="E35" s="1">
        <v>0.43337962962962967</v>
      </c>
      <c r="F35" s="1">
        <v>0.43355324074074075</v>
      </c>
      <c r="G35" s="264"/>
      <c r="H35" s="264"/>
      <c r="I35" s="264"/>
      <c r="J35" s="3"/>
      <c r="K35" s="3"/>
      <c r="L35" s="264"/>
      <c r="M35" s="264"/>
      <c r="N35" s="3"/>
      <c r="O35" s="264"/>
      <c r="P35" s="264"/>
      <c r="Q35" s="264"/>
      <c r="R35" s="264"/>
      <c r="S35" s="264"/>
      <c r="T35" s="264"/>
      <c r="U35" s="264"/>
      <c r="V35" s="264"/>
      <c r="W35" s="264"/>
      <c r="X35" s="264"/>
      <c r="Y35" s="264"/>
      <c r="Z35" s="264"/>
      <c r="AA35" s="264"/>
      <c r="AB35" s="264"/>
      <c r="AH35" s="489"/>
      <c r="AI35" s="489"/>
    </row>
    <row r="36" spans="1:35" s="170" customFormat="1" x14ac:dyDescent="0.25">
      <c r="A36" s="40"/>
      <c r="B36" s="264">
        <v>302313</v>
      </c>
      <c r="C36" s="264">
        <v>15136</v>
      </c>
      <c r="D36" s="264" t="s">
        <v>418</v>
      </c>
      <c r="E36" s="1">
        <v>0.43355324074074075</v>
      </c>
      <c r="F36" s="1">
        <v>0.43362268518518521</v>
      </c>
      <c r="G36" s="264"/>
      <c r="H36" s="264"/>
      <c r="I36" s="264"/>
      <c r="J36" s="3"/>
      <c r="K36" s="3"/>
      <c r="L36" s="264"/>
      <c r="M36" s="264"/>
      <c r="N36" s="3"/>
      <c r="O36" s="264"/>
      <c r="P36" s="264"/>
      <c r="Q36" s="264"/>
      <c r="R36" s="264"/>
      <c r="S36" s="264"/>
      <c r="T36" s="264"/>
      <c r="U36" s="264"/>
      <c r="V36" s="264"/>
      <c r="W36" s="264"/>
      <c r="X36" s="264"/>
      <c r="Y36" s="264"/>
      <c r="Z36" s="264"/>
      <c r="AA36" s="264"/>
      <c r="AB36" s="264"/>
      <c r="AH36" s="489"/>
      <c r="AI36" s="489"/>
    </row>
    <row r="37" spans="1:35" s="170" customFormat="1" x14ac:dyDescent="0.25">
      <c r="A37" s="40"/>
      <c r="B37" s="264">
        <v>302313</v>
      </c>
      <c r="C37" s="264">
        <v>15107</v>
      </c>
      <c r="D37" s="264" t="s">
        <v>417</v>
      </c>
      <c r="E37" s="1">
        <v>0.43362268518518521</v>
      </c>
      <c r="F37" s="1">
        <v>0.43362268518518521</v>
      </c>
      <c r="G37" s="264"/>
      <c r="H37" s="264"/>
      <c r="I37" s="264"/>
      <c r="J37" s="3"/>
      <c r="K37" s="3"/>
      <c r="L37" s="264"/>
      <c r="M37" s="264"/>
      <c r="N37" s="3"/>
      <c r="O37" s="264"/>
      <c r="P37" s="264"/>
      <c r="Q37" s="264"/>
      <c r="R37" s="264"/>
      <c r="S37" s="264"/>
      <c r="T37" s="264"/>
      <c r="U37" s="264"/>
      <c r="V37" s="264"/>
      <c r="W37" s="264"/>
      <c r="X37" s="264"/>
      <c r="Y37" s="264"/>
      <c r="Z37" s="264"/>
      <c r="AA37" s="264"/>
      <c r="AB37" s="264"/>
      <c r="AH37" s="489"/>
      <c r="AI37" s="489"/>
    </row>
    <row r="38" spans="1:35" s="170" customFormat="1" x14ac:dyDescent="0.25">
      <c r="A38" s="40"/>
      <c r="B38" s="264">
        <v>302313</v>
      </c>
      <c r="C38" s="264">
        <v>16012</v>
      </c>
      <c r="D38" s="264" t="s">
        <v>442</v>
      </c>
      <c r="E38" s="1">
        <v>0.43420138888888887</v>
      </c>
      <c r="F38" s="1">
        <v>0.43421296296296297</v>
      </c>
      <c r="G38" s="264"/>
      <c r="H38" s="264"/>
      <c r="I38" s="264"/>
      <c r="J38" s="3"/>
      <c r="K38" s="3"/>
      <c r="L38" s="264"/>
      <c r="M38" s="264"/>
      <c r="N38" s="3"/>
      <c r="O38" s="264"/>
      <c r="P38" s="264"/>
      <c r="Q38" s="264"/>
      <c r="R38" s="264"/>
      <c r="S38" s="264"/>
      <c r="T38" s="264"/>
      <c r="U38" s="264"/>
      <c r="V38" s="264"/>
      <c r="W38" s="264"/>
      <c r="X38" s="264"/>
      <c r="Y38" s="264"/>
      <c r="Z38" s="264"/>
      <c r="AA38" s="264"/>
      <c r="AB38" s="264"/>
      <c r="AH38" s="489"/>
      <c r="AI38" s="489"/>
    </row>
    <row r="39" spans="1:35" s="170" customFormat="1" x14ac:dyDescent="0.25">
      <c r="A39" s="40"/>
      <c r="B39" s="264">
        <v>302313</v>
      </c>
      <c r="C39" s="264">
        <v>16017</v>
      </c>
      <c r="D39" s="264" t="s">
        <v>429</v>
      </c>
      <c r="E39" s="1">
        <v>0.43421296296296297</v>
      </c>
      <c r="F39" s="1">
        <v>0.4342361111111111</v>
      </c>
      <c r="G39" s="264"/>
      <c r="H39" s="264"/>
      <c r="I39" s="264"/>
      <c r="J39" s="3"/>
      <c r="K39" s="3"/>
      <c r="L39" s="264"/>
      <c r="M39" s="264"/>
      <c r="N39" s="3"/>
      <c r="O39" s="264"/>
      <c r="P39" s="264"/>
      <c r="Q39" s="264"/>
      <c r="R39" s="264"/>
      <c r="S39" s="264"/>
      <c r="T39" s="264"/>
      <c r="U39" s="264"/>
      <c r="V39" s="264"/>
      <c r="W39" s="264"/>
      <c r="X39" s="264"/>
      <c r="Y39" s="264"/>
      <c r="Z39" s="264"/>
      <c r="AA39" s="264"/>
      <c r="AB39" s="264"/>
      <c r="AH39" s="489"/>
      <c r="AI39" s="489"/>
    </row>
    <row r="40" spans="1:35" s="170" customFormat="1" x14ac:dyDescent="0.25">
      <c r="A40" s="40"/>
      <c r="B40" s="264">
        <v>302313</v>
      </c>
      <c r="C40" s="264">
        <v>16016</v>
      </c>
      <c r="D40" s="264" t="s">
        <v>509</v>
      </c>
      <c r="E40" s="1">
        <v>0.4342361111111111</v>
      </c>
      <c r="F40" s="1">
        <v>0.4342361111111111</v>
      </c>
      <c r="G40" s="264"/>
      <c r="H40" s="264"/>
      <c r="I40" s="264"/>
      <c r="J40" s="3"/>
      <c r="K40" s="3"/>
      <c r="L40" s="264"/>
      <c r="M40" s="264"/>
      <c r="N40" s="3"/>
      <c r="O40" s="264"/>
      <c r="P40" s="264"/>
      <c r="Q40" s="264"/>
      <c r="R40" s="264"/>
      <c r="S40" s="264"/>
      <c r="T40" s="264"/>
      <c r="U40" s="264"/>
      <c r="V40" s="264"/>
      <c r="W40" s="264"/>
      <c r="X40" s="264"/>
      <c r="Y40" s="264"/>
      <c r="Z40" s="264"/>
      <c r="AA40" s="264"/>
      <c r="AB40" s="264"/>
      <c r="AH40" s="489"/>
      <c r="AI40" s="489"/>
    </row>
    <row r="41" spans="1:35" s="170" customFormat="1" x14ac:dyDescent="0.25">
      <c r="A41" s="40"/>
      <c r="B41" s="264">
        <v>302313</v>
      </c>
      <c r="C41" s="264">
        <v>16022</v>
      </c>
      <c r="D41" s="264" t="s">
        <v>430</v>
      </c>
      <c r="E41" s="1">
        <v>0.44194444444444447</v>
      </c>
      <c r="F41" s="1">
        <v>0.44194444444444447</v>
      </c>
      <c r="G41" s="264"/>
      <c r="H41" s="264"/>
      <c r="I41" s="264"/>
      <c r="J41" s="3"/>
      <c r="K41" s="3"/>
      <c r="L41" s="264"/>
      <c r="M41" s="264"/>
      <c r="N41" s="3"/>
      <c r="O41" s="264"/>
      <c r="P41" s="264"/>
      <c r="Q41" s="264"/>
      <c r="R41" s="264"/>
      <c r="S41" s="264"/>
      <c r="T41" s="264"/>
      <c r="U41" s="264"/>
      <c r="V41" s="264"/>
      <c r="W41" s="264"/>
      <c r="X41" s="264"/>
      <c r="Y41" s="264"/>
      <c r="Z41" s="264"/>
      <c r="AA41" s="264"/>
      <c r="AB41" s="264"/>
      <c r="AH41" s="489"/>
      <c r="AI41" s="489"/>
    </row>
    <row r="42" spans="1:35" s="170" customFormat="1" x14ac:dyDescent="0.25">
      <c r="A42" s="40"/>
      <c r="B42" s="264">
        <v>302313</v>
      </c>
      <c r="C42" s="264">
        <v>16021</v>
      </c>
      <c r="D42" s="264" t="s">
        <v>431</v>
      </c>
      <c r="E42" s="1">
        <v>0.44200231481481483</v>
      </c>
      <c r="F42" s="1">
        <v>0.4420486111111111</v>
      </c>
      <c r="G42" s="264"/>
      <c r="H42" s="264"/>
      <c r="I42" s="264"/>
      <c r="J42" s="3"/>
      <c r="K42" s="3"/>
      <c r="L42" s="264"/>
      <c r="M42" s="264"/>
      <c r="N42" s="3"/>
      <c r="O42" s="264"/>
      <c r="P42" s="264"/>
      <c r="Q42" s="264"/>
      <c r="R42" s="264"/>
      <c r="S42" s="264"/>
      <c r="T42" s="264"/>
      <c r="U42" s="264"/>
      <c r="V42" s="264"/>
      <c r="W42" s="264"/>
      <c r="X42" s="264"/>
      <c r="Y42" s="264"/>
      <c r="Z42" s="264"/>
      <c r="AA42" s="264"/>
      <c r="AB42" s="264"/>
      <c r="AH42" s="489"/>
      <c r="AI42" s="489"/>
    </row>
    <row r="43" spans="1:35" s="170" customFormat="1" x14ac:dyDescent="0.25">
      <c r="A43" s="40"/>
      <c r="B43" s="264">
        <v>302313</v>
      </c>
      <c r="C43" s="264">
        <v>16024</v>
      </c>
      <c r="D43" s="264" t="s">
        <v>432</v>
      </c>
      <c r="E43" s="1">
        <v>0.4420486111111111</v>
      </c>
      <c r="F43" s="1">
        <v>0.44212962962962959</v>
      </c>
      <c r="G43" s="264"/>
      <c r="H43" s="264"/>
      <c r="I43" s="264"/>
      <c r="J43" s="3"/>
      <c r="K43" s="3"/>
      <c r="L43" s="264"/>
      <c r="M43" s="264"/>
      <c r="N43" s="3"/>
      <c r="O43" s="264"/>
      <c r="P43" s="264"/>
      <c r="Q43" s="264"/>
      <c r="R43" s="264"/>
      <c r="S43" s="264"/>
      <c r="T43" s="264"/>
      <c r="U43" s="264"/>
      <c r="V43" s="264"/>
      <c r="W43" s="264"/>
      <c r="X43" s="264"/>
      <c r="Y43" s="264"/>
      <c r="Z43" s="264"/>
      <c r="AA43" s="264"/>
      <c r="AB43" s="264"/>
      <c r="AH43" s="489"/>
      <c r="AI43" s="489"/>
    </row>
    <row r="44" spans="1:35" s="170" customFormat="1" x14ac:dyDescent="0.25">
      <c r="A44" s="40"/>
      <c r="B44" s="264">
        <v>302313</v>
      </c>
      <c r="C44" s="264">
        <v>16027</v>
      </c>
      <c r="D44" s="264" t="s">
        <v>433</v>
      </c>
      <c r="E44" s="1">
        <v>0.44212962962962959</v>
      </c>
      <c r="F44" s="1">
        <v>0.44218750000000001</v>
      </c>
      <c r="G44" s="264"/>
      <c r="H44" s="264"/>
      <c r="I44" s="264"/>
      <c r="J44" s="3"/>
      <c r="K44" s="3"/>
      <c r="L44" s="264"/>
      <c r="M44" s="264"/>
      <c r="N44" s="3"/>
      <c r="O44" s="264"/>
      <c r="P44" s="264"/>
      <c r="Q44" s="264"/>
      <c r="R44" s="264"/>
      <c r="S44" s="264"/>
      <c r="T44" s="264"/>
      <c r="U44" s="264"/>
      <c r="V44" s="264"/>
      <c r="W44" s="264"/>
      <c r="X44" s="264"/>
      <c r="Y44" s="264"/>
      <c r="Z44" s="264"/>
      <c r="AA44" s="264"/>
      <c r="AB44" s="264"/>
      <c r="AH44" s="489"/>
      <c r="AI44" s="489"/>
    </row>
    <row r="45" spans="1:35" s="170" customFormat="1" x14ac:dyDescent="0.25">
      <c r="A45" s="40"/>
      <c r="B45" s="264">
        <v>302313</v>
      </c>
      <c r="C45" s="264">
        <v>16028</v>
      </c>
      <c r="D45" s="264" t="s">
        <v>434</v>
      </c>
      <c r="E45" s="1">
        <v>0.44218750000000001</v>
      </c>
      <c r="F45" s="1">
        <v>0.44225694444444441</v>
      </c>
      <c r="G45" s="264"/>
      <c r="H45" s="264"/>
      <c r="I45" s="264"/>
      <c r="J45" s="3"/>
      <c r="K45" s="3"/>
      <c r="L45" s="264"/>
      <c r="M45" s="264"/>
      <c r="N45" s="3"/>
      <c r="O45" s="264"/>
      <c r="P45" s="264"/>
      <c r="Q45" s="264"/>
      <c r="R45" s="264"/>
      <c r="S45" s="264"/>
      <c r="T45" s="264"/>
      <c r="U45" s="264"/>
      <c r="V45" s="264"/>
      <c r="W45" s="264"/>
      <c r="X45" s="264"/>
      <c r="Y45" s="264"/>
      <c r="Z45" s="264"/>
      <c r="AA45" s="264"/>
      <c r="AB45" s="264"/>
      <c r="AH45" s="489"/>
      <c r="AI45" s="489"/>
    </row>
    <row r="46" spans="1:35" s="170" customFormat="1" x14ac:dyDescent="0.25">
      <c r="A46" s="40"/>
      <c r="B46" s="264">
        <v>302313</v>
      </c>
      <c r="C46" s="264">
        <v>16030</v>
      </c>
      <c r="D46" s="264" t="s">
        <v>435</v>
      </c>
      <c r="E46" s="1">
        <v>0.44225694444444441</v>
      </c>
      <c r="F46" s="1">
        <v>0.442349537037037</v>
      </c>
      <c r="G46" s="264"/>
      <c r="H46" s="264"/>
      <c r="I46" s="264"/>
      <c r="J46" s="3"/>
      <c r="K46" s="3"/>
      <c r="L46" s="264"/>
      <c r="M46" s="264"/>
      <c r="N46" s="3"/>
      <c r="O46" s="264"/>
      <c r="P46" s="264"/>
      <c r="Q46" s="264"/>
      <c r="R46" s="264"/>
      <c r="S46" s="264"/>
      <c r="T46" s="264"/>
      <c r="U46" s="264"/>
      <c r="V46" s="264"/>
      <c r="W46" s="264"/>
      <c r="X46" s="264"/>
      <c r="Y46" s="264"/>
      <c r="Z46" s="264"/>
      <c r="AA46" s="264"/>
      <c r="AB46" s="264"/>
      <c r="AH46" s="489"/>
      <c r="AI46" s="489"/>
    </row>
    <row r="47" spans="1:35" s="170" customFormat="1" x14ac:dyDescent="0.25">
      <c r="A47" s="40"/>
      <c r="B47" s="264">
        <v>302313</v>
      </c>
      <c r="C47" s="264">
        <v>16031</v>
      </c>
      <c r="D47" s="264" t="s">
        <v>436</v>
      </c>
      <c r="E47" s="1">
        <v>0.442349537037037</v>
      </c>
      <c r="F47" s="1">
        <v>0.44236111111111115</v>
      </c>
      <c r="G47" s="264"/>
      <c r="H47" s="264"/>
      <c r="I47" s="264"/>
      <c r="J47" s="3"/>
      <c r="K47" s="3"/>
      <c r="L47" s="264"/>
      <c r="M47" s="264"/>
      <c r="N47" s="3"/>
      <c r="O47" s="264"/>
      <c r="P47" s="264"/>
      <c r="Q47" s="264"/>
      <c r="R47" s="264"/>
      <c r="S47" s="264"/>
      <c r="T47" s="264"/>
      <c r="U47" s="264"/>
      <c r="V47" s="264"/>
      <c r="W47" s="264"/>
      <c r="X47" s="264"/>
      <c r="Y47" s="264"/>
      <c r="Z47" s="264"/>
      <c r="AA47" s="264"/>
      <c r="AB47" s="264"/>
      <c r="AH47" s="489"/>
      <c r="AI47" s="489"/>
    </row>
    <row r="48" spans="1:35" s="170" customFormat="1" x14ac:dyDescent="0.25">
      <c r="A48" s="40"/>
      <c r="B48" s="264">
        <v>302313</v>
      </c>
      <c r="C48" s="264">
        <v>16032</v>
      </c>
      <c r="D48" s="264" t="s">
        <v>436</v>
      </c>
      <c r="E48" s="1">
        <v>0.44236111111111115</v>
      </c>
      <c r="F48" s="1">
        <v>0.44241898148148145</v>
      </c>
      <c r="G48" s="264"/>
      <c r="H48" s="264"/>
      <c r="I48" s="264"/>
      <c r="J48" s="3"/>
      <c r="K48" s="3"/>
      <c r="L48" s="264"/>
      <c r="M48" s="264"/>
      <c r="N48" s="3"/>
      <c r="O48" s="264"/>
      <c r="P48" s="264"/>
      <c r="Q48" s="264"/>
      <c r="R48" s="264"/>
      <c r="S48" s="264"/>
      <c r="T48" s="264"/>
      <c r="U48" s="264"/>
      <c r="V48" s="264"/>
      <c r="W48" s="264"/>
      <c r="X48" s="264"/>
      <c r="Y48" s="264"/>
      <c r="Z48" s="264"/>
      <c r="AA48" s="264"/>
      <c r="AB48" s="264"/>
      <c r="AH48" s="489"/>
      <c r="AI48" s="489"/>
    </row>
    <row r="49" spans="1:35" s="170" customFormat="1" x14ac:dyDescent="0.25">
      <c r="A49" s="40"/>
      <c r="B49" s="264">
        <v>302313</v>
      </c>
      <c r="C49" s="264">
        <v>16034</v>
      </c>
      <c r="D49" s="264" t="s">
        <v>437</v>
      </c>
      <c r="E49" s="1">
        <v>0.44241898148148145</v>
      </c>
      <c r="F49" s="1">
        <v>0.44248842592592591</v>
      </c>
      <c r="G49" s="264"/>
      <c r="H49" s="264"/>
      <c r="I49" s="264"/>
      <c r="J49" s="3"/>
      <c r="K49" s="3"/>
      <c r="L49" s="264"/>
      <c r="M49" s="264"/>
      <c r="N49" s="3"/>
      <c r="O49" s="264"/>
      <c r="P49" s="264"/>
      <c r="Q49" s="264"/>
      <c r="R49" s="264"/>
      <c r="S49" s="264"/>
      <c r="T49" s="264"/>
      <c r="U49" s="264"/>
      <c r="V49" s="264"/>
      <c r="W49" s="264"/>
      <c r="X49" s="264"/>
      <c r="Y49" s="264"/>
      <c r="Z49" s="264"/>
      <c r="AA49" s="264"/>
      <c r="AB49" s="264"/>
      <c r="AH49" s="489"/>
      <c r="AI49" s="489"/>
    </row>
    <row r="50" spans="1:35" s="170" customFormat="1" x14ac:dyDescent="0.25">
      <c r="A50" s="40"/>
      <c r="B50" s="264">
        <v>302313</v>
      </c>
      <c r="C50" s="264">
        <v>16035</v>
      </c>
      <c r="D50" s="264" t="s">
        <v>439</v>
      </c>
      <c r="E50" s="1">
        <v>0.44248842592592591</v>
      </c>
      <c r="F50" s="1">
        <v>0.44254629629629627</v>
      </c>
      <c r="G50" s="264"/>
      <c r="H50" s="264"/>
      <c r="I50" s="264"/>
      <c r="J50" s="3"/>
      <c r="K50" s="3"/>
      <c r="L50" s="264"/>
      <c r="M50" s="264"/>
      <c r="N50" s="3"/>
      <c r="O50" s="264"/>
      <c r="P50" s="264"/>
      <c r="Q50" s="264"/>
      <c r="R50" s="264"/>
      <c r="S50" s="264"/>
      <c r="T50" s="264"/>
      <c r="U50" s="264"/>
      <c r="V50" s="264"/>
      <c r="W50" s="264"/>
      <c r="X50" s="264"/>
      <c r="Y50" s="264"/>
      <c r="Z50" s="264"/>
      <c r="AA50" s="264"/>
      <c r="AB50" s="264"/>
      <c r="AH50" s="489"/>
      <c r="AI50" s="489"/>
    </row>
    <row r="51" spans="1:35" s="170" customFormat="1" x14ac:dyDescent="0.25">
      <c r="A51" s="40"/>
      <c r="B51" s="264">
        <v>302313</v>
      </c>
      <c r="C51" s="264">
        <v>16041</v>
      </c>
      <c r="D51" s="264" t="s">
        <v>440</v>
      </c>
      <c r="E51" s="1">
        <v>0.44254629629629627</v>
      </c>
      <c r="F51" s="1">
        <v>0.44265046296296301</v>
      </c>
      <c r="G51" s="264"/>
      <c r="H51" s="264"/>
      <c r="I51" s="264"/>
      <c r="J51" s="3"/>
      <c r="K51" s="3"/>
      <c r="L51" s="264"/>
      <c r="M51" s="264"/>
      <c r="N51" s="3"/>
      <c r="O51" s="264"/>
      <c r="P51" s="264"/>
      <c r="Q51" s="264"/>
      <c r="R51" s="264"/>
      <c r="S51" s="264"/>
      <c r="T51" s="264"/>
      <c r="U51" s="264"/>
      <c r="V51" s="264"/>
      <c r="W51" s="264"/>
      <c r="X51" s="264"/>
      <c r="Y51" s="264"/>
      <c r="Z51" s="264"/>
      <c r="AA51" s="264"/>
      <c r="AB51" s="264"/>
      <c r="AH51" s="489"/>
      <c r="AI51" s="489"/>
    </row>
    <row r="52" spans="1:35" s="170" customFormat="1" x14ac:dyDescent="0.25">
      <c r="A52" s="40"/>
      <c r="B52" s="264">
        <v>302313</v>
      </c>
      <c r="C52" s="264">
        <v>16043</v>
      </c>
      <c r="D52" s="264" t="s">
        <v>510</v>
      </c>
      <c r="E52" s="1">
        <v>0.44265046296296301</v>
      </c>
      <c r="F52" s="1">
        <v>0.44265046296296301</v>
      </c>
      <c r="G52" s="264"/>
      <c r="H52" s="264"/>
      <c r="I52" s="264"/>
      <c r="J52" s="3"/>
      <c r="K52" s="3"/>
      <c r="L52" s="264"/>
      <c r="M52" s="264"/>
      <c r="N52" s="3"/>
      <c r="O52" s="264"/>
      <c r="P52" s="264"/>
      <c r="Q52" s="264"/>
      <c r="R52" s="264"/>
      <c r="S52" s="264"/>
      <c r="T52" s="264"/>
      <c r="U52" s="264"/>
      <c r="V52" s="264"/>
      <c r="W52" s="264"/>
      <c r="X52" s="264"/>
      <c r="Y52" s="264"/>
      <c r="Z52" s="264"/>
      <c r="AA52" s="264"/>
      <c r="AB52" s="264"/>
      <c r="AH52" s="489"/>
      <c r="AI52" s="489"/>
    </row>
    <row r="53" spans="1:35" s="170" customFormat="1" x14ac:dyDescent="0.25">
      <c r="A53" s="40"/>
      <c r="B53" s="264">
        <v>302313</v>
      </c>
      <c r="C53" s="264">
        <v>16040</v>
      </c>
      <c r="D53" s="264" t="s">
        <v>441</v>
      </c>
      <c r="E53" s="1">
        <v>0.44268518518518518</v>
      </c>
      <c r="F53" s="1">
        <v>0.44268518518518518</v>
      </c>
      <c r="G53" s="264"/>
      <c r="H53" s="264"/>
      <c r="I53" s="264"/>
      <c r="J53" s="3"/>
      <c r="K53" s="3"/>
      <c r="L53" s="264"/>
      <c r="M53" s="264"/>
      <c r="N53" s="3"/>
      <c r="O53" s="264"/>
      <c r="P53" s="264"/>
      <c r="Q53" s="264"/>
      <c r="R53" s="264"/>
      <c r="S53" s="264"/>
      <c r="T53" s="264"/>
      <c r="U53" s="264"/>
      <c r="V53" s="264"/>
      <c r="W53" s="264"/>
      <c r="X53" s="264"/>
      <c r="Y53" s="264"/>
      <c r="Z53" s="264"/>
      <c r="AA53" s="264"/>
      <c r="AB53" s="264"/>
      <c r="AH53" s="489"/>
      <c r="AI53" s="489"/>
    </row>
    <row r="54" spans="1:35" s="170" customFormat="1" x14ac:dyDescent="0.25">
      <c r="A54" s="40"/>
      <c r="B54" s="264">
        <v>302313</v>
      </c>
      <c r="C54" s="264">
        <v>16041</v>
      </c>
      <c r="D54" s="264" t="s">
        <v>440</v>
      </c>
      <c r="E54" s="1">
        <v>0.44494212962962965</v>
      </c>
      <c r="F54" s="1">
        <v>0.44504629629629627</v>
      </c>
      <c r="G54" s="264"/>
      <c r="H54" s="264"/>
      <c r="I54" s="264"/>
      <c r="J54" s="3"/>
      <c r="K54" s="3"/>
      <c r="L54" s="264"/>
      <c r="M54" s="264"/>
      <c r="N54" s="3"/>
      <c r="O54" s="264"/>
      <c r="P54" s="264"/>
      <c r="Q54" s="264"/>
      <c r="R54" s="264"/>
      <c r="S54" s="264"/>
      <c r="T54" s="264"/>
      <c r="U54" s="264"/>
      <c r="V54" s="264"/>
      <c r="W54" s="264"/>
      <c r="X54" s="264"/>
      <c r="Y54" s="264"/>
      <c r="Z54" s="264"/>
      <c r="AA54" s="264"/>
      <c r="AB54" s="264"/>
      <c r="AH54" s="489"/>
      <c r="AI54" s="489"/>
    </row>
    <row r="55" spans="1:35" s="170" customFormat="1" x14ac:dyDescent="0.25">
      <c r="A55" s="40"/>
      <c r="B55" s="264">
        <v>302313</v>
      </c>
      <c r="C55" s="264">
        <v>16035</v>
      </c>
      <c r="D55" s="264" t="s">
        <v>439</v>
      </c>
      <c r="E55" s="1">
        <v>0.44504629629629627</v>
      </c>
      <c r="F55" s="1">
        <v>0.4450810185185185</v>
      </c>
      <c r="G55" s="264"/>
      <c r="H55" s="264"/>
      <c r="I55" s="264"/>
      <c r="J55" s="3"/>
      <c r="K55" s="3"/>
      <c r="L55" s="264"/>
      <c r="M55" s="264"/>
      <c r="N55" s="3"/>
      <c r="O55" s="264"/>
      <c r="P55" s="264"/>
      <c r="Q55" s="264"/>
      <c r="R55" s="264"/>
      <c r="S55" s="264"/>
      <c r="T55" s="264"/>
      <c r="U55" s="264"/>
      <c r="V55" s="264"/>
      <c r="W55" s="264"/>
      <c r="X55" s="264"/>
      <c r="Y55" s="264"/>
      <c r="Z55" s="264"/>
      <c r="AA55" s="264"/>
      <c r="AB55" s="264"/>
      <c r="AH55" s="489"/>
      <c r="AI55" s="489"/>
    </row>
    <row r="56" spans="1:35" s="170" customFormat="1" x14ac:dyDescent="0.25">
      <c r="A56" s="40"/>
      <c r="B56" s="264">
        <v>302313</v>
      </c>
      <c r="C56" s="264">
        <v>16034</v>
      </c>
      <c r="D56" s="264" t="s">
        <v>437</v>
      </c>
      <c r="E56" s="1">
        <v>0.4450810185185185</v>
      </c>
      <c r="F56" s="1">
        <v>0.44516203703703705</v>
      </c>
      <c r="G56" s="264"/>
      <c r="H56" s="264"/>
      <c r="I56" s="264"/>
      <c r="J56" s="3"/>
      <c r="K56" s="3"/>
      <c r="L56" s="264"/>
      <c r="M56" s="264"/>
      <c r="N56" s="3"/>
      <c r="O56" s="264"/>
      <c r="P56" s="264"/>
      <c r="Q56" s="264"/>
      <c r="R56" s="264"/>
      <c r="S56" s="264"/>
      <c r="T56" s="264"/>
      <c r="U56" s="264"/>
      <c r="V56" s="264"/>
      <c r="W56" s="264"/>
      <c r="X56" s="264"/>
      <c r="Y56" s="264"/>
      <c r="Z56" s="264"/>
      <c r="AA56" s="264"/>
      <c r="AB56" s="264"/>
      <c r="AH56" s="489"/>
      <c r="AI56" s="489"/>
    </row>
    <row r="57" spans="1:35" s="170" customFormat="1" x14ac:dyDescent="0.25">
      <c r="A57" s="40"/>
      <c r="B57" s="264">
        <v>302313</v>
      </c>
      <c r="C57" s="264">
        <v>16032</v>
      </c>
      <c r="D57" s="264" t="s">
        <v>436</v>
      </c>
      <c r="E57" s="1">
        <v>0.44516203703703705</v>
      </c>
      <c r="F57" s="1">
        <v>0.44521990740740741</v>
      </c>
      <c r="G57" s="264"/>
      <c r="H57" s="264"/>
      <c r="I57" s="264"/>
      <c r="J57" s="3"/>
      <c r="K57" s="3"/>
      <c r="L57" s="264"/>
      <c r="M57" s="264"/>
      <c r="N57" s="3"/>
      <c r="O57" s="264"/>
      <c r="P57" s="264"/>
      <c r="Q57" s="264"/>
      <c r="R57" s="264"/>
      <c r="S57" s="264"/>
      <c r="T57" s="264"/>
      <c r="U57" s="264"/>
      <c r="V57" s="264"/>
      <c r="W57" s="264"/>
      <c r="X57" s="264"/>
      <c r="Y57" s="264"/>
      <c r="Z57" s="264"/>
      <c r="AA57" s="264"/>
      <c r="AB57" s="264"/>
      <c r="AH57" s="489"/>
      <c r="AI57" s="489"/>
    </row>
    <row r="58" spans="1:35" s="170" customFormat="1" x14ac:dyDescent="0.25">
      <c r="A58" s="40"/>
      <c r="B58" s="264">
        <v>302313</v>
      </c>
      <c r="C58" s="264">
        <v>16031</v>
      </c>
      <c r="D58" s="264" t="s">
        <v>436</v>
      </c>
      <c r="E58" s="1">
        <v>0.44521990740740741</v>
      </c>
      <c r="F58" s="1">
        <v>0.44524305555555554</v>
      </c>
      <c r="G58" s="264"/>
      <c r="H58" s="264"/>
      <c r="I58" s="264"/>
      <c r="J58" s="3"/>
      <c r="K58" s="3"/>
      <c r="L58" s="264"/>
      <c r="M58" s="264"/>
      <c r="N58" s="3"/>
      <c r="O58" s="264"/>
      <c r="P58" s="264"/>
      <c r="Q58" s="264"/>
      <c r="R58" s="264"/>
      <c r="S58" s="264"/>
      <c r="T58" s="264"/>
      <c r="U58" s="264"/>
      <c r="V58" s="264"/>
      <c r="W58" s="264"/>
      <c r="X58" s="264"/>
      <c r="Y58" s="264"/>
      <c r="Z58" s="264"/>
      <c r="AA58" s="264"/>
      <c r="AB58" s="264"/>
      <c r="AH58" s="489"/>
      <c r="AI58" s="489"/>
    </row>
    <row r="59" spans="1:35" s="170" customFormat="1" x14ac:dyDescent="0.25">
      <c r="A59" s="40"/>
      <c r="B59" s="264">
        <v>302313</v>
      </c>
      <c r="C59" s="264">
        <v>16030</v>
      </c>
      <c r="D59" s="264" t="s">
        <v>435</v>
      </c>
      <c r="E59" s="1">
        <v>0.44524305555555554</v>
      </c>
      <c r="F59" s="1">
        <v>0.4453125</v>
      </c>
      <c r="G59" s="264"/>
      <c r="H59" s="264"/>
      <c r="I59" s="264"/>
      <c r="J59" s="3"/>
      <c r="K59" s="3"/>
      <c r="L59" s="264"/>
      <c r="M59" s="264"/>
      <c r="N59" s="3"/>
      <c r="O59" s="264"/>
      <c r="P59" s="264"/>
      <c r="Q59" s="264"/>
      <c r="R59" s="264"/>
      <c r="S59" s="264"/>
      <c r="T59" s="264"/>
      <c r="U59" s="264"/>
      <c r="V59" s="264"/>
      <c r="W59" s="264"/>
      <c r="X59" s="264"/>
      <c r="Y59" s="264"/>
      <c r="Z59" s="264"/>
      <c r="AA59" s="264"/>
      <c r="AB59" s="264"/>
      <c r="AH59" s="489"/>
      <c r="AI59" s="489"/>
    </row>
    <row r="60" spans="1:35" s="170" customFormat="1" x14ac:dyDescent="0.25">
      <c r="A60" s="40"/>
      <c r="B60" s="264">
        <v>302313</v>
      </c>
      <c r="C60" s="264">
        <v>16028</v>
      </c>
      <c r="D60" s="264" t="s">
        <v>434</v>
      </c>
      <c r="E60" s="1">
        <v>0.4453125</v>
      </c>
      <c r="F60" s="1">
        <v>0.44538194444444446</v>
      </c>
      <c r="G60" s="264"/>
      <c r="H60" s="264"/>
      <c r="I60" s="264"/>
      <c r="J60" s="3"/>
      <c r="K60" s="3"/>
      <c r="L60" s="264"/>
      <c r="M60" s="264"/>
      <c r="N60" s="3"/>
      <c r="O60" s="264"/>
      <c r="P60" s="264"/>
      <c r="Q60" s="264"/>
      <c r="R60" s="264"/>
      <c r="S60" s="264"/>
      <c r="T60" s="264"/>
      <c r="U60" s="264"/>
      <c r="V60" s="264"/>
      <c r="W60" s="264"/>
      <c r="X60" s="264"/>
      <c r="Y60" s="264"/>
      <c r="Z60" s="264"/>
      <c r="AA60" s="264"/>
      <c r="AB60" s="264"/>
      <c r="AH60" s="489"/>
      <c r="AI60" s="489"/>
    </row>
    <row r="61" spans="1:35" s="170" customFormat="1" x14ac:dyDescent="0.25">
      <c r="A61" s="40"/>
      <c r="B61" s="264">
        <v>302313</v>
      </c>
      <c r="C61" s="264">
        <v>16027</v>
      </c>
      <c r="D61" s="264" t="s">
        <v>433</v>
      </c>
      <c r="E61" s="1">
        <v>0.44538194444444446</v>
      </c>
      <c r="F61" s="1">
        <v>0.44542824074074078</v>
      </c>
      <c r="G61" s="264"/>
      <c r="H61" s="264"/>
      <c r="I61" s="264"/>
      <c r="J61" s="3"/>
      <c r="K61" s="3"/>
      <c r="L61" s="264"/>
      <c r="M61" s="264"/>
      <c r="N61" s="3"/>
      <c r="O61" s="264"/>
      <c r="P61" s="264"/>
      <c r="Q61" s="264"/>
      <c r="R61" s="264"/>
      <c r="S61" s="264"/>
      <c r="T61" s="264"/>
      <c r="U61" s="264"/>
      <c r="V61" s="264"/>
      <c r="W61" s="264"/>
      <c r="X61" s="264"/>
      <c r="Y61" s="264"/>
      <c r="Z61" s="264"/>
      <c r="AA61" s="264"/>
      <c r="AB61" s="264"/>
      <c r="AH61" s="489"/>
      <c r="AI61" s="489"/>
    </row>
    <row r="62" spans="1:35" s="170" customFormat="1" x14ac:dyDescent="0.25">
      <c r="A62" s="40"/>
      <c r="B62" s="264">
        <v>302313</v>
      </c>
      <c r="C62" s="264">
        <v>16024</v>
      </c>
      <c r="D62" s="264" t="s">
        <v>432</v>
      </c>
      <c r="E62" s="1">
        <v>0.44542824074074078</v>
      </c>
      <c r="F62" s="1">
        <v>0.44549768518518523</v>
      </c>
      <c r="G62" s="264"/>
      <c r="H62" s="264"/>
      <c r="I62" s="264"/>
      <c r="J62" s="3"/>
      <c r="K62" s="3"/>
      <c r="L62" s="264"/>
      <c r="M62" s="264"/>
      <c r="N62" s="3"/>
      <c r="O62" s="264"/>
      <c r="P62" s="264"/>
      <c r="Q62" s="264"/>
      <c r="R62" s="264"/>
      <c r="S62" s="264"/>
      <c r="T62" s="264"/>
      <c r="U62" s="264"/>
      <c r="V62" s="264"/>
      <c r="W62" s="264"/>
      <c r="X62" s="264"/>
      <c r="Y62" s="264"/>
      <c r="Z62" s="264"/>
      <c r="AA62" s="264"/>
      <c r="AB62" s="264"/>
      <c r="AH62" s="489"/>
      <c r="AI62" s="489"/>
    </row>
    <row r="63" spans="1:35" s="170" customFormat="1" x14ac:dyDescent="0.25">
      <c r="A63" s="40"/>
      <c r="B63" s="264">
        <v>302313</v>
      </c>
      <c r="C63" s="264">
        <v>16021</v>
      </c>
      <c r="D63" s="264" t="s">
        <v>431</v>
      </c>
      <c r="E63" s="1">
        <v>0.44549768518518523</v>
      </c>
      <c r="F63" s="1">
        <v>0.44555555555555554</v>
      </c>
      <c r="G63" s="264"/>
      <c r="H63" s="264"/>
      <c r="I63" s="264"/>
      <c r="J63" s="3"/>
      <c r="K63" s="3"/>
      <c r="L63" s="264"/>
      <c r="M63" s="264"/>
      <c r="N63" s="3"/>
      <c r="O63" s="264"/>
      <c r="P63" s="264"/>
      <c r="Q63" s="264"/>
      <c r="R63" s="264"/>
      <c r="S63" s="264"/>
      <c r="T63" s="264"/>
      <c r="U63" s="264"/>
      <c r="V63" s="264"/>
      <c r="W63" s="264"/>
      <c r="X63" s="264"/>
      <c r="Y63" s="264"/>
      <c r="Z63" s="264"/>
      <c r="AA63" s="264"/>
      <c r="AB63" s="264"/>
      <c r="AH63" s="489"/>
      <c r="AI63" s="489"/>
    </row>
    <row r="64" spans="1:35" s="170" customFormat="1" x14ac:dyDescent="0.25">
      <c r="A64" s="40"/>
      <c r="B64" s="264">
        <v>302313</v>
      </c>
      <c r="C64" s="264">
        <v>16022</v>
      </c>
      <c r="D64" s="264" t="s">
        <v>430</v>
      </c>
      <c r="E64" s="1">
        <v>0.44555555555555554</v>
      </c>
      <c r="F64" s="1">
        <v>0.44569444444444445</v>
      </c>
      <c r="G64" s="264"/>
      <c r="H64" s="264"/>
      <c r="I64" s="264"/>
      <c r="J64" s="3"/>
      <c r="K64" s="3"/>
      <c r="L64" s="264"/>
      <c r="M64" s="264"/>
      <c r="N64" s="3"/>
      <c r="O64" s="264"/>
      <c r="P64" s="264"/>
      <c r="Q64" s="264"/>
      <c r="R64" s="264"/>
      <c r="S64" s="264"/>
      <c r="T64" s="264"/>
      <c r="U64" s="264"/>
      <c r="V64" s="264"/>
      <c r="W64" s="264"/>
      <c r="X64" s="264"/>
      <c r="Y64" s="264"/>
      <c r="Z64" s="264"/>
      <c r="AA64" s="264"/>
      <c r="AB64" s="264"/>
      <c r="AH64" s="489"/>
      <c r="AI64" s="489"/>
    </row>
    <row r="65" spans="1:35" s="170" customFormat="1" x14ac:dyDescent="0.25">
      <c r="A65" s="40"/>
      <c r="B65" s="264">
        <v>302313</v>
      </c>
      <c r="C65" s="264">
        <v>16017</v>
      </c>
      <c r="D65" s="264" t="s">
        <v>429</v>
      </c>
      <c r="E65" s="1">
        <v>0.44569444444444445</v>
      </c>
      <c r="F65" s="1">
        <v>0.44569444444444445</v>
      </c>
      <c r="G65" s="264"/>
      <c r="H65" s="264"/>
      <c r="I65" s="264"/>
      <c r="J65" s="3"/>
      <c r="K65" s="3"/>
      <c r="L65" s="264"/>
      <c r="M65" s="264"/>
      <c r="N65" s="3"/>
      <c r="O65" s="264"/>
      <c r="P65" s="264"/>
      <c r="Q65" s="264"/>
      <c r="R65" s="264"/>
      <c r="S65" s="264"/>
      <c r="T65" s="264"/>
      <c r="U65" s="264"/>
      <c r="V65" s="264"/>
      <c r="W65" s="264"/>
      <c r="X65" s="264"/>
      <c r="Y65" s="264"/>
      <c r="Z65" s="264"/>
      <c r="AA65" s="264"/>
      <c r="AB65" s="264"/>
      <c r="AH65" s="489"/>
      <c r="AI65" s="489"/>
    </row>
    <row r="66" spans="1:35" s="170" customFormat="1" x14ac:dyDescent="0.25">
      <c r="A66" s="40"/>
      <c r="B66" s="264">
        <v>302313</v>
      </c>
      <c r="C66" s="264">
        <v>16012</v>
      </c>
      <c r="D66" s="264" t="s">
        <v>442</v>
      </c>
      <c r="E66" s="1">
        <v>0.44898148148148148</v>
      </c>
      <c r="F66" s="1">
        <v>0.44898148148148148</v>
      </c>
      <c r="G66" s="264"/>
      <c r="H66" s="264"/>
      <c r="I66" s="264"/>
      <c r="J66" s="3"/>
      <c r="K66" s="3"/>
      <c r="L66" s="264"/>
      <c r="M66" s="264"/>
      <c r="N66" s="3"/>
      <c r="O66" s="264"/>
      <c r="P66" s="264"/>
      <c r="Q66" s="264"/>
      <c r="R66" s="264"/>
      <c r="S66" s="264"/>
      <c r="T66" s="264"/>
      <c r="U66" s="264"/>
      <c r="V66" s="264"/>
      <c r="W66" s="264"/>
      <c r="X66" s="264"/>
      <c r="Y66" s="264"/>
      <c r="Z66" s="264"/>
      <c r="AA66" s="264"/>
      <c r="AB66" s="264"/>
      <c r="AH66" s="489"/>
      <c r="AI66" s="489"/>
    </row>
    <row r="67" spans="1:35" s="170" customFormat="1" x14ac:dyDescent="0.25">
      <c r="A67" s="40"/>
      <c r="B67" s="264">
        <v>302313</v>
      </c>
      <c r="C67" s="264">
        <v>15104</v>
      </c>
      <c r="D67" s="264" t="s">
        <v>26</v>
      </c>
      <c r="E67" s="1">
        <v>0.45585648148148145</v>
      </c>
      <c r="F67" s="1">
        <v>0.45585648148148145</v>
      </c>
      <c r="G67" s="264"/>
      <c r="H67" s="264"/>
      <c r="I67" s="264"/>
      <c r="J67" s="3"/>
      <c r="K67" s="3"/>
      <c r="L67" s="264"/>
      <c r="M67" s="264"/>
      <c r="N67" s="3"/>
      <c r="O67" s="264"/>
      <c r="P67" s="264"/>
      <c r="Q67" s="264"/>
      <c r="R67" s="264"/>
      <c r="S67" s="264"/>
      <c r="T67" s="264"/>
      <c r="U67" s="264"/>
      <c r="V67" s="264"/>
      <c r="W67" s="264"/>
      <c r="X67" s="264"/>
      <c r="Y67" s="264"/>
      <c r="Z67" s="264"/>
      <c r="AA67" s="264"/>
      <c r="AB67" s="264"/>
      <c r="AH67" s="489"/>
      <c r="AI67" s="489"/>
    </row>
    <row r="68" spans="1:35" s="170" customFormat="1" x14ac:dyDescent="0.25">
      <c r="A68" s="40"/>
      <c r="B68" s="264">
        <v>302313</v>
      </c>
      <c r="C68" s="264">
        <v>15103</v>
      </c>
      <c r="D68" s="264" t="s">
        <v>428</v>
      </c>
      <c r="E68" s="1">
        <v>0.45606481481481481</v>
      </c>
      <c r="F68" s="1">
        <v>0.45614583333333331</v>
      </c>
      <c r="G68" s="264"/>
      <c r="H68" s="264"/>
      <c r="I68" s="264"/>
      <c r="J68" s="3"/>
      <c r="K68" s="3"/>
      <c r="L68" s="264"/>
      <c r="M68" s="264"/>
      <c r="N68" s="3"/>
      <c r="O68" s="264"/>
      <c r="P68" s="264"/>
      <c r="Q68" s="264"/>
      <c r="R68" s="264"/>
      <c r="S68" s="264"/>
      <c r="T68" s="264"/>
      <c r="U68" s="264"/>
      <c r="V68" s="264"/>
      <c r="W68" s="264"/>
      <c r="X68" s="264"/>
      <c r="Y68" s="264"/>
      <c r="Z68" s="264"/>
      <c r="AA68" s="264"/>
      <c r="AB68" s="264"/>
      <c r="AH68" s="489"/>
      <c r="AI68" s="489"/>
    </row>
    <row r="69" spans="1:35" s="170" customFormat="1" x14ac:dyDescent="0.25">
      <c r="A69" s="40"/>
      <c r="B69" s="264">
        <v>302313</v>
      </c>
      <c r="C69" s="264">
        <v>15097</v>
      </c>
      <c r="D69" s="264" t="s">
        <v>443</v>
      </c>
      <c r="E69" s="1">
        <v>0.45614583333333331</v>
      </c>
      <c r="F69" s="1">
        <v>0.4562268518518518</v>
      </c>
      <c r="G69" s="264"/>
      <c r="H69" s="264"/>
      <c r="I69" s="264"/>
      <c r="J69" s="3"/>
      <c r="K69" s="3"/>
      <c r="L69" s="264"/>
      <c r="M69" s="264"/>
      <c r="N69" s="3"/>
      <c r="O69" s="264"/>
      <c r="P69" s="264"/>
      <c r="Q69" s="264"/>
      <c r="R69" s="264"/>
      <c r="S69" s="264"/>
      <c r="T69" s="264"/>
      <c r="U69" s="264"/>
      <c r="V69" s="264"/>
      <c r="W69" s="264"/>
      <c r="X69" s="264"/>
      <c r="Y69" s="264"/>
      <c r="Z69" s="264"/>
      <c r="AA69" s="264"/>
      <c r="AB69" s="264"/>
      <c r="AH69" s="489"/>
      <c r="AI69" s="489"/>
    </row>
    <row r="70" spans="1:35" s="170" customFormat="1" x14ac:dyDescent="0.25">
      <c r="A70" s="40"/>
      <c r="B70" s="264">
        <v>302313</v>
      </c>
      <c r="C70" s="264">
        <v>15077</v>
      </c>
      <c r="D70" s="264" t="s">
        <v>162</v>
      </c>
      <c r="E70" s="1">
        <v>0.4562268518518518</v>
      </c>
      <c r="F70" s="1">
        <v>0.45624999999999999</v>
      </c>
      <c r="G70" s="264"/>
      <c r="H70" s="264"/>
      <c r="I70" s="264"/>
      <c r="J70" s="3"/>
      <c r="K70" s="3"/>
      <c r="L70" s="264"/>
      <c r="M70" s="264"/>
      <c r="N70" s="3"/>
      <c r="O70" s="264"/>
      <c r="P70" s="264"/>
      <c r="Q70" s="264"/>
      <c r="R70" s="264"/>
      <c r="S70" s="264"/>
      <c r="T70" s="264"/>
      <c r="U70" s="264"/>
      <c r="V70" s="264"/>
      <c r="W70" s="264"/>
      <c r="X70" s="264"/>
      <c r="Y70" s="264"/>
      <c r="Z70" s="264"/>
      <c r="AA70" s="264"/>
      <c r="AB70" s="264"/>
      <c r="AH70" s="489"/>
      <c r="AI70" s="489"/>
    </row>
    <row r="71" spans="1:35" s="170" customFormat="1" x14ac:dyDescent="0.25">
      <c r="A71" s="40"/>
      <c r="B71" s="264">
        <v>302313</v>
      </c>
      <c r="C71" s="264">
        <v>15080</v>
      </c>
      <c r="D71" s="264" t="s">
        <v>161</v>
      </c>
      <c r="E71" s="1">
        <v>0.45624999999999999</v>
      </c>
      <c r="F71" s="1">
        <v>0.45635416666666667</v>
      </c>
      <c r="G71" s="264"/>
      <c r="H71" s="264"/>
      <c r="I71" s="264"/>
      <c r="J71" s="3"/>
      <c r="K71" s="3"/>
      <c r="L71" s="264"/>
      <c r="M71" s="264"/>
      <c r="N71" s="3"/>
      <c r="O71" s="264"/>
      <c r="P71" s="264"/>
      <c r="Q71" s="264"/>
      <c r="R71" s="264"/>
      <c r="S71" s="264"/>
      <c r="T71" s="264"/>
      <c r="U71" s="264"/>
      <c r="V71" s="264"/>
      <c r="W71" s="264"/>
      <c r="X71" s="264"/>
      <c r="Y71" s="264"/>
      <c r="Z71" s="264"/>
      <c r="AA71" s="264"/>
      <c r="AB71" s="264"/>
      <c r="AH71" s="489"/>
      <c r="AI71" s="489"/>
    </row>
    <row r="72" spans="1:35" s="170" customFormat="1" x14ac:dyDescent="0.25">
      <c r="A72" s="40"/>
      <c r="B72" s="264">
        <v>302313</v>
      </c>
      <c r="C72" s="264">
        <v>15081</v>
      </c>
      <c r="D72" s="264" t="s">
        <v>160</v>
      </c>
      <c r="E72" s="1">
        <v>0.45635416666666667</v>
      </c>
      <c r="F72" s="1">
        <v>0.45645833333333335</v>
      </c>
      <c r="G72" s="264"/>
      <c r="H72" s="264"/>
      <c r="I72" s="264"/>
      <c r="J72" s="3"/>
      <c r="K72" s="3"/>
      <c r="L72" s="264"/>
      <c r="M72" s="264"/>
      <c r="N72" s="3"/>
      <c r="O72" s="264"/>
      <c r="P72" s="264"/>
      <c r="Q72" s="264"/>
      <c r="R72" s="264"/>
      <c r="S72" s="264"/>
      <c r="T72" s="264"/>
      <c r="U72" s="264"/>
      <c r="V72" s="264"/>
      <c r="W72" s="264"/>
      <c r="X72" s="264"/>
      <c r="Y72" s="264"/>
      <c r="Z72" s="264"/>
      <c r="AA72" s="264"/>
      <c r="AB72" s="264"/>
      <c r="AH72" s="489"/>
      <c r="AI72" s="489"/>
    </row>
    <row r="73" spans="1:35" s="170" customFormat="1" x14ac:dyDescent="0.25">
      <c r="A73" s="40"/>
      <c r="B73" s="264">
        <v>302313</v>
      </c>
      <c r="C73" s="264">
        <v>15061</v>
      </c>
      <c r="D73" s="264" t="s">
        <v>444</v>
      </c>
      <c r="E73" s="1">
        <v>0.45645833333333335</v>
      </c>
      <c r="F73" s="1">
        <v>0.45650462962962962</v>
      </c>
      <c r="G73" s="264"/>
      <c r="H73" s="264"/>
      <c r="I73" s="264"/>
      <c r="J73" s="3"/>
      <c r="K73" s="3"/>
      <c r="L73" s="264"/>
      <c r="M73" s="264"/>
      <c r="N73" s="3"/>
      <c r="O73" s="264"/>
      <c r="P73" s="264"/>
      <c r="Q73" s="264"/>
      <c r="R73" s="264"/>
      <c r="S73" s="264"/>
      <c r="T73" s="264"/>
      <c r="U73" s="264"/>
      <c r="V73" s="264"/>
      <c r="W73" s="264"/>
      <c r="X73" s="264"/>
      <c r="Y73" s="264"/>
      <c r="Z73" s="264"/>
      <c r="AA73" s="264"/>
      <c r="AB73" s="264"/>
      <c r="AH73" s="489"/>
      <c r="AI73" s="489"/>
    </row>
    <row r="74" spans="1:35" s="170" customFormat="1" x14ac:dyDescent="0.25">
      <c r="A74" s="40"/>
      <c r="B74" s="264">
        <v>302313</v>
      </c>
      <c r="C74" s="264">
        <v>15050</v>
      </c>
      <c r="D74" s="264" t="s">
        <v>159</v>
      </c>
      <c r="E74" s="1">
        <v>0.45650462962962962</v>
      </c>
      <c r="F74" s="1">
        <v>0.45650462962962962</v>
      </c>
      <c r="G74" s="264"/>
      <c r="H74" s="264"/>
      <c r="I74" s="264"/>
      <c r="J74" s="3"/>
      <c r="K74" s="3"/>
      <c r="L74" s="264"/>
      <c r="M74" s="264"/>
      <c r="N74" s="3"/>
      <c r="O74" s="264"/>
      <c r="P74" s="264"/>
      <c r="Q74" s="264"/>
      <c r="R74" s="264"/>
      <c r="S74" s="264"/>
      <c r="T74" s="264"/>
      <c r="U74" s="264"/>
      <c r="V74" s="264"/>
      <c r="W74" s="264"/>
      <c r="X74" s="264"/>
      <c r="Y74" s="264"/>
      <c r="Z74" s="264"/>
      <c r="AA74" s="264"/>
      <c r="AB74" s="264"/>
      <c r="AH74" s="489"/>
      <c r="AI74" s="489"/>
    </row>
    <row r="75" spans="1:35" s="170" customFormat="1" x14ac:dyDescent="0.25">
      <c r="A75" s="40"/>
      <c r="B75" s="264">
        <v>302313</v>
      </c>
      <c r="C75" s="264">
        <v>15049</v>
      </c>
      <c r="D75" s="264" t="s">
        <v>158</v>
      </c>
      <c r="E75" s="1">
        <v>0.45656249999999998</v>
      </c>
      <c r="F75" s="1">
        <v>0.45665509259259257</v>
      </c>
      <c r="G75" s="264"/>
      <c r="H75" s="264"/>
      <c r="I75" s="264"/>
      <c r="J75" s="3"/>
      <c r="K75" s="3"/>
      <c r="L75" s="264"/>
      <c r="M75" s="264"/>
      <c r="N75" s="3"/>
      <c r="O75" s="264"/>
      <c r="P75" s="264"/>
      <c r="Q75" s="264"/>
      <c r="R75" s="264"/>
      <c r="S75" s="264"/>
      <c r="T75" s="264"/>
      <c r="U75" s="264"/>
      <c r="V75" s="264"/>
      <c r="W75" s="264"/>
      <c r="X75" s="264"/>
      <c r="Y75" s="264"/>
      <c r="Z75" s="264"/>
      <c r="AA75" s="264"/>
      <c r="AB75" s="264"/>
      <c r="AH75" s="489"/>
      <c r="AI75" s="489"/>
    </row>
    <row r="76" spans="1:35" s="170" customFormat="1" x14ac:dyDescent="0.25">
      <c r="A76" s="40"/>
      <c r="B76" s="264">
        <v>302313</v>
      </c>
      <c r="C76" s="264">
        <v>15047</v>
      </c>
      <c r="D76" s="264" t="s">
        <v>445</v>
      </c>
      <c r="E76" s="1">
        <v>0.45665509259259257</v>
      </c>
      <c r="F76" s="1">
        <v>0.45680555555555552</v>
      </c>
      <c r="G76" s="264"/>
      <c r="H76" s="264"/>
      <c r="I76" s="264"/>
      <c r="J76" s="3"/>
      <c r="K76" s="3"/>
      <c r="L76" s="264"/>
      <c r="M76" s="264"/>
      <c r="N76" s="3"/>
      <c r="O76" s="264"/>
      <c r="P76" s="264"/>
      <c r="Q76" s="264"/>
      <c r="R76" s="264"/>
      <c r="S76" s="264"/>
      <c r="T76" s="264"/>
      <c r="U76" s="264"/>
      <c r="V76" s="264"/>
      <c r="W76" s="264"/>
      <c r="X76" s="264"/>
      <c r="Y76" s="264"/>
      <c r="Z76" s="264"/>
      <c r="AA76" s="264"/>
      <c r="AB76" s="264"/>
      <c r="AH76" s="489"/>
      <c r="AI76" s="489"/>
    </row>
    <row r="77" spans="1:35" s="170" customFormat="1" x14ac:dyDescent="0.25">
      <c r="A77" s="40"/>
      <c r="B77" s="264">
        <v>302313</v>
      </c>
      <c r="C77" s="264">
        <v>15054</v>
      </c>
      <c r="D77" s="264" t="s">
        <v>166</v>
      </c>
      <c r="E77" s="1">
        <v>0.45680555555555552</v>
      </c>
      <c r="F77" s="1">
        <v>0.45696759259259262</v>
      </c>
      <c r="G77" s="264"/>
      <c r="H77" s="264"/>
      <c r="I77" s="264"/>
      <c r="J77" s="3"/>
      <c r="K77" s="3"/>
      <c r="L77" s="264"/>
      <c r="M77" s="264"/>
      <c r="N77" s="3"/>
      <c r="O77" s="264"/>
      <c r="P77" s="264"/>
      <c r="Q77" s="264"/>
      <c r="R77" s="264"/>
      <c r="S77" s="264"/>
      <c r="T77" s="264"/>
      <c r="U77" s="264"/>
      <c r="V77" s="264"/>
      <c r="W77" s="264"/>
      <c r="X77" s="264"/>
      <c r="Y77" s="264"/>
      <c r="Z77" s="264"/>
      <c r="AA77" s="264"/>
      <c r="AB77" s="264"/>
      <c r="AH77" s="489"/>
      <c r="AI77" s="489"/>
    </row>
    <row r="78" spans="1:35" s="170" customFormat="1" x14ac:dyDescent="0.25">
      <c r="A78" s="40"/>
      <c r="B78" s="264">
        <v>302313</v>
      </c>
      <c r="C78" s="264">
        <v>15005</v>
      </c>
      <c r="D78" s="264" t="s">
        <v>34</v>
      </c>
      <c r="E78" s="1">
        <v>0.45696759259259262</v>
      </c>
      <c r="F78" s="1">
        <v>0.45699074074074075</v>
      </c>
      <c r="G78" s="264"/>
      <c r="H78" s="264"/>
      <c r="I78" s="264"/>
      <c r="J78" s="3"/>
      <c r="K78" s="3"/>
      <c r="L78" s="264"/>
      <c r="M78" s="264"/>
      <c r="N78" s="3"/>
      <c r="O78" s="264"/>
      <c r="P78" s="264"/>
      <c r="Q78" s="264"/>
      <c r="R78" s="264"/>
      <c r="S78" s="264"/>
      <c r="T78" s="264"/>
      <c r="U78" s="264"/>
      <c r="V78" s="264"/>
      <c r="W78" s="264"/>
      <c r="X78" s="264"/>
      <c r="Y78" s="264"/>
      <c r="Z78" s="264"/>
      <c r="AA78" s="264"/>
      <c r="AB78" s="264"/>
      <c r="AH78" s="489"/>
      <c r="AI78" s="489"/>
    </row>
    <row r="79" spans="1:35" s="170" customFormat="1" x14ac:dyDescent="0.25">
      <c r="A79" s="40"/>
      <c r="B79" s="264">
        <v>302313</v>
      </c>
      <c r="C79" s="264">
        <v>15006</v>
      </c>
      <c r="D79" s="264" t="s">
        <v>446</v>
      </c>
      <c r="E79" s="1">
        <v>0.45699074074074075</v>
      </c>
      <c r="F79" s="1">
        <v>0.45699074074074075</v>
      </c>
      <c r="G79" s="264"/>
      <c r="H79" s="264"/>
      <c r="I79" s="264"/>
      <c r="J79" s="3"/>
      <c r="K79" s="3"/>
      <c r="L79" s="264"/>
      <c r="M79" s="264"/>
      <c r="N79" s="3"/>
      <c r="O79" s="264"/>
      <c r="P79" s="264"/>
      <c r="Q79" s="264"/>
      <c r="R79" s="264"/>
      <c r="S79" s="264"/>
      <c r="T79" s="264"/>
      <c r="U79" s="264"/>
      <c r="V79" s="264"/>
      <c r="W79" s="264"/>
      <c r="X79" s="264"/>
      <c r="Y79" s="264"/>
      <c r="Z79" s="264"/>
      <c r="AA79" s="264"/>
      <c r="AB79" s="264"/>
      <c r="AH79" s="489"/>
      <c r="AI79" s="489"/>
    </row>
    <row r="80" spans="1:35" s="170" customFormat="1" x14ac:dyDescent="0.25">
      <c r="A80" s="40"/>
      <c r="B80" s="264">
        <v>302313</v>
      </c>
      <c r="C80" s="264">
        <v>15002</v>
      </c>
      <c r="D80" s="264" t="s">
        <v>511</v>
      </c>
      <c r="E80" s="1">
        <v>0.45725694444444448</v>
      </c>
      <c r="F80" s="1">
        <v>0.45725694444444448</v>
      </c>
      <c r="G80" s="264"/>
      <c r="H80" s="264"/>
      <c r="I80" s="264"/>
      <c r="J80" s="3"/>
      <c r="K80" s="3"/>
      <c r="L80" s="264"/>
      <c r="M80" s="264"/>
      <c r="N80" s="3"/>
      <c r="O80" s="264"/>
      <c r="P80" s="264"/>
      <c r="Q80" s="264"/>
      <c r="R80" s="264"/>
      <c r="S80" s="264"/>
      <c r="T80" s="264"/>
      <c r="U80" s="264"/>
      <c r="V80" s="264"/>
      <c r="W80" s="264"/>
      <c r="X80" s="264"/>
      <c r="Y80" s="264"/>
      <c r="Z80" s="264"/>
      <c r="AA80" s="264"/>
      <c r="AB80" s="264"/>
      <c r="AH80" s="489"/>
      <c r="AI80" s="489"/>
    </row>
    <row r="81" spans="1:35" s="170" customFormat="1" x14ac:dyDescent="0.25">
      <c r="A81" s="40"/>
      <c r="B81" s="264"/>
      <c r="C81" s="264"/>
      <c r="D81" s="264"/>
      <c r="E81" s="264"/>
      <c r="F81" s="264"/>
      <c r="G81" s="264"/>
      <c r="H81" s="264"/>
      <c r="I81" s="264"/>
      <c r="J81" s="3"/>
      <c r="K81" s="3"/>
      <c r="L81" s="264"/>
      <c r="M81" s="264"/>
      <c r="N81" s="3"/>
      <c r="O81" s="264"/>
      <c r="P81" s="264"/>
      <c r="Q81" s="264"/>
      <c r="R81" s="264"/>
      <c r="S81" s="264"/>
      <c r="T81" s="264"/>
      <c r="U81" s="264"/>
      <c r="V81" s="264"/>
      <c r="W81" s="264"/>
      <c r="X81" s="264"/>
      <c r="Y81" s="264"/>
      <c r="Z81" s="264"/>
      <c r="AA81" s="264"/>
      <c r="AB81" s="264"/>
      <c r="AH81" s="489"/>
      <c r="AI81" s="489"/>
    </row>
    <row r="82" spans="1:35" s="170" customFormat="1" x14ac:dyDescent="0.25">
      <c r="A82" s="40"/>
      <c r="B82" s="264"/>
      <c r="C82" s="264"/>
      <c r="D82" s="264"/>
      <c r="E82" s="264"/>
      <c r="F82" s="264"/>
      <c r="G82" s="264"/>
      <c r="H82" s="264"/>
      <c r="I82" s="264"/>
      <c r="J82" s="3"/>
      <c r="K82" s="3"/>
      <c r="L82" s="264"/>
      <c r="M82" s="264"/>
      <c r="N82" s="3"/>
      <c r="O82" s="264"/>
      <c r="P82" s="264"/>
      <c r="Q82" s="264"/>
      <c r="R82" s="264"/>
      <c r="S82" s="264"/>
      <c r="T82" s="264"/>
      <c r="U82" s="264"/>
      <c r="V82" s="264"/>
      <c r="W82" s="264"/>
      <c r="X82" s="264"/>
      <c r="Y82" s="264"/>
      <c r="Z82" s="264"/>
      <c r="AA82" s="264"/>
      <c r="AB82" s="264"/>
      <c r="AH82" s="489"/>
      <c r="AI82" s="489"/>
    </row>
    <row r="83" spans="1:35" s="170" customFormat="1" x14ac:dyDescent="0.25">
      <c r="A83" s="40">
        <v>42627</v>
      </c>
      <c r="B83" s="264">
        <v>302313</v>
      </c>
      <c r="C83" s="264">
        <v>15006</v>
      </c>
      <c r="D83" s="264" t="s">
        <v>446</v>
      </c>
      <c r="E83" s="1">
        <v>0.6637615740740741</v>
      </c>
      <c r="F83" s="1">
        <v>0.6637615740740741</v>
      </c>
      <c r="G83" s="264"/>
      <c r="H83" s="264"/>
      <c r="I83" s="264"/>
      <c r="J83" s="3"/>
      <c r="K83" s="3"/>
      <c r="L83" s="264"/>
      <c r="M83" s="264"/>
      <c r="N83" s="3"/>
      <c r="O83" s="264"/>
      <c r="P83" s="264"/>
      <c r="Q83" s="264"/>
      <c r="R83" s="264"/>
      <c r="S83" s="264"/>
      <c r="T83" s="264"/>
      <c r="U83" s="264"/>
      <c r="V83" s="264"/>
      <c r="W83" s="264"/>
      <c r="X83" s="264"/>
      <c r="Y83" s="264"/>
      <c r="Z83" s="264"/>
      <c r="AA83" s="264"/>
      <c r="AB83" s="264"/>
      <c r="AH83" s="489"/>
      <c r="AI83" s="489"/>
    </row>
    <row r="84" spans="1:35" s="170" customFormat="1" x14ac:dyDescent="0.25">
      <c r="A84" s="40"/>
      <c r="B84" s="264">
        <v>302313</v>
      </c>
      <c r="C84" s="264">
        <v>15005</v>
      </c>
      <c r="D84" s="264" t="s">
        <v>34</v>
      </c>
      <c r="E84" s="1">
        <v>0.66381944444444441</v>
      </c>
      <c r="F84" s="1">
        <v>0.66381944444444441</v>
      </c>
      <c r="G84" s="264"/>
      <c r="H84" s="264"/>
      <c r="I84" s="264"/>
      <c r="J84" s="3"/>
      <c r="K84" s="3"/>
      <c r="L84" s="264"/>
      <c r="M84" s="264"/>
      <c r="N84" s="3"/>
      <c r="O84" s="264"/>
      <c r="P84" s="264"/>
      <c r="Q84" s="264"/>
      <c r="R84" s="264"/>
      <c r="S84" s="264"/>
      <c r="T84" s="264"/>
      <c r="U84" s="264"/>
      <c r="V84" s="264"/>
      <c r="W84" s="264"/>
      <c r="X84" s="264"/>
      <c r="Y84" s="264"/>
      <c r="Z84" s="264"/>
      <c r="AA84" s="264"/>
      <c r="AB84" s="264"/>
      <c r="AH84" s="489"/>
      <c r="AI84" s="489"/>
    </row>
    <row r="85" spans="1:35" s="170" customFormat="1" x14ac:dyDescent="0.25">
      <c r="A85" s="40"/>
      <c r="B85" s="264">
        <v>302313</v>
      </c>
      <c r="C85" s="264">
        <v>20037</v>
      </c>
      <c r="D85" s="264" t="s">
        <v>8</v>
      </c>
      <c r="E85" s="1">
        <v>0.6663310185185185</v>
      </c>
      <c r="F85" s="1">
        <v>0.66637731481481477</v>
      </c>
      <c r="G85" s="264"/>
      <c r="H85" s="264"/>
      <c r="I85" s="264"/>
      <c r="J85" s="3"/>
      <c r="K85" s="3"/>
      <c r="L85" s="264"/>
      <c r="M85" s="264"/>
      <c r="N85" s="3"/>
      <c r="O85" s="264"/>
      <c r="P85" s="264"/>
      <c r="Q85" s="264"/>
      <c r="R85" s="264"/>
      <c r="S85" s="264"/>
      <c r="T85" s="264"/>
      <c r="U85" s="264"/>
      <c r="V85" s="264"/>
      <c r="W85" s="264"/>
      <c r="X85" s="264"/>
      <c r="Y85" s="264"/>
      <c r="Z85" s="264"/>
      <c r="AA85" s="264"/>
      <c r="AB85" s="264"/>
      <c r="AH85" s="489"/>
      <c r="AI85" s="489"/>
    </row>
    <row r="86" spans="1:35" s="170" customFormat="1" x14ac:dyDescent="0.25">
      <c r="A86" s="40"/>
      <c r="B86" s="264">
        <v>302313</v>
      </c>
      <c r="C86" s="264">
        <v>20027</v>
      </c>
      <c r="D86" s="264" t="s">
        <v>38</v>
      </c>
      <c r="E86" s="1">
        <v>0.66637731481481477</v>
      </c>
      <c r="F86" s="1">
        <v>0.6664930555555556</v>
      </c>
      <c r="G86" s="264"/>
      <c r="H86" s="264"/>
      <c r="I86" s="264"/>
      <c r="J86" s="3"/>
      <c r="K86" s="3"/>
      <c r="L86" s="264"/>
      <c r="M86" s="264"/>
      <c r="N86" s="3"/>
      <c r="O86" s="264"/>
      <c r="P86" s="264"/>
      <c r="Q86" s="264"/>
      <c r="R86" s="264"/>
      <c r="S86" s="264"/>
      <c r="T86" s="264"/>
      <c r="U86" s="264"/>
      <c r="V86" s="264"/>
      <c r="W86" s="264"/>
      <c r="X86" s="264"/>
      <c r="Y86" s="264"/>
      <c r="Z86" s="264"/>
      <c r="AA86" s="264"/>
      <c r="AB86" s="264"/>
      <c r="AH86" s="489"/>
      <c r="AI86" s="489"/>
    </row>
    <row r="87" spans="1:35" s="170" customFormat="1" x14ac:dyDescent="0.25">
      <c r="A87" s="40"/>
      <c r="B87" s="264">
        <v>302313</v>
      </c>
      <c r="C87" s="264">
        <v>20025</v>
      </c>
      <c r="D87" s="264" t="s">
        <v>39</v>
      </c>
      <c r="E87" s="1">
        <v>0.6664930555555556</v>
      </c>
      <c r="F87" s="1">
        <v>0.6664930555555556</v>
      </c>
      <c r="G87" s="264"/>
      <c r="H87" s="264"/>
      <c r="I87" s="264"/>
      <c r="J87" s="3"/>
      <c r="K87" s="3"/>
      <c r="L87" s="264"/>
      <c r="M87" s="264"/>
      <c r="N87" s="3"/>
      <c r="O87" s="264"/>
      <c r="P87" s="264"/>
      <c r="Q87" s="264"/>
      <c r="R87" s="264"/>
      <c r="S87" s="264"/>
      <c r="T87" s="264"/>
      <c r="U87" s="264"/>
      <c r="V87" s="264"/>
      <c r="W87" s="264"/>
      <c r="X87" s="264"/>
      <c r="Y87" s="264"/>
      <c r="Z87" s="264"/>
      <c r="AA87" s="264"/>
      <c r="AB87" s="264"/>
      <c r="AH87" s="489"/>
      <c r="AI87" s="489"/>
    </row>
    <row r="88" spans="1:35" s="170" customFormat="1" x14ac:dyDescent="0.25">
      <c r="A88" s="40"/>
      <c r="B88" s="264">
        <v>302313</v>
      </c>
      <c r="C88" s="264">
        <v>20015</v>
      </c>
      <c r="D88" s="264" t="s">
        <v>37</v>
      </c>
      <c r="E88" s="1">
        <v>0.66659722222222217</v>
      </c>
      <c r="F88" s="1">
        <v>0.66659722222222217</v>
      </c>
      <c r="G88" s="264"/>
      <c r="H88" s="264"/>
      <c r="I88" s="264"/>
      <c r="J88" s="3"/>
      <c r="K88" s="3"/>
      <c r="L88" s="264"/>
      <c r="M88" s="264"/>
      <c r="N88" s="3"/>
      <c r="O88" s="264"/>
      <c r="P88" s="264"/>
      <c r="Q88" s="264"/>
      <c r="R88" s="264"/>
      <c r="S88" s="264"/>
      <c r="T88" s="264"/>
      <c r="U88" s="264"/>
      <c r="V88" s="264"/>
      <c r="W88" s="264"/>
      <c r="X88" s="264"/>
      <c r="Y88" s="264"/>
      <c r="Z88" s="264"/>
      <c r="AA88" s="264"/>
      <c r="AB88" s="264"/>
      <c r="AH88" s="489"/>
      <c r="AI88" s="489"/>
    </row>
    <row r="89" spans="1:35" s="170" customFormat="1" x14ac:dyDescent="0.25">
      <c r="A89" s="40"/>
      <c r="B89" s="175">
        <v>302313</v>
      </c>
      <c r="C89" s="175">
        <v>20014</v>
      </c>
      <c r="D89" s="175" t="s">
        <v>512</v>
      </c>
      <c r="E89" s="176">
        <v>0.66767361111111112</v>
      </c>
      <c r="F89" s="176">
        <v>0.66767361111111112</v>
      </c>
      <c r="G89" s="264"/>
      <c r="H89" s="264"/>
      <c r="I89" s="264"/>
      <c r="J89" s="3"/>
      <c r="K89" s="3"/>
      <c r="L89" s="264"/>
      <c r="M89" s="264"/>
      <c r="N89" s="3"/>
      <c r="O89" s="264"/>
      <c r="P89" s="264"/>
      <c r="Q89" s="264"/>
      <c r="R89" s="264"/>
      <c r="S89" s="264"/>
      <c r="T89" s="264"/>
      <c r="U89" s="264"/>
      <c r="V89" s="264"/>
      <c r="W89" s="264"/>
      <c r="X89" s="264"/>
      <c r="Y89" s="264"/>
      <c r="Z89" s="264"/>
      <c r="AA89" s="264"/>
      <c r="AB89" s="264"/>
      <c r="AH89" s="489"/>
      <c r="AI89" s="489"/>
    </row>
    <row r="90" spans="1:35" s="170" customFormat="1" x14ac:dyDescent="0.25">
      <c r="A90" s="40"/>
      <c r="B90" s="264"/>
      <c r="C90" s="264"/>
      <c r="D90" s="264"/>
      <c r="E90" s="264"/>
      <c r="F90" s="264"/>
      <c r="G90" s="264"/>
      <c r="H90" s="264"/>
      <c r="I90" s="264"/>
      <c r="J90" s="3"/>
      <c r="K90" s="3"/>
      <c r="L90" s="264"/>
      <c r="M90" s="264"/>
      <c r="N90" s="3"/>
      <c r="O90" s="264"/>
      <c r="P90" s="264"/>
      <c r="Q90" s="264"/>
      <c r="R90" s="264"/>
      <c r="S90" s="264"/>
      <c r="T90" s="264"/>
      <c r="U90" s="264"/>
      <c r="V90" s="264"/>
      <c r="W90" s="264"/>
      <c r="X90" s="264"/>
      <c r="Y90" s="264"/>
      <c r="Z90" s="264"/>
      <c r="AA90" s="264"/>
      <c r="AB90" s="264"/>
      <c r="AH90" s="489"/>
      <c r="AI90" s="489"/>
    </row>
    <row r="91" spans="1:35" s="170" customFormat="1" x14ac:dyDescent="0.25">
      <c r="A91" s="40"/>
      <c r="B91" s="264"/>
      <c r="C91" s="264"/>
      <c r="D91" s="264"/>
      <c r="E91" s="264"/>
      <c r="F91" s="264"/>
      <c r="G91" s="264"/>
      <c r="H91" s="264"/>
      <c r="I91" s="264"/>
      <c r="J91" s="3"/>
      <c r="K91" s="3"/>
      <c r="L91" s="264"/>
      <c r="M91" s="264"/>
      <c r="N91" s="3"/>
      <c r="O91" s="264"/>
      <c r="P91" s="264"/>
      <c r="Q91" s="264"/>
      <c r="R91" s="264"/>
      <c r="S91" s="264"/>
      <c r="T91" s="264"/>
      <c r="U91" s="264"/>
      <c r="V91" s="264"/>
      <c r="W91" s="264"/>
      <c r="X91" s="264"/>
      <c r="Y91" s="264"/>
      <c r="Z91" s="264"/>
      <c r="AA91" s="264"/>
      <c r="AB91" s="264"/>
      <c r="AH91" s="489"/>
      <c r="AI91" s="489"/>
    </row>
    <row r="92" spans="1:35" s="170" customFormat="1" x14ac:dyDescent="0.25">
      <c r="A92" s="40">
        <v>42628</v>
      </c>
      <c r="B92" s="264">
        <v>302313</v>
      </c>
      <c r="C92" s="264">
        <v>20015</v>
      </c>
      <c r="D92" s="264" t="s">
        <v>37</v>
      </c>
      <c r="E92" s="1">
        <v>0.58379629629629626</v>
      </c>
      <c r="F92" s="1">
        <v>0.58402777777777781</v>
      </c>
      <c r="G92" s="264"/>
      <c r="H92" s="264"/>
      <c r="I92" s="264"/>
      <c r="J92" s="3"/>
      <c r="K92" s="3"/>
      <c r="L92" s="264"/>
      <c r="M92" s="264"/>
      <c r="N92" s="3"/>
      <c r="O92" s="264"/>
      <c r="P92" s="264"/>
      <c r="Q92" s="264"/>
      <c r="R92" s="264"/>
      <c r="S92" s="264"/>
      <c r="T92" s="264"/>
      <c r="U92" s="264"/>
      <c r="V92" s="264"/>
      <c r="W92" s="264"/>
      <c r="X92" s="264"/>
      <c r="Y92" s="264"/>
      <c r="Z92" s="264"/>
      <c r="AA92" s="264"/>
      <c r="AB92" s="264"/>
      <c r="AH92" s="489"/>
      <c r="AI92" s="489"/>
    </row>
    <row r="93" spans="1:35" s="170" customFormat="1" x14ac:dyDescent="0.25">
      <c r="A93" s="40"/>
      <c r="B93" s="264">
        <v>302313</v>
      </c>
      <c r="C93" s="264">
        <v>20027</v>
      </c>
      <c r="D93" s="264" t="s">
        <v>38</v>
      </c>
      <c r="E93" s="1">
        <v>0.58402777777777781</v>
      </c>
      <c r="F93" s="1">
        <v>0.58402777777777781</v>
      </c>
      <c r="G93" s="264"/>
      <c r="H93" s="264"/>
      <c r="I93" s="264"/>
      <c r="J93" s="3"/>
      <c r="K93" s="3"/>
      <c r="L93" s="264"/>
      <c r="M93" s="264"/>
      <c r="N93" s="3"/>
      <c r="O93" s="264"/>
      <c r="P93" s="264"/>
      <c r="Q93" s="264"/>
      <c r="R93" s="264"/>
      <c r="S93" s="264"/>
      <c r="T93" s="264"/>
      <c r="U93" s="264"/>
      <c r="V93" s="264"/>
      <c r="W93" s="264"/>
      <c r="X93" s="264"/>
      <c r="Y93" s="264"/>
      <c r="Z93" s="264"/>
      <c r="AA93" s="264"/>
      <c r="AB93" s="264"/>
      <c r="AH93" s="489"/>
      <c r="AI93" s="489"/>
    </row>
    <row r="94" spans="1:35" s="170" customFormat="1" x14ac:dyDescent="0.25">
      <c r="A94" s="40"/>
      <c r="B94" s="264">
        <v>302313</v>
      </c>
      <c r="C94" s="264">
        <v>20063</v>
      </c>
      <c r="D94" s="264" t="s">
        <v>163</v>
      </c>
      <c r="E94" s="1">
        <v>0.58466435185185184</v>
      </c>
      <c r="F94" s="1">
        <v>0.58466435185185184</v>
      </c>
      <c r="G94" s="264"/>
      <c r="H94" s="264"/>
      <c r="I94" s="264"/>
      <c r="J94" s="3"/>
      <c r="K94" s="3"/>
      <c r="L94" s="264"/>
      <c r="M94" s="264"/>
      <c r="N94" s="3"/>
      <c r="O94" s="264"/>
      <c r="P94" s="264"/>
      <c r="Q94" s="264"/>
      <c r="R94" s="264"/>
      <c r="S94" s="264"/>
      <c r="T94" s="264"/>
      <c r="U94" s="264"/>
      <c r="V94" s="264"/>
      <c r="W94" s="264"/>
      <c r="X94" s="264"/>
      <c r="Y94" s="264"/>
      <c r="Z94" s="264"/>
      <c r="AA94" s="264"/>
      <c r="AB94" s="264"/>
      <c r="AH94" s="489"/>
      <c r="AI94" s="489"/>
    </row>
    <row r="95" spans="1:35" s="170" customFormat="1" x14ac:dyDescent="0.25">
      <c r="A95" s="40"/>
      <c r="B95" s="264">
        <v>302313</v>
      </c>
      <c r="C95" s="264">
        <v>11111</v>
      </c>
      <c r="D95" s="264" t="s">
        <v>513</v>
      </c>
      <c r="E95" s="1">
        <v>0.58601851851851849</v>
      </c>
      <c r="F95" s="1">
        <v>0.58601851851851849</v>
      </c>
      <c r="G95" s="264"/>
      <c r="H95" s="264"/>
      <c r="I95" s="264"/>
      <c r="J95" s="3"/>
      <c r="K95" s="3"/>
      <c r="L95" s="264"/>
      <c r="M95" s="264"/>
      <c r="N95" s="3"/>
      <c r="O95" s="264"/>
      <c r="P95" s="264"/>
      <c r="Q95" s="264"/>
      <c r="R95" s="264"/>
      <c r="S95" s="264"/>
      <c r="T95" s="264"/>
      <c r="U95" s="264"/>
      <c r="V95" s="264"/>
      <c r="W95" s="264"/>
      <c r="X95" s="264"/>
      <c r="Y95" s="264"/>
      <c r="Z95" s="264"/>
      <c r="AA95" s="264"/>
      <c r="AB95" s="264"/>
      <c r="AH95" s="489"/>
      <c r="AI95" s="489"/>
    </row>
    <row r="96" spans="1:35" s="170" customFormat="1" x14ac:dyDescent="0.25">
      <c r="A96" s="40"/>
      <c r="B96" s="264">
        <v>302313</v>
      </c>
      <c r="C96" s="264">
        <v>11032</v>
      </c>
      <c r="D96" s="264" t="s">
        <v>514</v>
      </c>
      <c r="E96" s="1">
        <v>0.58651620370370372</v>
      </c>
      <c r="F96" s="1">
        <v>0.58652777777777776</v>
      </c>
      <c r="G96" s="264"/>
      <c r="H96" s="264"/>
      <c r="I96" s="264"/>
      <c r="J96" s="3"/>
      <c r="K96" s="3"/>
      <c r="L96" s="264"/>
      <c r="M96" s="264"/>
      <c r="N96" s="3"/>
      <c r="O96" s="264"/>
      <c r="P96" s="264"/>
      <c r="Q96" s="264"/>
      <c r="R96" s="264"/>
      <c r="S96" s="264"/>
      <c r="T96" s="264"/>
      <c r="U96" s="264"/>
      <c r="V96" s="264"/>
      <c r="W96" s="264"/>
      <c r="X96" s="264"/>
      <c r="Y96" s="264"/>
      <c r="Z96" s="264"/>
      <c r="AA96" s="264"/>
      <c r="AB96" s="264"/>
      <c r="AH96" s="489"/>
      <c r="AI96" s="489"/>
    </row>
    <row r="97" spans="1:35" s="170" customFormat="1" x14ac:dyDescent="0.25">
      <c r="A97" s="40"/>
      <c r="B97" s="264">
        <v>302313</v>
      </c>
      <c r="C97" s="264">
        <v>11018</v>
      </c>
      <c r="D97" s="264" t="s">
        <v>514</v>
      </c>
      <c r="E97" s="1">
        <v>0.58652777777777776</v>
      </c>
      <c r="F97" s="1">
        <v>0.58656249999999999</v>
      </c>
      <c r="G97" s="264"/>
      <c r="H97" s="264"/>
      <c r="I97" s="264"/>
      <c r="J97" s="3"/>
      <c r="K97" s="3"/>
      <c r="L97" s="264"/>
      <c r="M97" s="264"/>
      <c r="N97" s="3"/>
      <c r="O97" s="264"/>
      <c r="P97" s="264"/>
      <c r="Q97" s="264"/>
      <c r="R97" s="264"/>
      <c r="S97" s="264"/>
      <c r="T97" s="264"/>
      <c r="U97" s="264"/>
      <c r="V97" s="264"/>
      <c r="W97" s="264"/>
      <c r="X97" s="264"/>
      <c r="Y97" s="264"/>
      <c r="Z97" s="264"/>
      <c r="AA97" s="264"/>
      <c r="AB97" s="264"/>
      <c r="AH97" s="489"/>
      <c r="AI97" s="489"/>
    </row>
    <row r="98" spans="1:35" s="170" customFormat="1" x14ac:dyDescent="0.25">
      <c r="A98" s="40"/>
      <c r="B98" s="264">
        <v>302313</v>
      </c>
      <c r="C98" s="264">
        <v>11019</v>
      </c>
      <c r="D98" s="264" t="s">
        <v>514</v>
      </c>
      <c r="E98" s="1">
        <v>0.58656249999999999</v>
      </c>
      <c r="F98" s="1">
        <v>0.58656249999999999</v>
      </c>
      <c r="G98" s="264"/>
      <c r="H98" s="264"/>
      <c r="I98" s="264"/>
      <c r="J98" s="3"/>
      <c r="K98" s="3"/>
      <c r="L98" s="264"/>
      <c r="M98" s="264"/>
      <c r="N98" s="3"/>
      <c r="O98" s="264"/>
      <c r="P98" s="264"/>
      <c r="Q98" s="264"/>
      <c r="R98" s="264"/>
      <c r="S98" s="264"/>
      <c r="T98" s="264"/>
      <c r="U98" s="264"/>
      <c r="V98" s="264"/>
      <c r="W98" s="264"/>
      <c r="X98" s="264"/>
      <c r="Y98" s="264"/>
      <c r="Z98" s="264"/>
      <c r="AA98" s="264"/>
      <c r="AB98" s="264"/>
      <c r="AH98" s="489"/>
      <c r="AI98" s="489"/>
    </row>
    <row r="99" spans="1:35" s="170" customFormat="1" x14ac:dyDescent="0.25">
      <c r="A99" s="40"/>
      <c r="B99" s="264">
        <v>302313</v>
      </c>
      <c r="C99" s="264">
        <v>8019</v>
      </c>
      <c r="D99" s="264" t="s">
        <v>515</v>
      </c>
      <c r="E99" s="1">
        <v>0.58706018518518521</v>
      </c>
      <c r="F99" s="1">
        <v>0.58729166666666666</v>
      </c>
      <c r="G99" s="264"/>
      <c r="H99" s="264"/>
      <c r="I99" s="264"/>
      <c r="J99" s="3"/>
      <c r="K99" s="3"/>
      <c r="L99" s="264"/>
      <c r="M99" s="264"/>
      <c r="N99" s="3"/>
      <c r="O99" s="264"/>
      <c r="P99" s="264"/>
      <c r="Q99" s="264"/>
      <c r="R99" s="264"/>
      <c r="S99" s="264"/>
      <c r="T99" s="264"/>
      <c r="U99" s="264"/>
      <c r="V99" s="264"/>
      <c r="W99" s="264"/>
      <c r="X99" s="264"/>
      <c r="Y99" s="264"/>
      <c r="Z99" s="264"/>
      <c r="AA99" s="264"/>
      <c r="AB99" s="264"/>
      <c r="AH99" s="489"/>
      <c r="AI99" s="489"/>
    </row>
    <row r="100" spans="1:35" s="170" customFormat="1" x14ac:dyDescent="0.25">
      <c r="A100" s="40"/>
      <c r="B100" s="264">
        <v>302313</v>
      </c>
      <c r="C100" s="264">
        <v>8020</v>
      </c>
      <c r="D100" s="264" t="s">
        <v>516</v>
      </c>
      <c r="E100" s="1">
        <v>0.58729166666666666</v>
      </c>
      <c r="F100" s="1">
        <v>0.58746527777777779</v>
      </c>
      <c r="G100" s="264"/>
      <c r="H100" s="264"/>
      <c r="I100" s="264"/>
      <c r="J100" s="3"/>
      <c r="K100" s="3"/>
      <c r="L100" s="264"/>
      <c r="M100" s="264"/>
      <c r="N100" s="3"/>
      <c r="O100" s="264"/>
      <c r="P100" s="264"/>
      <c r="Q100" s="264"/>
      <c r="R100" s="264"/>
      <c r="S100" s="264"/>
      <c r="T100" s="264"/>
      <c r="U100" s="264"/>
      <c r="V100" s="264"/>
      <c r="W100" s="264"/>
      <c r="X100" s="264"/>
      <c r="Y100" s="264"/>
      <c r="Z100" s="264"/>
      <c r="AA100" s="264"/>
      <c r="AB100" s="264"/>
      <c r="AH100" s="489"/>
      <c r="AI100" s="489"/>
    </row>
    <row r="101" spans="1:35" s="170" customFormat="1" x14ac:dyDescent="0.25">
      <c r="A101" s="40"/>
      <c r="B101" s="264">
        <v>302313</v>
      </c>
      <c r="C101" s="264">
        <v>8027</v>
      </c>
      <c r="D101" s="264" t="s">
        <v>517</v>
      </c>
      <c r="E101" s="1">
        <v>0.58746527777777779</v>
      </c>
      <c r="F101" s="1">
        <v>0.58746527777777779</v>
      </c>
      <c r="G101" s="264"/>
      <c r="H101" s="264"/>
      <c r="I101" s="264"/>
      <c r="J101" s="3"/>
      <c r="K101" s="3"/>
      <c r="L101" s="264"/>
      <c r="M101" s="264"/>
      <c r="N101" s="3"/>
      <c r="O101" s="264"/>
      <c r="P101" s="264"/>
      <c r="Q101" s="264"/>
      <c r="R101" s="264"/>
      <c r="S101" s="264"/>
      <c r="T101" s="264"/>
      <c r="U101" s="264"/>
      <c r="V101" s="264"/>
      <c r="W101" s="264"/>
      <c r="X101" s="264"/>
      <c r="Y101" s="264"/>
      <c r="Z101" s="264"/>
      <c r="AA101" s="264"/>
      <c r="AB101" s="264"/>
      <c r="AH101" s="489"/>
      <c r="AI101" s="489"/>
    </row>
    <row r="102" spans="1:35" s="170" customFormat="1" x14ac:dyDescent="0.25">
      <c r="A102" s="40"/>
      <c r="B102" s="264">
        <v>302313</v>
      </c>
      <c r="C102" s="264">
        <v>8025</v>
      </c>
      <c r="D102" s="264" t="s">
        <v>518</v>
      </c>
      <c r="E102" s="1">
        <v>0.5877430555555555</v>
      </c>
      <c r="F102" s="1">
        <v>0.58802083333333333</v>
      </c>
      <c r="G102" s="264"/>
      <c r="H102" s="264"/>
      <c r="I102" s="264"/>
      <c r="J102" s="3"/>
      <c r="K102" s="3"/>
      <c r="L102" s="264"/>
      <c r="M102" s="264"/>
      <c r="N102" s="3"/>
      <c r="O102" s="264"/>
      <c r="P102" s="264"/>
      <c r="Q102" s="264"/>
      <c r="R102" s="264"/>
      <c r="S102" s="264"/>
      <c r="T102" s="264"/>
      <c r="U102" s="264"/>
      <c r="V102" s="264"/>
      <c r="W102" s="264"/>
      <c r="X102" s="264"/>
      <c r="Y102" s="264"/>
      <c r="Z102" s="264"/>
      <c r="AA102" s="264"/>
      <c r="AB102" s="264"/>
      <c r="AH102" s="489"/>
      <c r="AI102" s="489"/>
    </row>
    <row r="103" spans="1:35" s="170" customFormat="1" x14ac:dyDescent="0.25">
      <c r="A103" s="40"/>
      <c r="B103" s="264">
        <v>302313</v>
      </c>
      <c r="C103" s="264">
        <v>8023</v>
      </c>
      <c r="D103" s="264" t="s">
        <v>519</v>
      </c>
      <c r="E103" s="1">
        <v>0.58802083333333333</v>
      </c>
      <c r="F103" s="1">
        <v>0.58802083333333333</v>
      </c>
      <c r="G103" s="264"/>
      <c r="H103" s="264"/>
      <c r="I103" s="264"/>
      <c r="J103" s="3"/>
      <c r="K103" s="3"/>
      <c r="L103" s="264"/>
      <c r="M103" s="264"/>
      <c r="N103" s="3"/>
      <c r="O103" s="264"/>
      <c r="P103" s="264"/>
      <c r="Q103" s="264"/>
      <c r="R103" s="264"/>
      <c r="S103" s="264"/>
      <c r="T103" s="264"/>
      <c r="U103" s="264"/>
      <c r="V103" s="264"/>
      <c r="W103" s="264"/>
      <c r="X103" s="264"/>
      <c r="Y103" s="264"/>
      <c r="Z103" s="264"/>
      <c r="AA103" s="264"/>
      <c r="AB103" s="264"/>
      <c r="AH103" s="489"/>
      <c r="AI103" s="489"/>
    </row>
    <row r="104" spans="1:35" s="170" customFormat="1" x14ac:dyDescent="0.25">
      <c r="A104" s="40"/>
      <c r="B104" s="264">
        <v>302313</v>
      </c>
      <c r="C104" s="264">
        <v>8022</v>
      </c>
      <c r="D104" s="264" t="s">
        <v>520</v>
      </c>
      <c r="E104" s="1">
        <v>0.59018518518518526</v>
      </c>
      <c r="F104" s="1">
        <v>0.59026620370370375</v>
      </c>
      <c r="G104" s="264"/>
      <c r="H104" s="264"/>
      <c r="I104" s="264"/>
      <c r="J104" s="3"/>
      <c r="K104" s="3"/>
      <c r="L104" s="264"/>
      <c r="M104" s="264"/>
      <c r="N104" s="3"/>
      <c r="O104" s="264"/>
      <c r="P104" s="264"/>
      <c r="Q104" s="264"/>
      <c r="R104" s="264"/>
      <c r="S104" s="264"/>
      <c r="T104" s="264"/>
      <c r="U104" s="264"/>
      <c r="V104" s="264"/>
      <c r="W104" s="264"/>
      <c r="X104" s="264"/>
      <c r="Y104" s="264"/>
      <c r="Z104" s="264"/>
      <c r="AA104" s="264"/>
      <c r="AB104" s="264"/>
      <c r="AH104" s="489"/>
      <c r="AI104" s="489"/>
    </row>
    <row r="105" spans="1:35" s="170" customFormat="1" x14ac:dyDescent="0.25">
      <c r="A105" s="40"/>
      <c r="B105" s="264">
        <v>302313</v>
      </c>
      <c r="C105" s="264">
        <v>8005</v>
      </c>
      <c r="D105" s="264" t="s">
        <v>521</v>
      </c>
      <c r="E105" s="1">
        <v>0.59026620370370375</v>
      </c>
      <c r="F105" s="1">
        <v>0.59031250000000002</v>
      </c>
      <c r="G105" s="264"/>
      <c r="H105" s="264"/>
      <c r="I105" s="264"/>
      <c r="J105" s="3"/>
      <c r="K105" s="3"/>
      <c r="L105" s="264"/>
      <c r="M105" s="264"/>
      <c r="N105" s="3"/>
      <c r="O105" s="264"/>
      <c r="P105" s="264"/>
      <c r="Q105" s="264"/>
      <c r="R105" s="264"/>
      <c r="S105" s="264"/>
      <c r="T105" s="264"/>
      <c r="U105" s="264"/>
      <c r="V105" s="264"/>
      <c r="W105" s="264"/>
      <c r="X105" s="264"/>
      <c r="Y105" s="264"/>
      <c r="Z105" s="264"/>
      <c r="AA105" s="264"/>
      <c r="AB105" s="264"/>
      <c r="AH105" s="489"/>
      <c r="AI105" s="489"/>
    </row>
    <row r="106" spans="1:35" s="170" customFormat="1" x14ac:dyDescent="0.25">
      <c r="A106" s="40"/>
      <c r="B106" s="264">
        <v>302313</v>
      </c>
      <c r="C106" s="264">
        <v>8003</v>
      </c>
      <c r="D106" s="264" t="s">
        <v>522</v>
      </c>
      <c r="E106" s="1">
        <v>0.59031250000000002</v>
      </c>
      <c r="F106" s="1">
        <v>0.59032407407407406</v>
      </c>
      <c r="G106" s="264"/>
      <c r="H106" s="264"/>
      <c r="I106" s="264"/>
      <c r="J106" s="3"/>
      <c r="K106" s="3"/>
      <c r="L106" s="264"/>
      <c r="M106" s="264"/>
      <c r="N106" s="3"/>
      <c r="O106" s="264"/>
      <c r="P106" s="264"/>
      <c r="Q106" s="264"/>
      <c r="R106" s="264"/>
      <c r="S106" s="264"/>
      <c r="T106" s="264"/>
      <c r="U106" s="264"/>
      <c r="V106" s="264"/>
      <c r="W106" s="264"/>
      <c r="X106" s="264"/>
      <c r="Y106" s="264"/>
      <c r="Z106" s="264"/>
      <c r="AA106" s="264"/>
      <c r="AB106" s="264"/>
      <c r="AH106" s="489"/>
      <c r="AI106" s="489"/>
    </row>
    <row r="107" spans="1:35" s="170" customFormat="1" x14ac:dyDescent="0.25">
      <c r="A107" s="40"/>
      <c r="B107" s="264">
        <v>302313</v>
      </c>
      <c r="C107" s="264">
        <v>8004</v>
      </c>
      <c r="D107" s="264" t="s">
        <v>522</v>
      </c>
      <c r="E107" s="1">
        <v>0.59032407407407406</v>
      </c>
      <c r="F107" s="1">
        <v>0.59045138888888882</v>
      </c>
      <c r="G107" s="264"/>
      <c r="H107" s="264"/>
      <c r="I107" s="264"/>
      <c r="J107" s="3"/>
      <c r="K107" s="3"/>
      <c r="L107" s="264"/>
      <c r="M107" s="264"/>
      <c r="N107" s="3"/>
      <c r="O107" s="264"/>
      <c r="P107" s="264"/>
      <c r="Q107" s="264"/>
      <c r="R107" s="264"/>
      <c r="S107" s="264"/>
      <c r="T107" s="264"/>
      <c r="U107" s="264"/>
      <c r="V107" s="264"/>
      <c r="W107" s="264"/>
      <c r="X107" s="264"/>
      <c r="Y107" s="264"/>
      <c r="Z107" s="264"/>
      <c r="AA107" s="264"/>
      <c r="AB107" s="264"/>
      <c r="AH107" s="489"/>
      <c r="AI107" s="489"/>
    </row>
    <row r="108" spans="1:35" s="170" customFormat="1" x14ac:dyDescent="0.25">
      <c r="A108" s="40"/>
      <c r="B108" s="264">
        <v>302313</v>
      </c>
      <c r="C108" s="264">
        <v>8011</v>
      </c>
      <c r="D108" s="264" t="s">
        <v>523</v>
      </c>
      <c r="E108" s="1">
        <v>0.59045138888888882</v>
      </c>
      <c r="F108" s="1">
        <v>0.59045138888888882</v>
      </c>
      <c r="G108" s="264"/>
      <c r="H108" s="264"/>
      <c r="I108" s="264"/>
      <c r="J108" s="3"/>
      <c r="K108" s="3"/>
      <c r="L108" s="264"/>
      <c r="M108" s="264"/>
      <c r="N108" s="3"/>
      <c r="O108" s="264"/>
      <c r="P108" s="264"/>
      <c r="Q108" s="264"/>
      <c r="R108" s="264"/>
      <c r="S108" s="264"/>
      <c r="T108" s="264"/>
      <c r="U108" s="264"/>
      <c r="V108" s="264"/>
      <c r="W108" s="264"/>
      <c r="X108" s="264"/>
      <c r="Y108" s="264"/>
      <c r="Z108" s="264"/>
      <c r="AA108" s="264"/>
      <c r="AB108" s="264"/>
      <c r="AH108" s="489"/>
      <c r="AI108" s="489"/>
    </row>
    <row r="109" spans="1:35" s="170" customFormat="1" x14ac:dyDescent="0.25">
      <c r="A109" s="40"/>
      <c r="B109" s="264">
        <v>302313</v>
      </c>
      <c r="C109" s="264">
        <v>8015</v>
      </c>
      <c r="D109" s="264" t="s">
        <v>524</v>
      </c>
      <c r="E109" s="1">
        <v>0.59111111111111114</v>
      </c>
      <c r="F109" s="1">
        <v>0.59111111111111114</v>
      </c>
      <c r="G109" s="264"/>
      <c r="H109" s="264"/>
      <c r="I109" s="264"/>
      <c r="J109" s="3"/>
      <c r="K109" s="3"/>
      <c r="L109" s="264"/>
      <c r="M109" s="264"/>
      <c r="N109" s="3"/>
      <c r="O109" s="264"/>
      <c r="P109" s="264"/>
      <c r="Q109" s="264"/>
      <c r="R109" s="264"/>
      <c r="S109" s="264"/>
      <c r="T109" s="264"/>
      <c r="U109" s="264"/>
      <c r="V109" s="264"/>
      <c r="W109" s="264"/>
      <c r="X109" s="264"/>
      <c r="Y109" s="264"/>
      <c r="Z109" s="264"/>
      <c r="AA109" s="264"/>
      <c r="AB109" s="264"/>
      <c r="AH109" s="489"/>
      <c r="AI109" s="489"/>
    </row>
    <row r="110" spans="1:35" s="170" customFormat="1" x14ac:dyDescent="0.25">
      <c r="A110" s="40"/>
      <c r="B110" s="264">
        <v>302313</v>
      </c>
      <c r="C110" s="264">
        <v>8028</v>
      </c>
      <c r="D110" s="264" t="s">
        <v>525</v>
      </c>
      <c r="E110" s="1">
        <v>0.60332175925925924</v>
      </c>
      <c r="F110" s="1">
        <v>0.60332175925925924</v>
      </c>
      <c r="G110" s="264"/>
      <c r="H110" s="264"/>
      <c r="I110" s="264"/>
      <c r="J110" s="3"/>
      <c r="K110" s="3"/>
      <c r="L110" s="264"/>
      <c r="M110" s="264"/>
      <c r="N110" s="3"/>
      <c r="O110" s="264"/>
      <c r="P110" s="264"/>
      <c r="Q110" s="264"/>
      <c r="R110" s="264"/>
      <c r="S110" s="264"/>
      <c r="T110" s="264"/>
      <c r="U110" s="264"/>
      <c r="V110" s="264"/>
      <c r="W110" s="264"/>
      <c r="X110" s="264"/>
      <c r="Y110" s="264"/>
      <c r="Z110" s="264"/>
      <c r="AA110" s="264"/>
      <c r="AB110" s="264"/>
      <c r="AH110" s="489"/>
      <c r="AI110" s="489"/>
    </row>
    <row r="111" spans="1:35" s="170" customFormat="1" x14ac:dyDescent="0.25">
      <c r="A111" s="40"/>
      <c r="B111" s="264">
        <v>302313</v>
      </c>
      <c r="C111" s="264">
        <v>8019</v>
      </c>
      <c r="D111" s="264" t="s">
        <v>515</v>
      </c>
      <c r="E111" s="1">
        <v>0.61554398148148148</v>
      </c>
      <c r="F111" s="1">
        <v>0.61593750000000003</v>
      </c>
      <c r="G111" s="264"/>
      <c r="H111" s="264"/>
      <c r="I111" s="264"/>
      <c r="J111" s="3"/>
      <c r="K111" s="3"/>
      <c r="L111" s="264"/>
      <c r="M111" s="264"/>
      <c r="N111" s="3"/>
      <c r="O111" s="264"/>
      <c r="P111" s="264"/>
      <c r="Q111" s="264"/>
      <c r="R111" s="264"/>
      <c r="S111" s="264"/>
      <c r="T111" s="264"/>
      <c r="U111" s="264"/>
      <c r="V111" s="264"/>
      <c r="W111" s="264"/>
      <c r="X111" s="264"/>
      <c r="Y111" s="264"/>
      <c r="Z111" s="264"/>
      <c r="AA111" s="264"/>
      <c r="AB111" s="264"/>
      <c r="AH111" s="489"/>
      <c r="AI111" s="489"/>
    </row>
    <row r="112" spans="1:35" s="170" customFormat="1" x14ac:dyDescent="0.25">
      <c r="A112" s="40"/>
      <c r="B112" s="264">
        <v>302313</v>
      </c>
      <c r="C112" s="264">
        <v>11019</v>
      </c>
      <c r="D112" s="264" t="s">
        <v>514</v>
      </c>
      <c r="E112" s="1">
        <v>0.61593750000000003</v>
      </c>
      <c r="F112" s="1">
        <v>0.61598379629629629</v>
      </c>
      <c r="G112" s="264"/>
      <c r="H112" s="264"/>
      <c r="I112" s="264"/>
      <c r="J112" s="3"/>
      <c r="K112" s="3"/>
      <c r="L112" s="264"/>
      <c r="M112" s="264"/>
      <c r="N112" s="3"/>
      <c r="O112" s="264"/>
      <c r="P112" s="264"/>
      <c r="Q112" s="264"/>
      <c r="R112" s="264"/>
      <c r="S112" s="264"/>
      <c r="T112" s="264"/>
      <c r="U112" s="264"/>
      <c r="V112" s="264"/>
      <c r="W112" s="264"/>
      <c r="X112" s="264"/>
      <c r="Y112" s="264"/>
      <c r="Z112" s="264"/>
      <c r="AA112" s="264"/>
      <c r="AB112" s="264"/>
      <c r="AH112" s="489"/>
      <c r="AI112" s="489"/>
    </row>
    <row r="113" spans="1:35" s="170" customFormat="1" x14ac:dyDescent="0.25">
      <c r="A113" s="40"/>
      <c r="B113" s="264">
        <v>302313</v>
      </c>
      <c r="C113" s="264">
        <v>11018</v>
      </c>
      <c r="D113" s="264" t="s">
        <v>514</v>
      </c>
      <c r="E113" s="1">
        <v>0.61598379629629629</v>
      </c>
      <c r="F113" s="1">
        <v>0.6161226851851852</v>
      </c>
      <c r="G113" s="264"/>
      <c r="H113" s="264"/>
      <c r="I113" s="264"/>
      <c r="J113" s="3"/>
      <c r="K113" s="3"/>
      <c r="L113" s="264"/>
      <c r="M113" s="264"/>
      <c r="N113" s="3"/>
      <c r="O113" s="264"/>
      <c r="P113" s="264"/>
      <c r="Q113" s="264"/>
      <c r="R113" s="264"/>
      <c r="S113" s="264"/>
      <c r="T113" s="264"/>
      <c r="U113" s="264"/>
      <c r="V113" s="264"/>
      <c r="W113" s="264"/>
      <c r="X113" s="264"/>
      <c r="Y113" s="264"/>
      <c r="Z113" s="264"/>
      <c r="AA113" s="264"/>
      <c r="AB113" s="264"/>
      <c r="AH113" s="489"/>
      <c r="AI113" s="489"/>
    </row>
    <row r="114" spans="1:35" s="170" customFormat="1" x14ac:dyDescent="0.25">
      <c r="A114" s="40"/>
      <c r="B114" s="264">
        <v>302313</v>
      </c>
      <c r="C114" s="264">
        <v>11033</v>
      </c>
      <c r="D114" s="264" t="s">
        <v>514</v>
      </c>
      <c r="E114" s="1">
        <v>0.6161226851851852</v>
      </c>
      <c r="F114" s="1">
        <v>0.6161226851851852</v>
      </c>
      <c r="G114" s="264"/>
      <c r="H114" s="264"/>
      <c r="I114" s="264"/>
      <c r="J114" s="3"/>
      <c r="K114" s="3"/>
      <c r="L114" s="264"/>
      <c r="M114" s="264"/>
      <c r="N114" s="3"/>
      <c r="O114" s="264"/>
      <c r="P114" s="264"/>
      <c r="Q114" s="264"/>
      <c r="R114" s="264"/>
      <c r="S114" s="264"/>
      <c r="T114" s="264"/>
      <c r="U114" s="264"/>
      <c r="V114" s="264"/>
      <c r="W114" s="264"/>
      <c r="X114" s="264"/>
      <c r="Y114" s="264"/>
      <c r="Z114" s="264"/>
      <c r="AA114" s="264"/>
      <c r="AB114" s="264"/>
      <c r="AH114" s="489"/>
      <c r="AI114" s="489"/>
    </row>
    <row r="115" spans="1:35" s="170" customFormat="1" x14ac:dyDescent="0.25">
      <c r="A115" s="40"/>
      <c r="B115" s="264">
        <v>302313</v>
      </c>
      <c r="C115" s="264">
        <v>11069</v>
      </c>
      <c r="D115" s="264" t="s">
        <v>514</v>
      </c>
      <c r="E115" s="1">
        <v>0.61619212962962966</v>
      </c>
      <c r="F115" s="1">
        <v>0.61633101851851857</v>
      </c>
      <c r="G115" s="264"/>
      <c r="H115" s="264"/>
      <c r="I115" s="264"/>
      <c r="J115" s="3"/>
      <c r="K115" s="3"/>
      <c r="L115" s="264"/>
      <c r="M115" s="264"/>
      <c r="N115" s="3"/>
      <c r="O115" s="264"/>
      <c r="P115" s="264"/>
      <c r="Q115" s="264"/>
      <c r="R115" s="264"/>
      <c r="S115" s="264"/>
      <c r="T115" s="264"/>
      <c r="U115" s="264"/>
      <c r="V115" s="264"/>
      <c r="W115" s="264"/>
      <c r="X115" s="264"/>
      <c r="Y115" s="264"/>
      <c r="Z115" s="264"/>
      <c r="AA115" s="264"/>
      <c r="AB115" s="264"/>
      <c r="AH115" s="489"/>
      <c r="AI115" s="489"/>
    </row>
    <row r="116" spans="1:35" s="170" customFormat="1" x14ac:dyDescent="0.25">
      <c r="A116" s="40"/>
      <c r="B116" s="264">
        <v>302313</v>
      </c>
      <c r="C116" s="264">
        <v>11086</v>
      </c>
      <c r="D116" s="264" t="s">
        <v>526</v>
      </c>
      <c r="E116" s="1">
        <v>0.61633101851851857</v>
      </c>
      <c r="F116" s="1">
        <v>0.61659722222222224</v>
      </c>
      <c r="G116" s="264"/>
      <c r="H116" s="264"/>
      <c r="I116" s="264"/>
      <c r="J116" s="3"/>
      <c r="K116" s="3"/>
      <c r="L116" s="264"/>
      <c r="M116" s="264"/>
      <c r="N116" s="3"/>
      <c r="O116" s="264"/>
      <c r="P116" s="264"/>
      <c r="Q116" s="264"/>
      <c r="R116" s="264"/>
      <c r="S116" s="264"/>
      <c r="T116" s="264"/>
      <c r="U116" s="264"/>
      <c r="V116" s="264"/>
      <c r="W116" s="264"/>
      <c r="X116" s="264"/>
      <c r="Y116" s="264"/>
      <c r="Z116" s="264"/>
      <c r="AA116" s="264"/>
      <c r="AB116" s="264"/>
      <c r="AH116" s="489"/>
      <c r="AI116" s="489"/>
    </row>
    <row r="117" spans="1:35" s="170" customFormat="1" x14ac:dyDescent="0.25">
      <c r="A117" s="40"/>
      <c r="B117" s="264">
        <v>302313</v>
      </c>
      <c r="C117" s="264">
        <v>11111</v>
      </c>
      <c r="D117" s="264" t="s">
        <v>513</v>
      </c>
      <c r="E117" s="1">
        <v>0.61659722222222224</v>
      </c>
      <c r="F117" s="1">
        <v>0.61659722222222224</v>
      </c>
      <c r="G117" s="264"/>
      <c r="H117" s="264"/>
      <c r="I117" s="264"/>
      <c r="J117" s="3"/>
      <c r="K117" s="3"/>
      <c r="L117" s="264"/>
      <c r="M117" s="264"/>
      <c r="N117" s="3"/>
      <c r="O117" s="264"/>
      <c r="P117" s="264"/>
      <c r="Q117" s="264"/>
      <c r="R117" s="264"/>
      <c r="S117" s="264"/>
      <c r="T117" s="264"/>
      <c r="U117" s="264"/>
      <c r="V117" s="264"/>
      <c r="W117" s="264"/>
      <c r="X117" s="264"/>
      <c r="Y117" s="264"/>
      <c r="Z117" s="264"/>
      <c r="AA117" s="264"/>
      <c r="AB117" s="264"/>
      <c r="AH117" s="489"/>
      <c r="AI117" s="489"/>
    </row>
    <row r="118" spans="1:35" s="170" customFormat="1" x14ac:dyDescent="0.25">
      <c r="A118" s="40"/>
      <c r="B118" s="264">
        <v>302313</v>
      </c>
      <c r="C118" s="264">
        <v>20063</v>
      </c>
      <c r="D118" s="264" t="s">
        <v>163</v>
      </c>
      <c r="E118" s="1">
        <v>0.61769675925925926</v>
      </c>
      <c r="F118" s="1">
        <v>0.61788194444444444</v>
      </c>
      <c r="G118" s="264"/>
      <c r="H118" s="264"/>
      <c r="I118" s="264"/>
      <c r="J118" s="3"/>
      <c r="K118" s="3"/>
      <c r="L118" s="264"/>
      <c r="M118" s="264"/>
      <c r="N118" s="3"/>
      <c r="O118" s="264"/>
      <c r="P118" s="264"/>
      <c r="Q118" s="264"/>
      <c r="R118" s="264"/>
      <c r="S118" s="264"/>
      <c r="T118" s="264"/>
      <c r="U118" s="264"/>
      <c r="V118" s="264"/>
      <c r="W118" s="264"/>
      <c r="X118" s="264"/>
      <c r="Y118" s="264"/>
      <c r="Z118" s="264"/>
      <c r="AA118" s="264"/>
      <c r="AB118" s="264"/>
      <c r="AH118" s="489"/>
      <c r="AI118" s="489"/>
    </row>
    <row r="119" spans="1:35" s="170" customFormat="1" x14ac:dyDescent="0.25">
      <c r="A119" s="40"/>
      <c r="B119" s="264">
        <v>302313</v>
      </c>
      <c r="C119" s="264">
        <v>20039</v>
      </c>
      <c r="D119" s="264" t="s">
        <v>527</v>
      </c>
      <c r="E119" s="1">
        <v>0.61788194444444444</v>
      </c>
      <c r="F119" s="1">
        <v>0.61798611111111112</v>
      </c>
      <c r="G119" s="264"/>
      <c r="H119" s="264"/>
      <c r="I119" s="264"/>
      <c r="J119" s="3"/>
      <c r="K119" s="3"/>
      <c r="L119" s="264"/>
      <c r="M119" s="264"/>
      <c r="N119" s="3"/>
      <c r="O119" s="264"/>
      <c r="P119" s="264"/>
      <c r="Q119" s="264"/>
      <c r="R119" s="264"/>
      <c r="S119" s="264"/>
      <c r="T119" s="264"/>
      <c r="U119" s="264"/>
      <c r="V119" s="264"/>
      <c r="W119" s="264"/>
      <c r="X119" s="264"/>
      <c r="Y119" s="264"/>
      <c r="Z119" s="264"/>
      <c r="AA119" s="264"/>
      <c r="AB119" s="264"/>
      <c r="AH119" s="489"/>
      <c r="AI119" s="489"/>
    </row>
    <row r="120" spans="1:35" s="170" customFormat="1" x14ac:dyDescent="0.25">
      <c r="A120" s="40"/>
      <c r="B120" s="264">
        <v>302313</v>
      </c>
      <c r="C120" s="264">
        <v>20038</v>
      </c>
      <c r="D120" s="264" t="s">
        <v>182</v>
      </c>
      <c r="E120" s="1">
        <v>0.61798611111111112</v>
      </c>
      <c r="F120" s="1">
        <v>0.61798611111111112</v>
      </c>
      <c r="G120" s="264"/>
      <c r="H120" s="264"/>
      <c r="I120" s="264"/>
      <c r="J120" s="3"/>
      <c r="K120" s="3"/>
      <c r="L120" s="264"/>
      <c r="M120" s="264"/>
      <c r="N120" s="3"/>
      <c r="O120" s="264"/>
      <c r="P120" s="264"/>
      <c r="Q120" s="264"/>
      <c r="R120" s="264"/>
      <c r="S120" s="264"/>
      <c r="T120" s="264"/>
      <c r="U120" s="264"/>
      <c r="V120" s="264"/>
      <c r="W120" s="264"/>
      <c r="X120" s="264"/>
      <c r="Y120" s="264"/>
      <c r="Z120" s="264"/>
      <c r="AA120" s="264"/>
      <c r="AB120" s="264"/>
      <c r="AH120" s="489"/>
      <c r="AI120" s="489"/>
    </row>
    <row r="121" spans="1:35" s="170" customFormat="1" x14ac:dyDescent="0.25">
      <c r="A121" s="40"/>
      <c r="B121" s="175">
        <v>302313</v>
      </c>
      <c r="C121" s="175">
        <v>20014</v>
      </c>
      <c r="D121" s="175" t="s">
        <v>512</v>
      </c>
      <c r="E121" s="176">
        <v>0.62190972222222218</v>
      </c>
      <c r="F121" s="176">
        <v>0.62190972222222218</v>
      </c>
      <c r="G121" s="264"/>
      <c r="H121" s="264"/>
      <c r="I121" s="264"/>
      <c r="J121" s="3"/>
      <c r="K121" s="3"/>
      <c r="L121" s="264"/>
      <c r="M121" s="264"/>
      <c r="N121" s="3"/>
      <c r="O121" s="264"/>
      <c r="P121" s="264"/>
      <c r="Q121" s="264"/>
      <c r="R121" s="264"/>
      <c r="S121" s="264"/>
      <c r="T121" s="264"/>
      <c r="U121" s="264"/>
      <c r="V121" s="264"/>
      <c r="W121" s="264"/>
      <c r="X121" s="264"/>
      <c r="Y121" s="264"/>
      <c r="Z121" s="264"/>
      <c r="AA121" s="264"/>
      <c r="AB121" s="264"/>
      <c r="AH121" s="489"/>
      <c r="AI121" s="489"/>
    </row>
    <row r="122" spans="1:35" s="170" customFormat="1" x14ac:dyDescent="0.25">
      <c r="A122" s="40"/>
      <c r="B122" s="264"/>
      <c r="C122" s="264"/>
      <c r="D122" s="264"/>
      <c r="E122" s="264"/>
      <c r="F122" s="264"/>
      <c r="G122" s="264"/>
      <c r="H122" s="264"/>
      <c r="I122" s="264"/>
      <c r="J122" s="3"/>
      <c r="K122" s="3"/>
      <c r="L122" s="264"/>
      <c r="M122" s="264"/>
      <c r="N122" s="3"/>
      <c r="O122" s="264"/>
      <c r="P122" s="264"/>
      <c r="Q122" s="264"/>
      <c r="R122" s="264"/>
      <c r="S122" s="264"/>
      <c r="T122" s="264"/>
      <c r="U122" s="264"/>
      <c r="V122" s="264"/>
      <c r="W122" s="264"/>
      <c r="X122" s="264"/>
      <c r="Y122" s="264"/>
      <c r="Z122" s="264"/>
      <c r="AA122" s="264"/>
      <c r="AB122" s="264"/>
      <c r="AH122" s="489"/>
      <c r="AI122" s="489"/>
    </row>
    <row r="123" spans="1:35" s="170" customFormat="1" x14ac:dyDescent="0.25">
      <c r="A123" s="40"/>
      <c r="B123" s="264"/>
      <c r="C123" s="264"/>
      <c r="D123" s="264"/>
      <c r="E123" s="264"/>
      <c r="F123" s="264"/>
      <c r="G123" s="264"/>
      <c r="H123" s="264"/>
      <c r="I123" s="264"/>
      <c r="J123" s="3"/>
      <c r="K123" s="3"/>
      <c r="L123" s="264"/>
      <c r="M123" s="264"/>
      <c r="N123" s="3"/>
      <c r="O123" s="264"/>
      <c r="P123" s="264"/>
      <c r="Q123" s="264"/>
      <c r="R123" s="264"/>
      <c r="S123" s="264"/>
      <c r="T123" s="264"/>
      <c r="U123" s="264"/>
      <c r="V123" s="264"/>
      <c r="W123" s="264"/>
      <c r="X123" s="264"/>
      <c r="Y123" s="264"/>
      <c r="Z123" s="264"/>
      <c r="AA123" s="264"/>
      <c r="AB123" s="264"/>
      <c r="AH123" s="489"/>
      <c r="AI123" s="489"/>
    </row>
    <row r="124" spans="1:35" s="170" customFormat="1" x14ac:dyDescent="0.25">
      <c r="A124" s="40">
        <v>42629</v>
      </c>
      <c r="B124" s="10">
        <v>302313</v>
      </c>
      <c r="C124" s="11">
        <v>20013</v>
      </c>
      <c r="D124" s="11" t="s">
        <v>36</v>
      </c>
      <c r="E124" s="12">
        <v>0.58569444444444441</v>
      </c>
      <c r="F124" s="13">
        <v>0.58583333333333332</v>
      </c>
      <c r="G124" s="264"/>
      <c r="H124" s="264"/>
      <c r="I124" s="264"/>
      <c r="J124" s="3"/>
      <c r="K124" s="3"/>
      <c r="L124" s="264"/>
      <c r="M124" s="264"/>
      <c r="N124" s="3"/>
      <c r="O124" s="264"/>
      <c r="P124" s="264"/>
      <c r="Q124" s="264"/>
      <c r="R124" s="264"/>
      <c r="S124" s="264"/>
      <c r="T124" s="264"/>
      <c r="U124" s="264"/>
      <c r="V124" s="264"/>
      <c r="W124" s="264"/>
      <c r="X124" s="264"/>
      <c r="Y124" s="264"/>
      <c r="Z124" s="264"/>
      <c r="AA124" s="264"/>
      <c r="AB124" s="264"/>
      <c r="AH124" s="489"/>
      <c r="AI124" s="489"/>
    </row>
    <row r="125" spans="1:35" s="170" customFormat="1" x14ac:dyDescent="0.25">
      <c r="A125" s="40"/>
      <c r="B125" s="14">
        <v>302313</v>
      </c>
      <c r="C125" s="15">
        <v>20012</v>
      </c>
      <c r="D125" s="15" t="s">
        <v>451</v>
      </c>
      <c r="E125" s="16">
        <v>0.58583333333333332</v>
      </c>
      <c r="F125" s="17">
        <v>0.58585648148148151</v>
      </c>
      <c r="G125" s="264"/>
      <c r="H125" s="264"/>
      <c r="I125" s="264"/>
      <c r="J125" s="3"/>
      <c r="K125" s="3"/>
      <c r="L125" s="264"/>
      <c r="M125" s="264"/>
      <c r="N125" s="3"/>
      <c r="O125" s="264"/>
      <c r="P125" s="264"/>
      <c r="Q125" s="264"/>
      <c r="R125" s="264"/>
      <c r="S125" s="264"/>
      <c r="T125" s="264"/>
      <c r="U125" s="264"/>
      <c r="V125" s="264"/>
      <c r="W125" s="264"/>
      <c r="X125" s="264"/>
      <c r="Y125" s="264"/>
      <c r="Z125" s="264"/>
      <c r="AA125" s="264"/>
      <c r="AB125" s="264"/>
      <c r="AH125" s="489"/>
      <c r="AI125" s="489"/>
    </row>
    <row r="126" spans="1:35" s="170" customFormat="1" x14ac:dyDescent="0.25">
      <c r="A126" s="40"/>
      <c r="B126" s="14">
        <v>302313</v>
      </c>
      <c r="C126" s="15">
        <v>20013</v>
      </c>
      <c r="D126" s="15" t="s">
        <v>36</v>
      </c>
      <c r="E126" s="16">
        <v>0.58585648148148151</v>
      </c>
      <c r="F126" s="17">
        <v>0.58585648148148151</v>
      </c>
      <c r="G126" s="264"/>
      <c r="H126" s="264"/>
      <c r="I126" s="264"/>
      <c r="J126" s="3"/>
      <c r="K126" s="3"/>
      <c r="L126" s="264"/>
      <c r="M126" s="264"/>
      <c r="N126" s="3"/>
      <c r="O126" s="264"/>
      <c r="P126" s="264"/>
      <c r="Q126" s="264"/>
      <c r="R126" s="264"/>
      <c r="S126" s="264"/>
      <c r="T126" s="264"/>
      <c r="U126" s="264"/>
      <c r="V126" s="264"/>
      <c r="W126" s="264"/>
      <c r="X126" s="264"/>
      <c r="Y126" s="264"/>
      <c r="Z126" s="264"/>
      <c r="AA126" s="264"/>
      <c r="AB126" s="264"/>
      <c r="AH126" s="489"/>
      <c r="AI126" s="489"/>
    </row>
    <row r="127" spans="1:35" s="170" customFormat="1" x14ac:dyDescent="0.25">
      <c r="A127" s="40"/>
      <c r="B127" s="14">
        <v>302313</v>
      </c>
      <c r="C127" s="15">
        <v>20012</v>
      </c>
      <c r="D127" s="15" t="s">
        <v>451</v>
      </c>
      <c r="E127" s="16">
        <v>0.58587962962962969</v>
      </c>
      <c r="F127" s="17">
        <v>0.58607638888888891</v>
      </c>
      <c r="G127" s="264"/>
      <c r="H127" s="264"/>
      <c r="I127" s="264"/>
      <c r="J127" s="3"/>
      <c r="K127" s="3"/>
      <c r="L127" s="264"/>
      <c r="M127" s="264"/>
      <c r="N127" s="3"/>
      <c r="O127" s="264"/>
      <c r="P127" s="264"/>
      <c r="Q127" s="264"/>
      <c r="R127" s="264"/>
      <c r="S127" s="264"/>
      <c r="T127" s="264"/>
      <c r="U127" s="264"/>
      <c r="V127" s="264"/>
      <c r="W127" s="264"/>
      <c r="X127" s="264"/>
      <c r="Y127" s="264"/>
      <c r="Z127" s="264"/>
      <c r="AA127" s="264"/>
      <c r="AB127" s="264"/>
      <c r="AH127" s="489"/>
      <c r="AI127" s="489"/>
    </row>
    <row r="128" spans="1:35" s="170" customFormat="1" x14ac:dyDescent="0.25">
      <c r="A128" s="40"/>
      <c r="B128" s="14">
        <v>302313</v>
      </c>
      <c r="C128" s="15">
        <v>20001</v>
      </c>
      <c r="D128" s="15" t="s">
        <v>3</v>
      </c>
      <c r="E128" s="16">
        <v>0.58607638888888891</v>
      </c>
      <c r="F128" s="17">
        <v>0.58628472222222217</v>
      </c>
      <c r="G128" s="264"/>
      <c r="H128" s="264"/>
      <c r="I128" s="264"/>
      <c r="J128" s="3"/>
      <c r="K128" s="3"/>
      <c r="L128" s="264"/>
      <c r="M128" s="264"/>
      <c r="N128" s="3"/>
      <c r="O128" s="264"/>
      <c r="P128" s="264"/>
      <c r="Q128" s="264"/>
      <c r="R128" s="264"/>
      <c r="S128" s="264"/>
      <c r="T128" s="264"/>
      <c r="U128" s="264"/>
      <c r="V128" s="264"/>
      <c r="W128" s="264"/>
      <c r="X128" s="264"/>
      <c r="Y128" s="264"/>
      <c r="Z128" s="264"/>
      <c r="AA128" s="264"/>
      <c r="AB128" s="264"/>
      <c r="AH128" s="489"/>
      <c r="AI128" s="489"/>
    </row>
    <row r="129" spans="1:35" s="170" customFormat="1" x14ac:dyDescent="0.25">
      <c r="A129" s="40"/>
      <c r="B129" s="14">
        <v>302313</v>
      </c>
      <c r="C129" s="15">
        <v>20004</v>
      </c>
      <c r="D129" s="15" t="s">
        <v>2</v>
      </c>
      <c r="E129" s="16">
        <v>0.58628472222222217</v>
      </c>
      <c r="F129" s="17">
        <v>0.58628472222222217</v>
      </c>
      <c r="G129" s="264"/>
      <c r="H129" s="264"/>
      <c r="I129" s="264"/>
      <c r="J129" s="3"/>
      <c r="K129" s="3"/>
      <c r="L129" s="264"/>
      <c r="M129" s="264"/>
      <c r="N129" s="3"/>
      <c r="O129" s="264"/>
      <c r="P129" s="264"/>
      <c r="Q129" s="264"/>
      <c r="R129" s="264"/>
      <c r="S129" s="264"/>
      <c r="T129" s="264"/>
      <c r="U129" s="264"/>
      <c r="V129" s="264"/>
      <c r="W129" s="264"/>
      <c r="X129" s="264"/>
      <c r="Y129" s="264"/>
      <c r="Z129" s="264"/>
      <c r="AA129" s="264"/>
      <c r="AB129" s="264"/>
      <c r="AH129" s="489"/>
      <c r="AI129" s="489"/>
    </row>
    <row r="130" spans="1:35" s="170" customFormat="1" x14ac:dyDescent="0.25">
      <c r="A130" s="40"/>
      <c r="B130" s="18">
        <v>302313</v>
      </c>
      <c r="C130" s="19">
        <v>20013</v>
      </c>
      <c r="D130" s="19" t="s">
        <v>36</v>
      </c>
      <c r="E130" s="20">
        <v>0.58660879629629636</v>
      </c>
      <c r="F130" s="21">
        <v>0.58690972222222226</v>
      </c>
      <c r="G130" s="264"/>
      <c r="H130" s="264"/>
      <c r="I130" s="264"/>
      <c r="J130" s="3"/>
      <c r="K130" s="3"/>
      <c r="L130" s="264"/>
      <c r="M130" s="264"/>
      <c r="N130" s="3"/>
      <c r="O130" s="264"/>
      <c r="P130" s="264"/>
      <c r="Q130" s="264"/>
      <c r="R130" s="264"/>
      <c r="S130" s="264"/>
      <c r="T130" s="264"/>
      <c r="U130" s="264"/>
      <c r="V130" s="264"/>
      <c r="W130" s="264"/>
      <c r="X130" s="264"/>
      <c r="Y130" s="264"/>
      <c r="Z130" s="264"/>
      <c r="AA130" s="264"/>
      <c r="AB130" s="264"/>
      <c r="AH130" s="489"/>
      <c r="AI130" s="489"/>
    </row>
    <row r="131" spans="1:35" s="170" customFormat="1" x14ac:dyDescent="0.25">
      <c r="A131" s="40"/>
      <c r="B131" s="175">
        <v>302313</v>
      </c>
      <c r="C131" s="175">
        <v>20014</v>
      </c>
      <c r="D131" s="175" t="s">
        <v>512</v>
      </c>
      <c r="E131" s="176">
        <v>0.58690972222222226</v>
      </c>
      <c r="F131" s="176">
        <v>0.58690972222222226</v>
      </c>
      <c r="G131" s="264"/>
      <c r="H131" s="264"/>
      <c r="I131" s="264"/>
      <c r="J131" s="3"/>
      <c r="K131" s="3"/>
      <c r="L131" s="264"/>
      <c r="M131" s="264"/>
      <c r="N131" s="3"/>
      <c r="O131" s="264"/>
      <c r="P131" s="264"/>
      <c r="Q131" s="264"/>
      <c r="R131" s="264"/>
      <c r="S131" s="264"/>
      <c r="T131" s="264"/>
      <c r="U131" s="264"/>
      <c r="V131" s="264"/>
      <c r="W131" s="264"/>
      <c r="X131" s="264"/>
      <c r="Y131" s="264"/>
      <c r="Z131" s="264"/>
      <c r="AA131" s="264"/>
      <c r="AB131" s="264"/>
      <c r="AH131" s="489"/>
      <c r="AI131" s="489"/>
    </row>
    <row r="132" spans="1:35" s="170" customFormat="1" x14ac:dyDescent="0.25">
      <c r="A132" s="40"/>
      <c r="B132" s="264"/>
      <c r="C132" s="264"/>
      <c r="D132" s="264"/>
      <c r="E132" s="264"/>
      <c r="F132" s="264"/>
      <c r="G132" s="264"/>
      <c r="H132" s="264"/>
      <c r="I132" s="264"/>
      <c r="J132" s="3"/>
      <c r="K132" s="3"/>
      <c r="L132" s="264"/>
      <c r="M132" s="264"/>
      <c r="N132" s="3"/>
      <c r="O132" s="264"/>
      <c r="P132" s="264"/>
      <c r="Q132" s="264"/>
      <c r="R132" s="264"/>
      <c r="S132" s="264"/>
      <c r="T132" s="264"/>
      <c r="U132" s="264"/>
      <c r="V132" s="264"/>
      <c r="W132" s="264"/>
      <c r="X132" s="264"/>
      <c r="Y132" s="264"/>
      <c r="Z132" s="264"/>
      <c r="AA132" s="264"/>
      <c r="AB132" s="264"/>
      <c r="AH132" s="489"/>
      <c r="AI132" s="489"/>
    </row>
    <row r="133" spans="1:35" s="170" customFormat="1" x14ac:dyDescent="0.25">
      <c r="A133" s="40"/>
      <c r="B133" s="264"/>
      <c r="C133" s="264"/>
      <c r="D133" s="264"/>
      <c r="E133" s="264"/>
      <c r="F133" s="264"/>
      <c r="G133" s="264"/>
      <c r="H133" s="264"/>
      <c r="I133" s="264"/>
      <c r="J133" s="3"/>
      <c r="K133" s="3"/>
      <c r="L133" s="264"/>
      <c r="M133" s="264"/>
      <c r="N133" s="3"/>
      <c r="O133" s="264"/>
      <c r="P133" s="264"/>
      <c r="Q133" s="264"/>
      <c r="R133" s="264"/>
      <c r="S133" s="264"/>
      <c r="T133" s="264"/>
      <c r="U133" s="264"/>
      <c r="V133" s="264"/>
      <c r="W133" s="264"/>
      <c r="X133" s="264"/>
      <c r="Y133" s="264"/>
      <c r="Z133" s="264"/>
      <c r="AA133" s="264"/>
      <c r="AB133" s="264"/>
      <c r="AH133" s="489"/>
      <c r="AI133" s="489"/>
    </row>
    <row r="134" spans="1:35" s="170" customFormat="1" x14ac:dyDescent="0.25">
      <c r="A134" s="40">
        <v>42632</v>
      </c>
      <c r="B134" s="264">
        <v>302313</v>
      </c>
      <c r="C134" s="264">
        <v>20015</v>
      </c>
      <c r="D134" s="264" t="s">
        <v>37</v>
      </c>
      <c r="E134" s="1">
        <v>9.3506944444444448E-2</v>
      </c>
      <c r="F134" s="1">
        <v>9.3657407407407411E-2</v>
      </c>
      <c r="G134" s="264"/>
      <c r="H134" s="264"/>
      <c r="I134" s="264"/>
      <c r="J134" s="3"/>
      <c r="K134" s="3"/>
      <c r="L134" s="264"/>
      <c r="M134" s="264"/>
      <c r="N134" s="3"/>
      <c r="O134" s="264"/>
      <c r="P134" s="264"/>
      <c r="Q134" s="264"/>
      <c r="R134" s="264"/>
      <c r="S134" s="264"/>
      <c r="T134" s="264"/>
      <c r="U134" s="264"/>
      <c r="V134" s="264"/>
      <c r="W134" s="264"/>
      <c r="X134" s="264"/>
      <c r="Y134" s="264"/>
      <c r="Z134" s="264"/>
      <c r="AA134" s="264"/>
      <c r="AB134" s="264"/>
      <c r="AH134" s="489"/>
      <c r="AI134" s="489"/>
    </row>
    <row r="135" spans="1:35" s="170" customFormat="1" x14ac:dyDescent="0.25">
      <c r="A135" s="40"/>
      <c r="B135" s="264">
        <v>302313</v>
      </c>
      <c r="C135" s="264">
        <v>20025</v>
      </c>
      <c r="D135" s="264" t="s">
        <v>39</v>
      </c>
      <c r="E135" s="1">
        <v>9.3657407407407411E-2</v>
      </c>
      <c r="F135" s="1">
        <v>9.3703703703703692E-2</v>
      </c>
      <c r="G135" s="264"/>
      <c r="H135" s="264"/>
      <c r="I135" s="264"/>
      <c r="J135" s="3"/>
      <c r="K135" s="3"/>
      <c r="L135" s="264"/>
      <c r="M135" s="264"/>
      <c r="N135" s="3"/>
      <c r="O135" s="264"/>
      <c r="P135" s="264"/>
      <c r="Q135" s="264"/>
      <c r="R135" s="264"/>
      <c r="S135" s="264"/>
      <c r="T135" s="264"/>
      <c r="U135" s="264"/>
      <c r="V135" s="264"/>
      <c r="W135" s="264"/>
      <c r="X135" s="264"/>
      <c r="Y135" s="264"/>
      <c r="Z135" s="264"/>
      <c r="AA135" s="264"/>
      <c r="AB135" s="264"/>
      <c r="AH135" s="489"/>
      <c r="AI135" s="489"/>
    </row>
    <row r="136" spans="1:35" s="170" customFormat="1" x14ac:dyDescent="0.25">
      <c r="A136" s="40"/>
      <c r="B136" s="264">
        <v>302313</v>
      </c>
      <c r="C136" s="264">
        <v>20027</v>
      </c>
      <c r="D136" s="264" t="s">
        <v>38</v>
      </c>
      <c r="E136" s="1">
        <v>9.3703703703703692E-2</v>
      </c>
      <c r="F136" s="1">
        <v>9.3969907407407405E-2</v>
      </c>
      <c r="G136" s="264"/>
      <c r="H136" s="264"/>
      <c r="I136" s="264"/>
      <c r="J136" s="3"/>
      <c r="K136" s="3"/>
      <c r="L136" s="264"/>
      <c r="M136" s="264"/>
      <c r="N136" s="3"/>
      <c r="O136" s="264"/>
      <c r="P136" s="264"/>
      <c r="Q136" s="264"/>
      <c r="R136" s="264"/>
      <c r="S136" s="264"/>
      <c r="T136" s="264"/>
      <c r="U136" s="264"/>
      <c r="V136" s="264"/>
      <c r="W136" s="264"/>
      <c r="X136" s="264"/>
      <c r="Y136" s="264"/>
      <c r="Z136" s="264"/>
      <c r="AA136" s="264"/>
      <c r="AB136" s="264"/>
      <c r="AH136" s="489"/>
      <c r="AI136" s="489"/>
    </row>
    <row r="137" spans="1:35" s="170" customFormat="1" x14ac:dyDescent="0.25">
      <c r="A137" s="40"/>
      <c r="B137" s="264">
        <v>302313</v>
      </c>
      <c r="C137" s="264">
        <v>20038</v>
      </c>
      <c r="D137" s="264" t="s">
        <v>182</v>
      </c>
      <c r="E137" s="1">
        <v>9.3969907407407405E-2</v>
      </c>
      <c r="F137" s="1">
        <v>9.4097222222222221E-2</v>
      </c>
      <c r="G137" s="264"/>
      <c r="H137" s="264"/>
      <c r="I137" s="264"/>
      <c r="J137" s="3"/>
      <c r="K137" s="3"/>
      <c r="L137" s="264"/>
      <c r="M137" s="264"/>
      <c r="N137" s="3"/>
      <c r="O137" s="264"/>
      <c r="P137" s="264"/>
      <c r="Q137" s="264"/>
      <c r="R137" s="264"/>
      <c r="S137" s="264"/>
      <c r="T137" s="264"/>
      <c r="U137" s="264"/>
      <c r="V137" s="264"/>
      <c r="W137" s="264"/>
      <c r="X137" s="264"/>
      <c r="Y137" s="264"/>
      <c r="Z137" s="264"/>
      <c r="AA137" s="264"/>
      <c r="AB137" s="264"/>
      <c r="AH137" s="489"/>
      <c r="AI137" s="489"/>
    </row>
    <row r="138" spans="1:35" s="170" customFormat="1" x14ac:dyDescent="0.25">
      <c r="A138" s="40"/>
      <c r="B138" s="264">
        <v>302313</v>
      </c>
      <c r="C138" s="264">
        <v>20039</v>
      </c>
      <c r="D138" s="264" t="s">
        <v>527</v>
      </c>
      <c r="E138" s="1">
        <v>9.4097222222222221E-2</v>
      </c>
      <c r="F138" s="1">
        <v>9.4097222222222221E-2</v>
      </c>
      <c r="G138" s="264"/>
      <c r="H138" s="264"/>
      <c r="I138" s="264"/>
      <c r="J138" s="3"/>
      <c r="K138" s="3"/>
      <c r="L138" s="264"/>
      <c r="M138" s="264"/>
      <c r="N138" s="3"/>
      <c r="O138" s="264"/>
      <c r="P138" s="264"/>
      <c r="Q138" s="264"/>
      <c r="R138" s="264"/>
      <c r="S138" s="264"/>
      <c r="T138" s="264"/>
      <c r="U138" s="264"/>
      <c r="V138" s="264"/>
      <c r="W138" s="264"/>
      <c r="X138" s="264"/>
      <c r="Y138" s="264"/>
      <c r="Z138" s="264"/>
      <c r="AA138" s="264"/>
      <c r="AB138" s="264"/>
      <c r="AH138" s="489"/>
      <c r="AI138" s="489"/>
    </row>
    <row r="139" spans="1:35" s="170" customFormat="1" x14ac:dyDescent="0.25">
      <c r="A139" s="40"/>
      <c r="B139" s="264">
        <v>302313</v>
      </c>
      <c r="C139" s="264">
        <v>20063</v>
      </c>
      <c r="D139" s="264" t="s">
        <v>163</v>
      </c>
      <c r="E139" s="1">
        <v>9.4664351851851847E-2</v>
      </c>
      <c r="F139" s="1">
        <v>9.4664351851851847E-2</v>
      </c>
      <c r="G139" s="264"/>
      <c r="H139" s="264"/>
      <c r="I139" s="264"/>
      <c r="J139" s="3"/>
      <c r="K139" s="3"/>
      <c r="L139" s="264"/>
      <c r="M139" s="264"/>
      <c r="N139" s="3"/>
      <c r="O139" s="264"/>
      <c r="P139" s="264"/>
      <c r="Q139" s="264"/>
      <c r="R139" s="264"/>
      <c r="S139" s="264"/>
      <c r="T139" s="264"/>
      <c r="U139" s="264"/>
      <c r="V139" s="264"/>
      <c r="W139" s="264"/>
      <c r="X139" s="264"/>
      <c r="Y139" s="264"/>
      <c r="Z139" s="264"/>
      <c r="AA139" s="264"/>
      <c r="AB139" s="264"/>
      <c r="AH139" s="489"/>
      <c r="AI139" s="489"/>
    </row>
    <row r="140" spans="1:35" s="170" customFormat="1" x14ac:dyDescent="0.25">
      <c r="A140" s="40"/>
      <c r="B140" s="264">
        <v>302313</v>
      </c>
      <c r="C140" s="264">
        <v>11111</v>
      </c>
      <c r="D140" s="264" t="s">
        <v>513</v>
      </c>
      <c r="E140" s="1">
        <v>9.5335648148148155E-2</v>
      </c>
      <c r="F140" s="1">
        <v>9.5509259259259252E-2</v>
      </c>
      <c r="G140" s="264"/>
      <c r="H140" s="264"/>
      <c r="I140" s="264"/>
      <c r="J140" s="3"/>
      <c r="K140" s="3"/>
      <c r="L140" s="264"/>
      <c r="M140" s="264"/>
      <c r="N140" s="3"/>
      <c r="O140" s="264"/>
      <c r="P140" s="264"/>
      <c r="Q140" s="264"/>
      <c r="R140" s="264"/>
      <c r="S140" s="264"/>
      <c r="T140" s="264"/>
      <c r="U140" s="264"/>
      <c r="V140" s="264"/>
      <c r="W140" s="264"/>
      <c r="X140" s="264"/>
      <c r="Y140" s="264"/>
      <c r="Z140" s="264"/>
      <c r="AA140" s="264"/>
      <c r="AB140" s="264"/>
      <c r="AH140" s="489"/>
      <c r="AI140" s="489"/>
    </row>
    <row r="141" spans="1:35" s="170" customFormat="1" x14ac:dyDescent="0.25">
      <c r="A141" s="40"/>
      <c r="B141" s="264">
        <v>302313</v>
      </c>
      <c r="C141" s="264">
        <v>11085</v>
      </c>
      <c r="D141" s="264" t="s">
        <v>528</v>
      </c>
      <c r="E141" s="1">
        <v>9.5509259259259252E-2</v>
      </c>
      <c r="F141" s="1">
        <v>9.5509259259259252E-2</v>
      </c>
      <c r="G141" s="264"/>
      <c r="H141" s="264"/>
      <c r="I141" s="264"/>
      <c r="J141" s="3"/>
      <c r="K141" s="3"/>
      <c r="L141" s="264"/>
      <c r="M141" s="264"/>
      <c r="N141" s="3"/>
      <c r="O141" s="264"/>
      <c r="P141" s="264"/>
      <c r="Q141" s="264"/>
      <c r="R141" s="264"/>
      <c r="S141" s="264"/>
      <c r="T141" s="264"/>
      <c r="U141" s="264"/>
      <c r="V141" s="264"/>
      <c r="W141" s="264"/>
      <c r="X141" s="264"/>
      <c r="Y141" s="264"/>
      <c r="Z141" s="264"/>
      <c r="AA141" s="264"/>
      <c r="AB141" s="264"/>
      <c r="AH141" s="489"/>
      <c r="AI141" s="489"/>
    </row>
    <row r="142" spans="1:35" s="170" customFormat="1" x14ac:dyDescent="0.25">
      <c r="A142" s="40"/>
      <c r="B142" s="264">
        <v>302313</v>
      </c>
      <c r="C142" s="264">
        <v>11086</v>
      </c>
      <c r="D142" s="264" t="s">
        <v>526</v>
      </c>
      <c r="E142" s="1">
        <v>9.5625000000000002E-2</v>
      </c>
      <c r="F142" s="1">
        <v>9.5752314814814818E-2</v>
      </c>
      <c r="G142" s="264"/>
      <c r="H142" s="264"/>
      <c r="I142" s="264"/>
      <c r="J142" s="3"/>
      <c r="K142" s="3"/>
      <c r="L142" s="264"/>
      <c r="M142" s="264"/>
      <c r="N142" s="3"/>
      <c r="O142" s="264"/>
      <c r="P142" s="264"/>
      <c r="Q142" s="264"/>
      <c r="R142" s="264"/>
      <c r="S142" s="264"/>
      <c r="T142" s="264"/>
      <c r="U142" s="264"/>
      <c r="V142" s="264"/>
      <c r="W142" s="264"/>
      <c r="X142" s="264"/>
      <c r="Y142" s="264"/>
      <c r="Z142" s="264"/>
      <c r="AA142" s="264"/>
      <c r="AB142" s="264"/>
      <c r="AH142" s="489"/>
      <c r="AI142" s="489"/>
    </row>
    <row r="143" spans="1:35" s="170" customFormat="1" x14ac:dyDescent="0.25">
      <c r="A143" s="40"/>
      <c r="B143" s="264">
        <v>302313</v>
      </c>
      <c r="C143" s="264">
        <v>11093</v>
      </c>
      <c r="D143" s="264" t="s">
        <v>529</v>
      </c>
      <c r="E143" s="1">
        <v>9.5752314814814818E-2</v>
      </c>
      <c r="F143" s="1">
        <v>9.5763888888888885E-2</v>
      </c>
      <c r="G143" s="264"/>
      <c r="H143" s="264"/>
      <c r="I143" s="264"/>
      <c r="J143" s="3"/>
      <c r="K143" s="3"/>
      <c r="L143" s="264"/>
      <c r="M143" s="264"/>
      <c r="N143" s="3"/>
      <c r="O143" s="264"/>
      <c r="P143" s="264"/>
      <c r="Q143" s="264"/>
      <c r="R143" s="264"/>
      <c r="S143" s="264"/>
      <c r="T143" s="264"/>
      <c r="U143" s="264"/>
      <c r="V143" s="264"/>
      <c r="W143" s="264"/>
      <c r="X143" s="264"/>
      <c r="Y143" s="264"/>
      <c r="Z143" s="264"/>
      <c r="AA143" s="264"/>
      <c r="AB143" s="264"/>
      <c r="AH143" s="489"/>
      <c r="AI143" s="489"/>
    </row>
    <row r="144" spans="1:35" s="170" customFormat="1" x14ac:dyDescent="0.25">
      <c r="A144" s="40"/>
      <c r="B144" s="264">
        <v>302313</v>
      </c>
      <c r="C144" s="264">
        <v>11092</v>
      </c>
      <c r="D144" s="264" t="s">
        <v>530</v>
      </c>
      <c r="E144" s="1">
        <v>9.5763888888888885E-2</v>
      </c>
      <c r="F144" s="1">
        <v>9.5775462962962965E-2</v>
      </c>
      <c r="G144" s="264"/>
      <c r="H144" s="264"/>
      <c r="I144" s="264"/>
      <c r="J144" s="3"/>
      <c r="K144" s="3"/>
      <c r="L144" s="264"/>
      <c r="M144" s="264"/>
      <c r="N144" s="3"/>
      <c r="O144" s="264"/>
      <c r="P144" s="264"/>
      <c r="Q144" s="264"/>
      <c r="R144" s="264"/>
      <c r="S144" s="264"/>
      <c r="T144" s="264"/>
      <c r="U144" s="264"/>
      <c r="V144" s="264"/>
      <c r="W144" s="264"/>
      <c r="X144" s="264"/>
      <c r="Y144" s="264"/>
      <c r="Z144" s="264"/>
      <c r="AA144" s="264"/>
      <c r="AB144" s="264"/>
      <c r="AH144" s="489"/>
      <c r="AI144" s="489"/>
    </row>
    <row r="145" spans="1:35" s="170" customFormat="1" x14ac:dyDescent="0.25">
      <c r="A145" s="40"/>
      <c r="B145" s="264">
        <v>302313</v>
      </c>
      <c r="C145" s="264">
        <v>11093</v>
      </c>
      <c r="D145" s="264" t="s">
        <v>529</v>
      </c>
      <c r="E145" s="1">
        <v>9.5775462962962965E-2</v>
      </c>
      <c r="F145" s="1">
        <v>9.5879629629629634E-2</v>
      </c>
      <c r="G145" s="264"/>
      <c r="H145" s="264"/>
      <c r="I145" s="264"/>
      <c r="J145" s="3"/>
      <c r="K145" s="3"/>
      <c r="L145" s="264"/>
      <c r="M145" s="264"/>
      <c r="N145" s="3"/>
      <c r="O145" s="264"/>
      <c r="P145" s="264"/>
      <c r="Q145" s="264"/>
      <c r="R145" s="264"/>
      <c r="S145" s="264"/>
      <c r="T145" s="264"/>
      <c r="U145" s="264"/>
      <c r="V145" s="264"/>
      <c r="W145" s="264"/>
      <c r="X145" s="264"/>
      <c r="Y145" s="264"/>
      <c r="Z145" s="264"/>
      <c r="AA145" s="264"/>
      <c r="AB145" s="264"/>
      <c r="AH145" s="489"/>
      <c r="AI145" s="489"/>
    </row>
    <row r="146" spans="1:35" s="170" customFormat="1" x14ac:dyDescent="0.25">
      <c r="A146" s="40"/>
      <c r="B146" s="264">
        <v>302313</v>
      </c>
      <c r="C146" s="264">
        <v>11114</v>
      </c>
      <c r="D146" s="264" t="s">
        <v>514</v>
      </c>
      <c r="E146" s="1">
        <v>9.5879629629629634E-2</v>
      </c>
      <c r="F146" s="1">
        <v>9.5983796296296289E-2</v>
      </c>
      <c r="G146" s="264"/>
      <c r="H146" s="264"/>
      <c r="I146" s="264"/>
      <c r="J146" s="3"/>
      <c r="K146" s="3"/>
      <c r="L146" s="264"/>
      <c r="M146" s="264"/>
      <c r="N146" s="3"/>
      <c r="O146" s="264"/>
      <c r="P146" s="264"/>
      <c r="Q146" s="264"/>
      <c r="R146" s="264"/>
      <c r="S146" s="264"/>
      <c r="T146" s="264"/>
      <c r="U146" s="264"/>
      <c r="V146" s="264"/>
      <c r="W146" s="264"/>
      <c r="X146" s="264"/>
      <c r="Y146" s="264"/>
      <c r="Z146" s="264"/>
      <c r="AA146" s="264"/>
      <c r="AB146" s="264"/>
      <c r="AH146" s="489"/>
      <c r="AI146" s="489"/>
    </row>
    <row r="147" spans="1:35" s="170" customFormat="1" x14ac:dyDescent="0.25">
      <c r="A147" s="40"/>
      <c r="B147" s="264">
        <v>302313</v>
      </c>
      <c r="C147" s="264">
        <v>11116</v>
      </c>
      <c r="D147" s="264" t="s">
        <v>514</v>
      </c>
      <c r="E147" s="1">
        <v>9.5983796296296289E-2</v>
      </c>
      <c r="F147" s="1">
        <v>9.5983796296296289E-2</v>
      </c>
      <c r="G147" s="264"/>
      <c r="H147" s="264"/>
      <c r="I147" s="264"/>
      <c r="J147" s="3"/>
      <c r="K147" s="3"/>
      <c r="L147" s="264"/>
      <c r="M147" s="264"/>
      <c r="N147" s="3"/>
      <c r="O147" s="264"/>
      <c r="P147" s="264"/>
      <c r="Q147" s="264"/>
      <c r="R147" s="264"/>
      <c r="S147" s="264"/>
      <c r="T147" s="264"/>
      <c r="U147" s="264"/>
      <c r="V147" s="264"/>
      <c r="W147" s="264"/>
      <c r="X147" s="264"/>
      <c r="Y147" s="264"/>
      <c r="Z147" s="264"/>
      <c r="AA147" s="264"/>
      <c r="AB147" s="264"/>
      <c r="AH147" s="489"/>
      <c r="AI147" s="489"/>
    </row>
    <row r="148" spans="1:35" s="170" customFormat="1" x14ac:dyDescent="0.25">
      <c r="A148" s="40"/>
      <c r="B148" s="264">
        <v>302313</v>
      </c>
      <c r="C148" s="264">
        <v>11152</v>
      </c>
      <c r="D148" s="264" t="s">
        <v>531</v>
      </c>
      <c r="E148" s="1">
        <v>9.6250000000000002E-2</v>
      </c>
      <c r="F148" s="1">
        <v>9.6319444444444444E-2</v>
      </c>
      <c r="G148" s="264"/>
      <c r="H148" s="264"/>
      <c r="I148" s="264"/>
      <c r="J148" s="3"/>
      <c r="K148" s="3"/>
      <c r="L148" s="264"/>
      <c r="M148" s="264"/>
      <c r="N148" s="3"/>
      <c r="O148" s="264"/>
      <c r="P148" s="264"/>
      <c r="Q148" s="264"/>
      <c r="R148" s="264"/>
      <c r="S148" s="264"/>
      <c r="T148" s="264"/>
      <c r="U148" s="264"/>
      <c r="V148" s="264"/>
      <c r="W148" s="264"/>
      <c r="X148" s="264"/>
      <c r="Y148" s="264"/>
      <c r="Z148" s="264"/>
      <c r="AA148" s="264"/>
      <c r="AB148" s="264"/>
      <c r="AH148" s="489"/>
      <c r="AI148" s="489"/>
    </row>
    <row r="149" spans="1:35" s="170" customFormat="1" x14ac:dyDescent="0.25">
      <c r="A149" s="40"/>
      <c r="B149" s="264">
        <v>302313</v>
      </c>
      <c r="C149" s="264">
        <v>11154</v>
      </c>
      <c r="D149" s="264" t="s">
        <v>531</v>
      </c>
      <c r="E149" s="1">
        <v>9.6319444444444444E-2</v>
      </c>
      <c r="F149" s="1">
        <v>9.6585648148148143E-2</v>
      </c>
      <c r="G149" s="264"/>
      <c r="H149" s="264"/>
      <c r="I149" s="264"/>
      <c r="J149" s="3"/>
      <c r="K149" s="3"/>
      <c r="L149" s="264"/>
      <c r="M149" s="264"/>
      <c r="N149" s="3"/>
      <c r="O149" s="264"/>
      <c r="P149" s="264"/>
      <c r="Q149" s="264"/>
      <c r="R149" s="264"/>
      <c r="S149" s="264"/>
      <c r="T149" s="264"/>
      <c r="U149" s="264"/>
      <c r="V149" s="264"/>
      <c r="W149" s="264"/>
      <c r="X149" s="264"/>
      <c r="Y149" s="264"/>
      <c r="Z149" s="264"/>
      <c r="AA149" s="264"/>
      <c r="AB149" s="264"/>
      <c r="AH149" s="489"/>
      <c r="AI149" s="489"/>
    </row>
    <row r="150" spans="1:35" s="170" customFormat="1" x14ac:dyDescent="0.25">
      <c r="A150" s="40"/>
      <c r="B150" s="264">
        <v>302313</v>
      </c>
      <c r="C150" s="264">
        <v>11155</v>
      </c>
      <c r="D150" s="264" t="s">
        <v>532</v>
      </c>
      <c r="E150" s="1">
        <v>9.6585648148148143E-2</v>
      </c>
      <c r="F150" s="1">
        <v>9.6655092592592598E-2</v>
      </c>
      <c r="G150" s="264"/>
      <c r="H150" s="264"/>
      <c r="I150" s="264"/>
      <c r="J150" s="3"/>
      <c r="K150" s="3"/>
      <c r="L150" s="264"/>
      <c r="M150" s="264"/>
      <c r="N150" s="3"/>
      <c r="O150" s="264"/>
      <c r="P150" s="264"/>
      <c r="Q150" s="264"/>
      <c r="R150" s="264"/>
      <c r="S150" s="264"/>
      <c r="T150" s="264"/>
      <c r="U150" s="264"/>
      <c r="V150" s="264"/>
      <c r="W150" s="264"/>
      <c r="X150" s="264"/>
      <c r="Y150" s="264"/>
      <c r="Z150" s="264"/>
      <c r="AA150" s="264"/>
      <c r="AB150" s="264"/>
      <c r="AH150" s="489"/>
      <c r="AI150" s="489"/>
    </row>
    <row r="151" spans="1:35" s="170" customFormat="1" x14ac:dyDescent="0.25">
      <c r="A151" s="40"/>
      <c r="B151" s="264">
        <v>302313</v>
      </c>
      <c r="C151" s="264">
        <v>11181</v>
      </c>
      <c r="D151" s="264" t="s">
        <v>533</v>
      </c>
      <c r="E151" s="1">
        <v>9.6655092592592598E-2</v>
      </c>
      <c r="F151" s="1">
        <v>9.6655092592592598E-2</v>
      </c>
      <c r="G151" s="264"/>
      <c r="H151" s="264"/>
      <c r="I151" s="264"/>
      <c r="J151" s="3"/>
      <c r="K151" s="3"/>
      <c r="L151" s="264"/>
      <c r="M151" s="264"/>
      <c r="N151" s="3"/>
      <c r="O151" s="264"/>
      <c r="P151" s="264"/>
      <c r="Q151" s="264"/>
      <c r="R151" s="264"/>
      <c r="S151" s="264"/>
      <c r="T151" s="264"/>
      <c r="U151" s="264"/>
      <c r="V151" s="264"/>
      <c r="W151" s="264"/>
      <c r="X151" s="264"/>
      <c r="Y151" s="264"/>
      <c r="Z151" s="264"/>
      <c r="AA151" s="264"/>
      <c r="AB151" s="264"/>
      <c r="AH151" s="489"/>
      <c r="AI151" s="489"/>
    </row>
    <row r="152" spans="1:35" s="170" customFormat="1" x14ac:dyDescent="0.25">
      <c r="A152" s="40"/>
      <c r="B152" s="264">
        <v>302313</v>
      </c>
      <c r="C152" s="264">
        <v>11157</v>
      </c>
      <c r="D152" s="264" t="s">
        <v>534</v>
      </c>
      <c r="E152" s="1">
        <v>9.6932870370370364E-2</v>
      </c>
      <c r="F152" s="1">
        <v>9.6932870370370364E-2</v>
      </c>
      <c r="G152" s="264"/>
      <c r="H152" s="264"/>
      <c r="I152" s="264"/>
      <c r="J152" s="3"/>
      <c r="K152" s="3"/>
      <c r="L152" s="264"/>
      <c r="M152" s="264"/>
      <c r="N152" s="3"/>
      <c r="O152" s="264"/>
      <c r="P152" s="264"/>
      <c r="Q152" s="264"/>
      <c r="R152" s="264"/>
      <c r="S152" s="264"/>
      <c r="T152" s="264"/>
      <c r="U152" s="264"/>
      <c r="V152" s="264"/>
      <c r="W152" s="264"/>
      <c r="X152" s="264"/>
      <c r="Y152" s="264"/>
      <c r="Z152" s="264"/>
      <c r="AA152" s="264"/>
      <c r="AB152" s="264"/>
      <c r="AH152" s="489"/>
      <c r="AI152" s="489"/>
    </row>
    <row r="153" spans="1:35" s="170" customFormat="1" x14ac:dyDescent="0.25">
      <c r="A153" s="40"/>
      <c r="B153" s="264">
        <v>302313</v>
      </c>
      <c r="C153" s="264">
        <v>11156</v>
      </c>
      <c r="D153" s="264" t="s">
        <v>535</v>
      </c>
      <c r="E153" s="1">
        <v>0.10214120370370371</v>
      </c>
      <c r="F153" s="1">
        <v>0.10214120370370371</v>
      </c>
      <c r="G153" s="264"/>
      <c r="H153" s="264"/>
      <c r="I153" s="264"/>
      <c r="J153" s="3"/>
      <c r="K153" s="3"/>
      <c r="L153" s="264"/>
      <c r="M153" s="264"/>
      <c r="N153" s="3"/>
      <c r="O153" s="264"/>
      <c r="P153" s="264"/>
      <c r="Q153" s="264"/>
      <c r="R153" s="264"/>
      <c r="S153" s="264"/>
      <c r="T153" s="264"/>
      <c r="U153" s="264"/>
      <c r="V153" s="264"/>
      <c r="W153" s="264"/>
      <c r="X153" s="264"/>
      <c r="Y153" s="264"/>
      <c r="Z153" s="264"/>
      <c r="AA153" s="264"/>
      <c r="AB153" s="264"/>
      <c r="AH153" s="489"/>
      <c r="AI153" s="489"/>
    </row>
    <row r="154" spans="1:35" s="170" customFormat="1" x14ac:dyDescent="0.25">
      <c r="A154" s="40"/>
      <c r="B154" s="175">
        <v>302313</v>
      </c>
      <c r="C154" s="175">
        <v>20014</v>
      </c>
      <c r="D154" s="175" t="s">
        <v>512</v>
      </c>
      <c r="E154" s="176">
        <v>0.18957175925925926</v>
      </c>
      <c r="F154" s="176">
        <v>0.18957175925925926</v>
      </c>
      <c r="G154" s="264"/>
      <c r="H154" s="264"/>
      <c r="I154" s="264"/>
      <c r="J154" s="3"/>
      <c r="K154" s="3"/>
      <c r="L154" s="264"/>
      <c r="M154" s="264"/>
      <c r="N154" s="3"/>
      <c r="O154" s="264"/>
      <c r="P154" s="264"/>
      <c r="Q154" s="264"/>
      <c r="R154" s="264"/>
      <c r="S154" s="264"/>
      <c r="T154" s="264"/>
      <c r="U154" s="264"/>
      <c r="V154" s="264"/>
      <c r="W154" s="264"/>
      <c r="X154" s="264"/>
      <c r="Y154" s="264"/>
      <c r="Z154" s="264"/>
      <c r="AA154" s="264"/>
      <c r="AB154" s="264"/>
      <c r="AH154" s="489"/>
      <c r="AI154" s="489"/>
    </row>
    <row r="155" spans="1:35" s="170" customFormat="1" x14ac:dyDescent="0.25">
      <c r="A155" s="40"/>
      <c r="B155" s="264"/>
      <c r="C155" s="264"/>
      <c r="D155" s="264"/>
      <c r="E155" s="264"/>
      <c r="F155" s="264"/>
      <c r="G155" s="264"/>
      <c r="H155" s="264"/>
      <c r="I155" s="264"/>
      <c r="J155" s="3"/>
      <c r="K155" s="3"/>
      <c r="L155" s="264"/>
      <c r="M155" s="264"/>
      <c r="N155" s="3"/>
      <c r="O155" s="264"/>
      <c r="P155" s="264"/>
      <c r="Q155" s="264"/>
      <c r="R155" s="264"/>
      <c r="S155" s="264"/>
      <c r="T155" s="264"/>
      <c r="U155" s="264"/>
      <c r="V155" s="264"/>
      <c r="W155" s="264"/>
      <c r="X155" s="264"/>
      <c r="Y155" s="264"/>
      <c r="Z155" s="264"/>
      <c r="AA155" s="264"/>
      <c r="AB155" s="264"/>
      <c r="AH155" s="489"/>
      <c r="AI155" s="489"/>
    </row>
    <row r="156" spans="1:35" s="170" customFormat="1" x14ac:dyDescent="0.25">
      <c r="A156" s="40"/>
      <c r="B156" s="264"/>
      <c r="C156" s="264"/>
      <c r="D156" s="264"/>
      <c r="E156" s="264"/>
      <c r="F156" s="264"/>
      <c r="G156" s="264"/>
      <c r="H156" s="264"/>
      <c r="I156" s="264"/>
      <c r="J156" s="3"/>
      <c r="K156" s="3"/>
      <c r="L156" s="264"/>
      <c r="M156" s="264"/>
      <c r="N156" s="3"/>
      <c r="O156" s="264"/>
      <c r="P156" s="264"/>
      <c r="Q156" s="264"/>
      <c r="R156" s="264"/>
      <c r="S156" s="264"/>
      <c r="T156" s="264"/>
      <c r="U156" s="264"/>
      <c r="V156" s="264"/>
      <c r="W156" s="264"/>
      <c r="X156" s="264"/>
      <c r="Y156" s="264"/>
      <c r="Z156" s="264"/>
      <c r="AA156" s="264"/>
      <c r="AB156" s="264"/>
      <c r="AH156" s="489"/>
      <c r="AI156" s="489"/>
    </row>
    <row r="157" spans="1:35" s="170" customFormat="1" x14ac:dyDescent="0.25">
      <c r="A157" s="40">
        <v>42633</v>
      </c>
      <c r="B157" s="175">
        <v>302313</v>
      </c>
      <c r="C157" s="175">
        <v>20014</v>
      </c>
      <c r="D157" s="175" t="s">
        <v>512</v>
      </c>
      <c r="E157" s="176">
        <v>0.12371527777777779</v>
      </c>
      <c r="F157" s="176">
        <v>0.12371527777777779</v>
      </c>
      <c r="G157" s="264"/>
      <c r="H157" s="264"/>
      <c r="I157" s="264"/>
      <c r="J157" s="3"/>
      <c r="K157" s="3"/>
      <c r="L157" s="264"/>
      <c r="M157" s="264"/>
      <c r="N157" s="3"/>
      <c r="O157" s="264"/>
      <c r="P157" s="264"/>
      <c r="Q157" s="264"/>
      <c r="R157" s="264"/>
      <c r="S157" s="264"/>
      <c r="T157" s="264"/>
      <c r="U157" s="264"/>
      <c r="V157" s="264"/>
      <c r="W157" s="264"/>
      <c r="X157" s="264"/>
      <c r="Y157" s="264"/>
      <c r="Z157" s="264"/>
      <c r="AA157" s="264"/>
      <c r="AB157" s="264"/>
      <c r="AH157" s="489"/>
      <c r="AI157" s="489"/>
    </row>
    <row r="158" spans="1:35" s="170" customFormat="1" x14ac:dyDescent="0.25">
      <c r="A158" s="40"/>
      <c r="B158" s="264">
        <v>302313</v>
      </c>
      <c r="C158" s="264">
        <v>14045</v>
      </c>
      <c r="D158" s="264" t="s">
        <v>536</v>
      </c>
      <c r="E158" s="1">
        <v>0.18483796296296295</v>
      </c>
      <c r="F158" s="1">
        <v>0.18488425925925925</v>
      </c>
      <c r="G158" s="264"/>
      <c r="H158" s="264"/>
      <c r="I158" s="264"/>
      <c r="J158" s="3"/>
      <c r="K158" s="3"/>
      <c r="L158" s="264"/>
      <c r="M158" s="264"/>
      <c r="N158" s="3"/>
      <c r="O158" s="264"/>
      <c r="P158" s="264"/>
      <c r="Q158" s="264"/>
      <c r="R158" s="264"/>
      <c r="S158" s="264"/>
      <c r="T158" s="264"/>
      <c r="U158" s="264"/>
      <c r="V158" s="264"/>
      <c r="W158" s="264"/>
      <c r="X158" s="264"/>
      <c r="Y158" s="264"/>
      <c r="Z158" s="264"/>
      <c r="AA158" s="264"/>
      <c r="AB158" s="264"/>
      <c r="AH158" s="489"/>
      <c r="AI158" s="489"/>
    </row>
    <row r="159" spans="1:35" s="170" customFormat="1" x14ac:dyDescent="0.25">
      <c r="A159" s="40"/>
      <c r="B159" s="264">
        <v>302313</v>
      </c>
      <c r="C159" s="264">
        <v>14037</v>
      </c>
      <c r="D159" s="264" t="s">
        <v>537</v>
      </c>
      <c r="E159" s="1">
        <v>0.18488425925925925</v>
      </c>
      <c r="F159" s="1">
        <v>0.18490740740740741</v>
      </c>
      <c r="G159" s="264"/>
      <c r="H159" s="264"/>
      <c r="I159" s="264"/>
      <c r="J159" s="3"/>
      <c r="K159" s="3"/>
      <c r="L159" s="264"/>
      <c r="M159" s="264"/>
      <c r="N159" s="3"/>
      <c r="O159" s="264"/>
      <c r="P159" s="264"/>
      <c r="Q159" s="264"/>
      <c r="R159" s="264"/>
      <c r="S159" s="264"/>
      <c r="T159" s="264"/>
      <c r="U159" s="264"/>
      <c r="V159" s="264"/>
      <c r="W159" s="264"/>
      <c r="X159" s="264"/>
      <c r="Y159" s="264"/>
      <c r="Z159" s="264"/>
      <c r="AA159" s="264"/>
      <c r="AB159" s="264"/>
      <c r="AH159" s="489"/>
      <c r="AI159" s="489"/>
    </row>
    <row r="160" spans="1:35" s="170" customFormat="1" x14ac:dyDescent="0.25">
      <c r="A160" s="40"/>
      <c r="B160" s="264">
        <v>302313</v>
      </c>
      <c r="C160" s="264">
        <v>14045</v>
      </c>
      <c r="D160" s="264" t="s">
        <v>536</v>
      </c>
      <c r="E160" s="1">
        <v>0.18490740740740741</v>
      </c>
      <c r="F160" s="1">
        <v>0.18490740740740741</v>
      </c>
      <c r="G160" s="264"/>
      <c r="H160" s="264"/>
      <c r="I160" s="264"/>
      <c r="J160" s="3"/>
      <c r="K160" s="3"/>
      <c r="L160" s="264"/>
      <c r="M160" s="264"/>
      <c r="N160" s="3"/>
      <c r="O160" s="264"/>
      <c r="P160" s="264"/>
      <c r="Q160" s="264"/>
      <c r="R160" s="264"/>
      <c r="S160" s="264"/>
      <c r="T160" s="264"/>
      <c r="U160" s="264"/>
      <c r="V160" s="264"/>
      <c r="W160" s="264"/>
      <c r="X160" s="264"/>
      <c r="Y160" s="264"/>
      <c r="Z160" s="264"/>
      <c r="AA160" s="264"/>
      <c r="AB160" s="264"/>
      <c r="AH160" s="489"/>
      <c r="AI160" s="489"/>
    </row>
    <row r="161" spans="1:35" s="170" customFormat="1" x14ac:dyDescent="0.25">
      <c r="A161" s="40"/>
      <c r="B161" s="264">
        <v>302313</v>
      </c>
      <c r="C161" s="264">
        <v>14037</v>
      </c>
      <c r="D161" s="264" t="s">
        <v>537</v>
      </c>
      <c r="E161" s="1">
        <v>0.19968750000000002</v>
      </c>
      <c r="F161" s="1">
        <v>0.19969907407407406</v>
      </c>
      <c r="G161" s="264"/>
      <c r="H161" s="264"/>
      <c r="I161" s="264"/>
      <c r="J161" s="3"/>
      <c r="K161" s="3"/>
      <c r="L161" s="264"/>
      <c r="M161" s="264"/>
      <c r="N161" s="3"/>
      <c r="O161" s="264"/>
      <c r="P161" s="264"/>
      <c r="Q161" s="264"/>
      <c r="R161" s="264"/>
      <c r="S161" s="264"/>
      <c r="T161" s="264"/>
      <c r="U161" s="264"/>
      <c r="V161" s="264"/>
      <c r="W161" s="264"/>
      <c r="X161" s="264"/>
      <c r="Y161" s="264"/>
      <c r="Z161" s="264"/>
      <c r="AA161" s="264"/>
      <c r="AB161" s="264"/>
      <c r="AH161" s="489"/>
      <c r="AI161" s="489"/>
    </row>
    <row r="162" spans="1:35" s="170" customFormat="1" x14ac:dyDescent="0.25">
      <c r="A162" s="40"/>
      <c r="B162" s="264">
        <v>302313</v>
      </c>
      <c r="C162" s="264">
        <v>14045</v>
      </c>
      <c r="D162" s="264" t="s">
        <v>536</v>
      </c>
      <c r="E162" s="1">
        <v>0.19969907407407406</v>
      </c>
      <c r="F162" s="1">
        <v>0.19969907407407406</v>
      </c>
      <c r="G162" s="264"/>
      <c r="H162" s="264"/>
      <c r="I162" s="264"/>
      <c r="J162" s="3"/>
      <c r="K162" s="3"/>
      <c r="L162" s="264"/>
      <c r="M162" s="264"/>
      <c r="N162" s="3"/>
      <c r="O162" s="264"/>
      <c r="P162" s="264"/>
      <c r="Q162" s="264"/>
      <c r="R162" s="264"/>
      <c r="S162" s="264"/>
      <c r="T162" s="264"/>
      <c r="U162" s="264"/>
      <c r="V162" s="264"/>
      <c r="W162" s="264"/>
      <c r="X162" s="264"/>
      <c r="Y162" s="264"/>
      <c r="Z162" s="264"/>
      <c r="AA162" s="264"/>
      <c r="AB162" s="264"/>
      <c r="AH162" s="489"/>
      <c r="AI162" s="489"/>
    </row>
    <row r="163" spans="1:35" s="170" customFormat="1" x14ac:dyDescent="0.25">
      <c r="A163" s="40"/>
      <c r="B163" s="264">
        <v>302313</v>
      </c>
      <c r="C163" s="264">
        <v>14037</v>
      </c>
      <c r="D163" s="264" t="s">
        <v>537</v>
      </c>
      <c r="E163" s="1">
        <v>0.21381944444444445</v>
      </c>
      <c r="F163" s="1">
        <v>0.21381944444444445</v>
      </c>
      <c r="G163" s="264"/>
      <c r="H163" s="264"/>
      <c r="I163" s="264"/>
      <c r="J163" s="3"/>
      <c r="K163" s="3"/>
      <c r="L163" s="264"/>
      <c r="M163" s="264"/>
      <c r="N163" s="3"/>
      <c r="O163" s="264"/>
      <c r="P163" s="264"/>
      <c r="Q163" s="264"/>
      <c r="R163" s="264"/>
      <c r="S163" s="264"/>
      <c r="T163" s="264"/>
      <c r="U163" s="264"/>
      <c r="V163" s="264"/>
      <c r="W163" s="264"/>
      <c r="X163" s="264"/>
      <c r="Y163" s="264"/>
      <c r="Z163" s="264"/>
      <c r="AA163" s="264"/>
      <c r="AB163" s="264"/>
      <c r="AH163" s="489"/>
      <c r="AI163" s="489"/>
    </row>
    <row r="164" spans="1:35" s="170" customFormat="1" x14ac:dyDescent="0.25">
      <c r="A164" s="40"/>
      <c r="B164" s="264">
        <v>302313</v>
      </c>
      <c r="C164" s="264">
        <v>14045</v>
      </c>
      <c r="D164" s="264" t="s">
        <v>536</v>
      </c>
      <c r="E164" s="1">
        <v>0.21447916666666667</v>
      </c>
      <c r="F164" s="1">
        <v>0.21457175925925928</v>
      </c>
      <c r="G164" s="264"/>
      <c r="H164" s="264"/>
      <c r="I164" s="264"/>
      <c r="J164" s="3"/>
      <c r="K164" s="3"/>
      <c r="L164" s="264"/>
      <c r="M164" s="264"/>
      <c r="N164" s="3"/>
      <c r="O164" s="264"/>
      <c r="P164" s="264"/>
      <c r="Q164" s="264"/>
      <c r="R164" s="264"/>
      <c r="S164" s="264"/>
      <c r="T164" s="264"/>
      <c r="U164" s="264"/>
      <c r="V164" s="264"/>
      <c r="W164" s="264"/>
      <c r="X164" s="264"/>
      <c r="Y164" s="264"/>
      <c r="Z164" s="264"/>
      <c r="AA164" s="264"/>
      <c r="AB164" s="264"/>
      <c r="AH164" s="489"/>
      <c r="AI164" s="489"/>
    </row>
    <row r="165" spans="1:35" s="170" customFormat="1" x14ac:dyDescent="0.25">
      <c r="A165" s="40"/>
      <c r="B165" s="264">
        <v>302313</v>
      </c>
      <c r="C165" s="264">
        <v>14037</v>
      </c>
      <c r="D165" s="264" t="s">
        <v>537</v>
      </c>
      <c r="E165" s="1">
        <v>0.21457175925925928</v>
      </c>
      <c r="F165" s="1">
        <v>0.21457175925925928</v>
      </c>
      <c r="G165" s="264"/>
      <c r="H165" s="264"/>
      <c r="I165" s="264"/>
      <c r="J165" s="3"/>
      <c r="K165" s="3"/>
      <c r="L165" s="264"/>
      <c r="M165" s="264"/>
      <c r="N165" s="3"/>
      <c r="O165" s="264"/>
      <c r="P165" s="264"/>
      <c r="Q165" s="264"/>
      <c r="R165" s="264"/>
      <c r="S165" s="264"/>
      <c r="T165" s="264"/>
      <c r="U165" s="264"/>
      <c r="V165" s="264"/>
      <c r="W165" s="264"/>
      <c r="X165" s="264"/>
      <c r="Y165" s="264"/>
      <c r="Z165" s="264"/>
      <c r="AA165" s="264"/>
      <c r="AB165" s="264"/>
      <c r="AH165" s="489"/>
      <c r="AI165" s="489"/>
    </row>
    <row r="166" spans="1:35" s="170" customFormat="1" x14ac:dyDescent="0.25">
      <c r="A166" s="40"/>
      <c r="B166" s="264">
        <v>302313</v>
      </c>
      <c r="C166" s="264">
        <v>14045</v>
      </c>
      <c r="D166" s="264" t="s">
        <v>536</v>
      </c>
      <c r="E166" s="1">
        <v>0.21462962962962961</v>
      </c>
      <c r="F166" s="1">
        <v>0.21465277777777778</v>
      </c>
      <c r="G166" s="264"/>
      <c r="H166" s="264"/>
      <c r="I166" s="264"/>
      <c r="J166" s="3"/>
      <c r="K166" s="3"/>
      <c r="L166" s="264"/>
      <c r="M166" s="264"/>
      <c r="N166" s="3"/>
      <c r="O166" s="264"/>
      <c r="P166" s="264"/>
      <c r="Q166" s="264"/>
      <c r="R166" s="264"/>
      <c r="S166" s="264"/>
      <c r="T166" s="264"/>
      <c r="U166" s="264"/>
      <c r="V166" s="264"/>
      <c r="W166" s="264"/>
      <c r="X166" s="264"/>
      <c r="Y166" s="264"/>
      <c r="Z166" s="264"/>
      <c r="AA166" s="264"/>
      <c r="AB166" s="264"/>
      <c r="AH166" s="489"/>
      <c r="AI166" s="489"/>
    </row>
    <row r="167" spans="1:35" s="170" customFormat="1" x14ac:dyDescent="0.25">
      <c r="A167" s="40"/>
      <c r="B167" s="264">
        <v>302313</v>
      </c>
      <c r="C167" s="264">
        <v>14037</v>
      </c>
      <c r="D167" s="264" t="s">
        <v>537</v>
      </c>
      <c r="E167" s="1">
        <v>0.21465277777777778</v>
      </c>
      <c r="F167" s="1">
        <v>0.21467592592592591</v>
      </c>
      <c r="G167" s="264"/>
      <c r="H167" s="264"/>
      <c r="I167" s="264"/>
      <c r="J167" s="3"/>
      <c r="K167" s="3"/>
      <c r="L167" s="264"/>
      <c r="M167" s="264"/>
      <c r="N167" s="3"/>
      <c r="O167" s="264"/>
      <c r="P167" s="264"/>
      <c r="Q167" s="264"/>
      <c r="R167" s="264"/>
      <c r="S167" s="264"/>
      <c r="T167" s="264"/>
      <c r="U167" s="264"/>
      <c r="V167" s="264"/>
      <c r="W167" s="264"/>
      <c r="X167" s="264"/>
      <c r="Y167" s="264"/>
      <c r="Z167" s="264"/>
      <c r="AA167" s="264"/>
      <c r="AB167" s="264"/>
      <c r="AH167" s="489"/>
      <c r="AI167" s="489"/>
    </row>
    <row r="168" spans="1:35" s="170" customFormat="1" x14ac:dyDescent="0.25">
      <c r="A168" s="40"/>
      <c r="B168" s="264">
        <v>302313</v>
      </c>
      <c r="C168" s="264">
        <v>14045</v>
      </c>
      <c r="D168" s="264" t="s">
        <v>536</v>
      </c>
      <c r="E168" s="1">
        <v>0.21467592592592591</v>
      </c>
      <c r="F168" s="1">
        <v>0.2146875</v>
      </c>
      <c r="G168" s="264"/>
      <c r="H168" s="264"/>
      <c r="I168" s="264"/>
      <c r="J168" s="3"/>
      <c r="K168" s="3"/>
      <c r="L168" s="264"/>
      <c r="M168" s="264"/>
      <c r="N168" s="3"/>
      <c r="O168" s="264"/>
      <c r="P168" s="264"/>
      <c r="Q168" s="264"/>
      <c r="R168" s="264"/>
      <c r="S168" s="264"/>
      <c r="T168" s="264"/>
      <c r="U168" s="264"/>
      <c r="V168" s="264"/>
      <c r="W168" s="264"/>
      <c r="X168" s="264"/>
      <c r="Y168" s="264"/>
      <c r="Z168" s="264"/>
      <c r="AA168" s="264"/>
      <c r="AB168" s="264"/>
      <c r="AH168" s="489"/>
      <c r="AI168" s="489"/>
    </row>
    <row r="169" spans="1:35" s="170" customFormat="1" x14ac:dyDescent="0.25">
      <c r="A169" s="40"/>
      <c r="B169" s="264">
        <v>302313</v>
      </c>
      <c r="C169" s="264">
        <v>14037</v>
      </c>
      <c r="D169" s="264" t="s">
        <v>537</v>
      </c>
      <c r="E169" s="1">
        <v>0.2146875</v>
      </c>
      <c r="F169" s="1">
        <v>0.21469907407407407</v>
      </c>
      <c r="G169" s="264"/>
      <c r="H169" s="264"/>
      <c r="I169" s="264"/>
      <c r="J169" s="3"/>
      <c r="K169" s="3"/>
      <c r="L169" s="264"/>
      <c r="M169" s="264"/>
      <c r="N169" s="3"/>
      <c r="O169" s="264"/>
      <c r="P169" s="264"/>
      <c r="Q169" s="264"/>
      <c r="R169" s="264"/>
      <c r="S169" s="264"/>
      <c r="T169" s="264"/>
      <c r="U169" s="264"/>
      <c r="V169" s="264"/>
      <c r="W169" s="264"/>
      <c r="X169" s="264"/>
      <c r="Y169" s="264"/>
      <c r="Z169" s="264"/>
      <c r="AA169" s="264"/>
      <c r="AB169" s="264"/>
      <c r="AH169" s="489"/>
      <c r="AI169" s="489"/>
    </row>
    <row r="170" spans="1:35" s="170" customFormat="1" x14ac:dyDescent="0.25">
      <c r="A170" s="40"/>
      <c r="B170" s="264">
        <v>302313</v>
      </c>
      <c r="C170" s="264">
        <v>14045</v>
      </c>
      <c r="D170" s="264" t="s">
        <v>536</v>
      </c>
      <c r="E170" s="1">
        <v>0.21469907407407407</v>
      </c>
      <c r="F170" s="1">
        <v>0.21469907407407407</v>
      </c>
      <c r="G170" s="264"/>
      <c r="H170" s="264"/>
      <c r="I170" s="264"/>
      <c r="J170" s="3"/>
      <c r="K170" s="3"/>
      <c r="L170" s="264"/>
      <c r="M170" s="264"/>
      <c r="N170" s="3"/>
      <c r="O170" s="264"/>
      <c r="P170" s="264"/>
      <c r="Q170" s="264"/>
      <c r="R170" s="264"/>
      <c r="S170" s="264"/>
      <c r="T170" s="264"/>
      <c r="U170" s="264"/>
      <c r="V170" s="264"/>
      <c r="W170" s="264"/>
      <c r="X170" s="264"/>
      <c r="Y170" s="264"/>
      <c r="Z170" s="264"/>
      <c r="AA170" s="264"/>
      <c r="AB170" s="264"/>
      <c r="AH170" s="489"/>
      <c r="AI170" s="489"/>
    </row>
    <row r="171" spans="1:35" s="170" customFormat="1" x14ac:dyDescent="0.25">
      <c r="A171" s="40"/>
      <c r="B171" s="264">
        <v>302313</v>
      </c>
      <c r="C171" s="264">
        <v>14091</v>
      </c>
      <c r="D171" s="264" t="s">
        <v>538</v>
      </c>
      <c r="E171" s="1">
        <v>0.21753472222222223</v>
      </c>
      <c r="F171" s="1">
        <v>0.21756944444444445</v>
      </c>
      <c r="G171" s="264"/>
      <c r="H171" s="264"/>
      <c r="I171" s="264"/>
      <c r="J171" s="3"/>
      <c r="K171" s="3"/>
      <c r="L171" s="264"/>
      <c r="M171" s="264"/>
      <c r="N171" s="3"/>
      <c r="O171" s="264"/>
      <c r="P171" s="264"/>
      <c r="Q171" s="264"/>
      <c r="R171" s="264"/>
      <c r="S171" s="264"/>
      <c r="T171" s="264"/>
      <c r="U171" s="264"/>
      <c r="V171" s="264"/>
      <c r="W171" s="264"/>
      <c r="X171" s="264"/>
      <c r="Y171" s="264"/>
      <c r="Z171" s="264"/>
      <c r="AA171" s="264"/>
      <c r="AB171" s="264"/>
      <c r="AH171" s="489"/>
      <c r="AI171" s="489"/>
    </row>
    <row r="172" spans="1:35" s="170" customFormat="1" x14ac:dyDescent="0.25">
      <c r="A172" s="40"/>
      <c r="B172" s="264">
        <v>302313</v>
      </c>
      <c r="C172" s="264">
        <v>14090</v>
      </c>
      <c r="D172" s="264" t="s">
        <v>539</v>
      </c>
      <c r="E172" s="1">
        <v>0.21756944444444445</v>
      </c>
      <c r="F172" s="1">
        <v>0.21761574074074075</v>
      </c>
      <c r="G172" s="264"/>
      <c r="H172" s="264"/>
      <c r="I172" s="264"/>
      <c r="J172" s="3"/>
      <c r="K172" s="3"/>
      <c r="L172" s="264"/>
      <c r="M172" s="264"/>
      <c r="N172" s="3"/>
      <c r="O172" s="264"/>
      <c r="P172" s="264"/>
      <c r="Q172" s="264"/>
      <c r="R172" s="264"/>
      <c r="S172" s="264"/>
      <c r="T172" s="264"/>
      <c r="U172" s="264"/>
      <c r="V172" s="264"/>
      <c r="W172" s="264"/>
      <c r="X172" s="264"/>
      <c r="Y172" s="264"/>
      <c r="Z172" s="264"/>
      <c r="AA172" s="264"/>
      <c r="AB172" s="264"/>
      <c r="AH172" s="489"/>
      <c r="AI172" s="489"/>
    </row>
    <row r="173" spans="1:35" s="170" customFormat="1" x14ac:dyDescent="0.25">
      <c r="A173" s="40"/>
      <c r="B173" s="264">
        <v>302313</v>
      </c>
      <c r="C173" s="264">
        <v>14389</v>
      </c>
      <c r="D173" s="264" t="s">
        <v>540</v>
      </c>
      <c r="E173" s="1">
        <v>0.21761574074074075</v>
      </c>
      <c r="F173" s="1">
        <v>0.21770833333333331</v>
      </c>
      <c r="G173" s="264"/>
      <c r="H173" s="264"/>
      <c r="I173" s="264"/>
      <c r="J173" s="3"/>
      <c r="K173" s="3"/>
      <c r="L173" s="264"/>
      <c r="M173" s="264"/>
      <c r="N173" s="3"/>
      <c r="O173" s="264"/>
      <c r="P173" s="264"/>
      <c r="Q173" s="264"/>
      <c r="R173" s="264"/>
      <c r="S173" s="264"/>
      <c r="T173" s="264"/>
      <c r="U173" s="264"/>
      <c r="V173" s="264"/>
      <c r="W173" s="264"/>
      <c r="X173" s="264"/>
      <c r="Y173" s="264"/>
      <c r="Z173" s="264"/>
      <c r="AA173" s="264"/>
      <c r="AB173" s="264"/>
      <c r="AH173" s="489"/>
      <c r="AI173" s="489"/>
    </row>
    <row r="174" spans="1:35" s="170" customFormat="1" x14ac:dyDescent="0.25">
      <c r="A174" s="40"/>
      <c r="B174" s="264">
        <v>302313</v>
      </c>
      <c r="C174" s="264">
        <v>14093</v>
      </c>
      <c r="D174" s="264" t="s">
        <v>541</v>
      </c>
      <c r="E174" s="1">
        <v>0.21761574074074075</v>
      </c>
      <c r="F174" s="1">
        <v>0.21761574074074075</v>
      </c>
      <c r="G174" s="264"/>
      <c r="H174" s="264"/>
      <c r="I174" s="264"/>
      <c r="J174" s="3"/>
      <c r="K174" s="3"/>
      <c r="L174" s="264"/>
      <c r="M174" s="264"/>
      <c r="N174" s="3"/>
      <c r="O174" s="264"/>
      <c r="P174" s="264"/>
      <c r="Q174" s="264"/>
      <c r="R174" s="264"/>
      <c r="S174" s="264"/>
      <c r="T174" s="264"/>
      <c r="U174" s="264"/>
      <c r="V174" s="264"/>
      <c r="W174" s="264"/>
      <c r="X174" s="264"/>
      <c r="Y174" s="264"/>
      <c r="Z174" s="264"/>
      <c r="AA174" s="264"/>
      <c r="AB174" s="264"/>
      <c r="AH174" s="489"/>
      <c r="AI174" s="489"/>
    </row>
    <row r="175" spans="1:35" s="170" customFormat="1" x14ac:dyDescent="0.25">
      <c r="A175" s="40"/>
      <c r="B175" s="264">
        <v>302313</v>
      </c>
      <c r="C175" s="264">
        <v>14068</v>
      </c>
      <c r="D175" s="264" t="s">
        <v>542</v>
      </c>
      <c r="E175" s="1">
        <v>0.21770833333333331</v>
      </c>
      <c r="F175" s="1">
        <v>0.2177199074074074</v>
      </c>
      <c r="G175" s="264"/>
      <c r="H175" s="264"/>
      <c r="I175" s="264"/>
      <c r="J175" s="3"/>
      <c r="K175" s="3"/>
      <c r="L175" s="264"/>
      <c r="M175" s="264"/>
      <c r="N175" s="3"/>
      <c r="O175" s="264"/>
      <c r="P175" s="264"/>
      <c r="Q175" s="264"/>
      <c r="R175" s="264"/>
      <c r="S175" s="264"/>
      <c r="T175" s="264"/>
      <c r="U175" s="264"/>
      <c r="V175" s="264"/>
      <c r="W175" s="264"/>
      <c r="X175" s="264"/>
      <c r="Y175" s="264"/>
      <c r="Z175" s="264"/>
      <c r="AA175" s="264"/>
      <c r="AB175" s="264"/>
      <c r="AH175" s="489"/>
      <c r="AI175" s="489"/>
    </row>
    <row r="176" spans="1:35" s="170" customFormat="1" x14ac:dyDescent="0.25">
      <c r="A176" s="40"/>
      <c r="B176" s="264">
        <v>302313</v>
      </c>
      <c r="C176" s="264">
        <v>14069</v>
      </c>
      <c r="D176" s="264" t="s">
        <v>543</v>
      </c>
      <c r="E176" s="1">
        <v>0.2177199074074074</v>
      </c>
      <c r="F176" s="1">
        <v>0.21792824074074071</v>
      </c>
      <c r="G176" s="264"/>
      <c r="H176" s="264"/>
      <c r="I176" s="264"/>
      <c r="J176" s="3"/>
      <c r="K176" s="3"/>
      <c r="L176" s="264"/>
      <c r="M176" s="264"/>
      <c r="N176" s="3"/>
      <c r="O176" s="264"/>
      <c r="P176" s="264"/>
      <c r="Q176" s="264"/>
      <c r="R176" s="264"/>
      <c r="S176" s="264"/>
      <c r="T176" s="264"/>
      <c r="U176" s="264"/>
      <c r="V176" s="264"/>
      <c r="W176" s="264"/>
      <c r="X176" s="264"/>
      <c r="Y176" s="264"/>
      <c r="Z176" s="264"/>
      <c r="AA176" s="264"/>
      <c r="AB176" s="264"/>
      <c r="AH176" s="489"/>
      <c r="AI176" s="489"/>
    </row>
    <row r="177" spans="1:36" s="170" customFormat="1" x14ac:dyDescent="0.25">
      <c r="A177" s="40"/>
      <c r="B177" s="264">
        <v>302313</v>
      </c>
      <c r="C177" s="264">
        <v>14105</v>
      </c>
      <c r="D177" s="264" t="s">
        <v>544</v>
      </c>
      <c r="E177" s="1">
        <v>0.21792824074074071</v>
      </c>
      <c r="F177" s="1">
        <v>0.21792824074074071</v>
      </c>
      <c r="G177" s="264"/>
      <c r="H177" s="264"/>
      <c r="I177" s="264"/>
      <c r="J177" s="3"/>
      <c r="K177" s="3"/>
      <c r="L177" s="264"/>
      <c r="M177" s="264"/>
      <c r="N177" s="3"/>
      <c r="O177" s="264"/>
      <c r="P177" s="264"/>
      <c r="Q177" s="264"/>
      <c r="R177" s="264"/>
      <c r="S177" s="264"/>
      <c r="T177" s="264"/>
      <c r="U177" s="264"/>
      <c r="V177" s="264"/>
      <c r="W177" s="264"/>
      <c r="X177" s="264"/>
      <c r="Y177" s="264"/>
      <c r="Z177" s="264"/>
      <c r="AA177" s="264"/>
      <c r="AB177" s="264"/>
      <c r="AH177" s="489"/>
      <c r="AI177" s="489"/>
    </row>
    <row r="178" spans="1:36" s="170" customFormat="1" x14ac:dyDescent="0.25">
      <c r="A178" s="40"/>
      <c r="B178" s="264">
        <v>302313</v>
      </c>
      <c r="C178" s="264">
        <v>20063</v>
      </c>
      <c r="D178" s="264" t="s">
        <v>163</v>
      </c>
      <c r="E178" s="1">
        <v>0.21846064814814814</v>
      </c>
      <c r="F178" s="1">
        <v>0.21869212962962961</v>
      </c>
      <c r="G178" s="264"/>
      <c r="H178" s="264"/>
      <c r="I178" s="264"/>
      <c r="J178" s="3"/>
      <c r="K178" s="3"/>
      <c r="L178" s="264"/>
      <c r="M178" s="264"/>
      <c r="N178" s="3"/>
      <c r="O178" s="264"/>
      <c r="P178" s="264"/>
      <c r="Q178" s="264"/>
      <c r="R178" s="264"/>
      <c r="S178" s="264"/>
      <c r="T178" s="264"/>
      <c r="U178" s="264"/>
      <c r="V178" s="264"/>
      <c r="W178" s="264"/>
      <c r="X178" s="264"/>
      <c r="Y178" s="264"/>
      <c r="Z178" s="264"/>
      <c r="AA178" s="264"/>
      <c r="AB178" s="264"/>
      <c r="AH178" s="489"/>
      <c r="AI178" s="489"/>
    </row>
    <row r="179" spans="1:36" s="170" customFormat="1" x14ac:dyDescent="0.25">
      <c r="A179" s="40"/>
      <c r="B179" s="264">
        <v>302313</v>
      </c>
      <c r="C179" s="264">
        <v>20039</v>
      </c>
      <c r="D179" s="264" t="s">
        <v>527</v>
      </c>
      <c r="E179" s="1">
        <v>0.21869212962962961</v>
      </c>
      <c r="F179" s="1">
        <v>0.21869212962962961</v>
      </c>
      <c r="G179" s="264"/>
      <c r="H179" s="264"/>
      <c r="I179" s="264"/>
      <c r="J179" s="3"/>
      <c r="K179" s="3"/>
      <c r="L179" s="264"/>
      <c r="M179" s="264"/>
      <c r="N179" s="3"/>
      <c r="O179" s="264"/>
      <c r="P179" s="264"/>
      <c r="Q179" s="264"/>
      <c r="R179" s="264"/>
      <c r="S179" s="264"/>
      <c r="T179" s="264"/>
      <c r="U179" s="264"/>
      <c r="V179" s="264"/>
      <c r="W179" s="264"/>
      <c r="X179" s="264"/>
      <c r="Y179" s="264"/>
      <c r="Z179" s="264"/>
      <c r="AA179" s="264"/>
      <c r="AB179" s="264"/>
      <c r="AH179" s="489"/>
      <c r="AI179" s="489"/>
    </row>
    <row r="180" spans="1:36" s="170" customFormat="1" x14ac:dyDescent="0.25">
      <c r="A180" s="40"/>
      <c r="B180" s="264">
        <v>302313</v>
      </c>
      <c r="C180" s="264">
        <v>20038</v>
      </c>
      <c r="D180" s="264" t="s">
        <v>182</v>
      </c>
      <c r="E180" s="1">
        <v>0.21877314814814816</v>
      </c>
      <c r="F180" s="1">
        <v>0.21886574074074075</v>
      </c>
      <c r="G180" s="264"/>
      <c r="H180" s="264"/>
      <c r="I180" s="264"/>
      <c r="J180" s="3"/>
      <c r="K180" s="3"/>
      <c r="L180" s="264"/>
      <c r="M180" s="264"/>
      <c r="N180" s="3"/>
      <c r="O180" s="264"/>
      <c r="P180" s="264"/>
      <c r="Q180" s="264"/>
      <c r="R180" s="264"/>
      <c r="S180" s="264"/>
      <c r="T180" s="264"/>
      <c r="U180" s="264"/>
      <c r="V180" s="264"/>
      <c r="W180" s="264"/>
      <c r="X180" s="264"/>
      <c r="Y180" s="264"/>
      <c r="Z180" s="264"/>
      <c r="AA180" s="264"/>
      <c r="AB180" s="264"/>
      <c r="AH180" s="489"/>
      <c r="AI180" s="489"/>
    </row>
    <row r="181" spans="1:36" s="170" customFormat="1" x14ac:dyDescent="0.25">
      <c r="A181" s="40"/>
      <c r="B181" s="264">
        <v>302313</v>
      </c>
      <c r="C181" s="264">
        <v>20027</v>
      </c>
      <c r="D181" s="264" t="s">
        <v>38</v>
      </c>
      <c r="E181" s="1">
        <v>0.21886574074074075</v>
      </c>
      <c r="F181" s="1">
        <v>0.21895833333333334</v>
      </c>
      <c r="G181" s="264"/>
      <c r="H181" s="264"/>
      <c r="I181" s="264"/>
      <c r="J181" s="3"/>
      <c r="K181" s="3"/>
      <c r="L181" s="264"/>
      <c r="M181" s="264"/>
      <c r="N181" s="3"/>
      <c r="O181" s="264"/>
      <c r="P181" s="264"/>
      <c r="Q181" s="264"/>
      <c r="R181" s="264"/>
      <c r="S181" s="264"/>
      <c r="T181" s="264"/>
      <c r="U181" s="264"/>
      <c r="V181" s="264"/>
      <c r="W181" s="264"/>
      <c r="X181" s="264"/>
      <c r="Y181" s="264"/>
      <c r="Z181" s="264"/>
      <c r="AA181" s="264"/>
      <c r="AB181" s="486">
        <v>302313</v>
      </c>
      <c r="AC181" s="486">
        <v>20014</v>
      </c>
      <c r="AD181" s="487">
        <v>42633</v>
      </c>
      <c r="AE181" s="486">
        <v>1</v>
      </c>
      <c r="AF181" s="486">
        <v>152.38</v>
      </c>
      <c r="AG181" s="488">
        <v>0.21886574074074075</v>
      </c>
      <c r="AH181" s="490" t="s">
        <v>834</v>
      </c>
      <c r="AI181" s="490">
        <v>8.9635289999999994</v>
      </c>
      <c r="AJ181" s="488">
        <v>0.21906250000000002</v>
      </c>
    </row>
    <row r="182" spans="1:36" s="170" customFormat="1" x14ac:dyDescent="0.25">
      <c r="A182" s="40"/>
      <c r="B182" s="264">
        <v>302313</v>
      </c>
      <c r="C182" s="264">
        <v>20025</v>
      </c>
      <c r="D182" s="264" t="s">
        <v>39</v>
      </c>
      <c r="E182" s="1">
        <v>0.21895833333333334</v>
      </c>
      <c r="F182" s="1">
        <v>0.21906250000000002</v>
      </c>
      <c r="G182" s="264"/>
      <c r="H182" s="264"/>
      <c r="I182" s="264"/>
      <c r="J182" s="3"/>
      <c r="K182" s="3"/>
      <c r="L182" s="264"/>
      <c r="M182" s="264"/>
      <c r="N182" s="3"/>
      <c r="O182" s="264"/>
      <c r="P182" s="264"/>
      <c r="Q182" s="264"/>
      <c r="R182" s="264"/>
      <c r="S182" s="264"/>
      <c r="T182" s="264"/>
      <c r="U182" s="264"/>
      <c r="V182" s="264"/>
      <c r="W182" s="264"/>
      <c r="X182" s="264"/>
      <c r="Y182" s="264"/>
      <c r="Z182" s="264"/>
      <c r="AA182" s="264"/>
      <c r="AB182" s="264"/>
      <c r="AH182" s="489"/>
      <c r="AI182" s="489"/>
    </row>
    <row r="183" spans="1:36" s="170" customFormat="1" x14ac:dyDescent="0.25">
      <c r="A183" s="40"/>
      <c r="B183" s="264">
        <v>302313</v>
      </c>
      <c r="C183" s="264">
        <v>20015</v>
      </c>
      <c r="D183" s="264" t="s">
        <v>37</v>
      </c>
      <c r="E183" s="1">
        <v>0.21906250000000002</v>
      </c>
      <c r="F183" s="1">
        <v>0.21913194444444442</v>
      </c>
      <c r="G183" s="264"/>
      <c r="H183" s="264"/>
      <c r="I183" s="264"/>
      <c r="J183" s="3"/>
      <c r="K183" s="3"/>
      <c r="L183" s="264"/>
      <c r="M183" s="264"/>
      <c r="N183" s="3"/>
      <c r="O183" s="264"/>
      <c r="P183" s="264"/>
      <c r="Q183" s="264"/>
      <c r="R183" s="264"/>
      <c r="S183" s="264"/>
      <c r="T183" s="264"/>
      <c r="U183" s="264"/>
      <c r="V183" s="264"/>
      <c r="W183" s="264"/>
      <c r="X183" s="264"/>
      <c r="Y183" s="264"/>
      <c r="Z183" s="264"/>
      <c r="AA183" s="264"/>
      <c r="AB183" s="264"/>
      <c r="AH183" s="489"/>
      <c r="AI183" s="489"/>
    </row>
    <row r="184" spans="1:36" s="170" customFormat="1" x14ac:dyDescent="0.25">
      <c r="A184" s="40"/>
      <c r="B184" s="175">
        <v>302313</v>
      </c>
      <c r="C184" s="175">
        <v>20014</v>
      </c>
      <c r="D184" s="175" t="s">
        <v>512</v>
      </c>
      <c r="E184" s="176">
        <v>0.21913194444444442</v>
      </c>
      <c r="F184" s="176">
        <v>0.21913194444444442</v>
      </c>
      <c r="G184" s="264"/>
      <c r="H184" s="264"/>
      <c r="I184" s="264"/>
      <c r="J184" s="3"/>
      <c r="K184" s="3"/>
      <c r="L184" s="264"/>
      <c r="M184" s="264"/>
      <c r="N184" s="3"/>
      <c r="O184" s="264"/>
      <c r="P184" s="264"/>
      <c r="Q184" s="264"/>
      <c r="R184" s="264"/>
      <c r="S184" s="264"/>
      <c r="T184" s="264"/>
      <c r="U184" s="264"/>
      <c r="V184" s="264"/>
      <c r="W184" s="264"/>
      <c r="X184" s="264"/>
      <c r="Y184" s="264"/>
      <c r="Z184" s="264"/>
      <c r="AA184" s="264"/>
      <c r="AH184" s="489"/>
      <c r="AI184" s="489"/>
    </row>
    <row r="185" spans="1:36" s="170" customFormat="1" x14ac:dyDescent="0.25">
      <c r="A185" s="40"/>
      <c r="B185" s="264"/>
      <c r="C185" s="264"/>
      <c r="D185" s="264"/>
      <c r="E185" s="264"/>
      <c r="F185" s="264"/>
      <c r="G185" s="264"/>
      <c r="H185" s="264"/>
      <c r="I185" s="264"/>
      <c r="J185" s="3"/>
      <c r="K185" s="3"/>
      <c r="L185" s="264"/>
      <c r="M185" s="264"/>
      <c r="N185" s="3"/>
      <c r="O185" s="264"/>
      <c r="P185" s="264"/>
      <c r="Q185" s="264"/>
      <c r="R185" s="264"/>
      <c r="S185" s="264"/>
      <c r="T185" s="264"/>
      <c r="U185" s="264"/>
      <c r="V185" s="264"/>
      <c r="W185" s="264"/>
      <c r="X185" s="264"/>
      <c r="Y185" s="264"/>
      <c r="Z185" s="264"/>
      <c r="AA185" s="264"/>
      <c r="AB185" s="264"/>
      <c r="AH185" s="489"/>
      <c r="AI185" s="489"/>
    </row>
    <row r="186" spans="1:36" s="170" customFormat="1" x14ac:dyDescent="0.25">
      <c r="A186" s="40"/>
      <c r="B186" s="264"/>
      <c r="C186" s="264"/>
      <c r="D186" s="264"/>
      <c r="E186" s="264"/>
      <c r="F186" s="264"/>
      <c r="G186" s="264"/>
      <c r="H186" s="264"/>
      <c r="I186" s="264"/>
      <c r="J186" s="3"/>
      <c r="K186" s="3"/>
      <c r="L186" s="264"/>
      <c r="M186" s="264"/>
      <c r="N186" s="3"/>
      <c r="O186" s="264"/>
      <c r="P186" s="264"/>
      <c r="Q186" s="264"/>
      <c r="R186" s="264"/>
      <c r="S186" s="264"/>
      <c r="T186" s="264"/>
      <c r="U186" s="264"/>
      <c r="V186" s="264"/>
      <c r="W186" s="264"/>
      <c r="X186" s="264"/>
      <c r="Y186" s="264"/>
      <c r="Z186" s="264"/>
      <c r="AA186" s="264"/>
      <c r="AB186" s="264"/>
      <c r="AH186" s="489"/>
      <c r="AI186" s="489"/>
    </row>
    <row r="187" spans="1:36" s="170" customFormat="1" x14ac:dyDescent="0.25">
      <c r="A187" s="40">
        <v>42634</v>
      </c>
      <c r="B187" s="175">
        <v>302313</v>
      </c>
      <c r="C187" s="175">
        <v>20014</v>
      </c>
      <c r="D187" s="175" t="s">
        <v>512</v>
      </c>
      <c r="E187" s="176">
        <v>0.21557870370370369</v>
      </c>
      <c r="F187" s="176">
        <v>0.21557870370370369</v>
      </c>
      <c r="G187" s="264"/>
      <c r="H187" s="264"/>
      <c r="I187" s="264"/>
      <c r="J187" s="3"/>
      <c r="K187" s="3"/>
      <c r="L187" s="264"/>
      <c r="M187" s="264"/>
      <c r="N187" s="3"/>
      <c r="O187" s="264"/>
      <c r="P187" s="264"/>
      <c r="Q187" s="264"/>
      <c r="R187" s="264"/>
      <c r="S187" s="264"/>
      <c r="T187" s="264"/>
      <c r="U187" s="264"/>
      <c r="V187" s="264"/>
      <c r="W187" s="264"/>
      <c r="X187" s="264"/>
      <c r="Y187" s="264"/>
      <c r="Z187" s="264"/>
      <c r="AA187" s="264"/>
      <c r="AB187" s="264"/>
      <c r="AH187" s="489"/>
      <c r="AI187" s="489"/>
    </row>
    <row r="188" spans="1:36" s="170" customFormat="1" x14ac:dyDescent="0.25">
      <c r="A188" s="40"/>
      <c r="B188" s="264"/>
      <c r="C188" s="264"/>
      <c r="D188" s="264"/>
      <c r="E188" s="264"/>
      <c r="F188" s="264"/>
      <c r="G188" s="264"/>
      <c r="H188" s="264"/>
      <c r="I188" s="264"/>
      <c r="J188" s="3"/>
      <c r="K188" s="3"/>
      <c r="L188" s="264"/>
      <c r="M188" s="264"/>
      <c r="N188" s="3"/>
      <c r="O188" s="264"/>
      <c r="P188" s="264"/>
      <c r="Q188" s="264"/>
      <c r="R188" s="264"/>
      <c r="S188" s="264"/>
      <c r="T188" s="264"/>
      <c r="U188" s="264"/>
      <c r="V188" s="264"/>
      <c r="W188" s="264"/>
      <c r="X188" s="264"/>
      <c r="Y188" s="264"/>
      <c r="Z188" s="264"/>
      <c r="AA188" s="264"/>
      <c r="AB188" s="264"/>
      <c r="AH188" s="489"/>
      <c r="AI188" s="489"/>
    </row>
    <row r="189" spans="1:36" s="170" customFormat="1" x14ac:dyDescent="0.25">
      <c r="A189" s="40"/>
      <c r="B189" s="264"/>
      <c r="C189" s="264"/>
      <c r="D189" s="264"/>
      <c r="E189" s="264"/>
      <c r="F189" s="264"/>
      <c r="G189" s="264"/>
      <c r="H189" s="264"/>
      <c r="I189" s="264"/>
      <c r="J189" s="3"/>
      <c r="K189" s="3"/>
      <c r="L189" s="264"/>
      <c r="M189" s="264"/>
      <c r="N189" s="3"/>
      <c r="O189" s="264"/>
      <c r="P189" s="264"/>
      <c r="Q189" s="264"/>
      <c r="R189" s="264"/>
      <c r="S189" s="264"/>
      <c r="T189" s="264"/>
      <c r="U189" s="264"/>
      <c r="V189" s="264"/>
      <c r="W189" s="264"/>
      <c r="X189" s="264"/>
      <c r="Y189" s="264"/>
      <c r="Z189" s="264"/>
      <c r="AA189" s="264"/>
      <c r="AB189" s="264"/>
      <c r="AH189" s="489"/>
      <c r="AI189" s="489"/>
    </row>
    <row r="190" spans="1:36" s="170" customFormat="1" x14ac:dyDescent="0.25">
      <c r="A190" s="40">
        <v>42636</v>
      </c>
      <c r="B190" s="10">
        <v>302313</v>
      </c>
      <c r="C190" s="11">
        <v>20015</v>
      </c>
      <c r="D190" s="11" t="s">
        <v>37</v>
      </c>
      <c r="E190" s="12">
        <v>0.43039351851851854</v>
      </c>
      <c r="F190" s="13">
        <v>0.43039351851851854</v>
      </c>
      <c r="G190" s="264"/>
      <c r="H190" s="264"/>
      <c r="I190" s="264"/>
      <c r="J190" s="3"/>
      <c r="K190" s="3"/>
      <c r="L190" s="264"/>
      <c r="M190" s="264"/>
      <c r="N190" s="3"/>
      <c r="O190" s="264"/>
      <c r="P190" s="264"/>
      <c r="Q190" s="264"/>
      <c r="R190" s="264"/>
      <c r="S190" s="264"/>
      <c r="T190" s="264"/>
      <c r="U190" s="264"/>
      <c r="V190" s="264"/>
      <c r="W190" s="264"/>
      <c r="X190" s="264"/>
      <c r="Y190" s="264"/>
      <c r="Z190" s="264"/>
      <c r="AA190" s="264"/>
      <c r="AB190" s="264"/>
      <c r="AH190" s="489"/>
      <c r="AI190" s="489"/>
    </row>
    <row r="191" spans="1:36" s="170" customFormat="1" x14ac:dyDescent="0.25">
      <c r="A191" s="40"/>
      <c r="B191" s="14">
        <v>302313</v>
      </c>
      <c r="C191" s="15">
        <v>20025</v>
      </c>
      <c r="D191" s="15" t="s">
        <v>39</v>
      </c>
      <c r="E191" s="16">
        <v>0.4314236111111111</v>
      </c>
      <c r="F191" s="17">
        <v>0.4314351851851852</v>
      </c>
      <c r="G191" s="264"/>
      <c r="H191" s="264"/>
      <c r="I191" s="264"/>
      <c r="J191" s="3"/>
      <c r="K191" s="3"/>
      <c r="L191" s="264"/>
      <c r="M191" s="264"/>
      <c r="N191" s="3"/>
      <c r="O191" s="264"/>
      <c r="P191" s="264"/>
      <c r="Q191" s="264"/>
      <c r="R191" s="264"/>
      <c r="S191" s="264"/>
      <c r="T191" s="264"/>
      <c r="U191" s="264"/>
      <c r="V191" s="264"/>
      <c r="W191" s="264"/>
      <c r="X191" s="264"/>
      <c r="Y191" s="264"/>
      <c r="Z191" s="264"/>
      <c r="AA191" s="264"/>
      <c r="AB191" s="264"/>
      <c r="AH191" s="489"/>
      <c r="AI191" s="489"/>
    </row>
    <row r="192" spans="1:36" s="170" customFormat="1" x14ac:dyDescent="0.25">
      <c r="A192" s="40"/>
      <c r="B192" s="14">
        <v>302313</v>
      </c>
      <c r="C192" s="15">
        <v>20027</v>
      </c>
      <c r="D192" s="15" t="s">
        <v>38</v>
      </c>
      <c r="E192" s="16">
        <v>0.4314351851851852</v>
      </c>
      <c r="F192" s="17">
        <v>0.43145833333333333</v>
      </c>
      <c r="G192" s="264"/>
      <c r="H192" s="264"/>
      <c r="I192" s="264"/>
      <c r="J192" s="3"/>
      <c r="K192" s="3"/>
      <c r="L192" s="264"/>
      <c r="M192" s="264"/>
      <c r="N192" s="3"/>
      <c r="O192" s="264"/>
      <c r="P192" s="264"/>
      <c r="Q192" s="264"/>
      <c r="R192" s="264"/>
      <c r="S192" s="264"/>
      <c r="T192" s="264"/>
      <c r="U192" s="264"/>
      <c r="V192" s="264"/>
      <c r="W192" s="264"/>
      <c r="X192" s="264"/>
      <c r="Y192" s="264"/>
      <c r="Z192" s="264"/>
      <c r="AA192" s="264"/>
      <c r="AB192" s="264"/>
      <c r="AH192" s="489"/>
      <c r="AI192" s="489"/>
    </row>
    <row r="193" spans="1:35" s="170" customFormat="1" x14ac:dyDescent="0.25">
      <c r="A193" s="40"/>
      <c r="B193" s="14">
        <v>302313</v>
      </c>
      <c r="C193" s="15">
        <v>20025</v>
      </c>
      <c r="D193" s="15" t="s">
        <v>39</v>
      </c>
      <c r="E193" s="16">
        <v>0.43145833333333333</v>
      </c>
      <c r="F193" s="17">
        <v>0.43145833333333333</v>
      </c>
      <c r="G193" s="264"/>
      <c r="H193" s="264"/>
      <c r="I193" s="264"/>
      <c r="J193" s="3"/>
      <c r="K193" s="3"/>
      <c r="L193" s="264"/>
      <c r="M193" s="264"/>
      <c r="N193" s="3"/>
      <c r="O193" s="264"/>
      <c r="P193" s="264"/>
      <c r="Q193" s="264"/>
      <c r="R193" s="264"/>
      <c r="S193" s="264"/>
      <c r="T193" s="264"/>
      <c r="U193" s="264"/>
      <c r="V193" s="264"/>
      <c r="W193" s="264"/>
      <c r="X193" s="264"/>
      <c r="Y193" s="264"/>
      <c r="Z193" s="264"/>
      <c r="AA193" s="264"/>
      <c r="AB193" s="264"/>
      <c r="AH193" s="489"/>
      <c r="AI193" s="489"/>
    </row>
    <row r="194" spans="1:35" s="170" customFormat="1" x14ac:dyDescent="0.25">
      <c r="A194" s="40"/>
      <c r="B194" s="14">
        <v>302313</v>
      </c>
      <c r="C194" s="15">
        <v>20027</v>
      </c>
      <c r="D194" s="15" t="s">
        <v>38</v>
      </c>
      <c r="E194" s="16">
        <v>0.43364583333333334</v>
      </c>
      <c r="F194" s="17">
        <v>0.43365740740740738</v>
      </c>
      <c r="G194" s="264"/>
      <c r="H194" s="264"/>
      <c r="I194" s="264"/>
      <c r="J194" s="3"/>
      <c r="K194" s="3"/>
      <c r="L194" s="264"/>
      <c r="M194" s="264"/>
      <c r="N194" s="3"/>
      <c r="O194" s="264"/>
      <c r="P194" s="264"/>
      <c r="Q194" s="264"/>
      <c r="R194" s="264"/>
      <c r="S194" s="264"/>
      <c r="T194" s="264"/>
      <c r="U194" s="264"/>
      <c r="V194" s="264"/>
      <c r="W194" s="264"/>
      <c r="X194" s="264"/>
      <c r="Y194" s="264"/>
      <c r="Z194" s="264"/>
      <c r="AA194" s="264"/>
      <c r="AB194" s="264"/>
      <c r="AH194" s="489"/>
      <c r="AI194" s="489"/>
    </row>
    <row r="195" spans="1:35" s="170" customFormat="1" x14ac:dyDescent="0.25">
      <c r="A195" s="40"/>
      <c r="B195" s="14">
        <v>302313</v>
      </c>
      <c r="C195" s="15">
        <v>20025</v>
      </c>
      <c r="D195" s="15" t="s">
        <v>39</v>
      </c>
      <c r="E195" s="16">
        <v>0.43365740740740738</v>
      </c>
      <c r="F195" s="17">
        <v>0.43365740740740738</v>
      </c>
      <c r="G195" s="264"/>
      <c r="H195" s="264"/>
      <c r="I195" s="264"/>
      <c r="J195" s="3"/>
      <c r="K195" s="3"/>
      <c r="L195" s="264"/>
      <c r="M195" s="264"/>
      <c r="N195" s="3"/>
      <c r="O195" s="264"/>
      <c r="P195" s="264"/>
      <c r="Q195" s="264"/>
      <c r="R195" s="264"/>
      <c r="S195" s="264"/>
      <c r="T195" s="264"/>
      <c r="U195" s="264"/>
      <c r="V195" s="264"/>
      <c r="W195" s="264"/>
      <c r="X195" s="264"/>
      <c r="Y195" s="264"/>
      <c r="Z195" s="264"/>
      <c r="AA195" s="264"/>
      <c r="AB195" s="264"/>
      <c r="AH195" s="489"/>
      <c r="AI195" s="489"/>
    </row>
    <row r="196" spans="1:35" s="170" customFormat="1" x14ac:dyDescent="0.25">
      <c r="A196" s="40"/>
      <c r="B196" s="18">
        <v>302313</v>
      </c>
      <c r="C196" s="19">
        <v>20015</v>
      </c>
      <c r="D196" s="19" t="s">
        <v>37</v>
      </c>
      <c r="E196" s="20">
        <v>0.43438657407407405</v>
      </c>
      <c r="F196" s="21">
        <v>0.43438657407407405</v>
      </c>
      <c r="G196" s="264"/>
      <c r="H196" s="264"/>
      <c r="I196" s="264"/>
      <c r="J196" s="3"/>
      <c r="K196" s="3"/>
      <c r="L196" s="264"/>
      <c r="M196" s="264"/>
      <c r="N196" s="3"/>
      <c r="O196" s="264"/>
      <c r="P196" s="264"/>
      <c r="Q196" s="264"/>
      <c r="R196" s="264"/>
      <c r="S196" s="264"/>
      <c r="T196" s="264"/>
      <c r="U196" s="264"/>
      <c r="V196" s="264"/>
      <c r="W196" s="264"/>
      <c r="X196" s="264"/>
      <c r="Y196" s="264"/>
      <c r="Z196" s="264"/>
      <c r="AA196" s="264"/>
      <c r="AB196" s="264"/>
      <c r="AH196" s="489"/>
      <c r="AI196" s="489"/>
    </row>
    <row r="197" spans="1:35" s="170" customFormat="1" x14ac:dyDescent="0.25">
      <c r="A197" s="40"/>
      <c r="B197" s="175">
        <v>302313</v>
      </c>
      <c r="C197" s="175">
        <v>20014</v>
      </c>
      <c r="D197" s="175" t="s">
        <v>512</v>
      </c>
      <c r="E197" s="176">
        <v>0.43502314814814813</v>
      </c>
      <c r="F197" s="176">
        <v>0.43502314814814813</v>
      </c>
      <c r="G197" s="264"/>
      <c r="H197" s="264"/>
      <c r="I197" s="264"/>
      <c r="J197" s="3"/>
      <c r="K197" s="3"/>
      <c r="L197" s="264"/>
      <c r="M197" s="264"/>
      <c r="N197" s="3"/>
      <c r="O197" s="264"/>
      <c r="P197" s="264"/>
      <c r="Q197" s="264"/>
      <c r="R197" s="264"/>
      <c r="S197" s="264"/>
      <c r="T197" s="264"/>
      <c r="U197" s="264"/>
      <c r="V197" s="264"/>
      <c r="W197" s="264"/>
      <c r="X197" s="264"/>
      <c r="Y197" s="264"/>
      <c r="Z197" s="264"/>
      <c r="AA197" s="264"/>
      <c r="AB197" s="264"/>
      <c r="AH197" s="489"/>
      <c r="AI197" s="489"/>
    </row>
    <row r="198" spans="1:35" s="170" customFormat="1" x14ac:dyDescent="0.25">
      <c r="A198" s="40"/>
      <c r="B198" s="264"/>
      <c r="C198" s="264"/>
      <c r="D198" s="264"/>
      <c r="E198" s="264"/>
      <c r="F198" s="264"/>
      <c r="G198" s="264"/>
      <c r="H198" s="264"/>
      <c r="I198" s="264"/>
      <c r="J198" s="3"/>
      <c r="K198" s="3"/>
      <c r="L198" s="264"/>
      <c r="M198" s="264"/>
      <c r="N198" s="3"/>
      <c r="O198" s="264"/>
      <c r="P198" s="264"/>
      <c r="Q198" s="264"/>
      <c r="R198" s="264"/>
      <c r="S198" s="264"/>
      <c r="T198" s="264"/>
      <c r="U198" s="264"/>
      <c r="V198" s="264"/>
      <c r="W198" s="264"/>
      <c r="X198" s="264"/>
      <c r="Y198" s="264"/>
      <c r="Z198" s="264"/>
      <c r="AA198" s="264"/>
      <c r="AB198" s="264"/>
      <c r="AH198" s="489"/>
      <c r="AI198" s="489"/>
    </row>
    <row r="199" spans="1:35" s="170" customFormat="1" x14ac:dyDescent="0.25">
      <c r="A199" s="40"/>
      <c r="B199" s="264"/>
      <c r="C199" s="264"/>
      <c r="D199" s="264"/>
      <c r="E199" s="264"/>
      <c r="F199" s="264"/>
      <c r="G199" s="264"/>
      <c r="H199" s="264"/>
      <c r="I199" s="264"/>
      <c r="J199" s="3"/>
      <c r="K199" s="3"/>
      <c r="L199" s="264"/>
      <c r="M199" s="264"/>
      <c r="N199" s="3"/>
      <c r="O199" s="264"/>
      <c r="P199" s="264"/>
      <c r="Q199" s="264"/>
      <c r="R199" s="264"/>
      <c r="S199" s="264"/>
      <c r="T199" s="264"/>
      <c r="U199" s="264"/>
      <c r="V199" s="264"/>
      <c r="W199" s="264"/>
      <c r="X199" s="264"/>
      <c r="Y199" s="264"/>
      <c r="Z199" s="264"/>
      <c r="AA199" s="264"/>
      <c r="AB199" s="264"/>
      <c r="AH199" s="489"/>
      <c r="AI199" s="489"/>
    </row>
    <row r="200" spans="1:35" s="170" customFormat="1" x14ac:dyDescent="0.25">
      <c r="A200" s="40">
        <v>42637</v>
      </c>
      <c r="B200" s="26">
        <v>302313</v>
      </c>
      <c r="C200" s="27">
        <v>20015</v>
      </c>
      <c r="D200" s="27" t="s">
        <v>37</v>
      </c>
      <c r="E200" s="28">
        <v>0.69521990740740736</v>
      </c>
      <c r="F200" s="29">
        <v>0.69521990740740736</v>
      </c>
      <c r="G200" s="264"/>
      <c r="H200" s="264"/>
      <c r="I200" s="52">
        <f>(F200-E200)*86400</f>
        <v>0</v>
      </c>
      <c r="J200" s="3">
        <f>L200*J201/L201</f>
        <v>18.288713910755661</v>
      </c>
      <c r="K200" s="3">
        <v>18.288713910755661</v>
      </c>
      <c r="L200" s="264">
        <v>17.420000000000002</v>
      </c>
      <c r="M200" s="52">
        <f>L200/K200*0.0113636*60</f>
        <v>0.64942974000019515</v>
      </c>
      <c r="N200" s="2">
        <f>J200</f>
        <v>18.288713910755661</v>
      </c>
      <c r="O200" s="3">
        <v>18.288713910755661</v>
      </c>
      <c r="P200" s="4">
        <f>O200/60</f>
        <v>0.30481189851259433</v>
      </c>
      <c r="Q200" s="264">
        <f>L200</f>
        <v>17.420000000000002</v>
      </c>
      <c r="R200" s="264">
        <v>17.420000000000002</v>
      </c>
      <c r="S200" s="264">
        <v>1</v>
      </c>
      <c r="T200" s="264"/>
      <c r="U200" s="264"/>
      <c r="V200" s="264"/>
      <c r="W200" s="4">
        <v>0.30481189851259433</v>
      </c>
      <c r="X200" s="264">
        <v>17.420000000000002</v>
      </c>
      <c r="Y200" s="264">
        <v>0.64942974000019515</v>
      </c>
      <c r="Z200" s="264"/>
      <c r="AA200" s="264"/>
      <c r="AB200" s="264"/>
      <c r="AH200" s="489"/>
      <c r="AI200" s="489"/>
    </row>
    <row r="201" spans="1:35" s="170" customFormat="1" x14ac:dyDescent="0.25">
      <c r="A201" s="40"/>
      <c r="B201" s="30">
        <v>302313</v>
      </c>
      <c r="C201" s="31">
        <v>20025</v>
      </c>
      <c r="D201" s="31" t="s">
        <v>39</v>
      </c>
      <c r="E201" s="32">
        <v>0.69593749999999999</v>
      </c>
      <c r="F201" s="33">
        <v>0.69626157407407396</v>
      </c>
      <c r="G201" s="264"/>
      <c r="H201" s="264"/>
      <c r="I201" s="52">
        <f>(F201-E201)*86400</f>
        <v>27.999999999991587</v>
      </c>
      <c r="J201" s="3">
        <f>(E202-E201)*86400</f>
        <v>27.999999999991587</v>
      </c>
      <c r="K201" s="3">
        <v>27.999999999991587</v>
      </c>
      <c r="L201" s="264">
        <v>26.67</v>
      </c>
      <c r="M201" s="264">
        <f>L201/K201*0.0113636*60</f>
        <v>0.64942974000019515</v>
      </c>
      <c r="N201" s="3">
        <f>N200+K201</f>
        <v>46.288713910747248</v>
      </c>
      <c r="O201" s="3">
        <v>46.288713910747248</v>
      </c>
      <c r="P201" s="4">
        <f t="shared" ref="P201:P224" si="0">O201/60</f>
        <v>0.77147856517912083</v>
      </c>
      <c r="Q201" s="52">
        <f>Q200+L201</f>
        <v>44.09</v>
      </c>
      <c r="R201" s="264">
        <v>44.09</v>
      </c>
      <c r="S201" s="264">
        <v>2</v>
      </c>
      <c r="T201" s="264"/>
      <c r="U201" s="264"/>
      <c r="V201" s="264"/>
      <c r="W201" s="4">
        <v>0.77147856517912083</v>
      </c>
      <c r="X201" s="264">
        <v>44.09</v>
      </c>
      <c r="Y201" s="264">
        <v>0.64942974000019515</v>
      </c>
      <c r="Z201" s="264"/>
      <c r="AA201" s="264"/>
      <c r="AB201" s="264"/>
      <c r="AH201" s="489"/>
      <c r="AI201" s="489"/>
    </row>
    <row r="202" spans="1:35" s="170" customFormat="1" x14ac:dyDescent="0.25">
      <c r="A202" s="40"/>
      <c r="B202" s="30">
        <v>302313</v>
      </c>
      <c r="C202" s="31">
        <v>20027</v>
      </c>
      <c r="D202" s="31" t="s">
        <v>38</v>
      </c>
      <c r="E202" s="32">
        <v>0.69626157407407396</v>
      </c>
      <c r="F202" s="33">
        <v>0.69626157407407396</v>
      </c>
      <c r="G202" s="264"/>
      <c r="H202" s="264"/>
      <c r="I202" s="52">
        <f t="shared" ref="I202:I224" si="1">(F202-E202)*86400</f>
        <v>0</v>
      </c>
      <c r="J202" s="3">
        <f t="shared" ref="J202:J223" si="2">(E203-E202)*86400</f>
        <v>66.000000000010317</v>
      </c>
      <c r="K202" s="3">
        <v>66.000000000010317</v>
      </c>
      <c r="L202" s="264">
        <v>13.17</v>
      </c>
      <c r="M202" s="264">
        <f t="shared" ref="M202:M224" si="3">L202/K202*0.0113636*60</f>
        <v>0.13605328363634236</v>
      </c>
      <c r="N202" s="3">
        <f t="shared" ref="N202:N224" si="4">N201+K202</f>
        <v>112.28871391075756</v>
      </c>
      <c r="O202" s="3">
        <v>112.28871391075756</v>
      </c>
      <c r="P202" s="4">
        <f t="shared" si="0"/>
        <v>1.8714785651792927</v>
      </c>
      <c r="Q202" s="52">
        <f t="shared" ref="Q202:Q224" si="5">Q201+L202</f>
        <v>57.260000000000005</v>
      </c>
      <c r="R202" s="264">
        <v>57.260000000000005</v>
      </c>
      <c r="S202" s="264">
        <v>3</v>
      </c>
      <c r="T202" s="264"/>
      <c r="U202" s="264"/>
      <c r="V202" s="264"/>
      <c r="W202" s="4">
        <v>1.8714785651792927</v>
      </c>
      <c r="X202" s="264">
        <v>57.260000000000005</v>
      </c>
      <c r="Y202" s="264">
        <v>0.13605328363634236</v>
      </c>
      <c r="Z202" s="264"/>
      <c r="AA202" s="264"/>
      <c r="AB202" s="264"/>
      <c r="AH202" s="489"/>
      <c r="AI202" s="489"/>
    </row>
    <row r="203" spans="1:35" s="170" customFormat="1" x14ac:dyDescent="0.25">
      <c r="A203" s="40"/>
      <c r="B203" s="30">
        <v>302313</v>
      </c>
      <c r="C203" s="31">
        <v>20037</v>
      </c>
      <c r="D203" s="31" t="s">
        <v>8</v>
      </c>
      <c r="E203" s="32">
        <v>0.69702546296296297</v>
      </c>
      <c r="F203" s="33">
        <v>0.69724537037037038</v>
      </c>
      <c r="G203" s="264"/>
      <c r="H203" s="264"/>
      <c r="I203" s="52">
        <f t="shared" si="1"/>
        <v>18.999999999999773</v>
      </c>
      <c r="J203" s="3">
        <f t="shared" si="2"/>
        <v>18.999999999999773</v>
      </c>
      <c r="K203" s="3">
        <f>SUM(J203:J204)</f>
        <v>44.999999999997442</v>
      </c>
      <c r="L203" s="264">
        <v>23.79</v>
      </c>
      <c r="M203" s="264">
        <f t="shared" si="3"/>
        <v>0.36045339200002047</v>
      </c>
      <c r="N203" s="3">
        <f t="shared" si="4"/>
        <v>157.28871391075501</v>
      </c>
      <c r="O203" s="3">
        <v>157.28871391075501</v>
      </c>
      <c r="P203" s="4">
        <f t="shared" si="0"/>
        <v>2.6214785651792503</v>
      </c>
      <c r="Q203" s="52">
        <f t="shared" si="5"/>
        <v>81.050000000000011</v>
      </c>
      <c r="R203" s="264">
        <v>81.050000000000011</v>
      </c>
      <c r="S203" s="264">
        <v>4</v>
      </c>
      <c r="T203" s="264"/>
      <c r="U203" s="264"/>
      <c r="V203" s="264"/>
      <c r="W203" s="4">
        <v>2.6214785651792503</v>
      </c>
      <c r="X203" s="264">
        <v>81.050000000000011</v>
      </c>
      <c r="Y203" s="264">
        <v>0.36045339200002047</v>
      </c>
      <c r="Z203" s="264"/>
      <c r="AA203" s="264"/>
      <c r="AB203" s="264"/>
      <c r="AH203" s="489"/>
      <c r="AI203" s="489"/>
    </row>
    <row r="204" spans="1:35" s="170" customFormat="1" x14ac:dyDescent="0.25">
      <c r="A204" s="40"/>
      <c r="B204" s="30">
        <v>302313</v>
      </c>
      <c r="C204" s="31">
        <v>20028</v>
      </c>
      <c r="D204" s="31" t="s">
        <v>165</v>
      </c>
      <c r="E204" s="32">
        <v>0.69724537037037038</v>
      </c>
      <c r="F204" s="33">
        <v>0.69754629629629628</v>
      </c>
      <c r="G204" s="264"/>
      <c r="H204" s="264"/>
      <c r="I204" s="177">
        <f t="shared" si="1"/>
        <v>25.999999999997669</v>
      </c>
      <c r="J204" s="178">
        <f t="shared" si="2"/>
        <v>25.999999999997669</v>
      </c>
      <c r="K204" s="178"/>
      <c r="L204" s="177"/>
      <c r="M204" s="264"/>
      <c r="N204" s="3">
        <f t="shared" si="4"/>
        <v>157.28871391075501</v>
      </c>
      <c r="O204" s="3"/>
      <c r="P204" s="4"/>
      <c r="Q204" s="52">
        <f t="shared" si="5"/>
        <v>81.050000000000011</v>
      </c>
      <c r="R204" s="264"/>
      <c r="S204" s="264"/>
      <c r="T204" s="264"/>
      <c r="U204" s="264"/>
      <c r="V204" s="264"/>
      <c r="W204" s="4">
        <v>3.504811898512775</v>
      </c>
      <c r="X204" s="264">
        <v>121.55000000000001</v>
      </c>
      <c r="Y204" s="264">
        <v>0.52101033962252852</v>
      </c>
      <c r="Z204" s="264"/>
      <c r="AA204" s="264"/>
      <c r="AB204" s="264"/>
      <c r="AH204" s="489"/>
      <c r="AI204" s="489"/>
    </row>
    <row r="205" spans="1:35" s="170" customFormat="1" x14ac:dyDescent="0.25">
      <c r="A205" s="40"/>
      <c r="B205" s="30">
        <v>302313</v>
      </c>
      <c r="C205" s="31">
        <v>20035</v>
      </c>
      <c r="D205" s="31" t="s">
        <v>8</v>
      </c>
      <c r="E205" s="32">
        <v>0.69754629629629628</v>
      </c>
      <c r="F205" s="33">
        <v>0.69754629629629628</v>
      </c>
      <c r="G205" s="264"/>
      <c r="H205" s="264"/>
      <c r="I205" s="52">
        <f t="shared" si="1"/>
        <v>0</v>
      </c>
      <c r="J205" s="3">
        <f t="shared" si="2"/>
        <v>41.000000000009607</v>
      </c>
      <c r="K205" s="3">
        <f>SUM(J205:J206)</f>
        <v>53.000000000011482</v>
      </c>
      <c r="L205" s="264">
        <v>40.5</v>
      </c>
      <c r="M205" s="264">
        <f t="shared" si="3"/>
        <v>0.52101033962252852</v>
      </c>
      <c r="N205" s="3">
        <f t="shared" si="4"/>
        <v>210.28871391076649</v>
      </c>
      <c r="O205" s="3">
        <v>210.28871391076649</v>
      </c>
      <c r="P205" s="4">
        <f t="shared" si="0"/>
        <v>3.504811898512775</v>
      </c>
      <c r="Q205" s="52">
        <f t="shared" si="5"/>
        <v>121.55000000000001</v>
      </c>
      <c r="R205" s="264">
        <v>121.55000000000001</v>
      </c>
      <c r="S205" s="264">
        <v>5</v>
      </c>
      <c r="T205" s="264"/>
      <c r="U205" s="264"/>
      <c r="V205" s="264"/>
      <c r="W205" s="4">
        <v>4.1381452318461003</v>
      </c>
      <c r="X205" s="264">
        <v>152.30000000000001</v>
      </c>
      <c r="Y205" s="264">
        <v>0.5517326842105329</v>
      </c>
      <c r="Z205" s="264"/>
      <c r="AA205" s="264"/>
      <c r="AB205" s="264"/>
      <c r="AH205" s="489"/>
      <c r="AI205" s="489"/>
    </row>
    <row r="206" spans="1:35" s="170" customFormat="1" x14ac:dyDescent="0.25">
      <c r="A206" s="40"/>
      <c r="B206" s="30">
        <v>302313</v>
      </c>
      <c r="C206" s="31">
        <v>20029</v>
      </c>
      <c r="D206" s="31" t="s">
        <v>11</v>
      </c>
      <c r="E206" s="32">
        <v>0.69802083333333342</v>
      </c>
      <c r="F206" s="33">
        <v>0.69815972222222233</v>
      </c>
      <c r="G206" s="264"/>
      <c r="H206" s="264"/>
      <c r="I206" s="177">
        <f t="shared" si="1"/>
        <v>12.000000000001876</v>
      </c>
      <c r="J206" s="178">
        <f t="shared" si="2"/>
        <v>12.000000000001876</v>
      </c>
      <c r="K206" s="178"/>
      <c r="L206" s="177"/>
      <c r="M206" s="264"/>
      <c r="N206" s="3">
        <f t="shared" si="4"/>
        <v>210.28871391076649</v>
      </c>
      <c r="O206" s="3">
        <v>210.28871391076649</v>
      </c>
      <c r="P206" s="4"/>
      <c r="Q206" s="52">
        <f t="shared" si="5"/>
        <v>121.55000000000001</v>
      </c>
      <c r="R206" s="264"/>
      <c r="S206" s="264"/>
      <c r="T206" s="264"/>
      <c r="U206" s="264"/>
      <c r="V206" s="264"/>
      <c r="W206" s="4">
        <v>4.9714785651791376</v>
      </c>
      <c r="X206" s="264">
        <v>178.63</v>
      </c>
      <c r="Y206" s="264">
        <v>0.35904430560012751</v>
      </c>
      <c r="Z206" s="264"/>
      <c r="AA206" s="264"/>
      <c r="AB206" s="264"/>
      <c r="AH206" s="489"/>
      <c r="AI206" s="489"/>
    </row>
    <row r="207" spans="1:35" s="170" customFormat="1" x14ac:dyDescent="0.25">
      <c r="A207" s="40"/>
      <c r="B207" s="30">
        <v>302313</v>
      </c>
      <c r="C207" s="31">
        <v>20030</v>
      </c>
      <c r="D207" s="31" t="s">
        <v>6</v>
      </c>
      <c r="E207" s="32">
        <v>0.69815972222222233</v>
      </c>
      <c r="F207" s="33">
        <v>0.69815972222222233</v>
      </c>
      <c r="G207" s="264"/>
      <c r="H207" s="264"/>
      <c r="I207" s="52">
        <f t="shared" si="1"/>
        <v>0</v>
      </c>
      <c r="J207" s="3">
        <f t="shared" si="2"/>
        <v>37.999999999999545</v>
      </c>
      <c r="K207" s="3">
        <v>37.999999999999545</v>
      </c>
      <c r="L207" s="264">
        <v>30.75</v>
      </c>
      <c r="M207" s="264">
        <f t="shared" si="3"/>
        <v>0.5517326842105329</v>
      </c>
      <c r="N207" s="3">
        <f t="shared" si="4"/>
        <v>248.28871391076603</v>
      </c>
      <c r="O207" s="3">
        <v>248.28871391076603</v>
      </c>
      <c r="P207" s="4">
        <f t="shared" si="0"/>
        <v>4.1381452318461003</v>
      </c>
      <c r="Q207" s="52">
        <f t="shared" si="5"/>
        <v>152.30000000000001</v>
      </c>
      <c r="R207" s="264">
        <v>152.30000000000001</v>
      </c>
      <c r="S207" s="264">
        <v>6</v>
      </c>
      <c r="T207" s="264"/>
      <c r="U207" s="264"/>
      <c r="V207" s="264"/>
      <c r="W207" s="4">
        <v>5.6048118985124633</v>
      </c>
      <c r="X207" s="264">
        <v>205.55</v>
      </c>
      <c r="Y207" s="264">
        <v>0.48301280842105843</v>
      </c>
      <c r="Z207" s="264"/>
      <c r="AA207" s="264"/>
      <c r="AB207" s="264"/>
      <c r="AH207" s="489"/>
      <c r="AI207" s="489"/>
    </row>
    <row r="208" spans="1:35" s="170" customFormat="1" x14ac:dyDescent="0.25">
      <c r="A208" s="40"/>
      <c r="B208" s="30">
        <v>302313</v>
      </c>
      <c r="C208" s="31">
        <v>20017</v>
      </c>
      <c r="D208" s="31" t="s">
        <v>5</v>
      </c>
      <c r="E208" s="32">
        <v>0.69859953703703714</v>
      </c>
      <c r="F208" s="33">
        <v>0.69859953703703714</v>
      </c>
      <c r="G208" s="264"/>
      <c r="H208" s="264"/>
      <c r="I208" s="52">
        <f t="shared" si="1"/>
        <v>0</v>
      </c>
      <c r="J208" s="3">
        <f t="shared" si="2"/>
        <v>44.999999999997442</v>
      </c>
      <c r="K208" s="3">
        <f>SUM(J208:J212)</f>
        <v>49.999999999982236</v>
      </c>
      <c r="L208" s="264">
        <v>26.33</v>
      </c>
      <c r="M208" s="264">
        <f t="shared" si="3"/>
        <v>0.35904430560012751</v>
      </c>
      <c r="N208" s="3">
        <f t="shared" si="4"/>
        <v>298.28871391074824</v>
      </c>
      <c r="O208" s="3">
        <v>298.28871391074824</v>
      </c>
      <c r="P208" s="4">
        <f t="shared" si="0"/>
        <v>4.9714785651791376</v>
      </c>
      <c r="Q208" s="52">
        <f t="shared" si="5"/>
        <v>178.63</v>
      </c>
      <c r="R208" s="264">
        <v>178.63</v>
      </c>
      <c r="S208" s="264">
        <v>7</v>
      </c>
      <c r="T208" s="264"/>
      <c r="U208" s="264" t="s">
        <v>545</v>
      </c>
      <c r="V208" s="264" t="s">
        <v>546</v>
      </c>
      <c r="W208" s="4">
        <v>6.8548118985126587</v>
      </c>
      <c r="X208" s="264">
        <v>236.72000000000003</v>
      </c>
      <c r="Y208" s="264">
        <v>0.28336272959995573</v>
      </c>
      <c r="Z208" s="264"/>
      <c r="AA208" s="264"/>
      <c r="AB208" s="264"/>
      <c r="AH208" s="489"/>
      <c r="AI208" s="489"/>
    </row>
    <row r="209" spans="1:36" s="170" customFormat="1" x14ac:dyDescent="0.25">
      <c r="A209" s="40"/>
      <c r="B209" s="30">
        <v>302313</v>
      </c>
      <c r="C209" s="31">
        <v>20021</v>
      </c>
      <c r="D209" s="31" t="s">
        <v>0</v>
      </c>
      <c r="E209" s="32">
        <v>0.69912037037037045</v>
      </c>
      <c r="F209" s="33">
        <v>0.69914351851851853</v>
      </c>
      <c r="G209" s="264"/>
      <c r="H209" s="264"/>
      <c r="I209" s="46">
        <f t="shared" si="1"/>
        <v>1.9999999999939178</v>
      </c>
      <c r="J209" s="49">
        <f t="shared" si="2"/>
        <v>1.9999999999939178</v>
      </c>
      <c r="K209" s="49"/>
      <c r="L209" s="46"/>
      <c r="M209" s="264"/>
      <c r="N209" s="3">
        <f t="shared" si="4"/>
        <v>298.28871391074824</v>
      </c>
      <c r="O209" s="3"/>
      <c r="P209" s="4"/>
      <c r="Q209" s="52">
        <f t="shared" si="5"/>
        <v>178.63</v>
      </c>
      <c r="R209" s="264"/>
      <c r="S209" s="264"/>
      <c r="T209" s="264"/>
      <c r="U209" s="264" t="s">
        <v>547</v>
      </c>
      <c r="V209" s="264" t="s">
        <v>548</v>
      </c>
      <c r="W209" s="4">
        <v>7.9548118985125109</v>
      </c>
      <c r="X209" s="264">
        <v>263.22000000000003</v>
      </c>
      <c r="Y209" s="264">
        <v>0.27375945454549133</v>
      </c>
      <c r="Z209" s="264"/>
      <c r="AA209" s="264"/>
      <c r="AB209" s="264"/>
      <c r="AH209" s="489"/>
      <c r="AI209" s="489"/>
    </row>
    <row r="210" spans="1:36" s="170" customFormat="1" x14ac:dyDescent="0.25">
      <c r="A210" s="40"/>
      <c r="B210" s="30">
        <v>302313</v>
      </c>
      <c r="C210" s="31">
        <v>20021</v>
      </c>
      <c r="D210" s="31" t="s">
        <v>0</v>
      </c>
      <c r="E210" s="32">
        <v>0.69914351851851853</v>
      </c>
      <c r="F210" s="33">
        <v>0.69915509259259256</v>
      </c>
      <c r="G210" s="264"/>
      <c r="H210" s="264"/>
      <c r="I210" s="46">
        <f t="shared" si="1"/>
        <v>0.99999999999695888</v>
      </c>
      <c r="J210" s="49">
        <f t="shared" si="2"/>
        <v>0</v>
      </c>
      <c r="K210" s="49"/>
      <c r="L210" s="46"/>
      <c r="M210" s="264"/>
      <c r="N210" s="3">
        <f t="shared" si="4"/>
        <v>298.28871391074824</v>
      </c>
      <c r="O210" s="3"/>
      <c r="P210" s="4"/>
      <c r="Q210" s="52">
        <f t="shared" si="5"/>
        <v>178.63</v>
      </c>
      <c r="R210" s="264"/>
      <c r="S210" s="264"/>
      <c r="T210" s="264"/>
      <c r="U210" s="264"/>
      <c r="V210" s="264"/>
      <c r="W210" s="4">
        <v>8.4114156720973554</v>
      </c>
      <c r="X210" s="264">
        <v>274.22000000000003</v>
      </c>
      <c r="Y210" s="264">
        <v>0.27375945454549133</v>
      </c>
      <c r="Z210" s="264"/>
      <c r="AA210" s="264"/>
      <c r="AB210" s="483">
        <v>302313</v>
      </c>
      <c r="AC210" s="483">
        <v>20014</v>
      </c>
      <c r="AD210" s="485">
        <v>42637</v>
      </c>
      <c r="AE210" s="483">
        <v>1</v>
      </c>
      <c r="AF210" s="483">
        <v>274.22000000000003</v>
      </c>
      <c r="AG210" s="381">
        <v>0.69521990740740736</v>
      </c>
      <c r="AH210" s="489" t="s">
        <v>841</v>
      </c>
      <c r="AI210" s="489">
        <v>0.52633399999999997</v>
      </c>
      <c r="AJ210" s="381">
        <v>0.70124999999999993</v>
      </c>
    </row>
    <row r="211" spans="1:36" s="170" customFormat="1" x14ac:dyDescent="0.25">
      <c r="A211" s="40"/>
      <c r="B211" s="30">
        <v>302313</v>
      </c>
      <c r="C211" s="31">
        <v>20017</v>
      </c>
      <c r="D211" s="31" t="s">
        <v>5</v>
      </c>
      <c r="E211" s="32">
        <v>0.69914351851851853</v>
      </c>
      <c r="F211" s="33">
        <v>0.69914351851851853</v>
      </c>
      <c r="G211" s="264"/>
      <c r="H211" s="264"/>
      <c r="I211" s="46">
        <f t="shared" si="1"/>
        <v>0</v>
      </c>
      <c r="J211" s="49">
        <f t="shared" si="2"/>
        <v>0.99999999999695888</v>
      </c>
      <c r="K211" s="49"/>
      <c r="L211" s="46"/>
      <c r="M211" s="264"/>
      <c r="N211" s="3">
        <f t="shared" si="4"/>
        <v>298.28871391074824</v>
      </c>
      <c r="O211" s="3"/>
      <c r="P211" s="4"/>
      <c r="Q211" s="52">
        <f t="shared" si="5"/>
        <v>178.63</v>
      </c>
      <c r="R211" s="264"/>
      <c r="S211" s="264"/>
      <c r="T211" s="264"/>
      <c r="U211" s="264"/>
      <c r="V211" s="264"/>
      <c r="W211" s="264"/>
      <c r="X211" s="264"/>
      <c r="Y211" s="264"/>
      <c r="Z211" s="264"/>
      <c r="AA211" s="264"/>
      <c r="AB211" s="264"/>
      <c r="AH211" s="489"/>
      <c r="AI211" s="489"/>
    </row>
    <row r="212" spans="1:36" s="170" customFormat="1" x14ac:dyDescent="0.25">
      <c r="A212" s="40"/>
      <c r="B212" s="30">
        <v>302313</v>
      </c>
      <c r="C212" s="31">
        <v>20017</v>
      </c>
      <c r="D212" s="31" t="s">
        <v>5</v>
      </c>
      <c r="E212" s="32">
        <v>0.69915509259259256</v>
      </c>
      <c r="F212" s="33">
        <v>0.69917824074074064</v>
      </c>
      <c r="G212" s="264"/>
      <c r="H212" s="264"/>
      <c r="I212" s="46">
        <f t="shared" si="1"/>
        <v>1.9999999999939178</v>
      </c>
      <c r="J212" s="49">
        <f t="shared" si="2"/>
        <v>1.9999999999939178</v>
      </c>
      <c r="K212" s="49"/>
      <c r="L212" s="46"/>
      <c r="M212" s="264"/>
      <c r="N212" s="3">
        <f t="shared" si="4"/>
        <v>298.28871391074824</v>
      </c>
      <c r="O212" s="3"/>
      <c r="P212" s="4"/>
      <c r="Q212" s="52">
        <f t="shared" si="5"/>
        <v>178.63</v>
      </c>
      <c r="R212" s="264"/>
      <c r="S212" s="264"/>
      <c r="T212" s="264"/>
      <c r="U212" s="264"/>
      <c r="V212" s="264"/>
      <c r="W212" s="264"/>
      <c r="X212" s="264"/>
      <c r="Y212" s="264"/>
      <c r="Z212" s="264"/>
      <c r="AA212" s="264"/>
      <c r="AB212" s="264"/>
      <c r="AH212" s="489"/>
      <c r="AI212" s="489"/>
    </row>
    <row r="213" spans="1:36" s="170" customFormat="1" x14ac:dyDescent="0.25">
      <c r="A213" s="40"/>
      <c r="B213" s="30">
        <v>302313</v>
      </c>
      <c r="C213" s="31">
        <v>20021</v>
      </c>
      <c r="D213" s="31" t="s">
        <v>0</v>
      </c>
      <c r="E213" s="32">
        <v>0.69917824074074064</v>
      </c>
      <c r="F213" s="33">
        <v>0.6995717592592593</v>
      </c>
      <c r="G213" s="264"/>
      <c r="H213" s="264"/>
      <c r="I213" s="52">
        <f t="shared" si="1"/>
        <v>34.00000000001171</v>
      </c>
      <c r="J213" s="3">
        <f t="shared" si="2"/>
        <v>34.00000000001171</v>
      </c>
      <c r="K213" s="3">
        <f>SUM(J213:J215)</f>
        <v>37.999999999999545</v>
      </c>
      <c r="L213" s="264">
        <v>26.92</v>
      </c>
      <c r="M213" s="264">
        <f t="shared" si="3"/>
        <v>0.48301280842105843</v>
      </c>
      <c r="N213" s="3">
        <f t="shared" si="4"/>
        <v>336.28871391074779</v>
      </c>
      <c r="O213" s="3">
        <v>336.28871391074779</v>
      </c>
      <c r="P213" s="4">
        <f t="shared" si="0"/>
        <v>5.6048118985124633</v>
      </c>
      <c r="Q213" s="52">
        <f t="shared" si="5"/>
        <v>205.55</v>
      </c>
      <c r="R213" s="264">
        <v>205.55</v>
      </c>
      <c r="S213" s="264">
        <v>8</v>
      </c>
      <c r="T213" s="264"/>
      <c r="U213" s="264"/>
      <c r="V213" s="264"/>
      <c r="W213" s="264"/>
      <c r="X213" s="264"/>
      <c r="Y213" s="264"/>
      <c r="Z213" s="264"/>
      <c r="AA213" s="264"/>
      <c r="AB213" s="264"/>
      <c r="AH213" s="489"/>
      <c r="AI213" s="489"/>
    </row>
    <row r="214" spans="1:36" s="170" customFormat="1" x14ac:dyDescent="0.25">
      <c r="A214" s="40"/>
      <c r="B214" s="30">
        <v>302313</v>
      </c>
      <c r="C214" s="31">
        <v>20010</v>
      </c>
      <c r="D214" s="31" t="s">
        <v>1</v>
      </c>
      <c r="E214" s="32">
        <v>0.6995717592592593</v>
      </c>
      <c r="F214" s="33">
        <v>0.69960648148148152</v>
      </c>
      <c r="G214" s="264"/>
      <c r="H214" s="264"/>
      <c r="I214" s="46">
        <f t="shared" si="1"/>
        <v>3.000000000000469</v>
      </c>
      <c r="J214" s="49">
        <f t="shared" si="2"/>
        <v>3.000000000000469</v>
      </c>
      <c r="K214" s="49"/>
      <c r="L214" s="46"/>
      <c r="M214" s="264"/>
      <c r="N214" s="3">
        <f t="shared" si="4"/>
        <v>336.28871391074779</v>
      </c>
      <c r="O214" s="3"/>
      <c r="P214" s="4"/>
      <c r="Q214" s="52">
        <f t="shared" si="5"/>
        <v>205.55</v>
      </c>
      <c r="R214" s="264"/>
      <c r="S214" s="264"/>
      <c r="T214" s="264"/>
      <c r="U214" s="264">
        <v>7</v>
      </c>
      <c r="V214" s="264" t="s">
        <v>549</v>
      </c>
      <c r="W214" s="264"/>
      <c r="X214" s="264"/>
      <c r="Y214" s="264"/>
      <c r="Z214" s="264"/>
      <c r="AA214" s="264"/>
      <c r="AB214" s="264"/>
      <c r="AH214" s="489"/>
      <c r="AI214" s="489"/>
    </row>
    <row r="215" spans="1:36" s="170" customFormat="1" x14ac:dyDescent="0.25">
      <c r="A215" s="40"/>
      <c r="B215" s="30">
        <v>302313</v>
      </c>
      <c r="C215" s="31">
        <v>20021</v>
      </c>
      <c r="D215" s="31" t="s">
        <v>0</v>
      </c>
      <c r="E215" s="32">
        <v>0.69960648148148152</v>
      </c>
      <c r="F215" s="33">
        <v>0.69961805555555545</v>
      </c>
      <c r="G215" s="264"/>
      <c r="H215" s="264"/>
      <c r="I215" s="46">
        <f t="shared" si="1"/>
        <v>0.99999999998736655</v>
      </c>
      <c r="J215" s="49">
        <f t="shared" si="2"/>
        <v>0.99999999998736655</v>
      </c>
      <c r="K215" s="49"/>
      <c r="L215" s="46"/>
      <c r="M215" s="264"/>
      <c r="N215" s="3">
        <f t="shared" si="4"/>
        <v>336.28871391074779</v>
      </c>
      <c r="O215" s="3"/>
      <c r="P215" s="4"/>
      <c r="Q215" s="52">
        <f t="shared" si="5"/>
        <v>205.55</v>
      </c>
      <c r="R215" s="264"/>
      <c r="S215" s="264"/>
      <c r="T215" s="264"/>
      <c r="U215" s="264"/>
      <c r="V215" s="264"/>
      <c r="W215" s="264"/>
      <c r="X215" s="264"/>
      <c r="Y215" s="264"/>
      <c r="Z215" s="264"/>
      <c r="AA215" s="264"/>
      <c r="AB215" s="264"/>
      <c r="AH215" s="489"/>
      <c r="AI215" s="489"/>
    </row>
    <row r="216" spans="1:36" s="170" customFormat="1" x14ac:dyDescent="0.25">
      <c r="A216" s="40"/>
      <c r="B216" s="30">
        <v>302313</v>
      </c>
      <c r="C216" s="31">
        <v>20010</v>
      </c>
      <c r="D216" s="31" t="s">
        <v>1</v>
      </c>
      <c r="E216" s="32">
        <v>0.69961805555555545</v>
      </c>
      <c r="F216" s="33">
        <v>0.69961805555555545</v>
      </c>
      <c r="G216" s="264"/>
      <c r="H216" s="264"/>
      <c r="I216" s="52">
        <f t="shared" si="1"/>
        <v>0</v>
      </c>
      <c r="J216" s="3">
        <f t="shared" si="2"/>
        <v>72.000000000011255</v>
      </c>
      <c r="K216" s="3">
        <f>SUM(J216:J217)</f>
        <v>75.000000000011724</v>
      </c>
      <c r="L216" s="264">
        <v>31.17</v>
      </c>
      <c r="M216" s="264">
        <f t="shared" si="3"/>
        <v>0.28336272959995573</v>
      </c>
      <c r="N216" s="3">
        <f t="shared" si="4"/>
        <v>411.2887139107595</v>
      </c>
      <c r="O216" s="3">
        <v>411.2887139107595</v>
      </c>
      <c r="P216" s="4">
        <f t="shared" si="0"/>
        <v>6.8548118985126587</v>
      </c>
      <c r="Q216" s="52">
        <f t="shared" si="5"/>
        <v>236.72000000000003</v>
      </c>
      <c r="R216" s="264">
        <v>236.72000000000003</v>
      </c>
      <c r="S216" s="264">
        <v>9</v>
      </c>
      <c r="T216" s="264"/>
      <c r="U216" s="264"/>
      <c r="V216" s="264"/>
      <c r="W216" s="264"/>
      <c r="X216" s="264"/>
      <c r="Y216" s="264"/>
      <c r="Z216" s="264"/>
      <c r="AA216" s="264"/>
      <c r="AB216" s="264"/>
      <c r="AH216" s="489"/>
      <c r="AI216" s="489"/>
    </row>
    <row r="217" spans="1:36" s="170" customFormat="1" x14ac:dyDescent="0.25">
      <c r="A217" s="40"/>
      <c r="B217" s="30">
        <v>302313</v>
      </c>
      <c r="C217" s="31">
        <v>20011</v>
      </c>
      <c r="D217" s="31" t="s">
        <v>40</v>
      </c>
      <c r="E217" s="32">
        <v>0.70045138888888892</v>
      </c>
      <c r="F217" s="33">
        <v>0.70048611111111114</v>
      </c>
      <c r="G217" s="264"/>
      <c r="H217" s="264"/>
      <c r="I217" s="177">
        <f t="shared" si="1"/>
        <v>3.000000000000469</v>
      </c>
      <c r="J217" s="178">
        <f t="shared" si="2"/>
        <v>3.000000000000469</v>
      </c>
      <c r="K217" s="178"/>
      <c r="L217" s="177"/>
      <c r="M217" s="264"/>
      <c r="N217" s="3">
        <f t="shared" si="4"/>
        <v>411.2887139107595</v>
      </c>
      <c r="O217" s="3">
        <v>411.2887139107595</v>
      </c>
      <c r="P217" s="4"/>
      <c r="Q217" s="52">
        <f t="shared" si="5"/>
        <v>236.72000000000003</v>
      </c>
      <c r="R217" s="264"/>
      <c r="S217" s="264"/>
      <c r="T217" s="264"/>
      <c r="U217" s="264"/>
      <c r="V217" s="264"/>
      <c r="W217" s="264"/>
      <c r="X217" s="264"/>
      <c r="Y217" s="264"/>
      <c r="Z217" s="264"/>
      <c r="AA217" s="264"/>
      <c r="AB217" s="264"/>
      <c r="AH217" s="489"/>
      <c r="AI217" s="489"/>
    </row>
    <row r="218" spans="1:36" s="170" customFormat="1" x14ac:dyDescent="0.25">
      <c r="A218" s="40"/>
      <c r="B218" s="30">
        <v>302313</v>
      </c>
      <c r="C218" s="31">
        <v>20004</v>
      </c>
      <c r="D218" s="31" t="s">
        <v>2</v>
      </c>
      <c r="E218" s="32">
        <v>0.70048611111111114</v>
      </c>
      <c r="F218" s="33">
        <v>0.70048611111111114</v>
      </c>
      <c r="G218" s="264"/>
      <c r="H218" s="264"/>
      <c r="I218" s="52">
        <f t="shared" si="1"/>
        <v>0</v>
      </c>
      <c r="J218" s="3">
        <f t="shared" si="2"/>
        <v>1.0000000000065512</v>
      </c>
      <c r="K218" s="3">
        <f>SUM(J218:J223)</f>
        <v>65.999999999991132</v>
      </c>
      <c r="L218" s="264">
        <v>26.5</v>
      </c>
      <c r="M218" s="264">
        <f t="shared" si="3"/>
        <v>0.27375945454549133</v>
      </c>
      <c r="N218" s="3">
        <f t="shared" si="4"/>
        <v>477.28871391075063</v>
      </c>
      <c r="O218" s="3">
        <v>477.28871391075063</v>
      </c>
      <c r="P218" s="4">
        <f t="shared" si="0"/>
        <v>7.9548118985125109</v>
      </c>
      <c r="Q218" s="52">
        <f t="shared" si="5"/>
        <v>263.22000000000003</v>
      </c>
      <c r="R218" s="264">
        <v>263.22000000000003</v>
      </c>
      <c r="S218" s="264">
        <v>10</v>
      </c>
      <c r="T218" s="264"/>
      <c r="U218" s="264" t="s">
        <v>550</v>
      </c>
      <c r="V218" s="264">
        <v>4</v>
      </c>
      <c r="W218" s="264"/>
      <c r="X218" s="264"/>
      <c r="Y218" s="264"/>
      <c r="Z218" s="264"/>
      <c r="AA218" s="264"/>
      <c r="AB218" s="264"/>
      <c r="AH218" s="489"/>
      <c r="AI218" s="489"/>
    </row>
    <row r="219" spans="1:36" s="170" customFormat="1" x14ac:dyDescent="0.25">
      <c r="A219" s="40"/>
      <c r="B219" s="30">
        <v>302313</v>
      </c>
      <c r="C219" s="31">
        <v>20011</v>
      </c>
      <c r="D219" s="31" t="s">
        <v>40</v>
      </c>
      <c r="E219" s="32">
        <v>0.70049768518518529</v>
      </c>
      <c r="F219" s="33">
        <v>0.70053240740740741</v>
      </c>
      <c r="G219" s="264"/>
      <c r="H219" s="264"/>
      <c r="I219" s="177">
        <f t="shared" si="1"/>
        <v>2.9999999999908766</v>
      </c>
      <c r="J219" s="178">
        <f t="shared" si="2"/>
        <v>2.9999999999908766</v>
      </c>
      <c r="K219" s="178"/>
      <c r="L219" s="177"/>
      <c r="M219" s="264"/>
      <c r="N219" s="3">
        <f t="shared" si="4"/>
        <v>477.28871391075063</v>
      </c>
      <c r="O219" s="3"/>
      <c r="P219" s="4"/>
      <c r="Q219" s="52">
        <f t="shared" si="5"/>
        <v>263.22000000000003</v>
      </c>
      <c r="R219" s="264"/>
      <c r="S219" s="264"/>
      <c r="T219" s="264"/>
      <c r="U219" s="264"/>
      <c r="V219" s="264"/>
      <c r="W219" s="4"/>
      <c r="X219" s="264"/>
      <c r="Y219" s="264"/>
      <c r="Z219" s="264"/>
      <c r="AA219" s="264"/>
      <c r="AB219" s="264"/>
      <c r="AH219" s="489"/>
      <c r="AI219" s="489"/>
    </row>
    <row r="220" spans="1:36" s="170" customFormat="1" x14ac:dyDescent="0.25">
      <c r="A220" s="40"/>
      <c r="B220" s="30">
        <v>302313</v>
      </c>
      <c r="C220" s="31">
        <v>20004</v>
      </c>
      <c r="D220" s="31" t="s">
        <v>2</v>
      </c>
      <c r="E220" s="32">
        <v>0.70053240740740741</v>
      </c>
      <c r="F220" s="33">
        <v>0.70062500000000005</v>
      </c>
      <c r="G220" s="264"/>
      <c r="H220" s="264"/>
      <c r="I220" s="46">
        <f t="shared" si="1"/>
        <v>8.000000000004448</v>
      </c>
      <c r="J220" s="49">
        <f t="shared" si="2"/>
        <v>8.000000000004448</v>
      </c>
      <c r="K220" s="49"/>
      <c r="L220" s="46"/>
      <c r="M220" s="264"/>
      <c r="N220" s="3">
        <f t="shared" si="4"/>
        <v>477.28871391075063</v>
      </c>
      <c r="O220" s="3"/>
      <c r="P220" s="4"/>
      <c r="Q220" s="52">
        <f t="shared" si="5"/>
        <v>263.22000000000003</v>
      </c>
      <c r="R220" s="264"/>
      <c r="S220" s="264"/>
      <c r="T220" s="264"/>
      <c r="U220" s="264"/>
      <c r="V220" s="264"/>
      <c r="W220" s="4"/>
      <c r="X220" s="264"/>
      <c r="Y220" s="264"/>
      <c r="Z220" s="264"/>
      <c r="AA220" s="264"/>
      <c r="AB220" s="264"/>
      <c r="AH220" s="489"/>
      <c r="AI220" s="489"/>
    </row>
    <row r="221" spans="1:36" s="170" customFormat="1" x14ac:dyDescent="0.25">
      <c r="A221" s="40"/>
      <c r="B221" s="30">
        <v>302313</v>
      </c>
      <c r="C221" s="31">
        <v>20004</v>
      </c>
      <c r="D221" s="31" t="s">
        <v>2</v>
      </c>
      <c r="E221" s="32">
        <v>0.70062500000000005</v>
      </c>
      <c r="F221" s="33">
        <v>0.7009375000000001</v>
      </c>
      <c r="G221" s="264"/>
      <c r="H221" s="264"/>
      <c r="I221" s="46">
        <f t="shared" si="1"/>
        <v>27.000000000004221</v>
      </c>
      <c r="J221" s="49">
        <f t="shared" si="2"/>
        <v>0</v>
      </c>
      <c r="K221" s="49"/>
      <c r="L221" s="46"/>
      <c r="M221" s="264"/>
      <c r="N221" s="3">
        <f t="shared" si="4"/>
        <v>477.28871391075063</v>
      </c>
      <c r="O221" s="3"/>
      <c r="P221" s="4"/>
      <c r="Q221" s="52">
        <f t="shared" si="5"/>
        <v>263.22000000000003</v>
      </c>
      <c r="R221" s="264"/>
      <c r="S221" s="264"/>
      <c r="T221" s="264"/>
      <c r="U221" s="264"/>
      <c r="V221" s="264"/>
      <c r="W221" s="4"/>
      <c r="X221" s="264"/>
      <c r="Y221" s="264"/>
      <c r="Z221" s="264"/>
      <c r="AA221" s="264"/>
      <c r="AB221" s="264"/>
      <c r="AH221" s="489"/>
      <c r="AI221" s="489"/>
    </row>
    <row r="222" spans="1:36" s="170" customFormat="1" x14ac:dyDescent="0.25">
      <c r="A222" s="40"/>
      <c r="B222" s="30">
        <v>302313</v>
      </c>
      <c r="C222" s="31">
        <v>20011</v>
      </c>
      <c r="D222" s="31" t="s">
        <v>40</v>
      </c>
      <c r="E222" s="32">
        <v>0.70062500000000005</v>
      </c>
      <c r="F222" s="33">
        <v>0.70062500000000005</v>
      </c>
      <c r="G222" s="264"/>
      <c r="H222" s="264"/>
      <c r="I222" s="177">
        <f t="shared" si="1"/>
        <v>0</v>
      </c>
      <c r="J222" s="178">
        <f t="shared" si="2"/>
        <v>27.000000000004221</v>
      </c>
      <c r="K222" s="178"/>
      <c r="L222" s="177"/>
      <c r="M222" s="264"/>
      <c r="N222" s="3">
        <f t="shared" si="4"/>
        <v>477.28871391075063</v>
      </c>
      <c r="O222" s="3"/>
      <c r="P222" s="4"/>
      <c r="Q222" s="52">
        <f t="shared" si="5"/>
        <v>263.22000000000003</v>
      </c>
      <c r="R222" s="264"/>
      <c r="S222" s="264"/>
      <c r="T222" s="264"/>
      <c r="U222" s="264"/>
      <c r="V222" s="264"/>
      <c r="W222" s="4"/>
      <c r="X222" s="264"/>
      <c r="Y222" s="264"/>
      <c r="Z222" s="264"/>
      <c r="AA222" s="264"/>
      <c r="AB222" s="264"/>
      <c r="AH222" s="489"/>
      <c r="AI222" s="489"/>
    </row>
    <row r="223" spans="1:36" s="170" customFormat="1" x14ac:dyDescent="0.25">
      <c r="A223" s="40"/>
      <c r="B223" s="30">
        <v>302313</v>
      </c>
      <c r="C223" s="31">
        <v>20011</v>
      </c>
      <c r="D223" s="31" t="s">
        <v>40</v>
      </c>
      <c r="E223" s="32">
        <v>0.7009375000000001</v>
      </c>
      <c r="F223" s="33">
        <v>0.7009375000000001</v>
      </c>
      <c r="G223" s="264"/>
      <c r="H223" s="264"/>
      <c r="I223" s="177">
        <f t="shared" si="1"/>
        <v>0</v>
      </c>
      <c r="J223" s="178">
        <f t="shared" si="2"/>
        <v>26.999999999985036</v>
      </c>
      <c r="K223" s="178"/>
      <c r="L223" s="177"/>
      <c r="M223" s="264"/>
      <c r="N223" s="3">
        <f t="shared" si="4"/>
        <v>477.28871391075063</v>
      </c>
      <c r="O223" s="3"/>
      <c r="P223" s="4"/>
      <c r="Q223" s="52">
        <f t="shared" si="5"/>
        <v>263.22000000000003</v>
      </c>
      <c r="R223" s="264"/>
      <c r="S223" s="264"/>
      <c r="T223" s="264"/>
      <c r="U223" s="264"/>
      <c r="V223" s="264"/>
      <c r="W223" s="4"/>
      <c r="X223" s="264"/>
      <c r="Y223" s="264"/>
      <c r="Z223" s="264"/>
      <c r="AA223" s="264"/>
      <c r="AB223" s="264"/>
      <c r="AH223" s="489"/>
      <c r="AI223" s="489"/>
    </row>
    <row r="224" spans="1:36" s="170" customFormat="1" x14ac:dyDescent="0.25">
      <c r="A224" s="40"/>
      <c r="B224" s="34">
        <v>302313</v>
      </c>
      <c r="C224" s="35">
        <v>20013</v>
      </c>
      <c r="D224" s="35" t="s">
        <v>36</v>
      </c>
      <c r="E224" s="36">
        <v>0.70124999999999993</v>
      </c>
      <c r="F224" s="37">
        <v>0.70124999999999993</v>
      </c>
      <c r="G224" s="264"/>
      <c r="H224" s="264"/>
      <c r="I224" s="52">
        <f t="shared" si="1"/>
        <v>0</v>
      </c>
      <c r="J224" s="264">
        <f>L224*K218/L218</f>
        <v>27.396226415090659</v>
      </c>
      <c r="K224" s="3">
        <v>27.396226415090659</v>
      </c>
      <c r="L224" s="264">
        <v>11</v>
      </c>
      <c r="M224" s="264">
        <f t="shared" si="3"/>
        <v>0.27375945454549133</v>
      </c>
      <c r="N224" s="3">
        <f t="shared" si="4"/>
        <v>504.6849403258413</v>
      </c>
      <c r="O224" s="3">
        <v>504.6849403258413</v>
      </c>
      <c r="P224" s="4">
        <f t="shared" si="0"/>
        <v>8.4114156720973554</v>
      </c>
      <c r="Q224" s="52">
        <f t="shared" si="5"/>
        <v>274.22000000000003</v>
      </c>
      <c r="R224" s="264">
        <v>274.22000000000003</v>
      </c>
      <c r="S224" s="264"/>
      <c r="T224" s="264"/>
      <c r="U224" s="264"/>
      <c r="V224" s="264"/>
      <c r="W224" s="264"/>
      <c r="X224" s="264"/>
      <c r="Y224" s="264"/>
      <c r="Z224" s="264"/>
      <c r="AA224" s="264"/>
      <c r="AB224" s="264"/>
      <c r="AH224" s="489"/>
      <c r="AI224" s="489"/>
    </row>
    <row r="225" spans="1:35" s="170" customFormat="1" x14ac:dyDescent="0.25">
      <c r="A225" s="40"/>
      <c r="B225" s="175">
        <v>302313</v>
      </c>
      <c r="C225" s="175">
        <v>20014</v>
      </c>
      <c r="D225" s="175" t="s">
        <v>512</v>
      </c>
      <c r="E225" s="176">
        <v>0.70226851851851846</v>
      </c>
      <c r="F225" s="176">
        <v>0.70226851851851846</v>
      </c>
      <c r="G225" s="264"/>
      <c r="H225" s="264"/>
      <c r="I225" s="264"/>
      <c r="J225" s="3"/>
      <c r="K225" s="3"/>
      <c r="L225" s="264"/>
      <c r="M225" s="264">
        <f>AVERAGE(M201:M218)</f>
        <v>0.40198430418180586</v>
      </c>
      <c r="N225" s="3"/>
      <c r="O225" s="264"/>
      <c r="P225" s="264"/>
      <c r="Q225" s="264"/>
      <c r="R225" s="264"/>
      <c r="S225" s="264"/>
      <c r="T225" s="264"/>
      <c r="U225" s="264"/>
      <c r="V225" s="264"/>
      <c r="W225" s="264"/>
      <c r="X225" s="264"/>
      <c r="Y225" s="264"/>
      <c r="Z225" s="264"/>
      <c r="AA225" s="264"/>
      <c r="AB225" s="264"/>
      <c r="AH225" s="489"/>
      <c r="AI225" s="489"/>
    </row>
    <row r="226" spans="1:35" s="170" customFormat="1" x14ac:dyDescent="0.25">
      <c r="A226" s="40"/>
      <c r="B226" s="264"/>
      <c r="C226" s="264"/>
      <c r="D226" s="264"/>
      <c r="E226" s="264"/>
      <c r="F226" s="264"/>
      <c r="G226" s="264"/>
      <c r="H226" s="264"/>
      <c r="I226" s="264"/>
      <c r="J226" s="3"/>
      <c r="K226" s="3"/>
      <c r="L226" s="264"/>
      <c r="M226" s="264"/>
      <c r="N226" s="3"/>
      <c r="O226" s="264"/>
      <c r="P226" s="264"/>
      <c r="Q226" s="264"/>
      <c r="R226" s="264"/>
      <c r="S226" s="264"/>
      <c r="T226" s="264"/>
      <c r="U226" s="264"/>
      <c r="V226" s="264"/>
      <c r="W226" s="264"/>
      <c r="X226" s="264"/>
      <c r="Y226" s="264"/>
      <c r="Z226" s="264"/>
      <c r="AA226" s="264"/>
      <c r="AB226" s="264"/>
      <c r="AH226" s="489"/>
      <c r="AI226" s="489"/>
    </row>
    <row r="227" spans="1:35" s="170" customFormat="1" x14ac:dyDescent="0.25">
      <c r="A227" s="40"/>
      <c r="B227" s="264"/>
      <c r="C227" s="264"/>
      <c r="D227" s="264"/>
      <c r="E227" s="264"/>
      <c r="F227" s="264"/>
      <c r="G227" s="264"/>
      <c r="H227" s="264"/>
      <c r="I227" s="264"/>
      <c r="J227" s="3"/>
      <c r="K227" s="3"/>
      <c r="L227" s="264"/>
      <c r="M227" s="264"/>
      <c r="N227" s="3"/>
      <c r="O227" s="264"/>
      <c r="P227" s="264"/>
      <c r="Q227" s="264"/>
      <c r="R227" s="264"/>
      <c r="S227" s="264"/>
      <c r="T227" s="264"/>
      <c r="U227" s="264"/>
      <c r="V227" s="264"/>
      <c r="W227" s="264"/>
      <c r="X227" s="264"/>
      <c r="Y227" s="264"/>
      <c r="Z227" s="264"/>
      <c r="AA227" s="264"/>
      <c r="AB227" s="264"/>
      <c r="AH227" s="489"/>
      <c r="AI227" s="489"/>
    </row>
    <row r="228" spans="1:35" s="170" customFormat="1" x14ac:dyDescent="0.25">
      <c r="A228" s="40">
        <v>42638</v>
      </c>
      <c r="B228" s="26">
        <v>302313</v>
      </c>
      <c r="C228" s="27">
        <v>20015</v>
      </c>
      <c r="D228" s="27" t="s">
        <v>37</v>
      </c>
      <c r="E228" s="28">
        <v>0.66646990740740741</v>
      </c>
      <c r="F228" s="29">
        <v>0.66646990740740741</v>
      </c>
      <c r="G228" s="264"/>
      <c r="H228" s="264"/>
      <c r="I228" s="52">
        <f>(F228-E228)*86400</f>
        <v>0</v>
      </c>
      <c r="J228" s="3">
        <f>L228*J229/L229</f>
        <v>9.7975253093378658</v>
      </c>
      <c r="K228" s="3">
        <v>9.7975253093378658</v>
      </c>
      <c r="L228" s="264">
        <v>17.420000000000002</v>
      </c>
      <c r="M228" s="52">
        <f>L228/K228*0.0113636*60</f>
        <v>1.2122688479998105</v>
      </c>
      <c r="N228" s="2">
        <f>J228</f>
        <v>9.7975253093378658</v>
      </c>
      <c r="O228" s="3">
        <v>9.7975253093378658</v>
      </c>
      <c r="P228" s="4">
        <f t="shared" ref="P228:P252" si="6">O228/60</f>
        <v>0.16329208848896443</v>
      </c>
      <c r="Q228" s="264">
        <f>L228</f>
        <v>17.420000000000002</v>
      </c>
      <c r="R228" s="264">
        <v>17.420000000000002</v>
      </c>
      <c r="S228" s="264">
        <v>1</v>
      </c>
      <c r="T228" s="264"/>
      <c r="U228" s="264"/>
      <c r="V228" s="264"/>
      <c r="W228" s="4">
        <v>0.16329208848896443</v>
      </c>
      <c r="X228" s="264">
        <v>17.420000000000002</v>
      </c>
      <c r="Y228" s="264">
        <v>1.2122688479998105</v>
      </c>
      <c r="Z228" s="264"/>
      <c r="AA228" s="264"/>
      <c r="AB228" s="264"/>
      <c r="AH228" s="489"/>
      <c r="AI228" s="489"/>
    </row>
    <row r="229" spans="1:35" s="170" customFormat="1" x14ac:dyDescent="0.25">
      <c r="A229" s="40"/>
      <c r="B229" s="30">
        <v>302313</v>
      </c>
      <c r="C229" s="31">
        <v>20025</v>
      </c>
      <c r="D229" s="31" t="s">
        <v>39</v>
      </c>
      <c r="E229" s="32">
        <v>0.66681712962962969</v>
      </c>
      <c r="F229" s="33">
        <v>0.66699074074074083</v>
      </c>
      <c r="G229" s="264"/>
      <c r="H229" s="264"/>
      <c r="I229" s="52">
        <f>(F229-E229)*86400</f>
        <v>15.000000000002345</v>
      </c>
      <c r="J229" s="3">
        <f>(E230-E229)*86400</f>
        <v>15.000000000002345</v>
      </c>
      <c r="K229" s="3">
        <v>15.000000000002345</v>
      </c>
      <c r="L229" s="264">
        <v>26.67</v>
      </c>
      <c r="M229" s="52">
        <f t="shared" ref="M229:M252" si="7">L229/K229*0.0113636*60</f>
        <v>1.2122688479998107</v>
      </c>
      <c r="N229" s="3">
        <f>N228+K229</f>
        <v>24.797525309340209</v>
      </c>
      <c r="O229" s="3">
        <v>24.797525309340209</v>
      </c>
      <c r="P229" s="4">
        <f t="shared" si="6"/>
        <v>0.41329208848900351</v>
      </c>
      <c r="Q229" s="52">
        <f>Q228+L229</f>
        <v>44.09</v>
      </c>
      <c r="R229" s="264">
        <v>44.09</v>
      </c>
      <c r="S229" s="264">
        <v>2</v>
      </c>
      <c r="T229" s="264"/>
      <c r="U229" s="264"/>
      <c r="V229" s="264"/>
      <c r="W229" s="4">
        <v>0.41329208848900351</v>
      </c>
      <c r="X229" s="264">
        <v>44.09</v>
      </c>
      <c r="Y229" s="264">
        <v>1.2122688479998107</v>
      </c>
      <c r="Z229" s="264"/>
      <c r="AA229" s="264"/>
      <c r="AB229" s="264"/>
      <c r="AH229" s="489"/>
      <c r="AI229" s="489"/>
    </row>
    <row r="230" spans="1:35" s="170" customFormat="1" x14ac:dyDescent="0.25">
      <c r="A230" s="40"/>
      <c r="B230" s="30">
        <v>302313</v>
      </c>
      <c r="C230" s="31">
        <v>20027</v>
      </c>
      <c r="D230" s="31" t="s">
        <v>38</v>
      </c>
      <c r="E230" s="32">
        <v>0.66699074074074083</v>
      </c>
      <c r="F230" s="33">
        <v>0.66699074074074083</v>
      </c>
      <c r="G230" s="264"/>
      <c r="H230" s="264"/>
      <c r="I230" s="52">
        <f t="shared" ref="I230:I252" si="8">(F230-E230)*86400</f>
        <v>0</v>
      </c>
      <c r="J230" s="3">
        <f t="shared" ref="J230:J251" si="9">(E231-E230)*86400</f>
        <v>50.999999999988788</v>
      </c>
      <c r="K230" s="3">
        <v>50.999999999988788</v>
      </c>
      <c r="L230" s="264">
        <v>34.04</v>
      </c>
      <c r="M230" s="52">
        <f t="shared" si="7"/>
        <v>0.45507875764715883</v>
      </c>
      <c r="N230" s="3">
        <f t="shared" ref="N230:N252" si="10">N229+K230</f>
        <v>75.797525309328989</v>
      </c>
      <c r="O230" s="3">
        <v>75.797525309328989</v>
      </c>
      <c r="P230" s="4">
        <f t="shared" si="6"/>
        <v>1.2632920884888166</v>
      </c>
      <c r="Q230" s="52">
        <f t="shared" ref="Q230:Q252" si="11">Q229+L230</f>
        <v>78.13</v>
      </c>
      <c r="R230" s="264">
        <v>78.13</v>
      </c>
      <c r="S230" s="264">
        <v>3</v>
      </c>
      <c r="T230" s="264"/>
      <c r="U230" s="264"/>
      <c r="V230" s="264"/>
      <c r="W230" s="4">
        <v>1.2632920884888166</v>
      </c>
      <c r="X230" s="264">
        <v>78.13</v>
      </c>
      <c r="Y230" s="264">
        <v>0.45507875764715883</v>
      </c>
      <c r="Z230" s="264"/>
      <c r="AA230" s="264"/>
      <c r="AB230" s="264"/>
      <c r="AH230" s="489"/>
      <c r="AI230" s="489"/>
    </row>
    <row r="231" spans="1:35" s="170" customFormat="1" x14ac:dyDescent="0.25">
      <c r="A231" s="40"/>
      <c r="B231" s="30">
        <v>302313</v>
      </c>
      <c r="C231" s="31">
        <v>20050</v>
      </c>
      <c r="D231" s="31" t="s">
        <v>12</v>
      </c>
      <c r="E231" s="32">
        <v>0.66758101851851848</v>
      </c>
      <c r="F231" s="33">
        <v>0.66791666666666671</v>
      </c>
      <c r="G231" s="264"/>
      <c r="H231" s="264"/>
      <c r="I231" s="52">
        <f t="shared" si="8"/>
        <v>29.000000000007731</v>
      </c>
      <c r="J231" s="3">
        <f t="shared" si="9"/>
        <v>29.000000000007731</v>
      </c>
      <c r="K231" s="3">
        <v>29.000000000007731</v>
      </c>
      <c r="L231" s="264">
        <v>27.25</v>
      </c>
      <c r="M231" s="52">
        <f t="shared" si="7"/>
        <v>0.64067193103431186</v>
      </c>
      <c r="N231" s="3">
        <f t="shared" si="10"/>
        <v>104.79752530933672</v>
      </c>
      <c r="O231" s="3">
        <v>104.79752530933672</v>
      </c>
      <c r="P231" s="4">
        <f t="shared" si="6"/>
        <v>1.7466254218222788</v>
      </c>
      <c r="Q231" s="52">
        <f t="shared" si="11"/>
        <v>105.38</v>
      </c>
      <c r="R231" s="264">
        <v>105.38</v>
      </c>
      <c r="S231" s="264">
        <v>4</v>
      </c>
      <c r="T231" s="264"/>
      <c r="U231" s="264"/>
      <c r="V231" s="264"/>
      <c r="W231" s="4">
        <v>1.7466254218222788</v>
      </c>
      <c r="X231" s="264">
        <v>105.38</v>
      </c>
      <c r="Y231" s="264">
        <v>0.64067193103431186</v>
      </c>
      <c r="Z231" s="264"/>
      <c r="AA231" s="264"/>
      <c r="AB231" s="264"/>
      <c r="AH231" s="489"/>
      <c r="AI231" s="489"/>
    </row>
    <row r="232" spans="1:35" s="170" customFormat="1" x14ac:dyDescent="0.25">
      <c r="A232" s="40"/>
      <c r="B232" s="30">
        <v>302313</v>
      </c>
      <c r="C232" s="31">
        <v>20049</v>
      </c>
      <c r="D232" s="31" t="s">
        <v>13</v>
      </c>
      <c r="E232" s="32">
        <v>0.66791666666666671</v>
      </c>
      <c r="F232" s="33">
        <v>0.66791666666666671</v>
      </c>
      <c r="G232" s="264"/>
      <c r="H232" s="264"/>
      <c r="I232" s="52">
        <f t="shared" si="8"/>
        <v>0</v>
      </c>
      <c r="J232" s="3">
        <f t="shared" si="9"/>
        <v>57.999999999986684</v>
      </c>
      <c r="K232" s="3">
        <v>57.999999999986684</v>
      </c>
      <c r="L232" s="264">
        <v>36</v>
      </c>
      <c r="M232" s="52">
        <f t="shared" si="7"/>
        <v>0.42319613793113159</v>
      </c>
      <c r="N232" s="3">
        <f t="shared" si="10"/>
        <v>162.79752530932342</v>
      </c>
      <c r="O232" s="3">
        <v>162.79752530932342</v>
      </c>
      <c r="P232" s="4">
        <f t="shared" si="6"/>
        <v>2.7132920884887235</v>
      </c>
      <c r="Q232" s="52">
        <f t="shared" si="11"/>
        <v>141.38</v>
      </c>
      <c r="R232" s="264">
        <v>141.38</v>
      </c>
      <c r="S232" s="264">
        <v>5</v>
      </c>
      <c r="T232" s="264"/>
      <c r="U232" s="264"/>
      <c r="V232" s="264"/>
      <c r="W232" s="4">
        <v>2.7132920884887235</v>
      </c>
      <c r="X232" s="264">
        <v>141.38</v>
      </c>
      <c r="Y232" s="264">
        <v>0.42319613793113159</v>
      </c>
      <c r="Z232" s="264"/>
      <c r="AA232" s="264"/>
      <c r="AB232" s="264"/>
      <c r="AH232" s="489"/>
      <c r="AI232" s="489"/>
    </row>
    <row r="233" spans="1:35" s="170" customFormat="1" x14ac:dyDescent="0.25">
      <c r="A233" s="40"/>
      <c r="B233" s="30">
        <v>302313</v>
      </c>
      <c r="C233" s="31">
        <v>20045</v>
      </c>
      <c r="D233" s="31" t="s">
        <v>14</v>
      </c>
      <c r="E233" s="32">
        <v>0.66858796296296286</v>
      </c>
      <c r="F233" s="33">
        <v>0.66873842592592592</v>
      </c>
      <c r="G233" s="264"/>
      <c r="H233" s="264"/>
      <c r="I233" s="52">
        <f t="shared" si="8"/>
        <v>13.000000000008427</v>
      </c>
      <c r="J233" s="3">
        <f t="shared" si="9"/>
        <v>13.000000000008427</v>
      </c>
      <c r="K233" s="3">
        <f>SUM(J233:J234)</f>
        <v>33.000000000014751</v>
      </c>
      <c r="L233" s="264">
        <v>24.5</v>
      </c>
      <c r="M233" s="52">
        <f t="shared" si="7"/>
        <v>0.50619672727250098</v>
      </c>
      <c r="N233" s="3">
        <f t="shared" si="10"/>
        <v>195.79752530933817</v>
      </c>
      <c r="O233" s="3">
        <v>195.79752530933817</v>
      </c>
      <c r="P233" s="4">
        <f t="shared" si="6"/>
        <v>3.2632920884889693</v>
      </c>
      <c r="Q233" s="52">
        <f t="shared" si="11"/>
        <v>165.88</v>
      </c>
      <c r="R233" s="264">
        <v>165.88</v>
      </c>
      <c r="S233" s="264">
        <v>6</v>
      </c>
      <c r="T233" s="264"/>
      <c r="U233" s="264"/>
      <c r="V233" s="264"/>
      <c r="W233" s="4">
        <v>3.2632920884889693</v>
      </c>
      <c r="X233" s="264">
        <v>165.88</v>
      </c>
      <c r="Y233" s="264">
        <v>0.50619672727250098</v>
      </c>
      <c r="Z233" s="264"/>
      <c r="AA233" s="264"/>
      <c r="AB233" s="264"/>
      <c r="AH233" s="489"/>
      <c r="AI233" s="489"/>
    </row>
    <row r="234" spans="1:35" s="170" customFormat="1" x14ac:dyDescent="0.25">
      <c r="A234" s="40"/>
      <c r="B234" s="30">
        <v>302313</v>
      </c>
      <c r="C234" s="31">
        <v>20059</v>
      </c>
      <c r="D234" s="31" t="s">
        <v>10</v>
      </c>
      <c r="E234" s="32">
        <v>0.66873842592592592</v>
      </c>
      <c r="F234" s="33">
        <v>0.66873842592592592</v>
      </c>
      <c r="G234" s="264"/>
      <c r="H234" s="264"/>
      <c r="I234" s="46">
        <f t="shared" si="8"/>
        <v>0</v>
      </c>
      <c r="J234" s="49">
        <f t="shared" si="9"/>
        <v>20.000000000006324</v>
      </c>
      <c r="K234" s="49"/>
      <c r="L234" s="46"/>
      <c r="M234" s="52"/>
      <c r="N234" s="3">
        <f t="shared" si="10"/>
        <v>195.79752530933817</v>
      </c>
      <c r="O234" s="3"/>
      <c r="P234" s="4"/>
      <c r="Q234" s="52">
        <f t="shared" si="11"/>
        <v>165.88</v>
      </c>
      <c r="R234" s="264"/>
      <c r="S234" s="264"/>
      <c r="T234" s="264"/>
      <c r="U234" s="264">
        <v>6</v>
      </c>
      <c r="V234" s="264">
        <v>59</v>
      </c>
      <c r="W234" s="4">
        <v>3.379958755155601</v>
      </c>
      <c r="X234" s="264">
        <v>181.54999999999998</v>
      </c>
      <c r="Y234" s="264">
        <v>1.5262938171433156</v>
      </c>
      <c r="Z234" s="264"/>
      <c r="AA234" s="264"/>
      <c r="AB234" s="264"/>
      <c r="AH234" s="489"/>
      <c r="AI234" s="489"/>
    </row>
    <row r="235" spans="1:35" s="170" customFormat="1" x14ac:dyDescent="0.25">
      <c r="A235" s="40"/>
      <c r="B235" s="30">
        <v>302313</v>
      </c>
      <c r="C235" s="31">
        <v>20044</v>
      </c>
      <c r="D235" s="31" t="s">
        <v>180</v>
      </c>
      <c r="E235" s="32">
        <v>0.66896990740740747</v>
      </c>
      <c r="F235" s="33">
        <v>0.66905092592592597</v>
      </c>
      <c r="G235" s="264"/>
      <c r="H235" s="264"/>
      <c r="I235" s="52">
        <f t="shared" si="8"/>
        <v>6.9999999999978968</v>
      </c>
      <c r="J235" s="3">
        <f t="shared" si="9"/>
        <v>6.9999999999978968</v>
      </c>
      <c r="K235" s="3">
        <v>6.9999999999978968</v>
      </c>
      <c r="L235" s="264">
        <v>15.67</v>
      </c>
      <c r="M235" s="52">
        <f t="shared" si="7"/>
        <v>1.5262938171433156</v>
      </c>
      <c r="N235" s="3">
        <f t="shared" si="10"/>
        <v>202.79752530933607</v>
      </c>
      <c r="O235" s="3">
        <v>202.79752530933607</v>
      </c>
      <c r="P235" s="4">
        <f t="shared" si="6"/>
        <v>3.379958755155601</v>
      </c>
      <c r="Q235" s="52">
        <f t="shared" si="11"/>
        <v>181.54999999999998</v>
      </c>
      <c r="R235" s="264">
        <v>181.54999999999998</v>
      </c>
      <c r="S235" s="264">
        <v>7</v>
      </c>
      <c r="T235" s="264"/>
      <c r="U235" s="264"/>
      <c r="V235" s="264"/>
      <c r="W235" s="4">
        <v>3.7799587551556635</v>
      </c>
      <c r="X235" s="264">
        <v>207.54999999999998</v>
      </c>
      <c r="Y235" s="264">
        <v>0.73863399999988455</v>
      </c>
      <c r="Z235" s="264"/>
      <c r="AA235" s="264"/>
      <c r="AB235" s="264"/>
      <c r="AH235" s="489"/>
      <c r="AI235" s="489"/>
    </row>
    <row r="236" spans="1:35" s="170" customFormat="1" x14ac:dyDescent="0.25">
      <c r="A236" s="40"/>
      <c r="B236" s="30">
        <v>302313</v>
      </c>
      <c r="C236" s="31">
        <v>20059</v>
      </c>
      <c r="D236" s="31" t="s">
        <v>10</v>
      </c>
      <c r="E236" s="32">
        <v>0.66905092592592597</v>
      </c>
      <c r="F236" s="33">
        <v>0.66927083333333337</v>
      </c>
      <c r="G236" s="264"/>
      <c r="H236" s="264"/>
      <c r="I236" s="52">
        <f t="shared" si="8"/>
        <v>18.999999999999773</v>
      </c>
      <c r="J236" s="3">
        <f t="shared" si="9"/>
        <v>18.999999999999773</v>
      </c>
      <c r="K236" s="3">
        <f>SUM(J236:J238)</f>
        <v>24.000000000003752</v>
      </c>
      <c r="L236" s="264">
        <v>26</v>
      </c>
      <c r="M236" s="52">
        <f t="shared" si="7"/>
        <v>0.73863399999988455</v>
      </c>
      <c r="N236" s="3">
        <f t="shared" si="10"/>
        <v>226.79752530933982</v>
      </c>
      <c r="O236" s="3">
        <v>226.79752530933982</v>
      </c>
      <c r="P236" s="4">
        <f t="shared" si="6"/>
        <v>3.7799587551556635</v>
      </c>
      <c r="Q236" s="52">
        <f t="shared" si="11"/>
        <v>207.54999999999998</v>
      </c>
      <c r="R236" s="264">
        <v>207.54999999999998</v>
      </c>
      <c r="S236" s="264">
        <v>8</v>
      </c>
      <c r="T236" s="264"/>
      <c r="U236" s="264"/>
      <c r="V236" s="264"/>
      <c r="W236" s="4">
        <v>4.3299587551555891</v>
      </c>
      <c r="X236" s="264">
        <v>235.63</v>
      </c>
      <c r="Y236" s="264">
        <v>0.5801634327273506</v>
      </c>
      <c r="Z236" s="264"/>
      <c r="AA236" s="264"/>
      <c r="AB236" s="264"/>
      <c r="AH236" s="489"/>
      <c r="AI236" s="489"/>
    </row>
    <row r="237" spans="1:35" s="170" customFormat="1" x14ac:dyDescent="0.25">
      <c r="A237" s="40"/>
      <c r="B237" s="30">
        <v>302313</v>
      </c>
      <c r="C237" s="31">
        <v>20056</v>
      </c>
      <c r="D237" s="31" t="s">
        <v>9</v>
      </c>
      <c r="E237" s="32">
        <v>0.66927083333333337</v>
      </c>
      <c r="F237" s="33">
        <v>0.66930555555555549</v>
      </c>
      <c r="G237" s="264"/>
      <c r="H237" s="264"/>
      <c r="I237" s="46">
        <f t="shared" si="8"/>
        <v>2.9999999999908766</v>
      </c>
      <c r="J237" s="49">
        <f t="shared" si="9"/>
        <v>2.9999999999908766</v>
      </c>
      <c r="K237" s="49"/>
      <c r="L237" s="46"/>
      <c r="M237" s="52"/>
      <c r="N237" s="3">
        <f t="shared" si="10"/>
        <v>226.79752530933982</v>
      </c>
      <c r="O237" s="3"/>
      <c r="P237" s="4"/>
      <c r="Q237" s="52">
        <f t="shared" si="11"/>
        <v>207.54999999999998</v>
      </c>
      <c r="R237" s="264"/>
      <c r="S237" s="264"/>
      <c r="T237" s="264"/>
      <c r="U237" s="264" t="s">
        <v>551</v>
      </c>
      <c r="V237" s="264" t="s">
        <v>555</v>
      </c>
      <c r="W237" s="4">
        <v>5.3466254218222016</v>
      </c>
      <c r="X237" s="264">
        <v>265.20999999999998</v>
      </c>
      <c r="Y237" s="264">
        <v>0.33062487344264058</v>
      </c>
      <c r="Z237" s="264"/>
      <c r="AA237" s="264"/>
      <c r="AB237" s="264"/>
      <c r="AH237" s="489"/>
      <c r="AI237" s="489"/>
    </row>
    <row r="238" spans="1:35" s="170" customFormat="1" x14ac:dyDescent="0.25">
      <c r="A238" s="40"/>
      <c r="B238" s="30">
        <v>302313</v>
      </c>
      <c r="C238" s="31">
        <v>20052</v>
      </c>
      <c r="D238" s="31" t="s">
        <v>7</v>
      </c>
      <c r="E238" s="32">
        <v>0.66930555555555549</v>
      </c>
      <c r="F238" s="33">
        <v>0.66932870370370379</v>
      </c>
      <c r="G238" s="264"/>
      <c r="H238" s="264"/>
      <c r="I238" s="46">
        <f t="shared" si="8"/>
        <v>2.0000000000131024</v>
      </c>
      <c r="J238" s="49">
        <f t="shared" si="9"/>
        <v>2.0000000000131024</v>
      </c>
      <c r="K238" s="49"/>
      <c r="L238" s="46"/>
      <c r="M238" s="52"/>
      <c r="N238" s="3">
        <f t="shared" si="10"/>
        <v>226.79752530933982</v>
      </c>
      <c r="O238" s="3"/>
      <c r="P238" s="4"/>
      <c r="Q238" s="52">
        <f t="shared" si="11"/>
        <v>207.54999999999998</v>
      </c>
      <c r="R238" s="264"/>
      <c r="S238" s="264"/>
      <c r="T238" s="264"/>
      <c r="U238" s="264"/>
      <c r="V238" s="264"/>
      <c r="W238" s="4">
        <v>6.0132920884889201</v>
      </c>
      <c r="X238" s="264">
        <v>305.70999999999998</v>
      </c>
      <c r="Y238" s="264">
        <v>0.69033869999994724</v>
      </c>
      <c r="Z238" s="264"/>
      <c r="AA238" s="264"/>
      <c r="AB238" s="264"/>
      <c r="AH238" s="489"/>
      <c r="AI238" s="489"/>
    </row>
    <row r="239" spans="1:35" s="170" customFormat="1" x14ac:dyDescent="0.25">
      <c r="A239" s="40"/>
      <c r="B239" s="30">
        <v>302313</v>
      </c>
      <c r="C239" s="31">
        <v>20056</v>
      </c>
      <c r="D239" s="31" t="s">
        <v>9</v>
      </c>
      <c r="E239" s="32">
        <v>0.66932870370370379</v>
      </c>
      <c r="F239" s="33">
        <v>0.66932870370370379</v>
      </c>
      <c r="G239" s="264"/>
      <c r="H239" s="264"/>
      <c r="I239" s="52">
        <f t="shared" si="8"/>
        <v>0</v>
      </c>
      <c r="J239" s="3">
        <f t="shared" si="9"/>
        <v>29.999999999995097</v>
      </c>
      <c r="K239" s="3">
        <f>SUM(J239:J241)</f>
        <v>32.999999999995566</v>
      </c>
      <c r="L239" s="264">
        <v>28.08</v>
      </c>
      <c r="M239" s="52">
        <f t="shared" si="7"/>
        <v>0.5801634327273506</v>
      </c>
      <c r="N239" s="3">
        <f t="shared" si="10"/>
        <v>259.79752530933536</v>
      </c>
      <c r="O239" s="3">
        <v>259.79752530933536</v>
      </c>
      <c r="P239" s="4">
        <f t="shared" si="6"/>
        <v>4.3299587551555891</v>
      </c>
      <c r="Q239" s="52">
        <f t="shared" si="11"/>
        <v>235.63</v>
      </c>
      <c r="R239" s="264">
        <v>235.63</v>
      </c>
      <c r="S239" s="264">
        <v>9</v>
      </c>
      <c r="T239" s="264"/>
      <c r="U239" s="264"/>
      <c r="V239" s="264"/>
      <c r="W239" s="4">
        <v>6.4132920884888218</v>
      </c>
      <c r="X239" s="264">
        <v>336.46</v>
      </c>
      <c r="Y239" s="264">
        <v>0.87357675000021251</v>
      </c>
      <c r="Z239" s="264"/>
      <c r="AA239" s="264"/>
      <c r="AB239" s="264"/>
      <c r="AH239" s="489"/>
      <c r="AI239" s="489"/>
    </row>
    <row r="240" spans="1:35" s="170" customFormat="1" x14ac:dyDescent="0.25">
      <c r="A240" s="40"/>
      <c r="B240" s="30">
        <v>302313</v>
      </c>
      <c r="C240" s="31">
        <v>20052</v>
      </c>
      <c r="D240" s="31" t="s">
        <v>7</v>
      </c>
      <c r="E240" s="32">
        <v>0.66967592592592595</v>
      </c>
      <c r="F240" s="33">
        <v>0.6696875000000001</v>
      </c>
      <c r="G240" s="264"/>
      <c r="H240" s="264"/>
      <c r="I240" s="46">
        <f t="shared" si="8"/>
        <v>1.0000000000065512</v>
      </c>
      <c r="J240" s="49">
        <f t="shared" si="9"/>
        <v>1.0000000000065512</v>
      </c>
      <c r="K240" s="49"/>
      <c r="L240" s="46"/>
      <c r="M240" s="52"/>
      <c r="N240" s="3">
        <f t="shared" si="10"/>
        <v>259.79752530933536</v>
      </c>
      <c r="O240" s="3"/>
      <c r="P240" s="4"/>
      <c r="Q240" s="52">
        <f t="shared" si="11"/>
        <v>235.63</v>
      </c>
      <c r="R240" s="264"/>
      <c r="S240" s="264"/>
      <c r="T240" s="264"/>
      <c r="U240" s="264"/>
      <c r="V240" s="264"/>
      <c r="W240" s="4">
        <v>6.8466254218221163</v>
      </c>
      <c r="X240" s="264">
        <v>362.78999999999996</v>
      </c>
      <c r="Y240" s="264">
        <v>0.69046981846160027</v>
      </c>
      <c r="Z240" s="264"/>
      <c r="AA240" s="264"/>
      <c r="AB240" s="264"/>
      <c r="AH240" s="489"/>
      <c r="AI240" s="489"/>
    </row>
    <row r="241" spans="1:36" s="170" customFormat="1" x14ac:dyDescent="0.25">
      <c r="A241" s="40"/>
      <c r="B241" s="30">
        <v>302313</v>
      </c>
      <c r="C241" s="31">
        <v>20056</v>
      </c>
      <c r="D241" s="31" t="s">
        <v>9</v>
      </c>
      <c r="E241" s="32">
        <v>0.6696875000000001</v>
      </c>
      <c r="F241" s="33">
        <v>0.66971064814814818</v>
      </c>
      <c r="G241" s="264"/>
      <c r="H241" s="264"/>
      <c r="I241" s="46">
        <f t="shared" si="8"/>
        <v>1.9999999999939178</v>
      </c>
      <c r="J241" s="49">
        <f t="shared" si="9"/>
        <v>1.9999999999939178</v>
      </c>
      <c r="K241" s="49"/>
      <c r="L241" s="46"/>
      <c r="M241" s="52"/>
      <c r="N241" s="3">
        <f t="shared" si="10"/>
        <v>259.79752530933536</v>
      </c>
      <c r="O241" s="3"/>
      <c r="P241" s="4"/>
      <c r="Q241" s="52">
        <f t="shared" si="11"/>
        <v>235.63</v>
      </c>
      <c r="R241" s="264"/>
      <c r="S241" s="264"/>
      <c r="T241" s="264"/>
      <c r="U241" s="264"/>
      <c r="V241" s="264"/>
      <c r="W241" s="4">
        <v>7.179958755155555</v>
      </c>
      <c r="X241" s="264">
        <v>389.71</v>
      </c>
      <c r="Y241" s="264">
        <v>0.91772433599970982</v>
      </c>
      <c r="Z241" s="264"/>
      <c r="AA241" s="264"/>
      <c r="AB241" s="264"/>
      <c r="AH241" s="489"/>
      <c r="AI241" s="489"/>
    </row>
    <row r="242" spans="1:36" s="170" customFormat="1" x14ac:dyDescent="0.25">
      <c r="A242" s="40"/>
      <c r="B242" s="30">
        <v>302313</v>
      </c>
      <c r="C242" s="31">
        <v>20052</v>
      </c>
      <c r="D242" s="31" t="s">
        <v>7</v>
      </c>
      <c r="E242" s="32">
        <v>0.66971064814814818</v>
      </c>
      <c r="F242" s="33">
        <v>0.66971064814814818</v>
      </c>
      <c r="G242" s="264"/>
      <c r="H242" s="264"/>
      <c r="I242" s="52">
        <f t="shared" si="8"/>
        <v>0</v>
      </c>
      <c r="J242" s="3">
        <f t="shared" si="9"/>
        <v>60.999999999996746</v>
      </c>
      <c r="K242" s="3">
        <v>60.999999999996746</v>
      </c>
      <c r="L242" s="264">
        <v>29.58</v>
      </c>
      <c r="M242" s="52">
        <f t="shared" si="7"/>
        <v>0.33062487344264058</v>
      </c>
      <c r="N242" s="3">
        <f t="shared" si="10"/>
        <v>320.79752530933212</v>
      </c>
      <c r="O242" s="3">
        <v>320.79752530933212</v>
      </c>
      <c r="P242" s="4">
        <f t="shared" si="6"/>
        <v>5.3466254218222016</v>
      </c>
      <c r="Q242" s="52">
        <f t="shared" si="11"/>
        <v>265.20999999999998</v>
      </c>
      <c r="R242" s="264">
        <v>265.20999999999998</v>
      </c>
      <c r="S242" s="264">
        <v>10</v>
      </c>
      <c r="T242" s="264"/>
      <c r="U242" s="264"/>
      <c r="V242" s="264"/>
      <c r="W242" s="4">
        <v>8.1299587551555437</v>
      </c>
      <c r="X242" s="264">
        <v>420.88</v>
      </c>
      <c r="Y242" s="264">
        <v>0.37284569684210972</v>
      </c>
      <c r="Z242" s="264"/>
      <c r="AA242" s="264"/>
      <c r="AB242" s="264"/>
      <c r="AH242" s="489"/>
      <c r="AI242" s="489"/>
    </row>
    <row r="243" spans="1:36" s="170" customFormat="1" x14ac:dyDescent="0.25">
      <c r="A243" s="40"/>
      <c r="B243" s="30">
        <v>302313</v>
      </c>
      <c r="C243" s="31">
        <v>20035</v>
      </c>
      <c r="D243" s="31" t="s">
        <v>8</v>
      </c>
      <c r="E243" s="32">
        <v>0.67041666666666666</v>
      </c>
      <c r="F243" s="33">
        <v>0.67078703703703713</v>
      </c>
      <c r="G243" s="264"/>
      <c r="H243" s="264"/>
      <c r="I243" s="52">
        <f t="shared" si="8"/>
        <v>32.0000000000082</v>
      </c>
      <c r="J243" s="3">
        <f t="shared" si="9"/>
        <v>32.0000000000082</v>
      </c>
      <c r="K243" s="3">
        <f>SUM(J243:J244)</f>
        <v>40.000000000003055</v>
      </c>
      <c r="L243" s="264">
        <v>40.5</v>
      </c>
      <c r="M243" s="52">
        <f t="shared" si="7"/>
        <v>0.69033869999994724</v>
      </c>
      <c r="N243" s="3">
        <f t="shared" si="10"/>
        <v>360.79752530933519</v>
      </c>
      <c r="O243" s="3">
        <v>360.79752530933519</v>
      </c>
      <c r="P243" s="4">
        <f t="shared" si="6"/>
        <v>6.0132920884889201</v>
      </c>
      <c r="Q243" s="52">
        <f t="shared" si="11"/>
        <v>305.70999999999998</v>
      </c>
      <c r="R243" s="264">
        <v>305.70999999999998</v>
      </c>
      <c r="S243" s="264">
        <v>11</v>
      </c>
      <c r="T243" s="264"/>
      <c r="U243" s="264"/>
      <c r="V243" s="264"/>
      <c r="W243" s="4">
        <v>8.7799587551554854</v>
      </c>
      <c r="X243" s="264">
        <v>447.38</v>
      </c>
      <c r="Y243" s="264">
        <v>0.46328523076927225</v>
      </c>
      <c r="Z243" s="264"/>
      <c r="AA243" s="264"/>
      <c r="AB243" s="264"/>
      <c r="AH243" s="489"/>
      <c r="AI243" s="489"/>
    </row>
    <row r="244" spans="1:36" s="170" customFormat="1" x14ac:dyDescent="0.25">
      <c r="A244" s="40"/>
      <c r="B244" s="30">
        <v>302313</v>
      </c>
      <c r="C244" s="31">
        <v>20029</v>
      </c>
      <c r="D244" s="31" t="s">
        <v>11</v>
      </c>
      <c r="E244" s="32">
        <v>0.67078703703703713</v>
      </c>
      <c r="F244" s="33">
        <v>0.67078703703703713</v>
      </c>
      <c r="G244" s="264"/>
      <c r="H244" s="264"/>
      <c r="I244" s="177">
        <f t="shared" si="8"/>
        <v>0</v>
      </c>
      <c r="J244" s="178">
        <f t="shared" si="9"/>
        <v>7.9999999999948557</v>
      </c>
      <c r="K244" s="178"/>
      <c r="L244" s="177"/>
      <c r="M244" s="52"/>
      <c r="N244" s="3">
        <f t="shared" si="10"/>
        <v>360.79752530933519</v>
      </c>
      <c r="O244" s="3"/>
      <c r="P244" s="4"/>
      <c r="Q244" s="52">
        <f t="shared" si="11"/>
        <v>305.70999999999998</v>
      </c>
      <c r="R244" s="264"/>
      <c r="S244" s="264"/>
      <c r="T244" s="264"/>
      <c r="U244" s="264"/>
      <c r="V244" s="264"/>
      <c r="W244" s="4">
        <v>9.0497700759101782</v>
      </c>
      <c r="X244" s="264">
        <v>458.38</v>
      </c>
      <c r="Y244" s="264">
        <v>0.46328523076927225</v>
      </c>
      <c r="Z244" s="264"/>
      <c r="AA244" s="264"/>
      <c r="AB244" s="483">
        <v>302313</v>
      </c>
      <c r="AC244" s="483">
        <v>20014</v>
      </c>
      <c r="AD244" s="485">
        <v>42638</v>
      </c>
      <c r="AE244" s="483">
        <v>1</v>
      </c>
      <c r="AF244" s="486">
        <v>514.54</v>
      </c>
      <c r="AG244" s="381">
        <v>0.66646990740740741</v>
      </c>
      <c r="AH244" s="489" t="s">
        <v>840</v>
      </c>
      <c r="AI244" s="489">
        <v>0.94065799999999999</v>
      </c>
      <c r="AJ244" s="381">
        <v>0.67280092592592589</v>
      </c>
    </row>
    <row r="245" spans="1:36" s="170" customFormat="1" x14ac:dyDescent="0.25">
      <c r="A245" s="40"/>
      <c r="B245" s="30">
        <v>302313</v>
      </c>
      <c r="C245" s="31">
        <v>20030</v>
      </c>
      <c r="D245" s="31" t="s">
        <v>6</v>
      </c>
      <c r="E245" s="32">
        <v>0.67087962962962966</v>
      </c>
      <c r="F245" s="33">
        <v>0.67115740740740737</v>
      </c>
      <c r="G245" s="264"/>
      <c r="H245" s="264"/>
      <c r="I245" s="52">
        <f t="shared" si="8"/>
        <v>23.999999999994159</v>
      </c>
      <c r="J245" s="3">
        <f t="shared" si="9"/>
        <v>23.999999999994159</v>
      </c>
      <c r="K245" s="3">
        <v>23.999999999994159</v>
      </c>
      <c r="L245" s="264">
        <v>30.75</v>
      </c>
      <c r="M245" s="52">
        <f t="shared" si="7"/>
        <v>0.87357675000021251</v>
      </c>
      <c r="N245" s="3">
        <f t="shared" si="10"/>
        <v>384.79752530932933</v>
      </c>
      <c r="O245" s="3">
        <v>384.79752530932933</v>
      </c>
      <c r="P245" s="4">
        <f t="shared" si="6"/>
        <v>6.4132920884888218</v>
      </c>
      <c r="Q245" s="52">
        <f t="shared" si="11"/>
        <v>336.46</v>
      </c>
      <c r="R245" s="264">
        <v>336.46</v>
      </c>
      <c r="S245" s="264">
        <v>12</v>
      </c>
      <c r="T245" s="264"/>
      <c r="U245" s="264"/>
      <c r="V245" s="264"/>
      <c r="W245" s="264"/>
      <c r="X245" s="264"/>
      <c r="Y245" s="264"/>
      <c r="Z245" s="264"/>
      <c r="AA245" s="264"/>
      <c r="AB245" s="264"/>
      <c r="AH245" s="489"/>
      <c r="AI245" s="489"/>
    </row>
    <row r="246" spans="1:36" s="170" customFormat="1" x14ac:dyDescent="0.25">
      <c r="A246" s="40"/>
      <c r="B246" s="30">
        <v>302313</v>
      </c>
      <c r="C246" s="31">
        <v>20017</v>
      </c>
      <c r="D246" s="31" t="s">
        <v>5</v>
      </c>
      <c r="E246" s="32">
        <v>0.67115740740740737</v>
      </c>
      <c r="F246" s="33">
        <v>0.67144675925925934</v>
      </c>
      <c r="G246" s="264"/>
      <c r="H246" s="264"/>
      <c r="I246" s="52">
        <f t="shared" si="8"/>
        <v>25.000000000010303</v>
      </c>
      <c r="J246" s="3">
        <f t="shared" si="9"/>
        <v>25.000000000010303</v>
      </c>
      <c r="K246" s="3">
        <f>SUM(J246:J248)</f>
        <v>25.999999999997669</v>
      </c>
      <c r="L246" s="264">
        <v>26.33</v>
      </c>
      <c r="M246" s="52">
        <f t="shared" si="7"/>
        <v>0.69046981846160027</v>
      </c>
      <c r="N246" s="3">
        <f t="shared" si="10"/>
        <v>410.797525309327</v>
      </c>
      <c r="O246" s="3">
        <v>410.797525309327</v>
      </c>
      <c r="P246" s="4">
        <f t="shared" si="6"/>
        <v>6.8466254218221163</v>
      </c>
      <c r="Q246" s="52">
        <f t="shared" si="11"/>
        <v>362.78999999999996</v>
      </c>
      <c r="R246" s="264">
        <v>362.78999999999996</v>
      </c>
      <c r="S246" s="264">
        <v>13</v>
      </c>
      <c r="T246" s="264"/>
      <c r="U246" s="264"/>
      <c r="V246" s="264"/>
      <c r="W246" s="264"/>
      <c r="X246" s="264"/>
      <c r="Y246" s="264"/>
      <c r="Z246" s="264"/>
      <c r="AA246" s="264"/>
      <c r="AB246" s="264"/>
      <c r="AH246" s="489"/>
      <c r="AI246" s="489"/>
    </row>
    <row r="247" spans="1:36" s="170" customFormat="1" x14ac:dyDescent="0.25">
      <c r="A247" s="40"/>
      <c r="B247" s="30">
        <v>302313</v>
      </c>
      <c r="C247" s="31">
        <v>20017</v>
      </c>
      <c r="D247" s="31" t="s">
        <v>5</v>
      </c>
      <c r="E247" s="32">
        <v>0.67144675925925934</v>
      </c>
      <c r="F247" s="33">
        <v>0.67145833333333327</v>
      </c>
      <c r="G247" s="264"/>
      <c r="H247" s="264"/>
      <c r="I247" s="46">
        <f t="shared" si="8"/>
        <v>0.99999999998736655</v>
      </c>
      <c r="J247" s="49">
        <f t="shared" si="9"/>
        <v>0</v>
      </c>
      <c r="K247" s="49"/>
      <c r="L247" s="46"/>
      <c r="M247" s="52"/>
      <c r="N247" s="3">
        <f t="shared" si="10"/>
        <v>410.797525309327</v>
      </c>
      <c r="O247" s="3"/>
      <c r="P247" s="4"/>
      <c r="Q247" s="52">
        <f t="shared" si="11"/>
        <v>362.78999999999996</v>
      </c>
      <c r="R247" s="264"/>
      <c r="S247" s="264"/>
      <c r="T247" s="264"/>
      <c r="U247" s="264" t="s">
        <v>552</v>
      </c>
      <c r="V247" s="264" t="s">
        <v>462</v>
      </c>
      <c r="W247" s="264"/>
      <c r="X247" s="264"/>
      <c r="Y247" s="264"/>
      <c r="Z247" s="264"/>
      <c r="AA247" s="264"/>
      <c r="AB247" s="264"/>
      <c r="AH247" s="489"/>
      <c r="AI247" s="489"/>
    </row>
    <row r="248" spans="1:36" s="170" customFormat="1" x14ac:dyDescent="0.25">
      <c r="A248" s="40"/>
      <c r="B248" s="30">
        <v>302313</v>
      </c>
      <c r="C248" s="31">
        <v>20021</v>
      </c>
      <c r="D248" s="31" t="s">
        <v>0</v>
      </c>
      <c r="E248" s="32">
        <v>0.67144675925925934</v>
      </c>
      <c r="F248" s="33">
        <v>0.67144675925925934</v>
      </c>
      <c r="G248" s="264"/>
      <c r="H248" s="264"/>
      <c r="I248" s="46">
        <f t="shared" si="8"/>
        <v>0</v>
      </c>
      <c r="J248" s="49">
        <f t="shared" si="9"/>
        <v>0.99999999998736655</v>
      </c>
      <c r="K248" s="49"/>
      <c r="L248" s="46"/>
      <c r="M248" s="52"/>
      <c r="N248" s="3">
        <f t="shared" si="10"/>
        <v>410.797525309327</v>
      </c>
      <c r="O248" s="3"/>
      <c r="P248" s="4"/>
      <c r="Q248" s="52">
        <f t="shared" si="11"/>
        <v>362.78999999999996</v>
      </c>
      <c r="R248" s="264"/>
      <c r="S248" s="264"/>
      <c r="T248" s="264"/>
      <c r="U248" s="264"/>
      <c r="V248" s="264"/>
      <c r="W248" s="264"/>
      <c r="X248" s="264"/>
      <c r="Y248" s="264"/>
      <c r="Z248" s="264"/>
      <c r="AA248" s="264"/>
      <c r="AB248" s="264"/>
      <c r="AH248" s="489"/>
      <c r="AI248" s="489"/>
    </row>
    <row r="249" spans="1:36" s="170" customFormat="1" x14ac:dyDescent="0.25">
      <c r="A249" s="40"/>
      <c r="B249" s="30">
        <v>302313</v>
      </c>
      <c r="C249" s="31">
        <v>20021</v>
      </c>
      <c r="D249" s="31" t="s">
        <v>0</v>
      </c>
      <c r="E249" s="32">
        <v>0.67145833333333327</v>
      </c>
      <c r="F249" s="33">
        <v>0.67145833333333327</v>
      </c>
      <c r="G249" s="264"/>
      <c r="H249" s="264"/>
      <c r="I249" s="52">
        <f t="shared" si="8"/>
        <v>0</v>
      </c>
      <c r="J249" s="3">
        <f t="shared" si="9"/>
        <v>20.000000000006324</v>
      </c>
      <c r="K249" s="3">
        <v>20.000000000006324</v>
      </c>
      <c r="L249" s="264">
        <v>26.92</v>
      </c>
      <c r="M249" s="52">
        <f t="shared" si="7"/>
        <v>0.91772433599970982</v>
      </c>
      <c r="N249" s="3">
        <f t="shared" si="10"/>
        <v>430.79752530933331</v>
      </c>
      <c r="O249" s="3">
        <v>430.79752530933331</v>
      </c>
      <c r="P249" s="4">
        <f t="shared" si="6"/>
        <v>7.179958755155555</v>
      </c>
      <c r="Q249" s="52">
        <f t="shared" si="11"/>
        <v>389.71</v>
      </c>
      <c r="R249" s="264">
        <v>389.71</v>
      </c>
      <c r="S249" s="264">
        <v>14</v>
      </c>
      <c r="T249" s="264"/>
      <c r="U249" s="264"/>
      <c r="V249" s="264"/>
      <c r="W249" s="264"/>
      <c r="X249" s="264"/>
      <c r="Y249" s="264"/>
      <c r="Z249" s="264"/>
      <c r="AA249" s="264"/>
      <c r="AB249" s="264"/>
      <c r="AH249" s="489"/>
      <c r="AI249" s="489"/>
    </row>
    <row r="250" spans="1:36" s="170" customFormat="1" x14ac:dyDescent="0.25">
      <c r="A250" s="40"/>
      <c r="B250" s="30">
        <v>302313</v>
      </c>
      <c r="C250" s="31">
        <v>20010</v>
      </c>
      <c r="D250" s="31" t="s">
        <v>1</v>
      </c>
      <c r="E250" s="32">
        <v>0.67168981481481482</v>
      </c>
      <c r="F250" s="33">
        <v>0.67168981481481482</v>
      </c>
      <c r="G250" s="264"/>
      <c r="H250" s="264"/>
      <c r="I250" s="52">
        <f t="shared" si="8"/>
        <v>0</v>
      </c>
      <c r="J250" s="3">
        <f t="shared" si="9"/>
        <v>56.999999999999318</v>
      </c>
      <c r="K250" s="3">
        <v>56.999999999999318</v>
      </c>
      <c r="L250" s="264">
        <v>31.17</v>
      </c>
      <c r="M250" s="52">
        <f t="shared" si="7"/>
        <v>0.37284569684210972</v>
      </c>
      <c r="N250" s="3">
        <f t="shared" si="10"/>
        <v>487.79752530933263</v>
      </c>
      <c r="O250" s="3">
        <v>487.79752530933263</v>
      </c>
      <c r="P250" s="4">
        <f t="shared" si="6"/>
        <v>8.1299587551555437</v>
      </c>
      <c r="Q250" s="52">
        <f t="shared" si="11"/>
        <v>420.88</v>
      </c>
      <c r="R250" s="264">
        <v>420.88</v>
      </c>
      <c r="S250" s="264">
        <v>15</v>
      </c>
      <c r="T250" s="264"/>
      <c r="U250" s="264"/>
      <c r="V250" s="264"/>
      <c r="W250" s="264"/>
      <c r="X250" s="264"/>
      <c r="Y250" s="264"/>
      <c r="Z250" s="264"/>
      <c r="AA250" s="264"/>
      <c r="AB250" s="264"/>
      <c r="AH250" s="489"/>
      <c r="AI250" s="489"/>
    </row>
    <row r="251" spans="1:36" s="170" customFormat="1" x14ac:dyDescent="0.25">
      <c r="A251" s="40"/>
      <c r="B251" s="30">
        <v>302313</v>
      </c>
      <c r="C251" s="31">
        <v>20004</v>
      </c>
      <c r="D251" s="31" t="s">
        <v>2</v>
      </c>
      <c r="E251" s="32">
        <v>0.67234953703703704</v>
      </c>
      <c r="F251" s="33">
        <v>0.67280092592592589</v>
      </c>
      <c r="G251" s="264"/>
      <c r="H251" s="264"/>
      <c r="I251" s="52">
        <f t="shared" si="8"/>
        <v>38.999999999996504</v>
      </c>
      <c r="J251" s="3">
        <f t="shared" si="9"/>
        <v>38.999999999996504</v>
      </c>
      <c r="K251" s="3">
        <v>38.999999999996504</v>
      </c>
      <c r="L251" s="264">
        <v>26.5</v>
      </c>
      <c r="M251" s="52">
        <f t="shared" si="7"/>
        <v>0.46328523076927225</v>
      </c>
      <c r="N251" s="3">
        <f t="shared" si="10"/>
        <v>526.7975253093291</v>
      </c>
      <c r="O251" s="3">
        <v>526.7975253093291</v>
      </c>
      <c r="P251" s="4">
        <f t="shared" si="6"/>
        <v>8.7799587551554854</v>
      </c>
      <c r="Q251" s="52">
        <f t="shared" si="11"/>
        <v>447.38</v>
      </c>
      <c r="R251" s="264">
        <v>447.38</v>
      </c>
      <c r="S251" s="264">
        <v>16</v>
      </c>
      <c r="T251" s="264"/>
      <c r="U251" s="264"/>
      <c r="V251" s="264"/>
      <c r="W251" s="264"/>
      <c r="X251" s="264"/>
      <c r="Y251" s="264"/>
      <c r="Z251" s="264"/>
      <c r="AA251" s="264"/>
      <c r="AB251" s="264"/>
      <c r="AH251" s="489"/>
      <c r="AI251" s="489"/>
    </row>
    <row r="252" spans="1:36" s="170" customFormat="1" x14ac:dyDescent="0.25">
      <c r="A252" s="40"/>
      <c r="B252" s="34">
        <v>302313</v>
      </c>
      <c r="C252" s="35">
        <v>20013</v>
      </c>
      <c r="D252" s="35" t="s">
        <v>36</v>
      </c>
      <c r="E252" s="36">
        <v>0.67280092592592589</v>
      </c>
      <c r="F252" s="37">
        <v>0.67280092592592589</v>
      </c>
      <c r="G252" s="264"/>
      <c r="H252" s="264"/>
      <c r="I252" s="52">
        <f t="shared" si="8"/>
        <v>0</v>
      </c>
      <c r="J252" s="264">
        <f>L252*J251/L251</f>
        <v>16.18867924528157</v>
      </c>
      <c r="K252" s="3">
        <v>16.18867924528157</v>
      </c>
      <c r="L252" s="264">
        <v>11</v>
      </c>
      <c r="M252" s="52">
        <f t="shared" si="7"/>
        <v>0.46328523076927225</v>
      </c>
      <c r="N252" s="3">
        <f t="shared" si="10"/>
        <v>542.98620455461071</v>
      </c>
      <c r="O252" s="3">
        <v>542.98620455461071</v>
      </c>
      <c r="P252" s="4">
        <f t="shared" si="6"/>
        <v>9.0497700759101782</v>
      </c>
      <c r="Q252" s="52">
        <f t="shared" si="11"/>
        <v>458.38</v>
      </c>
      <c r="R252" s="264">
        <v>458.38</v>
      </c>
      <c r="S252" s="264"/>
      <c r="T252" s="264"/>
      <c r="U252" s="264"/>
      <c r="V252" s="264"/>
      <c r="W252" s="264"/>
      <c r="X252" s="264"/>
      <c r="Y252" s="264"/>
      <c r="Z252" s="264"/>
      <c r="AA252" s="264"/>
      <c r="AB252" s="264"/>
      <c r="AH252" s="489"/>
      <c r="AI252" s="489"/>
    </row>
    <row r="253" spans="1:36" s="170" customFormat="1" x14ac:dyDescent="0.25">
      <c r="A253" s="40"/>
      <c r="B253" s="175">
        <v>302313</v>
      </c>
      <c r="C253" s="175">
        <v>20014</v>
      </c>
      <c r="D253" s="175" t="s">
        <v>512</v>
      </c>
      <c r="E253" s="176">
        <v>0.67309027777777775</v>
      </c>
      <c r="F253" s="176">
        <v>0.67309027777777775</v>
      </c>
      <c r="G253" s="264"/>
      <c r="H253" s="264"/>
      <c r="I253" s="264"/>
      <c r="J253" s="3"/>
      <c r="K253" s="3"/>
      <c r="L253" s="264"/>
      <c r="M253" s="52">
        <f>AVERAGE(M229:M251)</f>
        <v>0.69475793715139722</v>
      </c>
      <c r="N253" s="3"/>
      <c r="O253" s="264"/>
      <c r="P253" s="264"/>
      <c r="Q253" s="264"/>
      <c r="R253" s="264"/>
      <c r="S253" s="264"/>
      <c r="T253" s="264"/>
      <c r="U253" s="264"/>
      <c r="V253" s="264"/>
      <c r="W253" s="264"/>
      <c r="X253" s="264"/>
      <c r="Y253" s="264"/>
      <c r="Z253" s="264"/>
      <c r="AA253" s="264"/>
      <c r="AB253" s="264"/>
      <c r="AH253" s="489"/>
      <c r="AI253" s="489"/>
    </row>
    <row r="254" spans="1:36" s="170" customFormat="1" x14ac:dyDescent="0.25">
      <c r="A254" s="40"/>
      <c r="B254" s="264"/>
      <c r="C254" s="264"/>
      <c r="D254" s="264"/>
      <c r="E254" s="264"/>
      <c r="F254" s="264"/>
      <c r="G254" s="264"/>
      <c r="H254" s="264"/>
      <c r="I254" s="264"/>
      <c r="J254" s="3"/>
      <c r="K254" s="3"/>
      <c r="L254" s="264"/>
      <c r="M254" s="264"/>
      <c r="N254" s="3"/>
      <c r="O254" s="264"/>
      <c r="P254" s="264"/>
      <c r="Q254" s="264"/>
      <c r="R254" s="264"/>
      <c r="S254" s="264"/>
      <c r="T254" s="264"/>
      <c r="U254" s="264"/>
      <c r="V254" s="264"/>
      <c r="W254" s="264"/>
      <c r="X254" s="264"/>
      <c r="Y254" s="264"/>
      <c r="Z254" s="264"/>
      <c r="AA254" s="264"/>
      <c r="AB254" s="264"/>
      <c r="AH254" s="489"/>
      <c r="AI254" s="489"/>
    </row>
    <row r="255" spans="1:36" s="170" customFormat="1" x14ac:dyDescent="0.25">
      <c r="A255" s="40"/>
      <c r="B255" s="264"/>
      <c r="C255" s="264"/>
      <c r="D255" s="264"/>
      <c r="E255" s="264"/>
      <c r="F255" s="264"/>
      <c r="G255" s="264"/>
      <c r="H255" s="264"/>
      <c r="I255" s="264"/>
      <c r="J255" s="3"/>
      <c r="K255" s="3"/>
      <c r="L255" s="264"/>
      <c r="M255" s="264"/>
      <c r="N255" s="3"/>
      <c r="O255" s="264"/>
      <c r="P255" s="264"/>
      <c r="Q255" s="264"/>
      <c r="R255" s="264"/>
      <c r="S255" s="264"/>
      <c r="T255" s="264"/>
      <c r="U255" s="264"/>
      <c r="V255" s="264"/>
      <c r="W255" s="264"/>
      <c r="X255" s="264"/>
      <c r="Y255" s="264"/>
      <c r="Z255" s="264"/>
      <c r="AA255" s="264"/>
      <c r="AB255" s="264"/>
      <c r="AH255" s="489"/>
      <c r="AI255" s="489"/>
    </row>
    <row r="256" spans="1:36" s="170" customFormat="1" x14ac:dyDescent="0.25">
      <c r="A256" s="40">
        <v>42639</v>
      </c>
      <c r="B256" s="26">
        <v>302313</v>
      </c>
      <c r="C256" s="27">
        <v>20015</v>
      </c>
      <c r="D256" s="27" t="s">
        <v>37</v>
      </c>
      <c r="E256" s="28">
        <v>0.43487268518518518</v>
      </c>
      <c r="F256" s="29">
        <v>0.43487268518518518</v>
      </c>
      <c r="G256" s="264"/>
      <c r="H256" s="264"/>
      <c r="I256" s="52">
        <f>(F256-E256)*86400</f>
        <v>0</v>
      </c>
      <c r="J256" s="3">
        <f>L256*J258/L258</f>
        <v>18.11548556430559</v>
      </c>
      <c r="K256" s="3">
        <v>18.11548556430559</v>
      </c>
      <c r="L256" s="264">
        <v>28.42</v>
      </c>
      <c r="M256" s="52">
        <f>L256/K256*0.0113636*60</f>
        <v>1.0696489835293452</v>
      </c>
      <c r="N256" s="2">
        <f>J256</f>
        <v>18.11548556430559</v>
      </c>
      <c r="O256" s="3">
        <v>18.11548556430559</v>
      </c>
      <c r="P256" s="4">
        <f t="shared" ref="P256:P280" si="12">O256/60</f>
        <v>0.30192475940509317</v>
      </c>
      <c r="Q256" s="264">
        <f>L256</f>
        <v>28.42</v>
      </c>
      <c r="R256" s="264">
        <v>28.42</v>
      </c>
      <c r="S256" s="264">
        <v>1</v>
      </c>
      <c r="T256" s="264"/>
      <c r="U256" s="264"/>
      <c r="V256" s="264"/>
      <c r="W256" s="4">
        <v>0.30192475940509317</v>
      </c>
      <c r="X256" s="264">
        <v>28.42</v>
      </c>
      <c r="Y256" s="264">
        <v>1.0696489835293452</v>
      </c>
      <c r="Z256" s="264"/>
      <c r="AA256" s="264"/>
      <c r="AB256" s="264"/>
      <c r="AH256" s="489"/>
      <c r="AI256" s="489"/>
    </row>
    <row r="257" spans="1:36" s="170" customFormat="1" x14ac:dyDescent="0.25">
      <c r="A257" s="40"/>
      <c r="B257" s="30">
        <v>302313</v>
      </c>
      <c r="C257" s="31">
        <v>20023</v>
      </c>
      <c r="D257" s="31" t="s">
        <v>553</v>
      </c>
      <c r="E257" s="32">
        <v>0.43520833333333336</v>
      </c>
      <c r="F257" s="33">
        <v>0.43530092592592595</v>
      </c>
      <c r="G257" s="264"/>
      <c r="H257" s="264"/>
      <c r="I257" s="177">
        <f>(F257-E257)*86400</f>
        <v>7.9999999999996518</v>
      </c>
      <c r="J257" s="178">
        <f>(E258-E257)*86400</f>
        <v>7.9999999999996518</v>
      </c>
      <c r="K257" s="178"/>
      <c r="L257" s="177"/>
      <c r="M257" s="52"/>
      <c r="N257" s="3"/>
      <c r="O257" s="3"/>
      <c r="P257" s="4"/>
      <c r="Q257" s="52"/>
      <c r="R257" s="264"/>
      <c r="S257" s="264"/>
      <c r="T257" s="264"/>
      <c r="U257" s="264"/>
      <c r="V257" s="264"/>
      <c r="W257" s="4">
        <v>0.5852580927384442</v>
      </c>
      <c r="X257" s="264">
        <v>55.09</v>
      </c>
      <c r="Y257" s="264">
        <v>1.0696489835293452</v>
      </c>
      <c r="Z257" s="264"/>
      <c r="AA257" s="264"/>
      <c r="AB257" s="264"/>
      <c r="AH257" s="489"/>
      <c r="AI257" s="489"/>
    </row>
    <row r="258" spans="1:36" s="170" customFormat="1" x14ac:dyDescent="0.25">
      <c r="A258" s="40"/>
      <c r="B258" s="30">
        <v>302313</v>
      </c>
      <c r="C258" s="31">
        <v>20025</v>
      </c>
      <c r="D258" s="31" t="s">
        <v>39</v>
      </c>
      <c r="E258" s="32">
        <v>0.43530092592592595</v>
      </c>
      <c r="F258" s="33">
        <v>0.43549768518518522</v>
      </c>
      <c r="G258" s="264"/>
      <c r="H258" s="264"/>
      <c r="I258" s="52">
        <f t="shared" ref="I258:I280" si="13">(F258-E258)*86400</f>
        <v>17.000000000001059</v>
      </c>
      <c r="J258" s="3">
        <f t="shared" ref="J258:J279" si="14">(E259-E258)*86400</f>
        <v>17.000000000001059</v>
      </c>
      <c r="K258" s="3">
        <v>17.000000000001059</v>
      </c>
      <c r="L258" s="264">
        <v>26.67</v>
      </c>
      <c r="M258" s="52">
        <f t="shared" ref="M258:M280" si="15">L258/K258*0.0113636*60</f>
        <v>1.0696489835293452</v>
      </c>
      <c r="N258" s="3">
        <f>N256+K258</f>
        <v>35.115485564306653</v>
      </c>
      <c r="O258" s="3">
        <v>35.115485564306653</v>
      </c>
      <c r="P258" s="4">
        <f t="shared" si="12"/>
        <v>0.5852580927384442</v>
      </c>
      <c r="Q258" s="52">
        <f>Q256+L258</f>
        <v>55.09</v>
      </c>
      <c r="R258" s="264">
        <v>55.09</v>
      </c>
      <c r="S258" s="264">
        <v>2</v>
      </c>
      <c r="T258" s="264"/>
      <c r="U258" s="264"/>
      <c r="V258" s="264"/>
      <c r="W258" s="4">
        <v>1.3519247594050976</v>
      </c>
      <c r="X258" s="264">
        <v>89.13</v>
      </c>
      <c r="Y258" s="264">
        <v>0.50454384000000885</v>
      </c>
      <c r="Z258" s="264"/>
      <c r="AA258" s="264"/>
      <c r="AB258" s="264"/>
      <c r="AH258" s="489"/>
      <c r="AI258" s="489"/>
    </row>
    <row r="259" spans="1:36" s="170" customFormat="1" x14ac:dyDescent="0.25">
      <c r="A259" s="40"/>
      <c r="B259" s="30">
        <v>302313</v>
      </c>
      <c r="C259" s="31">
        <v>20027</v>
      </c>
      <c r="D259" s="31" t="s">
        <v>38</v>
      </c>
      <c r="E259" s="32">
        <v>0.43549768518518522</v>
      </c>
      <c r="F259" s="33">
        <v>0.43549768518518522</v>
      </c>
      <c r="G259" s="264"/>
      <c r="H259" s="264"/>
      <c r="I259" s="52">
        <f t="shared" si="13"/>
        <v>0</v>
      </c>
      <c r="J259" s="3">
        <f t="shared" si="14"/>
        <v>45.999999999999197</v>
      </c>
      <c r="K259" s="3">
        <v>45.999999999999197</v>
      </c>
      <c r="L259" s="4">
        <v>34.04</v>
      </c>
      <c r="M259" s="52">
        <f t="shared" si="15"/>
        <v>0.50454384000000885</v>
      </c>
      <c r="N259" s="3">
        <f>N258+K259</f>
        <v>81.115485564305857</v>
      </c>
      <c r="O259" s="3">
        <v>81.115485564305857</v>
      </c>
      <c r="P259" s="4">
        <f t="shared" si="12"/>
        <v>1.3519247594050976</v>
      </c>
      <c r="Q259" s="52">
        <f t="shared" ref="Q259:Q280" si="16">Q258+L259</f>
        <v>89.13</v>
      </c>
      <c r="R259" s="264">
        <v>89.13</v>
      </c>
      <c r="S259" s="264">
        <v>3</v>
      </c>
      <c r="T259" s="264"/>
      <c r="U259" s="264"/>
      <c r="V259" s="264"/>
      <c r="W259" s="4">
        <v>1.8519247594050958</v>
      </c>
      <c r="X259" s="264">
        <v>116.38</v>
      </c>
      <c r="Y259" s="264">
        <v>0.6193162000000022</v>
      </c>
      <c r="Z259" s="264"/>
      <c r="AA259" s="264"/>
      <c r="AB259" s="264"/>
      <c r="AH259" s="489"/>
      <c r="AI259" s="489"/>
    </row>
    <row r="260" spans="1:36" s="170" customFormat="1" x14ac:dyDescent="0.25">
      <c r="A260" s="40"/>
      <c r="B260" s="30">
        <v>302313</v>
      </c>
      <c r="C260" s="31">
        <v>20050</v>
      </c>
      <c r="D260" s="31" t="s">
        <v>12</v>
      </c>
      <c r="E260" s="32">
        <v>0.43603009259259262</v>
      </c>
      <c r="F260" s="33">
        <v>0.43634259259259256</v>
      </c>
      <c r="G260" s="264"/>
      <c r="H260" s="264"/>
      <c r="I260" s="52">
        <f t="shared" si="13"/>
        <v>26.999999999994628</v>
      </c>
      <c r="J260" s="3">
        <f t="shared" si="14"/>
        <v>26.999999999994628</v>
      </c>
      <c r="K260" s="3">
        <f>SUM(J260:J262)</f>
        <v>29.999999999999893</v>
      </c>
      <c r="L260" s="4">
        <v>27.25</v>
      </c>
      <c r="M260" s="52">
        <f t="shared" si="15"/>
        <v>0.6193162000000022</v>
      </c>
      <c r="N260" s="3">
        <f t="shared" ref="N260:N280" si="17">N259+K260</f>
        <v>111.11548556430574</v>
      </c>
      <c r="O260" s="3">
        <v>111.11548556430574</v>
      </c>
      <c r="P260" s="4">
        <f t="shared" si="12"/>
        <v>1.8519247594050958</v>
      </c>
      <c r="Q260" s="52">
        <f t="shared" si="16"/>
        <v>116.38</v>
      </c>
      <c r="R260" s="264">
        <v>116.38</v>
      </c>
      <c r="S260" s="264">
        <v>4</v>
      </c>
      <c r="T260" s="264"/>
      <c r="U260" s="264"/>
      <c r="V260" s="264"/>
      <c r="W260" s="4">
        <v>2.7685914260716924</v>
      </c>
      <c r="X260" s="264">
        <v>152.38</v>
      </c>
      <c r="Y260" s="264">
        <v>0.44627956363639765</v>
      </c>
      <c r="Z260" s="264"/>
      <c r="AA260" s="264"/>
      <c r="AB260" s="264"/>
      <c r="AH260" s="489"/>
      <c r="AI260" s="489"/>
    </row>
    <row r="261" spans="1:36" s="170" customFormat="1" x14ac:dyDescent="0.25">
      <c r="A261" s="40"/>
      <c r="B261" s="30">
        <v>302313</v>
      </c>
      <c r="C261" s="31">
        <v>20049</v>
      </c>
      <c r="D261" s="31" t="s">
        <v>13</v>
      </c>
      <c r="E261" s="32">
        <v>0.43634259259259256</v>
      </c>
      <c r="F261" s="33">
        <v>0.43634259259259256</v>
      </c>
      <c r="G261" s="264"/>
      <c r="H261" s="264"/>
      <c r="I261" s="46">
        <f t="shared" si="13"/>
        <v>0</v>
      </c>
      <c r="J261" s="49">
        <f t="shared" si="14"/>
        <v>1.9999999999987139</v>
      </c>
      <c r="K261" s="49"/>
      <c r="L261" s="157"/>
      <c r="M261" s="52"/>
      <c r="N261" s="3">
        <f t="shared" si="17"/>
        <v>111.11548556430574</v>
      </c>
      <c r="O261" s="3"/>
      <c r="P261" s="4"/>
      <c r="Q261" s="52">
        <f t="shared" si="16"/>
        <v>116.38</v>
      </c>
      <c r="R261" s="264"/>
      <c r="S261" s="264"/>
      <c r="T261" s="264"/>
      <c r="U261" s="264">
        <v>7</v>
      </c>
      <c r="V261" s="264" t="s">
        <v>554</v>
      </c>
      <c r="W261" s="4">
        <v>3.1852580927383709</v>
      </c>
      <c r="X261" s="264">
        <v>192.55</v>
      </c>
      <c r="Y261" s="264">
        <v>1.0955419487999689</v>
      </c>
      <c r="Z261" s="264"/>
      <c r="AA261" s="264"/>
      <c r="AB261" s="264"/>
      <c r="AH261" s="489"/>
      <c r="AI261" s="489"/>
    </row>
    <row r="262" spans="1:36" s="170" customFormat="1" x14ac:dyDescent="0.25">
      <c r="A262" s="40"/>
      <c r="B262" s="30">
        <v>302313</v>
      </c>
      <c r="C262" s="31">
        <v>20050</v>
      </c>
      <c r="D262" s="31" t="s">
        <v>12</v>
      </c>
      <c r="E262" s="32">
        <v>0.43636574074074069</v>
      </c>
      <c r="F262" s="33">
        <v>0.43637731481481484</v>
      </c>
      <c r="G262" s="264"/>
      <c r="H262" s="264"/>
      <c r="I262" s="46">
        <f t="shared" si="13"/>
        <v>1.0000000000065512</v>
      </c>
      <c r="J262" s="49">
        <f t="shared" si="14"/>
        <v>1.0000000000065512</v>
      </c>
      <c r="K262" s="49"/>
      <c r="L262" s="157"/>
      <c r="M262" s="52"/>
      <c r="N262" s="3">
        <f t="shared" si="17"/>
        <v>111.11548556430574</v>
      </c>
      <c r="O262" s="3"/>
      <c r="P262" s="4"/>
      <c r="Q262" s="52">
        <f t="shared" si="16"/>
        <v>116.38</v>
      </c>
      <c r="R262" s="264"/>
      <c r="S262" s="264"/>
      <c r="T262" s="264"/>
      <c r="U262" s="264"/>
      <c r="V262" s="264"/>
      <c r="W262" s="4">
        <v>3.3185914260717784</v>
      </c>
      <c r="X262" s="264">
        <v>223.89</v>
      </c>
      <c r="Y262" s="264">
        <v>1.3355070899992574</v>
      </c>
      <c r="Z262" s="264"/>
      <c r="AA262" s="264"/>
      <c r="AB262" s="264"/>
      <c r="AH262" s="489"/>
      <c r="AI262" s="489"/>
    </row>
    <row r="263" spans="1:36" s="170" customFormat="1" x14ac:dyDescent="0.25">
      <c r="A263" s="40"/>
      <c r="B263" s="30">
        <v>302313</v>
      </c>
      <c r="C263" s="31">
        <v>20049</v>
      </c>
      <c r="D263" s="31" t="s">
        <v>13</v>
      </c>
      <c r="E263" s="32">
        <v>0.43637731481481484</v>
      </c>
      <c r="F263" s="33">
        <v>0.43701388888888887</v>
      </c>
      <c r="G263" s="264"/>
      <c r="H263" s="264"/>
      <c r="I263" s="52">
        <f t="shared" si="13"/>
        <v>54.999999999995808</v>
      </c>
      <c r="J263" s="3">
        <f t="shared" si="14"/>
        <v>54.999999999995808</v>
      </c>
      <c r="K263" s="3">
        <v>54.999999999995808</v>
      </c>
      <c r="L263" s="4">
        <v>36</v>
      </c>
      <c r="M263" s="52">
        <f t="shared" si="15"/>
        <v>0.44627956363639765</v>
      </c>
      <c r="N263" s="3">
        <f t="shared" si="17"/>
        <v>166.11548556430154</v>
      </c>
      <c r="O263" s="3">
        <v>166.11548556430154</v>
      </c>
      <c r="P263" s="4">
        <f t="shared" si="12"/>
        <v>2.7685914260716924</v>
      </c>
      <c r="Q263" s="52">
        <f t="shared" si="16"/>
        <v>152.38</v>
      </c>
      <c r="R263" s="264">
        <v>152.38</v>
      </c>
      <c r="S263" s="264">
        <v>5</v>
      </c>
      <c r="T263" s="264"/>
      <c r="U263" s="264"/>
      <c r="V263" s="264"/>
      <c r="W263" s="4">
        <v>3.568591426071738</v>
      </c>
      <c r="X263" s="264">
        <v>249.89</v>
      </c>
      <c r="Y263" s="264">
        <v>1.1818144000001929</v>
      </c>
      <c r="Z263" s="264"/>
      <c r="AA263" s="264"/>
      <c r="AB263" s="264"/>
      <c r="AH263" s="489"/>
      <c r="AI263" s="489"/>
    </row>
    <row r="264" spans="1:36" s="170" customFormat="1" x14ac:dyDescent="0.25">
      <c r="A264" s="40"/>
      <c r="B264" s="30">
        <v>302313</v>
      </c>
      <c r="C264" s="31">
        <v>20045</v>
      </c>
      <c r="D264" s="31" t="s">
        <v>14</v>
      </c>
      <c r="E264" s="32">
        <v>0.43701388888888887</v>
      </c>
      <c r="F264" s="33">
        <v>0.43701388888888887</v>
      </c>
      <c r="G264" s="264"/>
      <c r="H264" s="264"/>
      <c r="I264" s="52">
        <f t="shared" si="13"/>
        <v>0</v>
      </c>
      <c r="J264" s="3">
        <f t="shared" si="14"/>
        <v>12.000000000001876</v>
      </c>
      <c r="K264" s="3">
        <f>SUM(J264:J265)</f>
        <v>25.000000000000711</v>
      </c>
      <c r="L264" s="4">
        <v>40.17</v>
      </c>
      <c r="M264" s="52">
        <f t="shared" si="15"/>
        <v>1.0955419487999689</v>
      </c>
      <c r="N264" s="3">
        <f t="shared" si="17"/>
        <v>191.11548556430225</v>
      </c>
      <c r="O264" s="3">
        <v>191.11548556430225</v>
      </c>
      <c r="P264" s="4">
        <f t="shared" si="12"/>
        <v>3.1852580927383709</v>
      </c>
      <c r="Q264" s="52">
        <f t="shared" si="16"/>
        <v>192.55</v>
      </c>
      <c r="R264" s="264">
        <v>192.55</v>
      </c>
      <c r="S264" s="264">
        <v>6</v>
      </c>
      <c r="T264" s="264"/>
      <c r="U264" s="264"/>
      <c r="V264" s="264"/>
      <c r="W264" s="4">
        <v>4.001924759405032</v>
      </c>
      <c r="X264" s="264">
        <v>277.96999999999997</v>
      </c>
      <c r="Y264" s="264">
        <v>0.73636128000006595</v>
      </c>
      <c r="Z264" s="264"/>
      <c r="AA264" s="264"/>
      <c r="AB264" s="264"/>
      <c r="AH264" s="489"/>
      <c r="AI264" s="489"/>
    </row>
    <row r="265" spans="1:36" s="170" customFormat="1" x14ac:dyDescent="0.25">
      <c r="A265" s="40"/>
      <c r="B265" s="30">
        <v>302313</v>
      </c>
      <c r="C265" s="31">
        <v>20059</v>
      </c>
      <c r="D265" s="31" t="s">
        <v>10</v>
      </c>
      <c r="E265" s="32">
        <v>0.43715277777777778</v>
      </c>
      <c r="F265" s="33">
        <v>0.43730324074074073</v>
      </c>
      <c r="G265" s="264"/>
      <c r="H265" s="264"/>
      <c r="I265" s="46">
        <f t="shared" si="13"/>
        <v>12.999999999998835</v>
      </c>
      <c r="J265" s="49">
        <f t="shared" si="14"/>
        <v>12.999999999998835</v>
      </c>
      <c r="K265" s="49"/>
      <c r="L265" s="157">
        <v>15.67</v>
      </c>
      <c r="M265" s="52"/>
      <c r="N265" s="3">
        <f t="shared" si="17"/>
        <v>191.11548556430225</v>
      </c>
      <c r="O265" s="3"/>
      <c r="P265" s="4"/>
      <c r="Q265" s="52">
        <f t="shared" si="16"/>
        <v>208.22</v>
      </c>
      <c r="R265" s="264"/>
      <c r="S265" s="264"/>
      <c r="T265" s="264"/>
      <c r="U265" s="264">
        <v>6</v>
      </c>
      <c r="V265" s="264">
        <v>59</v>
      </c>
      <c r="W265" s="4">
        <v>4.8685914260717009</v>
      </c>
      <c r="X265" s="264">
        <v>307.54999999999995</v>
      </c>
      <c r="Y265" s="264">
        <v>0.38784840923076819</v>
      </c>
      <c r="Z265" s="264"/>
      <c r="AA265" s="264"/>
      <c r="AB265" s="264"/>
      <c r="AH265" s="489"/>
      <c r="AI265" s="489"/>
    </row>
    <row r="266" spans="1:36" s="170" customFormat="1" x14ac:dyDescent="0.25">
      <c r="A266" s="40"/>
      <c r="B266" s="30">
        <v>302313</v>
      </c>
      <c r="C266" s="31">
        <v>20044</v>
      </c>
      <c r="D266" s="31" t="s">
        <v>180</v>
      </c>
      <c r="E266" s="32">
        <v>0.43730324074074073</v>
      </c>
      <c r="F266" s="33">
        <v>0.43739583333333337</v>
      </c>
      <c r="G266" s="264"/>
      <c r="H266" s="264"/>
      <c r="I266" s="52">
        <f t="shared" si="13"/>
        <v>8.000000000004448</v>
      </c>
      <c r="J266" s="3">
        <f t="shared" si="14"/>
        <v>8.000000000004448</v>
      </c>
      <c r="K266" s="3">
        <v>8.000000000004448</v>
      </c>
      <c r="L266" s="4">
        <v>15.67</v>
      </c>
      <c r="M266" s="52">
        <f t="shared" si="15"/>
        <v>1.3355070899992574</v>
      </c>
      <c r="N266" s="3">
        <f t="shared" si="17"/>
        <v>199.11548556430671</v>
      </c>
      <c r="O266" s="3">
        <v>199.11548556430671</v>
      </c>
      <c r="P266" s="4">
        <f t="shared" si="12"/>
        <v>3.3185914260717784</v>
      </c>
      <c r="Q266" s="52">
        <f t="shared" si="16"/>
        <v>223.89</v>
      </c>
      <c r="R266" s="264">
        <v>223.89</v>
      </c>
      <c r="S266" s="264">
        <v>7</v>
      </c>
      <c r="T266" s="264"/>
      <c r="U266" s="264"/>
      <c r="V266" s="264"/>
      <c r="W266" s="4">
        <v>5.5185914260716418</v>
      </c>
      <c r="X266" s="264">
        <v>348.04999999999995</v>
      </c>
      <c r="Y266" s="264">
        <v>0.70803969230775576</v>
      </c>
      <c r="Z266" s="264"/>
      <c r="AA266" s="264"/>
      <c r="AB266" s="264"/>
      <c r="AH266" s="489"/>
      <c r="AI266" s="489"/>
    </row>
    <row r="267" spans="1:36" s="170" customFormat="1" x14ac:dyDescent="0.25">
      <c r="A267" s="40"/>
      <c r="B267" s="30">
        <v>302313</v>
      </c>
      <c r="C267" s="31">
        <v>20059</v>
      </c>
      <c r="D267" s="31" t="s">
        <v>10</v>
      </c>
      <c r="E267" s="32">
        <v>0.43739583333333337</v>
      </c>
      <c r="F267" s="33">
        <v>0.43756944444444446</v>
      </c>
      <c r="G267" s="264"/>
      <c r="H267" s="264"/>
      <c r="I267" s="52">
        <f t="shared" si="13"/>
        <v>14.999999999997549</v>
      </c>
      <c r="J267" s="3">
        <f t="shared" si="14"/>
        <v>14.999999999997549</v>
      </c>
      <c r="K267" s="3">
        <v>14.999999999997549</v>
      </c>
      <c r="L267" s="4">
        <v>26</v>
      </c>
      <c r="M267" s="52">
        <f t="shared" si="15"/>
        <v>1.1818144000001929</v>
      </c>
      <c r="N267" s="3">
        <f t="shared" si="17"/>
        <v>214.11548556430427</v>
      </c>
      <c r="O267" s="3">
        <v>214.11548556430427</v>
      </c>
      <c r="P267" s="4">
        <f t="shared" si="12"/>
        <v>3.568591426071738</v>
      </c>
      <c r="Q267" s="52">
        <f t="shared" si="16"/>
        <v>249.89</v>
      </c>
      <c r="R267" s="264">
        <v>249.89</v>
      </c>
      <c r="S267" s="264">
        <v>8</v>
      </c>
      <c r="T267" s="264"/>
      <c r="U267" s="264"/>
      <c r="V267" s="264"/>
      <c r="W267" s="4">
        <v>5.8852580927383933</v>
      </c>
      <c r="X267" s="264">
        <v>378.79999999999995</v>
      </c>
      <c r="Y267" s="264">
        <v>0.95299281818159998</v>
      </c>
      <c r="Z267" s="264"/>
      <c r="AA267" s="264"/>
      <c r="AB267" s="264"/>
      <c r="AH267" s="489"/>
      <c r="AI267" s="489"/>
    </row>
    <row r="268" spans="1:36" s="170" customFormat="1" x14ac:dyDescent="0.25">
      <c r="A268" s="40"/>
      <c r="B268" s="30">
        <v>302313</v>
      </c>
      <c r="C268" s="31">
        <v>20056</v>
      </c>
      <c r="D268" s="31" t="s">
        <v>9</v>
      </c>
      <c r="E268" s="32">
        <v>0.43756944444444446</v>
      </c>
      <c r="F268" s="33">
        <v>0.43760416666666663</v>
      </c>
      <c r="G268" s="264"/>
      <c r="H268" s="264"/>
      <c r="I268" s="52">
        <f t="shared" si="13"/>
        <v>2.9999999999956728</v>
      </c>
      <c r="J268" s="3">
        <f t="shared" si="14"/>
        <v>2.9999999999956728</v>
      </c>
      <c r="K268" s="3">
        <f>SUM(J268:J270)</f>
        <v>25.999999999997669</v>
      </c>
      <c r="L268" s="4">
        <v>28.08</v>
      </c>
      <c r="M268" s="52">
        <f t="shared" si="15"/>
        <v>0.73636128000006595</v>
      </c>
      <c r="N268" s="3">
        <f t="shared" si="17"/>
        <v>240.11548556430193</v>
      </c>
      <c r="O268" s="3">
        <v>240.11548556430193</v>
      </c>
      <c r="P268" s="4">
        <f t="shared" si="12"/>
        <v>4.001924759405032</v>
      </c>
      <c r="Q268" s="52">
        <f t="shared" si="16"/>
        <v>277.96999999999997</v>
      </c>
      <c r="R268" s="264">
        <v>277.96999999999997</v>
      </c>
      <c r="S268" s="264">
        <v>9</v>
      </c>
      <c r="T268" s="264"/>
      <c r="U268" s="264"/>
      <c r="V268" s="264"/>
      <c r="W268" s="4">
        <v>6.3519247594049988</v>
      </c>
      <c r="X268" s="264">
        <v>405.12999999999994</v>
      </c>
      <c r="Y268" s="264">
        <v>0.64115054571436847</v>
      </c>
      <c r="Z268" s="264"/>
      <c r="AA268" s="264"/>
      <c r="AB268" s="264"/>
      <c r="AH268" s="489"/>
      <c r="AI268" s="489"/>
    </row>
    <row r="269" spans="1:36" s="170" customFormat="1" x14ac:dyDescent="0.25">
      <c r="A269" s="40"/>
      <c r="B269" s="30">
        <v>302313</v>
      </c>
      <c r="C269" s="31">
        <v>20056</v>
      </c>
      <c r="D269" s="31" t="s">
        <v>9</v>
      </c>
      <c r="E269" s="32">
        <v>0.43760416666666663</v>
      </c>
      <c r="F269" s="33">
        <v>0.43760416666666663</v>
      </c>
      <c r="G269" s="264"/>
      <c r="H269" s="264"/>
      <c r="I269" s="46">
        <f t="shared" si="13"/>
        <v>0</v>
      </c>
      <c r="J269" s="49">
        <f t="shared" si="14"/>
        <v>0</v>
      </c>
      <c r="K269" s="49"/>
      <c r="L269" s="157"/>
      <c r="M269" s="52"/>
      <c r="N269" s="3">
        <f t="shared" si="17"/>
        <v>240.11548556430193</v>
      </c>
      <c r="O269" s="3"/>
      <c r="P269" s="4"/>
      <c r="Q269" s="52">
        <f t="shared" si="16"/>
        <v>277.96999999999997</v>
      </c>
      <c r="R269" s="264"/>
      <c r="S269" s="264"/>
      <c r="T269" s="264"/>
      <c r="U269" s="264" t="s">
        <v>552</v>
      </c>
      <c r="V269" s="264" t="s">
        <v>555</v>
      </c>
      <c r="W269" s="4">
        <v>6.6185914260717338</v>
      </c>
      <c r="X269" s="264">
        <v>432.04999999999995</v>
      </c>
      <c r="Y269" s="264">
        <v>1.147155419999706</v>
      </c>
      <c r="Z269" s="264"/>
      <c r="AA269" s="264"/>
      <c r="AB269" s="264"/>
      <c r="AH269" s="489"/>
      <c r="AI269" s="489"/>
    </row>
    <row r="270" spans="1:36" s="170" customFormat="1" x14ac:dyDescent="0.25">
      <c r="A270" s="40"/>
      <c r="B270" s="30">
        <v>302313</v>
      </c>
      <c r="C270" s="31">
        <v>20052</v>
      </c>
      <c r="D270" s="31" t="s">
        <v>7</v>
      </c>
      <c r="E270" s="32">
        <v>0.43760416666666663</v>
      </c>
      <c r="F270" s="33">
        <v>0.43760416666666663</v>
      </c>
      <c r="G270" s="264"/>
      <c r="H270" s="264"/>
      <c r="I270" s="46">
        <f t="shared" si="13"/>
        <v>0</v>
      </c>
      <c r="J270" s="49">
        <f t="shared" si="14"/>
        <v>23.000000000001997</v>
      </c>
      <c r="K270" s="49"/>
      <c r="L270" s="157"/>
      <c r="M270" s="52"/>
      <c r="N270" s="3">
        <f t="shared" si="17"/>
        <v>240.11548556430193</v>
      </c>
      <c r="O270" s="3"/>
      <c r="P270" s="4"/>
      <c r="Q270" s="52">
        <f t="shared" si="16"/>
        <v>277.96999999999997</v>
      </c>
      <c r="R270" s="264"/>
      <c r="S270" s="264"/>
      <c r="T270" s="264"/>
      <c r="U270" s="264"/>
      <c r="V270" s="264"/>
      <c r="W270" s="4">
        <v>7.4685914260717068</v>
      </c>
      <c r="X270" s="264">
        <v>463.21999999999997</v>
      </c>
      <c r="Y270" s="264">
        <v>0.41670989647060147</v>
      </c>
      <c r="Z270" s="264"/>
      <c r="AA270" s="264"/>
      <c r="AB270" s="264"/>
      <c r="AH270" s="489"/>
      <c r="AI270" s="489"/>
    </row>
    <row r="271" spans="1:36" s="170" customFormat="1" x14ac:dyDescent="0.25">
      <c r="A271" s="40"/>
      <c r="B271" s="30">
        <v>302313</v>
      </c>
      <c r="C271" s="31">
        <v>20052</v>
      </c>
      <c r="D271" s="31" t="s">
        <v>7</v>
      </c>
      <c r="E271" s="32">
        <v>0.43787037037037035</v>
      </c>
      <c r="F271" s="33">
        <v>0.43787037037037035</v>
      </c>
      <c r="G271" s="264"/>
      <c r="H271" s="264"/>
      <c r="I271" s="52">
        <f t="shared" si="13"/>
        <v>0</v>
      </c>
      <c r="J271" s="3">
        <f t="shared" si="14"/>
        <v>52.000000000000135</v>
      </c>
      <c r="K271" s="3">
        <v>52.000000000000135</v>
      </c>
      <c r="L271" s="4">
        <v>29.58</v>
      </c>
      <c r="M271" s="52">
        <f t="shared" si="15"/>
        <v>0.38784840923076819</v>
      </c>
      <c r="N271" s="3">
        <f t="shared" si="17"/>
        <v>292.11548556430205</v>
      </c>
      <c r="O271" s="3">
        <v>292.11548556430205</v>
      </c>
      <c r="P271" s="4">
        <f t="shared" si="12"/>
        <v>4.8685914260717009</v>
      </c>
      <c r="Q271" s="52">
        <f t="shared" si="16"/>
        <v>307.54999999999995</v>
      </c>
      <c r="R271" s="264">
        <v>307.54999999999995</v>
      </c>
      <c r="S271" s="264">
        <v>10</v>
      </c>
      <c r="T271" s="264"/>
      <c r="U271" s="264"/>
      <c r="V271" s="264"/>
      <c r="W271" s="4">
        <v>8.2519247594049752</v>
      </c>
      <c r="X271" s="264">
        <v>489.71999999999997</v>
      </c>
      <c r="Y271" s="264">
        <v>0.3844281702127974</v>
      </c>
      <c r="Z271" s="264"/>
      <c r="AA271" s="264"/>
      <c r="AB271" s="264"/>
      <c r="AH271" s="489"/>
      <c r="AI271" s="489"/>
    </row>
    <row r="272" spans="1:36" s="170" customFormat="1" x14ac:dyDescent="0.25">
      <c r="A272" s="40"/>
      <c r="B272" s="30">
        <v>302313</v>
      </c>
      <c r="C272" s="31">
        <v>20035</v>
      </c>
      <c r="D272" s="31" t="s">
        <v>8</v>
      </c>
      <c r="E272" s="32">
        <v>0.43847222222222221</v>
      </c>
      <c r="F272" s="33">
        <v>0.43892361111111106</v>
      </c>
      <c r="G272" s="264"/>
      <c r="H272" s="264"/>
      <c r="I272" s="52">
        <f t="shared" si="13"/>
        <v>38.999999999996504</v>
      </c>
      <c r="J272" s="3">
        <f t="shared" si="14"/>
        <v>38.999999999996504</v>
      </c>
      <c r="K272" s="3">
        <v>38.999999999996504</v>
      </c>
      <c r="L272" s="4">
        <v>40.5</v>
      </c>
      <c r="M272" s="52">
        <f t="shared" si="15"/>
        <v>0.70803969230775576</v>
      </c>
      <c r="N272" s="3">
        <f t="shared" si="17"/>
        <v>331.11548556429852</v>
      </c>
      <c r="O272" s="3">
        <v>331.11548556429852</v>
      </c>
      <c r="P272" s="4">
        <f t="shared" si="12"/>
        <v>5.5185914260716418</v>
      </c>
      <c r="Q272" s="52">
        <f t="shared" si="16"/>
        <v>348.04999999999995</v>
      </c>
      <c r="R272" s="264">
        <v>348.04999999999995</v>
      </c>
      <c r="S272" s="264">
        <v>11</v>
      </c>
      <c r="T272" s="264"/>
      <c r="U272" s="264"/>
      <c r="V272" s="264"/>
      <c r="W272" s="4">
        <v>8.5770819921093508</v>
      </c>
      <c r="X272" s="264">
        <v>500.71999999999997</v>
      </c>
      <c r="Y272" s="264">
        <v>0.38442817021279735</v>
      </c>
      <c r="Z272" s="264"/>
      <c r="AA272" s="264"/>
      <c r="AB272" s="483">
        <v>302313</v>
      </c>
      <c r="AC272" s="483">
        <v>20014</v>
      </c>
      <c r="AD272" s="485">
        <v>42639</v>
      </c>
      <c r="AE272" s="483">
        <v>1</v>
      </c>
      <c r="AF272" s="486">
        <v>458.38</v>
      </c>
      <c r="AG272" s="381">
        <v>0.43487268518518518</v>
      </c>
      <c r="AH272" s="489" t="s">
        <v>838</v>
      </c>
      <c r="AI272" s="489">
        <v>0.89178999999999997</v>
      </c>
      <c r="AJ272" s="381">
        <v>0.4408217592592592</v>
      </c>
    </row>
    <row r="273" spans="1:35" s="170" customFormat="1" x14ac:dyDescent="0.25">
      <c r="A273" s="40"/>
      <c r="B273" s="30">
        <v>302313</v>
      </c>
      <c r="C273" s="31">
        <v>20030</v>
      </c>
      <c r="D273" s="31" t="s">
        <v>6</v>
      </c>
      <c r="E273" s="32">
        <v>0.43892361111111106</v>
      </c>
      <c r="F273" s="33">
        <v>0.43892361111111106</v>
      </c>
      <c r="G273" s="264"/>
      <c r="H273" s="264"/>
      <c r="I273" s="52">
        <f t="shared" si="13"/>
        <v>0</v>
      </c>
      <c r="J273" s="3">
        <f t="shared" si="14"/>
        <v>22.000000000005038</v>
      </c>
      <c r="K273" s="3">
        <v>22.000000000005038</v>
      </c>
      <c r="L273" s="4">
        <v>30.75</v>
      </c>
      <c r="M273" s="52">
        <f t="shared" si="15"/>
        <v>0.95299281818159998</v>
      </c>
      <c r="N273" s="3">
        <f t="shared" si="17"/>
        <v>353.11548556430358</v>
      </c>
      <c r="O273" s="3">
        <v>353.11548556430358</v>
      </c>
      <c r="P273" s="4">
        <f t="shared" si="12"/>
        <v>5.8852580927383933</v>
      </c>
      <c r="Q273" s="52">
        <f t="shared" si="16"/>
        <v>378.79999999999995</v>
      </c>
      <c r="R273" s="264">
        <v>378.79999999999995</v>
      </c>
      <c r="S273" s="264">
        <v>12</v>
      </c>
      <c r="T273" s="264"/>
      <c r="U273" s="264"/>
      <c r="V273" s="264"/>
      <c r="W273" s="264"/>
      <c r="X273" s="264"/>
      <c r="Y273" s="264"/>
      <c r="Z273" s="264"/>
      <c r="AA273" s="264"/>
      <c r="AB273" s="264"/>
      <c r="AH273" s="489"/>
      <c r="AI273" s="489"/>
    </row>
    <row r="274" spans="1:35" s="170" customFormat="1" x14ac:dyDescent="0.25">
      <c r="A274" s="40"/>
      <c r="B274" s="30">
        <v>302313</v>
      </c>
      <c r="C274" s="31">
        <v>20017</v>
      </c>
      <c r="D274" s="31" t="s">
        <v>5</v>
      </c>
      <c r="E274" s="32">
        <v>0.43917824074074074</v>
      </c>
      <c r="F274" s="33">
        <v>0.43944444444444447</v>
      </c>
      <c r="G274" s="264"/>
      <c r="H274" s="264"/>
      <c r="I274" s="52">
        <f t="shared" si="13"/>
        <v>23.000000000001997</v>
      </c>
      <c r="J274" s="3">
        <f t="shared" si="14"/>
        <v>23.000000000001997</v>
      </c>
      <c r="K274" s="3">
        <f>SUM(J274:J276)</f>
        <v>27.999999999996383</v>
      </c>
      <c r="L274" s="4">
        <v>26.33</v>
      </c>
      <c r="M274" s="52">
        <f t="shared" si="15"/>
        <v>0.64115054571436847</v>
      </c>
      <c r="N274" s="3">
        <f t="shared" si="17"/>
        <v>381.11548556429995</v>
      </c>
      <c r="O274" s="3">
        <v>381.11548556429995</v>
      </c>
      <c r="P274" s="4">
        <f t="shared" si="12"/>
        <v>6.3519247594049988</v>
      </c>
      <c r="Q274" s="52">
        <f t="shared" si="16"/>
        <v>405.12999999999994</v>
      </c>
      <c r="R274" s="264">
        <v>405.12999999999994</v>
      </c>
      <c r="S274" s="264">
        <v>13</v>
      </c>
      <c r="T274" s="264"/>
      <c r="U274" s="264"/>
      <c r="V274" s="264"/>
      <c r="W274" s="264"/>
      <c r="X274" s="264"/>
      <c r="Y274" s="264"/>
      <c r="Z274" s="264"/>
      <c r="AA274" s="264"/>
      <c r="AB274" s="264"/>
      <c r="AH274" s="489"/>
      <c r="AI274" s="489"/>
    </row>
    <row r="275" spans="1:35" s="170" customFormat="1" x14ac:dyDescent="0.25">
      <c r="A275" s="40"/>
      <c r="B275" s="30">
        <v>302313</v>
      </c>
      <c r="C275" s="31">
        <v>20021</v>
      </c>
      <c r="D275" s="31" t="s">
        <v>0</v>
      </c>
      <c r="E275" s="32">
        <v>0.43944444444444447</v>
      </c>
      <c r="F275" s="33">
        <v>0.43947916666666664</v>
      </c>
      <c r="G275" s="264"/>
      <c r="H275" s="264"/>
      <c r="I275" s="46">
        <f t="shared" si="13"/>
        <v>2.9999999999956728</v>
      </c>
      <c r="J275" s="49">
        <f t="shared" si="14"/>
        <v>2.9999999999956728</v>
      </c>
      <c r="K275" s="49"/>
      <c r="L275" s="157"/>
      <c r="M275" s="52"/>
      <c r="N275" s="3">
        <f t="shared" si="17"/>
        <v>381.11548556429995</v>
      </c>
      <c r="O275" s="3"/>
      <c r="P275" s="4"/>
      <c r="Q275" s="52">
        <f t="shared" si="16"/>
        <v>405.12999999999994</v>
      </c>
      <c r="R275" s="264"/>
      <c r="S275" s="264"/>
      <c r="T275" s="264"/>
      <c r="U275" s="264">
        <v>7</v>
      </c>
      <c r="V275" s="264" t="s">
        <v>556</v>
      </c>
      <c r="W275" s="4"/>
      <c r="X275" s="264"/>
      <c r="Y275" s="264"/>
      <c r="Z275" s="264"/>
      <c r="AA275" s="264"/>
      <c r="AB275" s="264"/>
      <c r="AH275" s="489"/>
      <c r="AI275" s="489"/>
    </row>
    <row r="276" spans="1:35" s="170" customFormat="1" x14ac:dyDescent="0.25">
      <c r="A276" s="40"/>
      <c r="B276" s="30">
        <v>302313</v>
      </c>
      <c r="C276" s="31">
        <v>20017</v>
      </c>
      <c r="D276" s="31" t="s">
        <v>5</v>
      </c>
      <c r="E276" s="32">
        <v>0.43947916666666664</v>
      </c>
      <c r="F276" s="33">
        <v>0.43950231481481478</v>
      </c>
      <c r="G276" s="264"/>
      <c r="H276" s="264"/>
      <c r="I276" s="46">
        <f t="shared" si="13"/>
        <v>1.9999999999987139</v>
      </c>
      <c r="J276" s="49">
        <f t="shared" si="14"/>
        <v>1.9999999999987139</v>
      </c>
      <c r="K276" s="49"/>
      <c r="L276" s="157"/>
      <c r="M276" s="52"/>
      <c r="N276" s="3">
        <f t="shared" si="17"/>
        <v>381.11548556429995</v>
      </c>
      <c r="O276" s="3"/>
      <c r="P276" s="4"/>
      <c r="Q276" s="52">
        <f t="shared" si="16"/>
        <v>405.12999999999994</v>
      </c>
      <c r="R276" s="264"/>
      <c r="S276" s="264"/>
      <c r="T276" s="264"/>
      <c r="U276" s="264"/>
      <c r="V276" s="264"/>
      <c r="W276" s="4"/>
      <c r="X276" s="264"/>
      <c r="Y276" s="264"/>
      <c r="Z276" s="264"/>
      <c r="AA276" s="264"/>
      <c r="AB276" s="264"/>
      <c r="AH276" s="489"/>
      <c r="AI276" s="489"/>
    </row>
    <row r="277" spans="1:35" s="170" customFormat="1" x14ac:dyDescent="0.25">
      <c r="A277" s="40"/>
      <c r="B277" s="30">
        <v>302313</v>
      </c>
      <c r="C277" s="31">
        <v>20021</v>
      </c>
      <c r="D277" s="31" t="s">
        <v>0</v>
      </c>
      <c r="E277" s="32">
        <v>0.43950231481481478</v>
      </c>
      <c r="F277" s="33">
        <v>0.43968750000000001</v>
      </c>
      <c r="G277" s="264"/>
      <c r="H277" s="264"/>
      <c r="I277" s="52">
        <f t="shared" si="13"/>
        <v>16.0000000000041</v>
      </c>
      <c r="J277" s="3">
        <f t="shared" si="14"/>
        <v>16.0000000000041</v>
      </c>
      <c r="K277" s="3">
        <v>16.0000000000041</v>
      </c>
      <c r="L277" s="4">
        <v>26.92</v>
      </c>
      <c r="M277" s="52">
        <f t="shared" si="15"/>
        <v>1.147155419999706</v>
      </c>
      <c r="N277" s="3">
        <f t="shared" si="17"/>
        <v>397.11548556430404</v>
      </c>
      <c r="O277" s="3">
        <v>397.11548556430404</v>
      </c>
      <c r="P277" s="4">
        <f t="shared" si="12"/>
        <v>6.6185914260717338</v>
      </c>
      <c r="Q277" s="52">
        <f t="shared" si="16"/>
        <v>432.04999999999995</v>
      </c>
      <c r="R277" s="264">
        <v>432.04999999999995</v>
      </c>
      <c r="S277" s="264">
        <v>14</v>
      </c>
      <c r="T277" s="264"/>
      <c r="U277" s="264"/>
      <c r="V277" s="264"/>
      <c r="W277" s="264"/>
      <c r="X277" s="264"/>
      <c r="Y277" s="264"/>
      <c r="Z277" s="264"/>
      <c r="AA277" s="264"/>
      <c r="AB277" s="264"/>
      <c r="AH277" s="489"/>
      <c r="AI277" s="489"/>
    </row>
    <row r="278" spans="1:35" s="170" customFormat="1" x14ac:dyDescent="0.25">
      <c r="A278" s="40"/>
      <c r="B278" s="30">
        <v>302313</v>
      </c>
      <c r="C278" s="31">
        <v>20010</v>
      </c>
      <c r="D278" s="31" t="s">
        <v>1</v>
      </c>
      <c r="E278" s="32">
        <v>0.43968750000000001</v>
      </c>
      <c r="F278" s="33">
        <v>0.43968750000000001</v>
      </c>
      <c r="G278" s="264"/>
      <c r="H278" s="264"/>
      <c r="I278" s="52">
        <f t="shared" si="13"/>
        <v>0</v>
      </c>
      <c r="J278" s="3">
        <f t="shared" si="14"/>
        <v>50.99999999999838</v>
      </c>
      <c r="K278" s="3">
        <v>50.99999999999838</v>
      </c>
      <c r="L278" s="4">
        <v>31.17</v>
      </c>
      <c r="M278" s="52">
        <f t="shared" si="15"/>
        <v>0.41670989647060147</v>
      </c>
      <c r="N278" s="3">
        <f t="shared" si="17"/>
        <v>448.11548556430239</v>
      </c>
      <c r="O278" s="3">
        <v>448.11548556430239</v>
      </c>
      <c r="P278" s="4">
        <f t="shared" si="12"/>
        <v>7.4685914260717068</v>
      </c>
      <c r="Q278" s="52">
        <f t="shared" si="16"/>
        <v>463.21999999999997</v>
      </c>
      <c r="R278" s="264">
        <v>463.21999999999997</v>
      </c>
      <c r="S278" s="264">
        <v>15</v>
      </c>
      <c r="T278" s="264"/>
      <c r="U278" s="264"/>
      <c r="V278" s="264"/>
      <c r="W278" s="264"/>
      <c r="X278" s="264"/>
      <c r="Y278" s="264"/>
      <c r="Z278" s="264"/>
      <c r="AA278" s="264"/>
      <c r="AB278" s="264"/>
      <c r="AH278" s="489"/>
      <c r="AI278" s="489"/>
    </row>
    <row r="279" spans="1:35" s="170" customFormat="1" x14ac:dyDescent="0.25">
      <c r="A279" s="40"/>
      <c r="B279" s="30">
        <v>302313</v>
      </c>
      <c r="C279" s="31">
        <v>20004</v>
      </c>
      <c r="D279" s="31" t="s">
        <v>2</v>
      </c>
      <c r="E279" s="32">
        <v>0.44027777777777777</v>
      </c>
      <c r="F279" s="33">
        <v>0.44027777777777777</v>
      </c>
      <c r="G279" s="264"/>
      <c r="H279" s="264"/>
      <c r="I279" s="52">
        <f t="shared" si="13"/>
        <v>0</v>
      </c>
      <c r="J279" s="3">
        <f t="shared" si="14"/>
        <v>46.999999999996156</v>
      </c>
      <c r="K279" s="3">
        <v>46.999999999996156</v>
      </c>
      <c r="L279" s="4">
        <v>26.5</v>
      </c>
      <c r="M279" s="52">
        <f t="shared" si="15"/>
        <v>0.3844281702127974</v>
      </c>
      <c r="N279" s="3">
        <f t="shared" si="17"/>
        <v>495.11548556429852</v>
      </c>
      <c r="O279" s="3">
        <v>495.11548556429852</v>
      </c>
      <c r="P279" s="4">
        <f t="shared" si="12"/>
        <v>8.2519247594049752</v>
      </c>
      <c r="Q279" s="52">
        <f t="shared" si="16"/>
        <v>489.71999999999997</v>
      </c>
      <c r="R279" s="264">
        <v>489.71999999999997</v>
      </c>
      <c r="S279" s="264">
        <v>16</v>
      </c>
      <c r="T279" s="264"/>
      <c r="U279" s="264"/>
      <c r="V279" s="264"/>
      <c r="W279" s="264"/>
      <c r="X279" s="264"/>
      <c r="Y279" s="264"/>
      <c r="Z279" s="264"/>
      <c r="AA279" s="264"/>
      <c r="AB279" s="264"/>
      <c r="AH279" s="489"/>
      <c r="AI279" s="489"/>
    </row>
    <row r="280" spans="1:35" s="170" customFormat="1" x14ac:dyDescent="0.25">
      <c r="A280" s="40"/>
      <c r="B280" s="34">
        <v>302313</v>
      </c>
      <c r="C280" s="35">
        <v>20013</v>
      </c>
      <c r="D280" s="35" t="s">
        <v>36</v>
      </c>
      <c r="E280" s="36">
        <v>0.4408217592592592</v>
      </c>
      <c r="F280" s="37">
        <v>0.44109953703703703</v>
      </c>
      <c r="G280" s="264"/>
      <c r="H280" s="264"/>
      <c r="I280" s="52">
        <f t="shared" si="13"/>
        <v>24.000000000003752</v>
      </c>
      <c r="J280" s="264">
        <f>L280*J279/L279</f>
        <v>19.509433962262555</v>
      </c>
      <c r="K280" s="264">
        <v>19.509433962262555</v>
      </c>
      <c r="L280" s="4">
        <v>11</v>
      </c>
      <c r="M280" s="52">
        <f t="shared" si="15"/>
        <v>0.38442817021279735</v>
      </c>
      <c r="N280" s="3">
        <f t="shared" si="17"/>
        <v>514.62491952656103</v>
      </c>
      <c r="O280" s="3">
        <v>514.62491952656103</v>
      </c>
      <c r="P280" s="4">
        <f t="shared" si="12"/>
        <v>8.5770819921093508</v>
      </c>
      <c r="Q280" s="52">
        <f t="shared" si="16"/>
        <v>500.71999999999997</v>
      </c>
      <c r="R280" s="264">
        <v>500.71999999999997</v>
      </c>
      <c r="S280" s="264"/>
      <c r="T280" s="264"/>
      <c r="U280" s="264"/>
      <c r="V280" s="264"/>
      <c r="W280" s="264"/>
      <c r="X280" s="264"/>
      <c r="Y280" s="264"/>
      <c r="Z280" s="264"/>
      <c r="AA280" s="264"/>
      <c r="AB280" s="264"/>
      <c r="AH280" s="489"/>
      <c r="AI280" s="489"/>
    </row>
    <row r="281" spans="1:35" s="170" customFormat="1" x14ac:dyDescent="0.25">
      <c r="A281" s="40"/>
      <c r="B281" s="175">
        <v>302313</v>
      </c>
      <c r="C281" s="175">
        <v>20014</v>
      </c>
      <c r="D281" s="175" t="s">
        <v>512</v>
      </c>
      <c r="E281" s="176">
        <v>0.44109953703703703</v>
      </c>
      <c r="F281" s="176">
        <v>0.44109953703703703</v>
      </c>
      <c r="G281" s="264"/>
      <c r="H281" s="264"/>
      <c r="I281" s="264"/>
      <c r="J281" s="3"/>
      <c r="K281" s="3"/>
      <c r="L281" s="264"/>
      <c r="M281" s="52">
        <f>AVERAGE(M258:M279)</f>
        <v>0.77515588387218937</v>
      </c>
      <c r="N281" s="3"/>
      <c r="O281" s="264"/>
      <c r="P281" s="264"/>
      <c r="Q281" s="264"/>
      <c r="R281" s="264"/>
      <c r="S281" s="264"/>
      <c r="T281" s="264"/>
      <c r="U281" s="264"/>
      <c r="V281" s="264"/>
      <c r="W281" s="264"/>
      <c r="X281" s="264"/>
      <c r="Y281" s="264"/>
      <c r="Z281" s="264"/>
      <c r="AA281" s="264"/>
      <c r="AB281" s="264"/>
      <c r="AH281" s="489"/>
      <c r="AI281" s="489"/>
    </row>
    <row r="282" spans="1:35" s="170" customFormat="1" x14ac:dyDescent="0.25">
      <c r="A282" s="40"/>
      <c r="B282" s="264"/>
      <c r="C282" s="264"/>
      <c r="D282" s="264"/>
      <c r="E282" s="1"/>
      <c r="F282" s="1"/>
      <c r="G282" s="264"/>
      <c r="H282" s="264"/>
      <c r="I282" s="264"/>
      <c r="J282" s="3"/>
      <c r="K282" s="3"/>
      <c r="L282" s="264"/>
      <c r="M282" s="264"/>
      <c r="N282" s="3"/>
      <c r="O282" s="264"/>
      <c r="P282" s="264"/>
      <c r="Q282" s="264"/>
      <c r="R282" s="264"/>
      <c r="S282" s="264"/>
      <c r="T282" s="264"/>
      <c r="U282" s="264"/>
      <c r="V282" s="264"/>
      <c r="W282" s="264"/>
      <c r="X282" s="264"/>
      <c r="Y282" s="264"/>
      <c r="Z282" s="264"/>
      <c r="AA282" s="264"/>
      <c r="AB282" s="264"/>
      <c r="AH282" s="489"/>
      <c r="AI282" s="489"/>
    </row>
    <row r="283" spans="1:35" s="170" customFormat="1" x14ac:dyDescent="0.25">
      <c r="A283" s="40"/>
      <c r="B283" s="26">
        <v>302313</v>
      </c>
      <c r="C283" s="27">
        <v>20015</v>
      </c>
      <c r="D283" s="27" t="s">
        <v>37</v>
      </c>
      <c r="E283" s="28">
        <v>0.67936342592592591</v>
      </c>
      <c r="F283" s="29">
        <v>0.67936342592592591</v>
      </c>
      <c r="G283" s="264"/>
      <c r="H283" s="264"/>
      <c r="I283" s="52">
        <f>(F283-E283)*86400</f>
        <v>0</v>
      </c>
      <c r="J283" s="3">
        <f>L283*J284/L284</f>
        <v>11.103862017245403</v>
      </c>
      <c r="K283" s="3">
        <v>11.103862017245403</v>
      </c>
      <c r="L283" s="4">
        <v>17.420000000000002</v>
      </c>
      <c r="M283" s="52">
        <f>L283/K283*0.0113636*60</f>
        <v>1.069648983529647</v>
      </c>
      <c r="N283" s="2">
        <f>J283</f>
        <v>11.103862017245403</v>
      </c>
      <c r="O283" s="3">
        <v>11.103862017245403</v>
      </c>
      <c r="P283" s="4">
        <f t="shared" ref="P283:P314" si="18">O283/60</f>
        <v>0.18506436695409004</v>
      </c>
      <c r="Q283" s="264">
        <f>L283</f>
        <v>17.420000000000002</v>
      </c>
      <c r="R283" s="264">
        <v>17.420000000000002</v>
      </c>
      <c r="S283" s="264">
        <v>1</v>
      </c>
      <c r="T283" s="264"/>
      <c r="U283" s="264"/>
      <c r="V283" s="264"/>
      <c r="W283" s="4">
        <v>0.18506436695409004</v>
      </c>
      <c r="X283" s="264">
        <v>17.420000000000002</v>
      </c>
      <c r="Y283" s="264">
        <v>1.069648983529647</v>
      </c>
      <c r="Z283" s="264"/>
      <c r="AA283" s="264"/>
      <c r="AB283" s="264"/>
      <c r="AH283" s="489"/>
      <c r="AI283" s="489"/>
    </row>
    <row r="284" spans="1:35" s="170" customFormat="1" x14ac:dyDescent="0.25">
      <c r="A284" s="40"/>
      <c r="B284" s="30">
        <v>302313</v>
      </c>
      <c r="C284" s="31">
        <v>20025</v>
      </c>
      <c r="D284" s="31" t="s">
        <v>39</v>
      </c>
      <c r="E284" s="32">
        <v>0.67974537037037042</v>
      </c>
      <c r="F284" s="33">
        <v>0.67994212962962963</v>
      </c>
      <c r="G284" s="264"/>
      <c r="H284" s="264"/>
      <c r="I284" s="52">
        <f>(F284-E284)*86400</f>
        <v>16.999999999996263</v>
      </c>
      <c r="J284" s="3">
        <f>(E285-E284)*86400</f>
        <v>16.999999999996263</v>
      </c>
      <c r="K284" s="3">
        <v>16.999999999996263</v>
      </c>
      <c r="L284" s="4">
        <v>26.67</v>
      </c>
      <c r="M284" s="52">
        <f t="shared" ref="M284:M314" si="19">L284/K284*0.0113636*60</f>
        <v>1.069648983529647</v>
      </c>
      <c r="N284" s="3">
        <f>N283+K284</f>
        <v>28.103862017241667</v>
      </c>
      <c r="O284" s="3">
        <v>28.103862017241667</v>
      </c>
      <c r="P284" s="4">
        <f t="shared" si="18"/>
        <v>0.46839770028736111</v>
      </c>
      <c r="Q284" s="52">
        <f>Q283+L284</f>
        <v>44.09</v>
      </c>
      <c r="R284" s="264">
        <v>44.09</v>
      </c>
      <c r="S284" s="264">
        <v>2</v>
      </c>
      <c r="T284" s="264"/>
      <c r="U284" s="264"/>
      <c r="V284" s="264"/>
      <c r="W284" s="4">
        <v>0.46839770028736111</v>
      </c>
      <c r="X284" s="264">
        <v>44.09</v>
      </c>
      <c r="Y284" s="264">
        <v>1.069648983529647</v>
      </c>
      <c r="Z284" s="264"/>
      <c r="AA284" s="264"/>
      <c r="AB284" s="264"/>
      <c r="AH284" s="489"/>
      <c r="AI284" s="489"/>
    </row>
    <row r="285" spans="1:35" s="170" customFormat="1" x14ac:dyDescent="0.25">
      <c r="A285" s="40"/>
      <c r="B285" s="30">
        <v>302313</v>
      </c>
      <c r="C285" s="31">
        <v>20027</v>
      </c>
      <c r="D285" s="31" t="s">
        <v>38</v>
      </c>
      <c r="E285" s="32">
        <v>0.67994212962962963</v>
      </c>
      <c r="F285" s="33">
        <v>0.67994212962962963</v>
      </c>
      <c r="G285" s="264"/>
      <c r="H285" s="264"/>
      <c r="I285" s="52">
        <f t="shared" ref="I285:I314" si="20">(F285-E285)*86400</f>
        <v>0</v>
      </c>
      <c r="J285" s="3">
        <f t="shared" ref="J285:J313" si="21">(E286-E285)*86400</f>
        <v>37.000000000002586</v>
      </c>
      <c r="K285" s="3">
        <v>37.000000000002586</v>
      </c>
      <c r="L285" s="4">
        <v>34.04</v>
      </c>
      <c r="M285" s="52">
        <f t="shared" si="19"/>
        <v>0.62727071999995609</v>
      </c>
      <c r="N285" s="3">
        <f t="shared" ref="N285:N314" si="22">N284+K285</f>
        <v>65.103862017244253</v>
      </c>
      <c r="O285" s="3">
        <v>65.103862017244253</v>
      </c>
      <c r="P285" s="4">
        <f t="shared" si="18"/>
        <v>1.0850643669540709</v>
      </c>
      <c r="Q285" s="52">
        <f t="shared" ref="Q285:Q314" si="23">Q284+L285</f>
        <v>78.13</v>
      </c>
      <c r="R285" s="264">
        <v>78.13</v>
      </c>
      <c r="S285" s="264">
        <v>3</v>
      </c>
      <c r="T285" s="264"/>
      <c r="U285" s="264"/>
      <c r="V285" s="264"/>
      <c r="W285" s="4">
        <v>1.0850643669540709</v>
      </c>
      <c r="X285" s="264">
        <v>78.13</v>
      </c>
      <c r="Y285" s="264">
        <v>0.62727071999995609</v>
      </c>
      <c r="Z285" s="264"/>
      <c r="AA285" s="264"/>
      <c r="AB285" s="264"/>
      <c r="AH285" s="489"/>
      <c r="AI285" s="489"/>
    </row>
    <row r="286" spans="1:35" s="170" customFormat="1" x14ac:dyDescent="0.25">
      <c r="A286" s="40"/>
      <c r="B286" s="30">
        <v>302313</v>
      </c>
      <c r="C286" s="31">
        <v>20050</v>
      </c>
      <c r="D286" s="31" t="s">
        <v>12</v>
      </c>
      <c r="E286" s="32">
        <v>0.6803703703703704</v>
      </c>
      <c r="F286" s="33">
        <v>0.68072916666666661</v>
      </c>
      <c r="G286" s="264"/>
      <c r="H286" s="264"/>
      <c r="I286" s="52">
        <f t="shared" si="20"/>
        <v>30.999999999992056</v>
      </c>
      <c r="J286" s="3">
        <f t="shared" si="21"/>
        <v>30.999999999992056</v>
      </c>
      <c r="K286" s="3">
        <v>30.999999999992056</v>
      </c>
      <c r="L286" s="4">
        <v>27.25</v>
      </c>
      <c r="M286" s="52">
        <f t="shared" si="19"/>
        <v>0.59933825806466978</v>
      </c>
      <c r="N286" s="3">
        <f t="shared" si="22"/>
        <v>96.10386201723631</v>
      </c>
      <c r="O286" s="3">
        <v>96.10386201723631</v>
      </c>
      <c r="P286" s="4">
        <f t="shared" si="18"/>
        <v>1.6017310336206052</v>
      </c>
      <c r="Q286" s="52">
        <f t="shared" si="23"/>
        <v>105.38</v>
      </c>
      <c r="R286" s="264">
        <v>105.38</v>
      </c>
      <c r="S286" s="264">
        <v>4</v>
      </c>
      <c r="T286" s="264"/>
      <c r="U286" s="264"/>
      <c r="V286" s="264"/>
      <c r="W286" s="4">
        <v>1.6017310336206052</v>
      </c>
      <c r="X286" s="264">
        <v>105.38</v>
      </c>
      <c r="Y286" s="264">
        <v>0.59933825806466978</v>
      </c>
      <c r="Z286" s="264"/>
      <c r="AA286" s="264"/>
      <c r="AB286" s="264"/>
      <c r="AH286" s="489"/>
      <c r="AI286" s="489"/>
    </row>
    <row r="287" spans="1:35" s="170" customFormat="1" x14ac:dyDescent="0.25">
      <c r="A287" s="40"/>
      <c r="B287" s="30">
        <v>302313</v>
      </c>
      <c r="C287" s="31">
        <v>20049</v>
      </c>
      <c r="D287" s="31" t="s">
        <v>13</v>
      </c>
      <c r="E287" s="32">
        <v>0.68072916666666661</v>
      </c>
      <c r="F287" s="33">
        <v>0.68072916666666661</v>
      </c>
      <c r="G287" s="264"/>
      <c r="H287" s="264"/>
      <c r="I287" s="52">
        <f t="shared" si="20"/>
        <v>0</v>
      </c>
      <c r="J287" s="3">
        <f t="shared" si="21"/>
        <v>48.000000000007503</v>
      </c>
      <c r="K287" s="3">
        <v>48.000000000007503</v>
      </c>
      <c r="L287" s="4">
        <v>36</v>
      </c>
      <c r="M287" s="52">
        <f t="shared" si="19"/>
        <v>0.51136199999992005</v>
      </c>
      <c r="N287" s="3">
        <f t="shared" si="22"/>
        <v>144.10386201724381</v>
      </c>
      <c r="O287" s="3">
        <v>144.10386201724381</v>
      </c>
      <c r="P287" s="4">
        <f t="shared" si="18"/>
        <v>2.40173103362073</v>
      </c>
      <c r="Q287" s="52">
        <f t="shared" si="23"/>
        <v>141.38</v>
      </c>
      <c r="R287" s="264">
        <v>141.38</v>
      </c>
      <c r="S287" s="264">
        <v>5</v>
      </c>
      <c r="T287" s="264"/>
      <c r="U287" s="264"/>
      <c r="V287" s="264"/>
      <c r="W287" s="4">
        <v>2.40173103362073</v>
      </c>
      <c r="X287" s="264">
        <v>141.38</v>
      </c>
      <c r="Y287" s="264">
        <v>0.51136199999992005</v>
      </c>
      <c r="Z287" s="264"/>
      <c r="AA287" s="264"/>
      <c r="AB287" s="264"/>
      <c r="AH287" s="489"/>
      <c r="AI287" s="489"/>
    </row>
    <row r="288" spans="1:35" s="170" customFormat="1" x14ac:dyDescent="0.25">
      <c r="A288" s="40"/>
      <c r="B288" s="30">
        <v>302313</v>
      </c>
      <c r="C288" s="31">
        <v>20045</v>
      </c>
      <c r="D288" s="31" t="s">
        <v>14</v>
      </c>
      <c r="E288" s="32">
        <v>0.68128472222222225</v>
      </c>
      <c r="F288" s="33">
        <v>0.68128472222222225</v>
      </c>
      <c r="G288" s="264"/>
      <c r="H288" s="264"/>
      <c r="I288" s="204">
        <f t="shared" si="20"/>
        <v>0</v>
      </c>
      <c r="J288" s="447">
        <f t="shared" si="21"/>
        <v>27.000000000004221</v>
      </c>
      <c r="K288" s="447">
        <v>27.000000000004221</v>
      </c>
      <c r="L288" s="448">
        <v>24.5</v>
      </c>
      <c r="M288" s="449">
        <f t="shared" si="19"/>
        <v>0.61868488888879214</v>
      </c>
      <c r="N288" s="3">
        <f t="shared" si="22"/>
        <v>171.10386201724805</v>
      </c>
      <c r="O288" s="3">
        <v>171.10386201724805</v>
      </c>
      <c r="P288" s="4">
        <f t="shared" si="18"/>
        <v>2.8517310336208008</v>
      </c>
      <c r="Q288" s="52">
        <f t="shared" si="23"/>
        <v>165.88</v>
      </c>
      <c r="R288" s="264">
        <v>165.88</v>
      </c>
      <c r="S288" s="264">
        <v>6</v>
      </c>
      <c r="T288" s="264"/>
      <c r="U288" s="264"/>
      <c r="V288" s="264"/>
      <c r="W288" s="4">
        <v>2.8517310336208008</v>
      </c>
      <c r="X288" s="264">
        <v>165.88</v>
      </c>
      <c r="Y288" s="264">
        <v>0.61868488888879214</v>
      </c>
      <c r="Z288" s="264"/>
      <c r="AA288" s="264"/>
      <c r="AB288" s="264"/>
      <c r="AH288" s="489"/>
      <c r="AI288" s="489"/>
    </row>
    <row r="289" spans="1:36" s="170" customFormat="1" x14ac:dyDescent="0.25">
      <c r="A289" s="40"/>
      <c r="B289" s="30">
        <v>302313</v>
      </c>
      <c r="C289" s="31">
        <v>20044</v>
      </c>
      <c r="D289" s="31" t="s">
        <v>180</v>
      </c>
      <c r="E289" s="32">
        <v>0.6815972222222223</v>
      </c>
      <c r="F289" s="33">
        <v>0.68167824074074079</v>
      </c>
      <c r="G289" s="264"/>
      <c r="H289" s="264"/>
      <c r="I289" s="208">
        <f t="shared" si="20"/>
        <v>6.9999999999978968</v>
      </c>
      <c r="J289" s="450">
        <f t="shared" si="21"/>
        <v>6.9999999999978968</v>
      </c>
      <c r="K289" s="450">
        <f>SUM(J289:J293)</f>
        <v>12.999999999989242</v>
      </c>
      <c r="L289" s="451">
        <v>15.67</v>
      </c>
      <c r="M289" s="452">
        <f t="shared" si="19"/>
        <v>0.82185051692375699</v>
      </c>
      <c r="N289" s="3">
        <f t="shared" si="22"/>
        <v>184.1038620172373</v>
      </c>
      <c r="O289" s="3">
        <v>184.1038620172373</v>
      </c>
      <c r="P289" s="4">
        <f t="shared" si="18"/>
        <v>3.0683977002872882</v>
      </c>
      <c r="Q289" s="52">
        <f t="shared" si="23"/>
        <v>181.54999999999998</v>
      </c>
      <c r="R289" s="264">
        <v>181.54999999999998</v>
      </c>
      <c r="S289" s="264">
        <v>7</v>
      </c>
      <c r="T289" s="264"/>
      <c r="U289" s="264"/>
      <c r="V289" s="264"/>
      <c r="W289" s="4">
        <v>3.0683977002872882</v>
      </c>
      <c r="X289" s="264">
        <v>181.54999999999998</v>
      </c>
      <c r="Y289" s="264">
        <v>0.82185051692375699</v>
      </c>
      <c r="Z289" s="264"/>
      <c r="AA289" s="264"/>
      <c r="AB289" s="264"/>
      <c r="AH289" s="489"/>
      <c r="AI289" s="489"/>
    </row>
    <row r="290" spans="1:36" s="170" customFormat="1" x14ac:dyDescent="0.25">
      <c r="A290" s="40"/>
      <c r="B290" s="30">
        <v>302313</v>
      </c>
      <c r="C290" s="31">
        <v>20059</v>
      </c>
      <c r="D290" s="31" t="s">
        <v>10</v>
      </c>
      <c r="E290" s="32">
        <v>0.68167824074074079</v>
      </c>
      <c r="F290" s="33">
        <v>0.68170138888888887</v>
      </c>
      <c r="G290" s="264"/>
      <c r="H290" s="264"/>
      <c r="I290" s="100">
        <f t="shared" si="20"/>
        <v>1.9999999999939178</v>
      </c>
      <c r="J290" s="99">
        <f t="shared" si="21"/>
        <v>1.9999999999939178</v>
      </c>
      <c r="K290" s="99"/>
      <c r="L290" s="158"/>
      <c r="M290" s="452"/>
      <c r="N290" s="3">
        <f t="shared" si="22"/>
        <v>184.1038620172373</v>
      </c>
      <c r="O290" s="3"/>
      <c r="P290" s="4"/>
      <c r="Q290" s="52">
        <f t="shared" si="23"/>
        <v>181.54999999999998</v>
      </c>
      <c r="R290" s="264"/>
      <c r="S290" s="264"/>
      <c r="T290" s="264"/>
      <c r="U290" s="264" t="s">
        <v>557</v>
      </c>
      <c r="V290" s="264" t="s">
        <v>558</v>
      </c>
      <c r="W290" s="4">
        <v>3.4017310336207269</v>
      </c>
      <c r="X290" s="264">
        <v>207.54999999999998</v>
      </c>
      <c r="Y290" s="264">
        <v>0.88636079999971984</v>
      </c>
      <c r="Z290" s="264"/>
      <c r="AA290" s="264"/>
      <c r="AB290" s="264"/>
      <c r="AH290" s="489"/>
      <c r="AI290" s="489"/>
    </row>
    <row r="291" spans="1:36" s="170" customFormat="1" x14ac:dyDescent="0.25">
      <c r="A291" s="40"/>
      <c r="B291" s="30">
        <v>302313</v>
      </c>
      <c r="C291" s="31">
        <v>20059</v>
      </c>
      <c r="D291" s="31" t="s">
        <v>10</v>
      </c>
      <c r="E291" s="32">
        <v>0.68170138888888887</v>
      </c>
      <c r="F291" s="33">
        <v>0.68171296296296291</v>
      </c>
      <c r="G291" s="264"/>
      <c r="H291" s="264"/>
      <c r="I291" s="100">
        <f t="shared" si="20"/>
        <v>0.99999999999695888</v>
      </c>
      <c r="J291" s="99">
        <f t="shared" si="21"/>
        <v>0</v>
      </c>
      <c r="K291" s="99"/>
      <c r="L291" s="158"/>
      <c r="M291" s="452"/>
      <c r="N291" s="3">
        <f t="shared" si="22"/>
        <v>184.1038620172373</v>
      </c>
      <c r="O291" s="3"/>
      <c r="P291" s="4"/>
      <c r="Q291" s="52">
        <f t="shared" si="23"/>
        <v>181.54999999999998</v>
      </c>
      <c r="R291" s="264"/>
      <c r="S291" s="264"/>
      <c r="T291" s="264"/>
      <c r="U291" s="264"/>
      <c r="V291" s="264"/>
      <c r="W291" s="4">
        <v>3.8850643669538694</v>
      </c>
      <c r="X291" s="264">
        <v>235.63</v>
      </c>
      <c r="Y291" s="264">
        <v>0.66018597517267452</v>
      </c>
      <c r="Z291" s="264"/>
      <c r="AA291" s="264"/>
      <c r="AB291" s="264"/>
      <c r="AH291" s="489"/>
      <c r="AI291" s="489"/>
    </row>
    <row r="292" spans="1:36" s="170" customFormat="1" x14ac:dyDescent="0.25">
      <c r="A292" s="40"/>
      <c r="B292" s="30">
        <v>302313</v>
      </c>
      <c r="C292" s="31">
        <v>20044</v>
      </c>
      <c r="D292" s="31" t="s">
        <v>180</v>
      </c>
      <c r="E292" s="32">
        <v>0.68170138888888887</v>
      </c>
      <c r="F292" s="33">
        <v>0.68170138888888887</v>
      </c>
      <c r="G292" s="264"/>
      <c r="H292" s="264"/>
      <c r="I292" s="100">
        <f t="shared" si="20"/>
        <v>0</v>
      </c>
      <c r="J292" s="99">
        <f t="shared" si="21"/>
        <v>0.99999999999695888</v>
      </c>
      <c r="K292" s="99"/>
      <c r="L292" s="158"/>
      <c r="M292" s="452"/>
      <c r="N292" s="3">
        <f t="shared" si="22"/>
        <v>184.1038620172373</v>
      </c>
      <c r="O292" s="3"/>
      <c r="P292" s="4"/>
      <c r="Q292" s="52">
        <f t="shared" si="23"/>
        <v>181.54999999999998</v>
      </c>
      <c r="R292" s="264"/>
      <c r="S292" s="264"/>
      <c r="T292" s="264"/>
      <c r="U292" s="264"/>
      <c r="V292" s="264"/>
      <c r="W292" s="4">
        <v>4.651731033620603</v>
      </c>
      <c r="X292" s="264">
        <v>265.20999999999998</v>
      </c>
      <c r="Y292" s="264">
        <v>0.43843733217387498</v>
      </c>
      <c r="Z292" s="264"/>
      <c r="AA292" s="264"/>
      <c r="AB292" s="264"/>
      <c r="AH292" s="489"/>
      <c r="AI292" s="489"/>
    </row>
    <row r="293" spans="1:36" s="170" customFormat="1" x14ac:dyDescent="0.25">
      <c r="A293" s="40"/>
      <c r="B293" s="30">
        <v>302313</v>
      </c>
      <c r="C293" s="31">
        <v>20044</v>
      </c>
      <c r="D293" s="31" t="s">
        <v>180</v>
      </c>
      <c r="E293" s="32">
        <v>0.68171296296296291</v>
      </c>
      <c r="F293" s="33">
        <v>0.68174768518518514</v>
      </c>
      <c r="G293" s="264"/>
      <c r="H293" s="264"/>
      <c r="I293" s="100">
        <f t="shared" si="20"/>
        <v>3.000000000000469</v>
      </c>
      <c r="J293" s="99">
        <f t="shared" si="21"/>
        <v>3.000000000000469</v>
      </c>
      <c r="K293" s="99"/>
      <c r="L293" s="158"/>
      <c r="M293" s="452"/>
      <c r="N293" s="3">
        <f t="shared" si="22"/>
        <v>184.1038620172373</v>
      </c>
      <c r="O293" s="3"/>
      <c r="P293" s="4"/>
      <c r="Q293" s="52">
        <f t="shared" si="23"/>
        <v>181.54999999999998</v>
      </c>
      <c r="R293" s="264"/>
      <c r="S293" s="264"/>
      <c r="T293" s="264"/>
      <c r="U293" s="264"/>
      <c r="V293" s="264"/>
      <c r="W293" s="4">
        <v>5.2517310336206968</v>
      </c>
      <c r="X293" s="264">
        <v>305.70999999999998</v>
      </c>
      <c r="Y293" s="264">
        <v>0.76704299999988013</v>
      </c>
      <c r="Z293" s="264"/>
      <c r="AA293" s="264"/>
      <c r="AB293" s="264"/>
      <c r="AH293" s="489"/>
      <c r="AI293" s="489"/>
    </row>
    <row r="294" spans="1:36" s="170" customFormat="1" x14ac:dyDescent="0.25">
      <c r="A294" s="40"/>
      <c r="B294" s="30">
        <v>302313</v>
      </c>
      <c r="C294" s="31">
        <v>20059</v>
      </c>
      <c r="D294" s="31" t="s">
        <v>10</v>
      </c>
      <c r="E294" s="32">
        <v>0.68174768518518514</v>
      </c>
      <c r="F294" s="33">
        <v>0.68197916666666669</v>
      </c>
      <c r="G294" s="264"/>
      <c r="H294" s="264"/>
      <c r="I294" s="208">
        <f t="shared" si="20"/>
        <v>20.000000000006324</v>
      </c>
      <c r="J294" s="450">
        <f t="shared" si="21"/>
        <v>20.000000000006324</v>
      </c>
      <c r="K294" s="450">
        <v>20.000000000006324</v>
      </c>
      <c r="L294" s="451">
        <v>26</v>
      </c>
      <c r="M294" s="452">
        <f t="shared" si="19"/>
        <v>0.88636079999971984</v>
      </c>
      <c r="N294" s="3">
        <f t="shared" si="22"/>
        <v>204.10386201724361</v>
      </c>
      <c r="O294" s="3">
        <v>204.10386201724361</v>
      </c>
      <c r="P294" s="4">
        <f t="shared" si="18"/>
        <v>3.4017310336207269</v>
      </c>
      <c r="Q294" s="52">
        <f t="shared" si="23"/>
        <v>207.54999999999998</v>
      </c>
      <c r="R294" s="264">
        <v>207.54999999999998</v>
      </c>
      <c r="S294" s="264">
        <v>8</v>
      </c>
      <c r="T294" s="264"/>
      <c r="U294" s="264"/>
      <c r="V294" s="264"/>
      <c r="W294" s="4">
        <v>5.5850643669541347</v>
      </c>
      <c r="X294" s="264">
        <v>336.46</v>
      </c>
      <c r="Y294" s="264">
        <v>1.0482920999996683</v>
      </c>
      <c r="Z294" s="264"/>
      <c r="AA294" s="264"/>
      <c r="AB294" s="264"/>
      <c r="AH294" s="489"/>
      <c r="AI294" s="489"/>
    </row>
    <row r="295" spans="1:36" s="170" customFormat="1" x14ac:dyDescent="0.25">
      <c r="A295" s="40"/>
      <c r="B295" s="30">
        <v>302313</v>
      </c>
      <c r="C295" s="31">
        <v>20056</v>
      </c>
      <c r="D295" s="31" t="s">
        <v>9</v>
      </c>
      <c r="E295" s="32">
        <v>0.68197916666666669</v>
      </c>
      <c r="F295" s="33">
        <v>0.68200231481481488</v>
      </c>
      <c r="G295" s="264"/>
      <c r="H295" s="264"/>
      <c r="I295" s="208">
        <f t="shared" si="20"/>
        <v>2.0000000000035101</v>
      </c>
      <c r="J295" s="118">
        <f t="shared" si="21"/>
        <v>2.0000000000035101</v>
      </c>
      <c r="K295" s="118">
        <f>SUM(J295:J302)</f>
        <v>28.999999999988546</v>
      </c>
      <c r="L295" s="119">
        <v>28.08</v>
      </c>
      <c r="M295" s="452">
        <f t="shared" si="19"/>
        <v>0.66018597517267452</v>
      </c>
      <c r="N295" s="3">
        <f t="shared" si="22"/>
        <v>233.10386201723216</v>
      </c>
      <c r="O295" s="3">
        <v>233.10386201723216</v>
      </c>
      <c r="P295" s="4">
        <f t="shared" si="18"/>
        <v>3.8850643669538694</v>
      </c>
      <c r="Q295" s="52">
        <f t="shared" si="23"/>
        <v>235.63</v>
      </c>
      <c r="R295" s="264">
        <v>235.63</v>
      </c>
      <c r="S295" s="264">
        <v>9</v>
      </c>
      <c r="T295" s="264"/>
      <c r="U295" s="264"/>
      <c r="V295" s="264"/>
      <c r="W295" s="4">
        <v>5.9517310336206455</v>
      </c>
      <c r="X295" s="264">
        <v>362.78999999999996</v>
      </c>
      <c r="Y295" s="264">
        <v>0.81600978545489222</v>
      </c>
      <c r="Z295" s="264"/>
      <c r="AA295" s="264"/>
      <c r="AB295" s="264"/>
      <c r="AH295" s="489"/>
      <c r="AI295" s="489"/>
    </row>
    <row r="296" spans="1:36" s="170" customFormat="1" x14ac:dyDescent="0.25">
      <c r="A296" s="40"/>
      <c r="B296" s="30">
        <v>302313</v>
      </c>
      <c r="C296" s="31">
        <v>20059</v>
      </c>
      <c r="D296" s="31" t="s">
        <v>10</v>
      </c>
      <c r="E296" s="32">
        <v>0.68200231481481488</v>
      </c>
      <c r="F296" s="33">
        <v>0.68201388888888881</v>
      </c>
      <c r="G296" s="264"/>
      <c r="H296" s="264"/>
      <c r="I296" s="100">
        <f t="shared" si="20"/>
        <v>0.99999999998736655</v>
      </c>
      <c r="J296" s="99">
        <f t="shared" si="21"/>
        <v>0.99999999998736655</v>
      </c>
      <c r="K296" s="99"/>
      <c r="L296" s="158"/>
      <c r="M296" s="452"/>
      <c r="N296" s="3">
        <f t="shared" si="22"/>
        <v>233.10386201723216</v>
      </c>
      <c r="O296" s="3"/>
      <c r="P296" s="4"/>
      <c r="Q296" s="52">
        <f t="shared" si="23"/>
        <v>235.63</v>
      </c>
      <c r="R296" s="264"/>
      <c r="S296" s="264"/>
      <c r="T296" s="264"/>
      <c r="U296" s="264"/>
      <c r="V296" s="264"/>
      <c r="W296" s="4">
        <v>6.2850643669540842</v>
      </c>
      <c r="X296" s="264">
        <v>389.71</v>
      </c>
      <c r="Y296" s="264">
        <v>0.91772433599970982</v>
      </c>
      <c r="Z296" s="264"/>
      <c r="AA296" s="264"/>
      <c r="AB296" s="264"/>
      <c r="AH296" s="489"/>
      <c r="AI296" s="489"/>
    </row>
    <row r="297" spans="1:36" s="170" customFormat="1" x14ac:dyDescent="0.25">
      <c r="A297" s="40"/>
      <c r="B297" s="30">
        <v>302313</v>
      </c>
      <c r="C297" s="31">
        <v>20052</v>
      </c>
      <c r="D297" s="31" t="s">
        <v>7</v>
      </c>
      <c r="E297" s="32">
        <v>0.68201388888888881</v>
      </c>
      <c r="F297" s="33">
        <v>0.68204861111111104</v>
      </c>
      <c r="G297" s="264"/>
      <c r="H297" s="264"/>
      <c r="I297" s="100">
        <f t="shared" si="20"/>
        <v>3.000000000000469</v>
      </c>
      <c r="J297" s="99">
        <f t="shared" si="21"/>
        <v>3.000000000000469</v>
      </c>
      <c r="K297" s="99"/>
      <c r="L297" s="158"/>
      <c r="M297" s="452"/>
      <c r="N297" s="3">
        <f t="shared" si="22"/>
        <v>233.10386201723216</v>
      </c>
      <c r="O297" s="3"/>
      <c r="P297" s="4"/>
      <c r="Q297" s="52">
        <f t="shared" si="23"/>
        <v>235.63</v>
      </c>
      <c r="R297" s="264"/>
      <c r="S297" s="264"/>
      <c r="T297" s="264"/>
      <c r="U297" s="264"/>
      <c r="V297" s="264"/>
      <c r="W297" s="4">
        <v>7.218397700287297</v>
      </c>
      <c r="X297" s="264">
        <v>420.88</v>
      </c>
      <c r="Y297" s="264">
        <v>0.37950365571433475</v>
      </c>
      <c r="Z297" s="264"/>
      <c r="AA297" s="264"/>
      <c r="AB297" s="264"/>
      <c r="AH297" s="489"/>
      <c r="AI297" s="489"/>
    </row>
    <row r="298" spans="1:36" s="170" customFormat="1" x14ac:dyDescent="0.25">
      <c r="A298" s="40"/>
      <c r="B298" s="30">
        <v>302313</v>
      </c>
      <c r="C298" s="31">
        <v>20056</v>
      </c>
      <c r="D298" s="31" t="s">
        <v>9</v>
      </c>
      <c r="E298" s="32">
        <v>0.68204861111111104</v>
      </c>
      <c r="F298" s="33">
        <v>0.68206018518518519</v>
      </c>
      <c r="G298" s="264"/>
      <c r="H298" s="264"/>
      <c r="I298" s="100">
        <f t="shared" si="20"/>
        <v>1.0000000000065512</v>
      </c>
      <c r="J298" s="99">
        <f t="shared" si="21"/>
        <v>1.0000000000065512</v>
      </c>
      <c r="K298" s="99"/>
      <c r="L298" s="158"/>
      <c r="M298" s="452"/>
      <c r="N298" s="3">
        <f t="shared" si="22"/>
        <v>233.10386201723216</v>
      </c>
      <c r="O298" s="3"/>
      <c r="P298" s="4"/>
      <c r="Q298" s="52">
        <f t="shared" si="23"/>
        <v>235.63</v>
      </c>
      <c r="R298" s="264"/>
      <c r="S298" s="264"/>
      <c r="T298" s="264"/>
      <c r="U298" s="264"/>
      <c r="V298" s="264"/>
      <c r="W298" s="4">
        <v>7.8350643669540068</v>
      </c>
      <c r="X298" s="264">
        <v>447.38</v>
      </c>
      <c r="Y298" s="264">
        <v>0.48832767567564156</v>
      </c>
      <c r="Z298" s="264"/>
      <c r="AA298" s="264"/>
      <c r="AB298" s="264"/>
      <c r="AH298" s="489"/>
      <c r="AI298" s="489"/>
    </row>
    <row r="299" spans="1:36" s="170" customFormat="1" x14ac:dyDescent="0.25">
      <c r="A299" s="40"/>
      <c r="B299" s="30">
        <v>302313</v>
      </c>
      <c r="C299" s="31">
        <v>20056</v>
      </c>
      <c r="D299" s="31" t="s">
        <v>9</v>
      </c>
      <c r="E299" s="32">
        <v>0.68206018518518519</v>
      </c>
      <c r="F299" s="33">
        <v>0.68206018518518519</v>
      </c>
      <c r="G299" s="264"/>
      <c r="H299" s="264"/>
      <c r="I299" s="100">
        <f t="shared" si="20"/>
        <v>0</v>
      </c>
      <c r="J299" s="99">
        <f t="shared" si="21"/>
        <v>0</v>
      </c>
      <c r="K299" s="99"/>
      <c r="L299" s="158"/>
      <c r="M299" s="452"/>
      <c r="N299" s="3">
        <f t="shared" si="22"/>
        <v>233.10386201723216</v>
      </c>
      <c r="O299" s="3"/>
      <c r="P299" s="4"/>
      <c r="Q299" s="52">
        <f t="shared" si="23"/>
        <v>235.63</v>
      </c>
      <c r="R299" s="264"/>
      <c r="S299" s="264"/>
      <c r="T299" s="264"/>
      <c r="U299" s="264"/>
      <c r="V299" s="264"/>
      <c r="W299" s="4">
        <v>8.0910392097213215</v>
      </c>
      <c r="X299" s="264">
        <v>458.38</v>
      </c>
      <c r="Y299" s="264">
        <v>0.48832767567564156</v>
      </c>
      <c r="Z299" s="264"/>
      <c r="AA299" s="264"/>
      <c r="AB299" s="483">
        <v>302313</v>
      </c>
      <c r="AC299" s="483">
        <v>20014</v>
      </c>
      <c r="AD299" s="485">
        <v>42639</v>
      </c>
      <c r="AE299" s="483">
        <v>2</v>
      </c>
      <c r="AF299" s="483">
        <v>458.38</v>
      </c>
      <c r="AG299" s="381">
        <v>0.67936342592592591</v>
      </c>
      <c r="AH299" s="489" t="s">
        <v>839</v>
      </c>
      <c r="AI299" s="489">
        <v>0.93166700000000002</v>
      </c>
      <c r="AJ299" s="381">
        <v>0.68505787037037036</v>
      </c>
    </row>
    <row r="300" spans="1:36" s="170" customFormat="1" x14ac:dyDescent="0.25">
      <c r="A300" s="40"/>
      <c r="B300" s="30">
        <v>302313</v>
      </c>
      <c r="C300" s="31">
        <v>20059</v>
      </c>
      <c r="D300" s="31" t="s">
        <v>10</v>
      </c>
      <c r="E300" s="32">
        <v>0.68206018518518519</v>
      </c>
      <c r="F300" s="33">
        <v>0.68206018518518519</v>
      </c>
      <c r="G300" s="264"/>
      <c r="H300" s="264"/>
      <c r="I300" s="100">
        <f t="shared" si="20"/>
        <v>0</v>
      </c>
      <c r="J300" s="99">
        <f t="shared" si="21"/>
        <v>18.999999999999773</v>
      </c>
      <c r="K300" s="99"/>
      <c r="L300" s="158"/>
      <c r="M300" s="452"/>
      <c r="N300" s="3">
        <f t="shared" si="22"/>
        <v>233.10386201723216</v>
      </c>
      <c r="O300" s="3"/>
      <c r="P300" s="4"/>
      <c r="Q300" s="52">
        <f t="shared" si="23"/>
        <v>235.63</v>
      </c>
      <c r="R300" s="264"/>
      <c r="S300" s="264"/>
      <c r="T300" s="264"/>
      <c r="U300" s="264"/>
      <c r="V300" s="264"/>
      <c r="W300" s="264"/>
      <c r="X300" s="264"/>
      <c r="Y300" s="264"/>
      <c r="Z300" s="264"/>
      <c r="AA300" s="264"/>
      <c r="AB300" s="264"/>
      <c r="AH300" s="489"/>
      <c r="AI300" s="489"/>
    </row>
    <row r="301" spans="1:36" s="170" customFormat="1" x14ac:dyDescent="0.25">
      <c r="A301" s="40"/>
      <c r="B301" s="30">
        <v>302313</v>
      </c>
      <c r="C301" s="31">
        <v>20052</v>
      </c>
      <c r="D301" s="31" t="s">
        <v>7</v>
      </c>
      <c r="E301" s="32">
        <v>0.68228009259259259</v>
      </c>
      <c r="F301" s="33">
        <v>0.68228009259259259</v>
      </c>
      <c r="G301" s="264"/>
      <c r="H301" s="264"/>
      <c r="I301" s="100">
        <f t="shared" si="20"/>
        <v>0</v>
      </c>
      <c r="J301" s="99">
        <f t="shared" si="21"/>
        <v>0</v>
      </c>
      <c r="K301" s="99"/>
      <c r="L301" s="158"/>
      <c r="M301" s="452"/>
      <c r="N301" s="3">
        <f t="shared" si="22"/>
        <v>233.10386201723216</v>
      </c>
      <c r="O301" s="3"/>
      <c r="P301" s="4"/>
      <c r="Q301" s="52">
        <f t="shared" si="23"/>
        <v>235.63</v>
      </c>
      <c r="R301" s="264"/>
      <c r="S301" s="264"/>
      <c r="T301" s="264"/>
      <c r="U301" s="264"/>
      <c r="V301" s="264"/>
      <c r="W301" s="264"/>
      <c r="X301" s="264"/>
      <c r="Y301" s="264"/>
      <c r="Z301" s="264"/>
      <c r="AA301" s="264"/>
      <c r="AB301" s="264"/>
      <c r="AH301" s="489"/>
      <c r="AI301" s="489"/>
    </row>
    <row r="302" spans="1:36" s="170" customFormat="1" x14ac:dyDescent="0.25">
      <c r="A302" s="40"/>
      <c r="B302" s="30">
        <v>302313</v>
      </c>
      <c r="C302" s="31">
        <v>20056</v>
      </c>
      <c r="D302" s="31" t="s">
        <v>9</v>
      </c>
      <c r="E302" s="32">
        <v>0.68228009259259259</v>
      </c>
      <c r="F302" s="33">
        <v>0.68231481481481471</v>
      </c>
      <c r="G302" s="264"/>
      <c r="H302" s="264"/>
      <c r="I302" s="100">
        <f t="shared" si="20"/>
        <v>2.9999999999908766</v>
      </c>
      <c r="J302" s="99">
        <f t="shared" si="21"/>
        <v>2.9999999999908766</v>
      </c>
      <c r="K302" s="99"/>
      <c r="L302" s="158"/>
      <c r="M302" s="452"/>
      <c r="N302" s="3">
        <f t="shared" si="22"/>
        <v>233.10386201723216</v>
      </c>
      <c r="O302" s="3"/>
      <c r="P302" s="4"/>
      <c r="Q302" s="52">
        <f t="shared" si="23"/>
        <v>235.63</v>
      </c>
      <c r="R302" s="264"/>
      <c r="S302" s="264"/>
      <c r="T302" s="264"/>
      <c r="U302" s="264"/>
      <c r="V302" s="264"/>
      <c r="W302" s="264"/>
      <c r="X302" s="264"/>
      <c r="Y302" s="264"/>
      <c r="Z302" s="264"/>
      <c r="AA302" s="264"/>
      <c r="AB302" s="264"/>
      <c r="AH302" s="489"/>
      <c r="AI302" s="489"/>
    </row>
    <row r="303" spans="1:36" s="170" customFormat="1" x14ac:dyDescent="0.25">
      <c r="A303" s="40"/>
      <c r="B303" s="30">
        <v>302313</v>
      </c>
      <c r="C303" s="31">
        <v>20052</v>
      </c>
      <c r="D303" s="31" t="s">
        <v>7</v>
      </c>
      <c r="E303" s="32">
        <v>0.68231481481481471</v>
      </c>
      <c r="F303" s="33">
        <v>0.68284722222222216</v>
      </c>
      <c r="G303" s="264"/>
      <c r="H303" s="264"/>
      <c r="I303" s="208">
        <f t="shared" si="20"/>
        <v>46.000000000003993</v>
      </c>
      <c r="J303" s="450">
        <f t="shared" si="21"/>
        <v>46.000000000003993</v>
      </c>
      <c r="K303" s="450">
        <v>46.000000000003993</v>
      </c>
      <c r="L303" s="451">
        <v>29.58</v>
      </c>
      <c r="M303" s="452">
        <f t="shared" si="19"/>
        <v>0.43843733217387498</v>
      </c>
      <c r="N303" s="3">
        <f t="shared" si="22"/>
        <v>279.10386201723617</v>
      </c>
      <c r="O303" s="3">
        <v>279.10386201723617</v>
      </c>
      <c r="P303" s="4">
        <f t="shared" si="18"/>
        <v>4.651731033620603</v>
      </c>
      <c r="Q303" s="52">
        <f t="shared" si="23"/>
        <v>265.20999999999998</v>
      </c>
      <c r="R303" s="264">
        <v>265.20999999999998</v>
      </c>
      <c r="S303" s="264">
        <v>10</v>
      </c>
      <c r="T303" s="264"/>
      <c r="U303" s="264"/>
      <c r="V303" s="264"/>
      <c r="W303" s="264"/>
      <c r="X303" s="264"/>
      <c r="Y303" s="264"/>
      <c r="Z303" s="264"/>
      <c r="AA303" s="264"/>
      <c r="AB303" s="264"/>
      <c r="AH303" s="489"/>
      <c r="AI303" s="489"/>
    </row>
    <row r="304" spans="1:36" s="170" customFormat="1" x14ac:dyDescent="0.25">
      <c r="A304" s="40"/>
      <c r="B304" s="30">
        <v>302313</v>
      </c>
      <c r="C304" s="31">
        <v>20035</v>
      </c>
      <c r="D304" s="31" t="s">
        <v>8</v>
      </c>
      <c r="E304" s="32">
        <v>0.68284722222222216</v>
      </c>
      <c r="F304" s="33">
        <v>0.68284722222222216</v>
      </c>
      <c r="G304" s="264"/>
      <c r="H304" s="264"/>
      <c r="I304" s="212">
        <f t="shared" si="20"/>
        <v>0</v>
      </c>
      <c r="J304" s="453">
        <f t="shared" si="21"/>
        <v>36.000000000005627</v>
      </c>
      <c r="K304" s="453">
        <v>36.000000000005627</v>
      </c>
      <c r="L304" s="454">
        <v>40.5</v>
      </c>
      <c r="M304" s="455">
        <f t="shared" si="19"/>
        <v>0.76704299999988013</v>
      </c>
      <c r="N304" s="3">
        <f t="shared" si="22"/>
        <v>315.1038620172418</v>
      </c>
      <c r="O304" s="3">
        <v>315.1038620172418</v>
      </c>
      <c r="P304" s="4">
        <f t="shared" si="18"/>
        <v>5.2517310336206968</v>
      </c>
      <c r="Q304" s="52">
        <f t="shared" si="23"/>
        <v>305.70999999999998</v>
      </c>
      <c r="R304" s="264">
        <v>305.70999999999998</v>
      </c>
      <c r="S304" s="264">
        <v>11</v>
      </c>
      <c r="T304" s="264"/>
      <c r="U304" s="264"/>
      <c r="V304" s="264"/>
      <c r="W304" s="264"/>
      <c r="X304" s="264"/>
      <c r="Y304" s="264"/>
      <c r="Z304" s="264"/>
      <c r="AA304" s="264"/>
      <c r="AB304" s="264"/>
      <c r="AH304" s="489"/>
      <c r="AI304" s="489"/>
    </row>
    <row r="305" spans="1:35" s="170" customFormat="1" x14ac:dyDescent="0.25">
      <c r="A305" s="40"/>
      <c r="B305" s="30">
        <v>302313</v>
      </c>
      <c r="C305" s="31">
        <v>20030</v>
      </c>
      <c r="D305" s="31" t="s">
        <v>6</v>
      </c>
      <c r="E305" s="32">
        <v>0.68326388888888889</v>
      </c>
      <c r="F305" s="33">
        <v>0.68349537037037045</v>
      </c>
      <c r="G305" s="264"/>
      <c r="H305" s="264"/>
      <c r="I305" s="52">
        <f t="shared" si="20"/>
        <v>20.000000000006324</v>
      </c>
      <c r="J305" s="3">
        <f t="shared" si="21"/>
        <v>20.000000000006324</v>
      </c>
      <c r="K305" s="3">
        <v>20.000000000006324</v>
      </c>
      <c r="L305" s="4">
        <v>30.75</v>
      </c>
      <c r="M305" s="52">
        <f t="shared" si="19"/>
        <v>1.0482920999996683</v>
      </c>
      <c r="N305" s="3">
        <f t="shared" si="22"/>
        <v>335.1038620172481</v>
      </c>
      <c r="O305" s="3">
        <v>335.1038620172481</v>
      </c>
      <c r="P305" s="4">
        <f t="shared" si="18"/>
        <v>5.5850643669541347</v>
      </c>
      <c r="Q305" s="52">
        <f t="shared" si="23"/>
        <v>336.46</v>
      </c>
      <c r="R305" s="264">
        <v>336.46</v>
      </c>
      <c r="S305" s="264">
        <v>12</v>
      </c>
      <c r="T305" s="264"/>
      <c r="U305" s="264"/>
      <c r="V305" s="264"/>
      <c r="W305" s="264"/>
      <c r="X305" s="264"/>
      <c r="Y305" s="264"/>
      <c r="Z305" s="264"/>
      <c r="AA305" s="264"/>
      <c r="AB305" s="264"/>
      <c r="AH305" s="489"/>
      <c r="AI305" s="489"/>
    </row>
    <row r="306" spans="1:35" s="170" customFormat="1" x14ac:dyDescent="0.25">
      <c r="A306" s="40"/>
      <c r="B306" s="30">
        <v>302313</v>
      </c>
      <c r="C306" s="31">
        <v>20017</v>
      </c>
      <c r="D306" s="31" t="s">
        <v>5</v>
      </c>
      <c r="E306" s="32">
        <v>0.68349537037037045</v>
      </c>
      <c r="F306" s="33">
        <v>0.68350694444444438</v>
      </c>
      <c r="G306" s="264"/>
      <c r="H306" s="264"/>
      <c r="I306" s="52">
        <f t="shared" si="20"/>
        <v>0.99999999998736655</v>
      </c>
      <c r="J306" s="3">
        <f t="shared" si="21"/>
        <v>0.99999999998736655</v>
      </c>
      <c r="K306" s="3">
        <f>SUM(J306:J308)</f>
        <v>21.999999999990649</v>
      </c>
      <c r="L306" s="4">
        <v>26.33</v>
      </c>
      <c r="M306" s="52">
        <f t="shared" si="19"/>
        <v>0.81600978545489222</v>
      </c>
      <c r="N306" s="3">
        <f t="shared" si="22"/>
        <v>357.10386201723873</v>
      </c>
      <c r="O306" s="3">
        <v>357.10386201723873</v>
      </c>
      <c r="P306" s="4">
        <f t="shared" si="18"/>
        <v>5.9517310336206455</v>
      </c>
      <c r="Q306" s="52">
        <f t="shared" si="23"/>
        <v>362.78999999999996</v>
      </c>
      <c r="R306" s="264">
        <v>362.78999999999996</v>
      </c>
      <c r="S306" s="264">
        <v>13</v>
      </c>
      <c r="T306" s="264"/>
      <c r="U306" s="264"/>
      <c r="V306" s="264"/>
      <c r="W306" s="264"/>
      <c r="X306" s="264"/>
      <c r="Y306" s="264"/>
      <c r="Z306" s="264"/>
      <c r="AA306" s="264"/>
      <c r="AB306" s="264"/>
      <c r="AH306" s="489"/>
      <c r="AI306" s="489"/>
    </row>
    <row r="307" spans="1:35" s="170" customFormat="1" x14ac:dyDescent="0.25">
      <c r="A307" s="40"/>
      <c r="B307" s="30">
        <v>302313</v>
      </c>
      <c r="C307" s="31">
        <v>20017</v>
      </c>
      <c r="D307" s="31" t="s">
        <v>5</v>
      </c>
      <c r="E307" s="32">
        <v>0.68350694444444438</v>
      </c>
      <c r="F307" s="33">
        <v>0.68350694444444438</v>
      </c>
      <c r="G307" s="264"/>
      <c r="H307" s="264"/>
      <c r="I307" s="46">
        <f t="shared" si="20"/>
        <v>0</v>
      </c>
      <c r="J307" s="49">
        <f t="shared" si="21"/>
        <v>0</v>
      </c>
      <c r="K307" s="49"/>
      <c r="L307" s="157"/>
      <c r="M307" s="52"/>
      <c r="N307" s="3">
        <f t="shared" si="22"/>
        <v>357.10386201723873</v>
      </c>
      <c r="O307" s="3"/>
      <c r="P307" s="4"/>
      <c r="Q307" s="52">
        <f t="shared" si="23"/>
        <v>362.78999999999996</v>
      </c>
      <c r="R307" s="264"/>
      <c r="S307" s="264"/>
      <c r="T307" s="264"/>
      <c r="U307" s="264" t="s">
        <v>559</v>
      </c>
      <c r="V307" s="264" t="s">
        <v>464</v>
      </c>
      <c r="W307" s="264"/>
      <c r="X307" s="264"/>
      <c r="Y307" s="264"/>
      <c r="Z307" s="264"/>
      <c r="AA307" s="264"/>
      <c r="AB307" s="264"/>
      <c r="AH307" s="489"/>
      <c r="AI307" s="489"/>
    </row>
    <row r="308" spans="1:35" s="170" customFormat="1" x14ac:dyDescent="0.25">
      <c r="A308" s="40"/>
      <c r="B308" s="30">
        <v>302313</v>
      </c>
      <c r="C308" s="31">
        <v>20030</v>
      </c>
      <c r="D308" s="31" t="s">
        <v>6</v>
      </c>
      <c r="E308" s="32">
        <v>0.68350694444444438</v>
      </c>
      <c r="F308" s="33">
        <v>0.68350694444444438</v>
      </c>
      <c r="G308" s="264"/>
      <c r="H308" s="264"/>
      <c r="I308" s="46">
        <f t="shared" si="20"/>
        <v>0</v>
      </c>
      <c r="J308" s="49">
        <f t="shared" si="21"/>
        <v>21.000000000003283</v>
      </c>
      <c r="K308" s="49"/>
      <c r="L308" s="157"/>
      <c r="M308" s="52"/>
      <c r="N308" s="3">
        <f t="shared" si="22"/>
        <v>357.10386201723873</v>
      </c>
      <c r="O308" s="3"/>
      <c r="P308" s="4"/>
      <c r="Q308" s="52">
        <f t="shared" si="23"/>
        <v>362.78999999999996</v>
      </c>
      <c r="R308" s="264"/>
      <c r="S308" s="264"/>
      <c r="T308" s="264"/>
      <c r="U308" s="264"/>
      <c r="V308" s="264"/>
      <c r="W308" s="264"/>
      <c r="X308" s="264"/>
      <c r="Y308" s="264"/>
      <c r="Z308" s="264"/>
      <c r="AA308" s="264"/>
      <c r="AB308" s="264"/>
      <c r="AH308" s="489"/>
      <c r="AI308" s="489"/>
    </row>
    <row r="309" spans="1:35" s="170" customFormat="1" x14ac:dyDescent="0.25">
      <c r="A309" s="40"/>
      <c r="B309" s="30">
        <v>302313</v>
      </c>
      <c r="C309" s="31">
        <v>20021</v>
      </c>
      <c r="D309" s="31" t="s">
        <v>0</v>
      </c>
      <c r="E309" s="32">
        <v>0.68374999999999997</v>
      </c>
      <c r="F309" s="33">
        <v>0.68398148148148152</v>
      </c>
      <c r="G309" s="264"/>
      <c r="H309" s="264"/>
      <c r="I309" s="52">
        <f t="shared" si="20"/>
        <v>20.000000000006324</v>
      </c>
      <c r="J309" s="3">
        <f t="shared" si="21"/>
        <v>20.000000000006324</v>
      </c>
      <c r="K309" s="3">
        <v>20.000000000006324</v>
      </c>
      <c r="L309" s="4">
        <v>26.92</v>
      </c>
      <c r="M309" s="52">
        <f t="shared" si="19"/>
        <v>0.91772433599970982</v>
      </c>
      <c r="N309" s="3">
        <f t="shared" si="22"/>
        <v>377.10386201724504</v>
      </c>
      <c r="O309" s="3">
        <v>377.10386201724504</v>
      </c>
      <c r="P309" s="4">
        <f t="shared" si="18"/>
        <v>6.2850643669540842</v>
      </c>
      <c r="Q309" s="52">
        <f t="shared" si="23"/>
        <v>389.71</v>
      </c>
      <c r="R309" s="264">
        <v>389.71</v>
      </c>
      <c r="S309" s="264">
        <v>14</v>
      </c>
      <c r="T309" s="264"/>
      <c r="U309" s="264"/>
      <c r="V309" s="264"/>
      <c r="W309" s="264"/>
      <c r="X309" s="264"/>
      <c r="Y309" s="264"/>
      <c r="Z309" s="264"/>
      <c r="AA309" s="264"/>
      <c r="AB309" s="264"/>
      <c r="AH309" s="489"/>
      <c r="AI309" s="489"/>
    </row>
    <row r="310" spans="1:35" s="170" customFormat="1" x14ac:dyDescent="0.25">
      <c r="A310" s="40"/>
      <c r="B310" s="30">
        <v>302313</v>
      </c>
      <c r="C310" s="31">
        <v>20010</v>
      </c>
      <c r="D310" s="31" t="s">
        <v>1</v>
      </c>
      <c r="E310" s="32">
        <v>0.68398148148148152</v>
      </c>
      <c r="F310" s="33">
        <v>0.6840046296296296</v>
      </c>
      <c r="G310" s="264"/>
      <c r="H310" s="264"/>
      <c r="I310" s="52">
        <f t="shared" si="20"/>
        <v>1.9999999999939178</v>
      </c>
      <c r="J310" s="3">
        <f t="shared" si="21"/>
        <v>1.9999999999939178</v>
      </c>
      <c r="K310" s="3">
        <f>SUM(J310:J312)</f>
        <v>55.999999999992767</v>
      </c>
      <c r="L310" s="4">
        <v>31.17</v>
      </c>
      <c r="M310" s="52">
        <f t="shared" si="19"/>
        <v>0.37950365571433475</v>
      </c>
      <c r="N310" s="3">
        <f t="shared" si="22"/>
        <v>433.10386201723782</v>
      </c>
      <c r="O310" s="3">
        <v>433.10386201723782</v>
      </c>
      <c r="P310" s="4">
        <f t="shared" si="18"/>
        <v>7.218397700287297</v>
      </c>
      <c r="Q310" s="52">
        <f t="shared" si="23"/>
        <v>420.88</v>
      </c>
      <c r="R310" s="264">
        <v>420.88</v>
      </c>
      <c r="S310" s="264">
        <v>15</v>
      </c>
      <c r="T310" s="264"/>
      <c r="U310" s="264"/>
      <c r="V310" s="264"/>
      <c r="W310" s="264"/>
      <c r="X310" s="264"/>
      <c r="Y310" s="264"/>
      <c r="Z310" s="264"/>
      <c r="AA310" s="264"/>
      <c r="AB310" s="264"/>
      <c r="AH310" s="489"/>
      <c r="AI310" s="489"/>
    </row>
    <row r="311" spans="1:35" s="170" customFormat="1" x14ac:dyDescent="0.25">
      <c r="A311" s="40"/>
      <c r="B311" s="30">
        <v>302313</v>
      </c>
      <c r="C311" s="31">
        <v>20010</v>
      </c>
      <c r="D311" s="31" t="s">
        <v>1</v>
      </c>
      <c r="E311" s="32">
        <v>0.6840046296296296</v>
      </c>
      <c r="F311" s="33">
        <v>0.6840046296296296</v>
      </c>
      <c r="G311" s="264"/>
      <c r="H311" s="264"/>
      <c r="I311" s="46">
        <f t="shared" si="20"/>
        <v>0</v>
      </c>
      <c r="J311" s="49">
        <f t="shared" si="21"/>
        <v>0</v>
      </c>
      <c r="K311" s="49"/>
      <c r="L311" s="157"/>
      <c r="M311" s="52"/>
      <c r="N311" s="3">
        <f t="shared" si="22"/>
        <v>433.10386201723782</v>
      </c>
      <c r="O311" s="3"/>
      <c r="P311" s="4"/>
      <c r="Q311" s="52">
        <f t="shared" si="23"/>
        <v>420.88</v>
      </c>
      <c r="R311" s="264"/>
      <c r="S311" s="264"/>
      <c r="T311" s="264"/>
      <c r="U311" s="264" t="s">
        <v>559</v>
      </c>
      <c r="V311" s="264" t="s">
        <v>560</v>
      </c>
      <c r="W311" s="264"/>
      <c r="X311" s="264"/>
      <c r="Y311" s="264"/>
      <c r="Z311" s="264"/>
      <c r="AA311" s="264"/>
      <c r="AB311" s="264"/>
      <c r="AH311" s="489"/>
      <c r="AI311" s="489"/>
    </row>
    <row r="312" spans="1:35" s="170" customFormat="1" x14ac:dyDescent="0.25">
      <c r="A312" s="40"/>
      <c r="B312" s="30">
        <v>302313</v>
      </c>
      <c r="C312" s="31">
        <v>20021</v>
      </c>
      <c r="D312" s="31" t="s">
        <v>0</v>
      </c>
      <c r="E312" s="32">
        <v>0.6840046296296296</v>
      </c>
      <c r="F312" s="33">
        <v>0.6840046296296296</v>
      </c>
      <c r="G312" s="264"/>
      <c r="H312" s="264"/>
      <c r="I312" s="46">
        <f t="shared" si="20"/>
        <v>0</v>
      </c>
      <c r="J312" s="49">
        <f t="shared" si="21"/>
        <v>53.999999999998849</v>
      </c>
      <c r="K312" s="49"/>
      <c r="L312" s="157"/>
      <c r="M312" s="52"/>
      <c r="N312" s="3">
        <f t="shared" si="22"/>
        <v>433.10386201723782</v>
      </c>
      <c r="O312" s="3"/>
      <c r="P312" s="4"/>
      <c r="Q312" s="52">
        <f t="shared" si="23"/>
        <v>420.88</v>
      </c>
      <c r="R312" s="264"/>
      <c r="S312" s="264"/>
      <c r="T312" s="264"/>
      <c r="U312" s="264"/>
      <c r="V312" s="264"/>
      <c r="W312" s="264"/>
      <c r="X312" s="264"/>
      <c r="Y312" s="264"/>
      <c r="Z312" s="264"/>
      <c r="AA312" s="264"/>
      <c r="AB312" s="264"/>
      <c r="AH312" s="489"/>
      <c r="AI312" s="489"/>
    </row>
    <row r="313" spans="1:35" s="170" customFormat="1" x14ac:dyDescent="0.25">
      <c r="A313" s="40"/>
      <c r="B313" s="30">
        <v>302313</v>
      </c>
      <c r="C313" s="31">
        <v>20004</v>
      </c>
      <c r="D313" s="31" t="s">
        <v>2</v>
      </c>
      <c r="E313" s="32">
        <v>0.68462962962962959</v>
      </c>
      <c r="F313" s="33">
        <v>0.68462962962962959</v>
      </c>
      <c r="G313" s="264"/>
      <c r="H313" s="264"/>
      <c r="I313" s="52">
        <f t="shared" si="20"/>
        <v>0</v>
      </c>
      <c r="J313" s="3">
        <f t="shared" si="21"/>
        <v>37.000000000002586</v>
      </c>
      <c r="K313" s="3">
        <v>37.000000000002586</v>
      </c>
      <c r="L313" s="4">
        <v>26.5</v>
      </c>
      <c r="M313" s="52">
        <f t="shared" si="19"/>
        <v>0.48832767567564156</v>
      </c>
      <c r="N313" s="3">
        <f t="shared" si="22"/>
        <v>470.10386201724043</v>
      </c>
      <c r="O313" s="3">
        <v>470.10386201724043</v>
      </c>
      <c r="P313" s="4">
        <f t="shared" si="18"/>
        <v>7.8350643669540068</v>
      </c>
      <c r="Q313" s="52">
        <f t="shared" si="23"/>
        <v>447.38</v>
      </c>
      <c r="R313" s="264">
        <v>447.38</v>
      </c>
      <c r="S313" s="264">
        <v>16</v>
      </c>
      <c r="T313" s="264"/>
      <c r="U313" s="264"/>
      <c r="V313" s="264"/>
      <c r="W313" s="264"/>
      <c r="X313" s="264"/>
      <c r="Y313" s="264"/>
      <c r="Z313" s="264"/>
      <c r="AA313" s="264"/>
      <c r="AB313" s="264"/>
      <c r="AH313" s="489"/>
      <c r="AI313" s="489"/>
    </row>
    <row r="314" spans="1:35" s="170" customFormat="1" x14ac:dyDescent="0.25">
      <c r="A314" s="40"/>
      <c r="B314" s="34">
        <v>302313</v>
      </c>
      <c r="C314" s="35">
        <v>20013</v>
      </c>
      <c r="D314" s="35" t="s">
        <v>36</v>
      </c>
      <c r="E314" s="36">
        <v>0.68505787037037036</v>
      </c>
      <c r="F314" s="37">
        <v>0.68530092592592595</v>
      </c>
      <c r="G314" s="264"/>
      <c r="H314" s="264"/>
      <c r="I314" s="52">
        <f t="shared" si="20"/>
        <v>21.000000000003283</v>
      </c>
      <c r="J314" s="264">
        <f>L314*J313/L313</f>
        <v>15.358490566038808</v>
      </c>
      <c r="K314" s="264">
        <v>15.358490566038808</v>
      </c>
      <c r="L314" s="4">
        <v>11</v>
      </c>
      <c r="M314" s="52">
        <f t="shared" si="19"/>
        <v>0.48832767567564156</v>
      </c>
      <c r="N314" s="3">
        <f t="shared" si="22"/>
        <v>485.46235258327926</v>
      </c>
      <c r="O314" s="3">
        <v>485.46235258327926</v>
      </c>
      <c r="P314" s="4">
        <f t="shared" si="18"/>
        <v>8.0910392097213215</v>
      </c>
      <c r="Q314" s="52">
        <f t="shared" si="23"/>
        <v>458.38</v>
      </c>
      <c r="R314" s="264">
        <v>458.38</v>
      </c>
      <c r="S314" s="264"/>
      <c r="T314" s="264"/>
      <c r="U314" s="264"/>
      <c r="V314" s="264"/>
      <c r="W314" s="264"/>
      <c r="X314" s="264"/>
      <c r="Y314" s="264"/>
      <c r="Z314" s="264"/>
      <c r="AA314" s="264"/>
      <c r="AB314" s="264"/>
      <c r="AH314" s="489"/>
      <c r="AI314" s="489"/>
    </row>
    <row r="315" spans="1:35" s="170" customFormat="1" x14ac:dyDescent="0.25">
      <c r="A315" s="40"/>
      <c r="B315" s="175">
        <v>302313</v>
      </c>
      <c r="C315" s="175">
        <v>20014</v>
      </c>
      <c r="D315" s="175" t="s">
        <v>512</v>
      </c>
      <c r="E315" s="176">
        <v>0.68530092592592595</v>
      </c>
      <c r="F315" s="176">
        <v>0.68530092592592595</v>
      </c>
      <c r="G315" s="264"/>
      <c r="H315" s="264"/>
      <c r="I315" s="264"/>
      <c r="J315" s="3"/>
      <c r="K315" s="3"/>
      <c r="L315" s="264"/>
      <c r="M315" s="264">
        <f>AVERAGE(M284:M313)</f>
        <v>0.71000266850647575</v>
      </c>
      <c r="N315" s="3"/>
      <c r="O315" s="264"/>
      <c r="P315" s="264"/>
      <c r="Q315" s="264"/>
      <c r="R315" s="264"/>
      <c r="S315" s="264"/>
      <c r="T315" s="264"/>
      <c r="U315" s="264"/>
      <c r="V315" s="264"/>
      <c r="W315" s="264"/>
      <c r="X315" s="264"/>
      <c r="Y315" s="264"/>
      <c r="Z315" s="264"/>
      <c r="AA315" s="264"/>
      <c r="AB315" s="264"/>
      <c r="AH315" s="489"/>
      <c r="AI315" s="489"/>
    </row>
    <row r="316" spans="1:35" s="170" customFormat="1" x14ac:dyDescent="0.25">
      <c r="A316" s="40"/>
      <c r="B316" s="264"/>
      <c r="C316" s="264"/>
      <c r="D316" s="264"/>
      <c r="E316" s="264"/>
      <c r="F316" s="264"/>
      <c r="G316" s="264"/>
      <c r="H316" s="264"/>
      <c r="I316" s="264"/>
      <c r="J316" s="3"/>
      <c r="K316" s="3"/>
      <c r="L316" s="264"/>
      <c r="M316" s="264"/>
      <c r="N316" s="3"/>
      <c r="O316" s="264"/>
      <c r="P316" s="264"/>
      <c r="Q316" s="264"/>
      <c r="R316" s="264"/>
      <c r="S316" s="264"/>
      <c r="T316" s="264"/>
      <c r="U316" s="264"/>
      <c r="V316" s="264"/>
      <c r="W316" s="264"/>
      <c r="X316" s="264"/>
      <c r="Y316" s="264"/>
      <c r="Z316" s="264"/>
      <c r="AA316" s="264"/>
      <c r="AB316" s="264"/>
      <c r="AH316" s="489"/>
      <c r="AI316" s="489"/>
    </row>
    <row r="317" spans="1:35" s="170" customFormat="1" x14ac:dyDescent="0.25">
      <c r="A317" s="40"/>
      <c r="B317" s="264"/>
      <c r="C317" s="264"/>
      <c r="D317" s="264"/>
      <c r="E317" s="264"/>
      <c r="F317" s="264"/>
      <c r="G317" s="264"/>
      <c r="H317" s="264"/>
      <c r="I317" s="264"/>
      <c r="J317" s="3"/>
      <c r="K317" s="3"/>
      <c r="L317" s="264"/>
      <c r="M317" s="264"/>
      <c r="N317" s="3"/>
      <c r="O317" s="264"/>
      <c r="P317" s="264"/>
      <c r="Q317" s="264"/>
      <c r="R317" s="264"/>
      <c r="S317" s="264"/>
      <c r="T317" s="264"/>
      <c r="U317" s="264"/>
      <c r="V317" s="264"/>
      <c r="W317" s="264"/>
      <c r="X317" s="264"/>
      <c r="Y317" s="264"/>
      <c r="Z317" s="264"/>
      <c r="AA317" s="264"/>
      <c r="AB317" s="264"/>
      <c r="AH317" s="489"/>
      <c r="AI317" s="489"/>
    </row>
    <row r="318" spans="1:35" s="170" customFormat="1" x14ac:dyDescent="0.25">
      <c r="A318" s="40">
        <v>42640</v>
      </c>
      <c r="B318" s="26">
        <v>302313</v>
      </c>
      <c r="C318" s="27">
        <v>20015</v>
      </c>
      <c r="D318" s="27" t="s">
        <v>37</v>
      </c>
      <c r="E318" s="28">
        <v>0.6150578703703703</v>
      </c>
      <c r="F318" s="29">
        <v>0.6150578703703703</v>
      </c>
      <c r="G318" s="264"/>
      <c r="H318" s="264"/>
      <c r="I318" s="52">
        <f>(F318-E318)*86400</f>
        <v>0</v>
      </c>
      <c r="J318" s="3">
        <f>L318*J319/L319</f>
        <v>7.8380202474702925</v>
      </c>
      <c r="K318" s="3">
        <v>7.8380202474702925</v>
      </c>
      <c r="L318" s="264">
        <v>17.420000000000002</v>
      </c>
      <c r="M318" s="52">
        <f t="shared" ref="M318:M345" si="24">L318/K318*0.0113636*60</f>
        <v>1.515336059999763</v>
      </c>
      <c r="N318" s="2">
        <f>J318</f>
        <v>7.8380202474702925</v>
      </c>
      <c r="O318" s="3">
        <v>7.8380202474702925</v>
      </c>
      <c r="P318" s="4">
        <f t="shared" ref="P318:P345" si="25">O318/60</f>
        <v>0.13063367079117155</v>
      </c>
      <c r="Q318" s="264">
        <f>L318</f>
        <v>17.420000000000002</v>
      </c>
      <c r="R318" s="264">
        <v>17.420000000000002</v>
      </c>
      <c r="S318" s="264">
        <v>1</v>
      </c>
      <c r="T318" s="264"/>
      <c r="U318" s="264"/>
      <c r="V318" s="264"/>
      <c r="W318" s="4">
        <v>0.13063367079117155</v>
      </c>
      <c r="X318" s="264">
        <v>17.420000000000002</v>
      </c>
      <c r="Y318" s="264">
        <v>1.515336059999763</v>
      </c>
      <c r="Z318" s="264"/>
      <c r="AA318" s="264"/>
      <c r="AB318" s="264"/>
      <c r="AH318" s="489"/>
      <c r="AI318" s="489"/>
    </row>
    <row r="319" spans="1:35" s="170" customFormat="1" x14ac:dyDescent="0.25">
      <c r="A319" s="40"/>
      <c r="B319" s="30">
        <v>302313</v>
      </c>
      <c r="C319" s="31">
        <v>20025</v>
      </c>
      <c r="D319" s="31" t="s">
        <v>39</v>
      </c>
      <c r="E319" s="32">
        <v>0.6154398148148148</v>
      </c>
      <c r="F319" s="33">
        <v>0.61557870370370371</v>
      </c>
      <c r="G319" s="264"/>
      <c r="H319" s="264"/>
      <c r="I319" s="52">
        <f>(F319-E319)*86400</f>
        <v>12.000000000001876</v>
      </c>
      <c r="J319" s="3">
        <f>(E320-E319)*86400</f>
        <v>12.000000000001876</v>
      </c>
      <c r="K319" s="3">
        <v>12.000000000001876</v>
      </c>
      <c r="L319" s="264">
        <v>26.67</v>
      </c>
      <c r="M319" s="52">
        <f t="shared" si="24"/>
        <v>1.5153360599997632</v>
      </c>
      <c r="N319" s="3">
        <f>N318+K319</f>
        <v>19.838020247472169</v>
      </c>
      <c r="O319" s="3">
        <v>19.838020247472169</v>
      </c>
      <c r="P319" s="4">
        <f t="shared" si="25"/>
        <v>0.33063367079120282</v>
      </c>
      <c r="Q319" s="52">
        <f>Q318+L319</f>
        <v>44.09</v>
      </c>
      <c r="R319" s="264">
        <v>44.09</v>
      </c>
      <c r="S319" s="264">
        <v>2</v>
      </c>
      <c r="T319" s="264"/>
      <c r="U319" s="264"/>
      <c r="V319" s="264"/>
      <c r="W319" s="4">
        <v>0.33063367079120282</v>
      </c>
      <c r="X319" s="264">
        <v>44.09</v>
      </c>
      <c r="Y319" s="264">
        <v>1.5153360599997632</v>
      </c>
      <c r="Z319" s="264"/>
      <c r="AA319" s="264"/>
      <c r="AB319" s="264"/>
      <c r="AH319" s="489"/>
      <c r="AI319" s="489"/>
    </row>
    <row r="320" spans="1:35" s="170" customFormat="1" x14ac:dyDescent="0.25">
      <c r="A320" s="40"/>
      <c r="B320" s="30">
        <v>302313</v>
      </c>
      <c r="C320" s="31">
        <v>20027</v>
      </c>
      <c r="D320" s="31" t="s">
        <v>38</v>
      </c>
      <c r="E320" s="32">
        <v>0.61557870370370371</v>
      </c>
      <c r="F320" s="33">
        <v>0.61557870370370371</v>
      </c>
      <c r="G320" s="264"/>
      <c r="H320" s="264"/>
      <c r="I320" s="52">
        <f t="shared" ref="I320:I345" si="26">(F320-E320)*86400</f>
        <v>0</v>
      </c>
      <c r="J320" s="3">
        <f t="shared" ref="J320:J344" si="27">(E321-E320)*86400</f>
        <v>38.999999999996504</v>
      </c>
      <c r="K320" s="3">
        <v>38.999999999996504</v>
      </c>
      <c r="L320" s="264">
        <v>34.04</v>
      </c>
      <c r="M320" s="52">
        <f t="shared" si="24"/>
        <v>0.59510299076928408</v>
      </c>
      <c r="N320" s="3">
        <f t="shared" ref="N320:N345" si="28">N319+K320</f>
        <v>58.838020247468677</v>
      </c>
      <c r="O320" s="3">
        <v>58.838020247468677</v>
      </c>
      <c r="P320" s="4">
        <f t="shared" si="25"/>
        <v>0.98063367079114461</v>
      </c>
      <c r="Q320" s="52">
        <f t="shared" ref="Q320:Q345" si="29">Q319+L320</f>
        <v>78.13</v>
      </c>
      <c r="R320" s="264">
        <v>78.13</v>
      </c>
      <c r="S320" s="264">
        <v>3</v>
      </c>
      <c r="T320" s="264"/>
      <c r="U320" s="264"/>
      <c r="V320" s="264"/>
      <c r="W320" s="4">
        <v>0.98063367079114461</v>
      </c>
      <c r="X320" s="264">
        <v>78.13</v>
      </c>
      <c r="Y320" s="264">
        <v>0.59510299076928408</v>
      </c>
      <c r="Z320" s="264"/>
      <c r="AA320" s="264"/>
      <c r="AB320" s="264"/>
      <c r="AH320" s="489"/>
      <c r="AI320" s="489"/>
    </row>
    <row r="321" spans="1:36" s="170" customFormat="1" x14ac:dyDescent="0.25">
      <c r="A321" s="40"/>
      <c r="B321" s="30">
        <v>302313</v>
      </c>
      <c r="C321" s="31">
        <v>20050</v>
      </c>
      <c r="D321" s="31" t="s">
        <v>12</v>
      </c>
      <c r="E321" s="32">
        <v>0.61603009259259256</v>
      </c>
      <c r="F321" s="33">
        <v>0.61630787037037038</v>
      </c>
      <c r="G321" s="264"/>
      <c r="H321" s="264"/>
      <c r="I321" s="52">
        <f t="shared" si="26"/>
        <v>24.000000000003752</v>
      </c>
      <c r="J321" s="3">
        <f t="shared" si="27"/>
        <v>24.000000000003752</v>
      </c>
      <c r="K321" s="3">
        <v>24.000000000003752</v>
      </c>
      <c r="L321" s="264">
        <v>27.25</v>
      </c>
      <c r="M321" s="52">
        <f t="shared" si="24"/>
        <v>0.77414524999987888</v>
      </c>
      <c r="N321" s="3">
        <f t="shared" si="28"/>
        <v>82.838020247472429</v>
      </c>
      <c r="O321" s="3">
        <v>82.838020247472429</v>
      </c>
      <c r="P321" s="4">
        <f t="shared" si="25"/>
        <v>1.3806336707912072</v>
      </c>
      <c r="Q321" s="52">
        <f t="shared" si="29"/>
        <v>105.38</v>
      </c>
      <c r="R321" s="264">
        <v>105.38</v>
      </c>
      <c r="S321" s="264">
        <v>4</v>
      </c>
      <c r="T321" s="264"/>
      <c r="U321" s="264"/>
      <c r="V321" s="264"/>
      <c r="W321" s="4">
        <v>1.3806336707912072</v>
      </c>
      <c r="X321" s="264">
        <v>105.38</v>
      </c>
      <c r="Y321" s="264">
        <v>0.77414524999987888</v>
      </c>
      <c r="Z321" s="264"/>
      <c r="AA321" s="264"/>
      <c r="AB321" s="264"/>
      <c r="AH321" s="489"/>
      <c r="AI321" s="489"/>
    </row>
    <row r="322" spans="1:36" s="170" customFormat="1" x14ac:dyDescent="0.25">
      <c r="A322" s="40"/>
      <c r="B322" s="30">
        <v>302313</v>
      </c>
      <c r="C322" s="31">
        <v>20049</v>
      </c>
      <c r="D322" s="31" t="s">
        <v>13</v>
      </c>
      <c r="E322" s="32">
        <v>0.61630787037037038</v>
      </c>
      <c r="F322" s="33">
        <v>0.61630787037037038</v>
      </c>
      <c r="G322" s="264"/>
      <c r="H322" s="264"/>
      <c r="I322" s="52">
        <f t="shared" si="26"/>
        <v>0</v>
      </c>
      <c r="J322" s="3">
        <f t="shared" si="27"/>
        <v>28.999999999998138</v>
      </c>
      <c r="K322" s="3">
        <f>SUM(J322:J323)</f>
        <v>47.000000000000952</v>
      </c>
      <c r="L322" s="264">
        <v>36</v>
      </c>
      <c r="M322" s="52">
        <f t="shared" si="24"/>
        <v>0.52224204255318085</v>
      </c>
      <c r="N322" s="3">
        <f t="shared" si="28"/>
        <v>129.83802024747337</v>
      </c>
      <c r="O322" s="3">
        <v>129.83802024747337</v>
      </c>
      <c r="P322" s="4">
        <f t="shared" si="25"/>
        <v>2.1639670041245562</v>
      </c>
      <c r="Q322" s="52">
        <f t="shared" si="29"/>
        <v>141.38</v>
      </c>
      <c r="R322" s="264">
        <v>141.38</v>
      </c>
      <c r="S322" s="264">
        <v>5</v>
      </c>
      <c r="T322" s="264"/>
      <c r="U322" s="264"/>
      <c r="V322" s="264"/>
      <c r="W322" s="4">
        <v>2.1639670041245562</v>
      </c>
      <c r="X322" s="264">
        <v>141.38</v>
      </c>
      <c r="Y322" s="264">
        <v>0.52224204255318085</v>
      </c>
      <c r="Z322" s="264"/>
      <c r="AA322" s="264"/>
      <c r="AB322" s="264"/>
      <c r="AH322" s="489"/>
      <c r="AI322" s="489"/>
    </row>
    <row r="323" spans="1:36" s="170" customFormat="1" x14ac:dyDescent="0.25">
      <c r="A323" s="40"/>
      <c r="B323" s="30">
        <v>302313</v>
      </c>
      <c r="C323" s="31">
        <v>20048</v>
      </c>
      <c r="D323" s="31" t="s">
        <v>561</v>
      </c>
      <c r="E323" s="32">
        <v>0.61664351851851851</v>
      </c>
      <c r="F323" s="33">
        <v>0.61685185185185187</v>
      </c>
      <c r="G323" s="264"/>
      <c r="H323" s="264"/>
      <c r="I323" s="177">
        <f t="shared" si="26"/>
        <v>18.000000000002814</v>
      </c>
      <c r="J323" s="178">
        <f t="shared" si="27"/>
        <v>18.000000000002814</v>
      </c>
      <c r="K323" s="178"/>
      <c r="L323" s="177"/>
      <c r="M323" s="52"/>
      <c r="N323" s="3">
        <f t="shared" si="28"/>
        <v>129.83802024747337</v>
      </c>
      <c r="O323" s="3"/>
      <c r="P323" s="4"/>
      <c r="Q323" s="52">
        <f t="shared" si="29"/>
        <v>141.38</v>
      </c>
      <c r="R323" s="264"/>
      <c r="S323" s="264"/>
      <c r="T323" s="264"/>
      <c r="U323" s="264"/>
      <c r="V323" s="264"/>
      <c r="W323" s="4">
        <v>2.5806336707912347</v>
      </c>
      <c r="X323" s="264">
        <v>165.88</v>
      </c>
      <c r="Y323" s="264">
        <v>0.66817967999998096</v>
      </c>
      <c r="Z323" s="264"/>
      <c r="AA323" s="264"/>
      <c r="AB323" s="264"/>
      <c r="AH323" s="489"/>
      <c r="AI323" s="489"/>
    </row>
    <row r="324" spans="1:36" s="170" customFormat="1" x14ac:dyDescent="0.25">
      <c r="A324" s="40"/>
      <c r="B324" s="30">
        <v>302313</v>
      </c>
      <c r="C324" s="31">
        <v>20045</v>
      </c>
      <c r="D324" s="31" t="s">
        <v>14</v>
      </c>
      <c r="E324" s="32">
        <v>0.61685185185185187</v>
      </c>
      <c r="F324" s="33">
        <v>0.61714120370370373</v>
      </c>
      <c r="G324" s="264"/>
      <c r="H324" s="264"/>
      <c r="I324" s="52">
        <f t="shared" si="26"/>
        <v>25.000000000000711</v>
      </c>
      <c r="J324" s="3">
        <f t="shared" si="27"/>
        <v>25.000000000000711</v>
      </c>
      <c r="K324" s="3">
        <v>25.000000000000711</v>
      </c>
      <c r="L324" s="264">
        <v>24.5</v>
      </c>
      <c r="M324" s="52">
        <f t="shared" si="24"/>
        <v>0.66817967999998096</v>
      </c>
      <c r="N324" s="3">
        <f t="shared" si="28"/>
        <v>154.83802024747408</v>
      </c>
      <c r="O324" s="3">
        <v>154.83802024747408</v>
      </c>
      <c r="P324" s="4">
        <f t="shared" si="25"/>
        <v>2.5806336707912347</v>
      </c>
      <c r="Q324" s="52">
        <f t="shared" si="29"/>
        <v>165.88</v>
      </c>
      <c r="R324" s="264">
        <v>165.88</v>
      </c>
      <c r="S324" s="264">
        <v>6</v>
      </c>
      <c r="T324" s="264"/>
      <c r="U324" s="264"/>
      <c r="V324" s="264"/>
      <c r="W324" s="4">
        <v>2.6973003374578663</v>
      </c>
      <c r="X324" s="264">
        <v>181.54999999999998</v>
      </c>
      <c r="Y324" s="264">
        <v>1.5262938171433156</v>
      </c>
      <c r="Z324" s="264"/>
      <c r="AA324" s="264"/>
      <c r="AB324" s="264"/>
      <c r="AH324" s="489"/>
      <c r="AI324" s="489"/>
    </row>
    <row r="325" spans="1:36" s="170" customFormat="1" x14ac:dyDescent="0.25">
      <c r="A325" s="40"/>
      <c r="B325" s="30">
        <v>302313</v>
      </c>
      <c r="C325" s="31">
        <v>20044</v>
      </c>
      <c r="D325" s="31" t="s">
        <v>180</v>
      </c>
      <c r="E325" s="32">
        <v>0.61714120370370373</v>
      </c>
      <c r="F325" s="33">
        <v>0.61714120370370373</v>
      </c>
      <c r="G325" s="264"/>
      <c r="H325" s="264"/>
      <c r="I325" s="52">
        <f t="shared" si="26"/>
        <v>0</v>
      </c>
      <c r="J325" s="3">
        <f t="shared" si="27"/>
        <v>6.9999999999978968</v>
      </c>
      <c r="K325" s="3">
        <v>6.9999999999978968</v>
      </c>
      <c r="L325" s="264">
        <v>15.67</v>
      </c>
      <c r="M325" s="52">
        <f t="shared" si="24"/>
        <v>1.5262938171433156</v>
      </c>
      <c r="N325" s="3">
        <f t="shared" si="28"/>
        <v>161.83802024747197</v>
      </c>
      <c r="O325" s="3">
        <v>161.83802024747197</v>
      </c>
      <c r="P325" s="4">
        <f t="shared" si="25"/>
        <v>2.6973003374578663</v>
      </c>
      <c r="Q325" s="52">
        <f t="shared" si="29"/>
        <v>181.54999999999998</v>
      </c>
      <c r="R325" s="264">
        <v>181.54999999999998</v>
      </c>
      <c r="S325" s="264">
        <v>7</v>
      </c>
      <c r="T325" s="264"/>
      <c r="U325" s="264"/>
      <c r="V325" s="264"/>
      <c r="W325" s="4">
        <v>2.8973003374578976</v>
      </c>
      <c r="X325" s="264">
        <v>207.54999999999998</v>
      </c>
      <c r="Y325" s="264">
        <v>1.4772679999997691</v>
      </c>
      <c r="Z325" s="264"/>
      <c r="AA325" s="264"/>
      <c r="AB325" s="264"/>
      <c r="AH325" s="489"/>
      <c r="AI325" s="489"/>
    </row>
    <row r="326" spans="1:36" s="170" customFormat="1" x14ac:dyDescent="0.25">
      <c r="A326" s="40"/>
      <c r="B326" s="30">
        <v>302313</v>
      </c>
      <c r="C326" s="31">
        <v>20059</v>
      </c>
      <c r="D326" s="31" t="s">
        <v>10</v>
      </c>
      <c r="E326" s="32">
        <v>0.61722222222222223</v>
      </c>
      <c r="F326" s="33">
        <v>0.61736111111111114</v>
      </c>
      <c r="G326" s="264"/>
      <c r="H326" s="264"/>
      <c r="I326" s="52">
        <f t="shared" si="26"/>
        <v>12.000000000001876</v>
      </c>
      <c r="J326" s="3">
        <f t="shared" si="27"/>
        <v>12.000000000001876</v>
      </c>
      <c r="K326" s="3">
        <v>12.000000000001876</v>
      </c>
      <c r="L326" s="264">
        <v>26</v>
      </c>
      <c r="M326" s="52">
        <f t="shared" si="24"/>
        <v>1.4772679999997691</v>
      </c>
      <c r="N326" s="3">
        <f t="shared" si="28"/>
        <v>173.83802024747385</v>
      </c>
      <c r="O326" s="3">
        <v>173.83802024747385</v>
      </c>
      <c r="P326" s="4">
        <f t="shared" si="25"/>
        <v>2.8973003374578976</v>
      </c>
      <c r="Q326" s="52">
        <f t="shared" si="29"/>
        <v>207.54999999999998</v>
      </c>
      <c r="R326" s="264">
        <v>207.54999999999998</v>
      </c>
      <c r="S326" s="264">
        <v>8</v>
      </c>
      <c r="T326" s="264"/>
      <c r="U326" s="264"/>
      <c r="V326" s="264"/>
      <c r="W326" s="4">
        <v>3.4473003374578237</v>
      </c>
      <c r="X326" s="264">
        <v>235.63</v>
      </c>
      <c r="Y326" s="264">
        <v>0.5801634327273506</v>
      </c>
      <c r="Z326" s="264"/>
      <c r="AA326" s="264"/>
      <c r="AB326" s="264"/>
      <c r="AH326" s="489"/>
      <c r="AI326" s="489"/>
    </row>
    <row r="327" spans="1:36" s="170" customFormat="1" x14ac:dyDescent="0.25">
      <c r="A327" s="40"/>
      <c r="B327" s="30">
        <v>302313</v>
      </c>
      <c r="C327" s="31">
        <v>20056</v>
      </c>
      <c r="D327" s="31" t="s">
        <v>9</v>
      </c>
      <c r="E327" s="32">
        <v>0.61736111111111114</v>
      </c>
      <c r="F327" s="33">
        <v>0.61774305555555553</v>
      </c>
      <c r="G327" s="264"/>
      <c r="H327" s="264"/>
      <c r="I327" s="52">
        <f t="shared" si="26"/>
        <v>32.999999999995566</v>
      </c>
      <c r="J327" s="3">
        <f t="shared" si="27"/>
        <v>32.999999999995566</v>
      </c>
      <c r="K327" s="3">
        <v>32.999999999995566</v>
      </c>
      <c r="L327" s="264">
        <v>28.08</v>
      </c>
      <c r="M327" s="52">
        <f t="shared" si="24"/>
        <v>0.5801634327273506</v>
      </c>
      <c r="N327" s="3">
        <f t="shared" si="28"/>
        <v>206.83802024746942</v>
      </c>
      <c r="O327" s="3">
        <v>206.83802024746942</v>
      </c>
      <c r="P327" s="4">
        <f t="shared" si="25"/>
        <v>3.4473003374578237</v>
      </c>
      <c r="Q327" s="52">
        <f t="shared" si="29"/>
        <v>235.63</v>
      </c>
      <c r="R327" s="264">
        <v>235.63</v>
      </c>
      <c r="S327" s="264">
        <v>9</v>
      </c>
      <c r="T327" s="264"/>
      <c r="U327" s="264"/>
      <c r="V327" s="264"/>
      <c r="W327" s="4">
        <v>4.0973003374577655</v>
      </c>
      <c r="X327" s="264">
        <v>265.20999999999998</v>
      </c>
      <c r="Y327" s="264">
        <v>0.51713121230773862</v>
      </c>
      <c r="Z327" s="264"/>
      <c r="AA327" s="264"/>
      <c r="AB327" s="264"/>
      <c r="AH327" s="489"/>
      <c r="AI327" s="489"/>
    </row>
    <row r="328" spans="1:36" s="170" customFormat="1" x14ac:dyDescent="0.25">
      <c r="A328" s="40"/>
      <c r="B328" s="30">
        <v>302313</v>
      </c>
      <c r="C328" s="31">
        <v>20052</v>
      </c>
      <c r="D328" s="31" t="s">
        <v>7</v>
      </c>
      <c r="E328" s="32">
        <v>0.61774305555555553</v>
      </c>
      <c r="F328" s="33">
        <v>0.61774305555555553</v>
      </c>
      <c r="G328" s="264"/>
      <c r="H328" s="264"/>
      <c r="I328" s="52">
        <f t="shared" si="26"/>
        <v>0</v>
      </c>
      <c r="J328" s="3">
        <f t="shared" si="27"/>
        <v>38.999999999996504</v>
      </c>
      <c r="K328" s="3">
        <v>38.999999999996504</v>
      </c>
      <c r="L328" s="264">
        <v>29.58</v>
      </c>
      <c r="M328" s="52">
        <f t="shared" si="24"/>
        <v>0.51713121230773862</v>
      </c>
      <c r="N328" s="3">
        <f t="shared" si="28"/>
        <v>245.83802024746592</v>
      </c>
      <c r="O328" s="3">
        <v>245.83802024746592</v>
      </c>
      <c r="P328" s="4">
        <f t="shared" si="25"/>
        <v>4.0973003374577655</v>
      </c>
      <c r="Q328" s="52">
        <f t="shared" si="29"/>
        <v>265.20999999999998</v>
      </c>
      <c r="R328" s="264">
        <v>265.20999999999998</v>
      </c>
      <c r="S328" s="264">
        <v>10</v>
      </c>
      <c r="T328" s="264"/>
      <c r="U328" s="264"/>
      <c r="V328" s="264"/>
      <c r="W328" s="4">
        <v>4.6973003374578592</v>
      </c>
      <c r="X328" s="264">
        <v>305.70999999999998</v>
      </c>
      <c r="Y328" s="264">
        <v>0.76704299999988013</v>
      </c>
      <c r="Z328" s="264"/>
      <c r="AA328" s="264"/>
      <c r="AB328" s="264"/>
      <c r="AH328" s="489"/>
      <c r="AI328" s="489"/>
    </row>
    <row r="329" spans="1:36" s="170" customFormat="1" x14ac:dyDescent="0.25">
      <c r="A329" s="40"/>
      <c r="B329" s="30">
        <v>302313</v>
      </c>
      <c r="C329" s="31">
        <v>20035</v>
      </c>
      <c r="D329" s="31" t="s">
        <v>8</v>
      </c>
      <c r="E329" s="32">
        <v>0.61819444444444438</v>
      </c>
      <c r="F329" s="33">
        <v>0.61854166666666666</v>
      </c>
      <c r="G329" s="264"/>
      <c r="H329" s="264"/>
      <c r="I329" s="52">
        <f t="shared" si="26"/>
        <v>30.00000000000469</v>
      </c>
      <c r="J329" s="3">
        <f t="shared" si="27"/>
        <v>30.00000000000469</v>
      </c>
      <c r="K329" s="3">
        <f>SUM(J329:J330)</f>
        <v>36.000000000005627</v>
      </c>
      <c r="L329" s="264">
        <v>40.5</v>
      </c>
      <c r="M329" s="52">
        <f t="shared" si="24"/>
        <v>0.76704299999988013</v>
      </c>
      <c r="N329" s="3">
        <f t="shared" si="28"/>
        <v>281.83802024747155</v>
      </c>
      <c r="O329" s="3">
        <v>281.83802024747155</v>
      </c>
      <c r="P329" s="4">
        <f t="shared" si="25"/>
        <v>4.6973003374578592</v>
      </c>
      <c r="Q329" s="52">
        <f t="shared" si="29"/>
        <v>305.70999999999998</v>
      </c>
      <c r="R329" s="264">
        <v>305.70999999999998</v>
      </c>
      <c r="S329" s="264">
        <v>11</v>
      </c>
      <c r="T329" s="264"/>
      <c r="U329" s="264"/>
      <c r="V329" s="264"/>
      <c r="W329" s="4">
        <v>5.0639670041245299</v>
      </c>
      <c r="X329" s="264">
        <v>336.46</v>
      </c>
      <c r="Y329" s="264">
        <v>0.9529928181818077</v>
      </c>
      <c r="Z329" s="264"/>
      <c r="AA329" s="264"/>
      <c r="AB329" s="264"/>
      <c r="AH329" s="489"/>
      <c r="AI329" s="489"/>
    </row>
    <row r="330" spans="1:36" s="170" customFormat="1" x14ac:dyDescent="0.25">
      <c r="A330" s="40"/>
      <c r="B330" s="30">
        <v>302313</v>
      </c>
      <c r="C330" s="31">
        <v>20029</v>
      </c>
      <c r="D330" s="31" t="s">
        <v>11</v>
      </c>
      <c r="E330" s="32">
        <v>0.61854166666666666</v>
      </c>
      <c r="F330" s="33">
        <v>0.61854166666666666</v>
      </c>
      <c r="G330" s="264"/>
      <c r="H330" s="264"/>
      <c r="I330" s="177">
        <f t="shared" si="26"/>
        <v>0</v>
      </c>
      <c r="J330" s="178">
        <f t="shared" si="27"/>
        <v>6.0000000000009379</v>
      </c>
      <c r="K330" s="178"/>
      <c r="L330" s="177"/>
      <c r="M330" s="52"/>
      <c r="N330" s="3">
        <f t="shared" si="28"/>
        <v>281.83802024747155</v>
      </c>
      <c r="O330" s="3"/>
      <c r="P330" s="4"/>
      <c r="Q330" s="52">
        <f t="shared" si="29"/>
        <v>305.70999999999998</v>
      </c>
      <c r="R330" s="264"/>
      <c r="S330" s="264"/>
      <c r="T330" s="264"/>
      <c r="U330" s="264"/>
      <c r="V330" s="264"/>
      <c r="W330" s="4">
        <v>5.4306336707911997</v>
      </c>
      <c r="X330" s="264">
        <v>362.78999999999996</v>
      </c>
      <c r="Y330" s="264">
        <v>0.81600978545453651</v>
      </c>
      <c r="Z330" s="264"/>
      <c r="AA330" s="264"/>
      <c r="AB330" s="264"/>
      <c r="AH330" s="489"/>
      <c r="AI330" s="489"/>
    </row>
    <row r="331" spans="1:36" s="170" customFormat="1" x14ac:dyDescent="0.25">
      <c r="A331" s="40"/>
      <c r="B331" s="30">
        <v>302313</v>
      </c>
      <c r="C331" s="31">
        <v>20030</v>
      </c>
      <c r="D331" s="31" t="s">
        <v>6</v>
      </c>
      <c r="E331" s="32">
        <v>0.61861111111111111</v>
      </c>
      <c r="F331" s="33">
        <v>0.61886574074074074</v>
      </c>
      <c r="G331" s="264"/>
      <c r="H331" s="264"/>
      <c r="I331" s="52">
        <f t="shared" si="26"/>
        <v>22.000000000000242</v>
      </c>
      <c r="J331" s="3">
        <f t="shared" si="27"/>
        <v>22.000000000000242</v>
      </c>
      <c r="K331" s="3">
        <v>22.000000000000242</v>
      </c>
      <c r="L331" s="264">
        <v>30.75</v>
      </c>
      <c r="M331" s="52">
        <f t="shared" si="24"/>
        <v>0.9529928181818077</v>
      </c>
      <c r="N331" s="3">
        <f t="shared" si="28"/>
        <v>303.83802024747177</v>
      </c>
      <c r="O331" s="3">
        <v>303.83802024747177</v>
      </c>
      <c r="P331" s="4">
        <f t="shared" si="25"/>
        <v>5.0639670041245299</v>
      </c>
      <c r="Q331" s="52">
        <f t="shared" si="29"/>
        <v>336.46</v>
      </c>
      <c r="R331" s="264">
        <v>336.46</v>
      </c>
      <c r="S331" s="264">
        <v>12</v>
      </c>
      <c r="T331" s="264"/>
      <c r="U331" s="264"/>
      <c r="V331" s="264"/>
      <c r="W331" s="4">
        <v>5.7139670041246307</v>
      </c>
      <c r="X331" s="264">
        <v>389.71</v>
      </c>
      <c r="Y331" s="264">
        <v>1.0796756894113928</v>
      </c>
      <c r="Z331" s="264"/>
      <c r="AA331" s="264"/>
      <c r="AB331" s="264"/>
      <c r="AH331" s="489"/>
      <c r="AI331" s="489"/>
    </row>
    <row r="332" spans="1:36" s="170" customFormat="1" x14ac:dyDescent="0.25">
      <c r="A332" s="40"/>
      <c r="B332" s="30">
        <v>302313</v>
      </c>
      <c r="C332" s="31">
        <v>20017</v>
      </c>
      <c r="D332" s="31" t="s">
        <v>5</v>
      </c>
      <c r="E332" s="32">
        <v>0.61886574074074074</v>
      </c>
      <c r="F332" s="33">
        <v>0.61907407407407411</v>
      </c>
      <c r="G332" s="264"/>
      <c r="H332" s="264"/>
      <c r="I332" s="52">
        <f t="shared" si="26"/>
        <v>18.000000000002814</v>
      </c>
      <c r="J332" s="3">
        <f t="shared" si="27"/>
        <v>18.000000000002814</v>
      </c>
      <c r="K332" s="3">
        <f>SUM(J332:J334)</f>
        <v>22.000000000000242</v>
      </c>
      <c r="L332" s="264">
        <v>26.33</v>
      </c>
      <c r="M332" s="52">
        <f t="shared" si="24"/>
        <v>0.81600978545453651</v>
      </c>
      <c r="N332" s="3">
        <f t="shared" si="28"/>
        <v>325.838020247472</v>
      </c>
      <c r="O332" s="3">
        <v>325.838020247472</v>
      </c>
      <c r="P332" s="4">
        <f t="shared" si="25"/>
        <v>5.4306336707911997</v>
      </c>
      <c r="Q332" s="52">
        <f t="shared" si="29"/>
        <v>362.78999999999996</v>
      </c>
      <c r="R332" s="264">
        <v>362.78999999999996</v>
      </c>
      <c r="S332" s="264">
        <v>13</v>
      </c>
      <c r="T332" s="264"/>
      <c r="U332" s="264"/>
      <c r="V332" s="264"/>
      <c r="W332" s="4">
        <v>6.49730033745782</v>
      </c>
      <c r="X332" s="264">
        <v>420.88</v>
      </c>
      <c r="Y332" s="264">
        <v>0.45217456851072141</v>
      </c>
      <c r="Z332" s="264"/>
      <c r="AA332" s="264"/>
      <c r="AB332" s="264"/>
      <c r="AH332" s="489"/>
      <c r="AI332" s="489"/>
    </row>
    <row r="333" spans="1:36" s="170" customFormat="1" x14ac:dyDescent="0.25">
      <c r="A333" s="40"/>
      <c r="B333" s="30">
        <v>302313</v>
      </c>
      <c r="C333" s="31">
        <v>20021</v>
      </c>
      <c r="D333" s="31" t="s">
        <v>0</v>
      </c>
      <c r="E333" s="32">
        <v>0.61907407407407411</v>
      </c>
      <c r="F333" s="33">
        <v>0.61909722222222219</v>
      </c>
      <c r="G333" s="264"/>
      <c r="H333" s="264"/>
      <c r="I333" s="46">
        <f t="shared" si="26"/>
        <v>1.9999999999939178</v>
      </c>
      <c r="J333" s="49">
        <f t="shared" si="27"/>
        <v>1.9999999999939178</v>
      </c>
      <c r="K333" s="49"/>
      <c r="L333" s="46"/>
      <c r="M333" s="52"/>
      <c r="N333" s="3">
        <f t="shared" si="28"/>
        <v>325.838020247472</v>
      </c>
      <c r="O333" s="3"/>
      <c r="P333" s="4"/>
      <c r="Q333" s="52">
        <f t="shared" si="29"/>
        <v>362.78999999999996</v>
      </c>
      <c r="R333" s="264"/>
      <c r="S333" s="264"/>
      <c r="T333" s="264"/>
      <c r="U333" s="264">
        <v>7</v>
      </c>
      <c r="V333" s="264" t="s">
        <v>556</v>
      </c>
      <c r="W333" s="4">
        <v>7.0473003374579068</v>
      </c>
      <c r="X333" s="264">
        <v>447.38</v>
      </c>
      <c r="Y333" s="264">
        <v>0.54751890909082357</v>
      </c>
      <c r="Z333" s="264"/>
      <c r="AA333" s="264"/>
      <c r="AB333" s="264"/>
      <c r="AH333" s="489"/>
      <c r="AI333" s="489"/>
    </row>
    <row r="334" spans="1:36" s="170" customFormat="1" x14ac:dyDescent="0.25">
      <c r="A334" s="40"/>
      <c r="B334" s="30">
        <v>302313</v>
      </c>
      <c r="C334" s="31">
        <v>20017</v>
      </c>
      <c r="D334" s="31" t="s">
        <v>5</v>
      </c>
      <c r="E334" s="32">
        <v>0.61909722222222219</v>
      </c>
      <c r="F334" s="33">
        <v>0.61912037037037038</v>
      </c>
      <c r="G334" s="264"/>
      <c r="H334" s="264"/>
      <c r="I334" s="46">
        <f t="shared" si="26"/>
        <v>2.0000000000035101</v>
      </c>
      <c r="J334" s="49">
        <f t="shared" si="27"/>
        <v>2.0000000000035101</v>
      </c>
      <c r="K334" s="49"/>
      <c r="L334" s="46"/>
      <c r="M334" s="52"/>
      <c r="N334" s="3">
        <f t="shared" si="28"/>
        <v>325.838020247472</v>
      </c>
      <c r="O334" s="3"/>
      <c r="P334" s="4"/>
      <c r="Q334" s="52">
        <f t="shared" si="29"/>
        <v>362.78999999999996</v>
      </c>
      <c r="R334" s="264"/>
      <c r="S334" s="264"/>
      <c r="T334" s="264"/>
      <c r="U334" s="264"/>
      <c r="V334" s="264"/>
      <c r="W334" s="4">
        <v>7.3973003374579616</v>
      </c>
      <c r="X334" s="264">
        <v>475.96</v>
      </c>
      <c r="Y334" s="264">
        <v>0.92791910857128346</v>
      </c>
      <c r="Z334" s="264"/>
      <c r="AA334" s="264"/>
      <c r="AB334" s="264"/>
      <c r="AH334" s="489"/>
      <c r="AI334" s="489"/>
    </row>
    <row r="335" spans="1:36" s="170" customFormat="1" x14ac:dyDescent="0.25">
      <c r="A335" s="40"/>
      <c r="B335" s="30">
        <v>302313</v>
      </c>
      <c r="C335" s="31">
        <v>20021</v>
      </c>
      <c r="D335" s="31" t="s">
        <v>0</v>
      </c>
      <c r="E335" s="32">
        <v>0.61912037037037038</v>
      </c>
      <c r="F335" s="33">
        <v>0.61929398148148151</v>
      </c>
      <c r="G335" s="264"/>
      <c r="H335" s="264"/>
      <c r="I335" s="52">
        <f t="shared" si="26"/>
        <v>15.000000000002345</v>
      </c>
      <c r="J335" s="3">
        <f t="shared" si="27"/>
        <v>15.000000000002345</v>
      </c>
      <c r="K335" s="3">
        <f>SUM(J335:J337)</f>
        <v>17.000000000005855</v>
      </c>
      <c r="L335" s="264">
        <v>26.92</v>
      </c>
      <c r="M335" s="52">
        <f t="shared" si="24"/>
        <v>1.0796756894113928</v>
      </c>
      <c r="N335" s="3">
        <f t="shared" si="28"/>
        <v>342.83802024747786</v>
      </c>
      <c r="O335" s="3">
        <v>342.83802024747786</v>
      </c>
      <c r="P335" s="4">
        <f t="shared" si="25"/>
        <v>5.7139670041246307</v>
      </c>
      <c r="Q335" s="52">
        <f t="shared" si="29"/>
        <v>389.71</v>
      </c>
      <c r="R335" s="264">
        <v>389.71</v>
      </c>
      <c r="S335" s="264">
        <v>14</v>
      </c>
      <c r="T335" s="264"/>
      <c r="U335" s="264"/>
      <c r="V335" s="264"/>
      <c r="W335" s="4">
        <v>7.5320099245818453</v>
      </c>
      <c r="X335" s="264">
        <v>486.96</v>
      </c>
      <c r="Y335" s="264">
        <v>0.92791910857128346</v>
      </c>
      <c r="Z335" s="264"/>
      <c r="AA335" s="264"/>
      <c r="AB335" s="483">
        <v>302313</v>
      </c>
      <c r="AC335" s="483">
        <v>20014</v>
      </c>
      <c r="AD335" s="485">
        <v>42640</v>
      </c>
      <c r="AE335" s="483">
        <v>1</v>
      </c>
      <c r="AF335" s="483">
        <v>486.96</v>
      </c>
      <c r="AG335" s="381">
        <v>0.6150578703703703</v>
      </c>
      <c r="AH335" s="489" t="s">
        <v>837</v>
      </c>
      <c r="AI335" s="489">
        <v>1.0382940000000001</v>
      </c>
      <c r="AJ335" s="381">
        <v>0.62048611111111118</v>
      </c>
    </row>
    <row r="336" spans="1:36" s="170" customFormat="1" x14ac:dyDescent="0.25">
      <c r="A336" s="40"/>
      <c r="B336" s="30">
        <v>302313</v>
      </c>
      <c r="C336" s="31">
        <v>20010</v>
      </c>
      <c r="D336" s="31" t="s">
        <v>1</v>
      </c>
      <c r="E336" s="32">
        <v>0.61929398148148151</v>
      </c>
      <c r="F336" s="33">
        <v>0.61929398148148151</v>
      </c>
      <c r="G336" s="264"/>
      <c r="H336" s="264"/>
      <c r="I336" s="46">
        <f t="shared" si="26"/>
        <v>0</v>
      </c>
      <c r="J336" s="49">
        <f t="shared" si="27"/>
        <v>0.99999999999695888</v>
      </c>
      <c r="K336" s="49"/>
      <c r="L336" s="46"/>
      <c r="M336" s="52"/>
      <c r="N336" s="3">
        <f t="shared" si="28"/>
        <v>342.83802024747786</v>
      </c>
      <c r="O336" s="3"/>
      <c r="P336" s="4"/>
      <c r="Q336" s="52">
        <f t="shared" si="29"/>
        <v>389.71</v>
      </c>
      <c r="R336" s="264"/>
      <c r="S336" s="264"/>
      <c r="T336" s="264"/>
      <c r="U336" s="264">
        <v>7</v>
      </c>
      <c r="V336" s="264" t="s">
        <v>560</v>
      </c>
      <c r="W336" s="264"/>
      <c r="X336" s="264"/>
      <c r="Y336" s="264"/>
      <c r="Z336" s="264"/>
      <c r="AA336" s="264"/>
      <c r="AB336" s="264"/>
      <c r="AH336" s="489"/>
      <c r="AI336" s="489"/>
    </row>
    <row r="337" spans="1:35" s="170" customFormat="1" x14ac:dyDescent="0.25">
      <c r="A337" s="40"/>
      <c r="B337" s="30">
        <v>302313</v>
      </c>
      <c r="C337" s="31">
        <v>20021</v>
      </c>
      <c r="D337" s="31" t="s">
        <v>0</v>
      </c>
      <c r="E337" s="32">
        <v>0.61930555555555555</v>
      </c>
      <c r="F337" s="33">
        <v>0.6193171296296297</v>
      </c>
      <c r="G337" s="264"/>
      <c r="H337" s="264"/>
      <c r="I337" s="46">
        <f t="shared" si="26"/>
        <v>1.0000000000065512</v>
      </c>
      <c r="J337" s="49">
        <f t="shared" si="27"/>
        <v>1.0000000000065512</v>
      </c>
      <c r="K337" s="49"/>
      <c r="L337" s="46"/>
      <c r="M337" s="52"/>
      <c r="N337" s="3">
        <f t="shared" si="28"/>
        <v>342.83802024747786</v>
      </c>
      <c r="O337" s="3"/>
      <c r="P337" s="4"/>
      <c r="Q337" s="52">
        <f t="shared" si="29"/>
        <v>389.71</v>
      </c>
      <c r="R337" s="264"/>
      <c r="S337" s="264"/>
      <c r="T337" s="264"/>
      <c r="U337" s="264"/>
      <c r="V337" s="264"/>
      <c r="W337" s="264"/>
      <c r="X337" s="264"/>
      <c r="Y337" s="264"/>
      <c r="Z337" s="264"/>
      <c r="AA337" s="264"/>
      <c r="AB337" s="264"/>
      <c r="AH337" s="489"/>
      <c r="AI337" s="489"/>
    </row>
    <row r="338" spans="1:35" s="170" customFormat="1" x14ac:dyDescent="0.25">
      <c r="A338" s="40"/>
      <c r="B338" s="30">
        <v>302313</v>
      </c>
      <c r="C338" s="31">
        <v>20010</v>
      </c>
      <c r="D338" s="31" t="s">
        <v>1</v>
      </c>
      <c r="E338" s="32">
        <v>0.6193171296296297</v>
      </c>
      <c r="F338" s="33">
        <v>0.61981481481481482</v>
      </c>
      <c r="G338" s="264"/>
      <c r="H338" s="264"/>
      <c r="I338" s="52">
        <f t="shared" si="26"/>
        <v>42.999999999993932</v>
      </c>
      <c r="J338" s="3">
        <f t="shared" si="27"/>
        <v>42.999999999993932</v>
      </c>
      <c r="K338" s="3">
        <f>SUM(J338:J340)</f>
        <v>46.99999999999136</v>
      </c>
      <c r="L338" s="264">
        <v>31.17</v>
      </c>
      <c r="M338" s="52">
        <f t="shared" si="24"/>
        <v>0.45217456851072141</v>
      </c>
      <c r="N338" s="3">
        <f t="shared" si="28"/>
        <v>389.83802024746922</v>
      </c>
      <c r="O338" s="3">
        <v>389.83802024746922</v>
      </c>
      <c r="P338" s="4">
        <f t="shared" si="25"/>
        <v>6.49730033745782</v>
      </c>
      <c r="Q338" s="52">
        <f t="shared" si="29"/>
        <v>420.88</v>
      </c>
      <c r="R338" s="264">
        <v>420.88</v>
      </c>
      <c r="S338" s="264">
        <v>15</v>
      </c>
      <c r="T338" s="264"/>
      <c r="U338" s="264"/>
      <c r="V338" s="264"/>
      <c r="W338" s="264"/>
      <c r="X338" s="264"/>
      <c r="Y338" s="264"/>
      <c r="Z338" s="264"/>
      <c r="AA338" s="264"/>
      <c r="AB338" s="264"/>
      <c r="AH338" s="489"/>
      <c r="AI338" s="489"/>
    </row>
    <row r="339" spans="1:35" s="170" customFormat="1" x14ac:dyDescent="0.25">
      <c r="A339" s="40"/>
      <c r="B339" s="30">
        <v>302313</v>
      </c>
      <c r="C339" s="31">
        <v>20011</v>
      </c>
      <c r="D339" s="31" t="s">
        <v>40</v>
      </c>
      <c r="E339" s="32">
        <v>0.61981481481481482</v>
      </c>
      <c r="F339" s="33">
        <v>0.61983796296296301</v>
      </c>
      <c r="G339" s="264"/>
      <c r="H339" s="264"/>
      <c r="I339" s="177">
        <f t="shared" si="26"/>
        <v>2.0000000000035101</v>
      </c>
      <c r="J339" s="178">
        <f t="shared" si="27"/>
        <v>2.0000000000035101</v>
      </c>
      <c r="K339" s="178"/>
      <c r="L339" s="177"/>
      <c r="M339" s="52"/>
      <c r="N339" s="3">
        <f t="shared" si="28"/>
        <v>389.83802024746922</v>
      </c>
      <c r="O339" s="3"/>
      <c r="P339" s="4"/>
      <c r="Q339" s="52">
        <f t="shared" si="29"/>
        <v>420.88</v>
      </c>
      <c r="R339" s="264"/>
      <c r="S339" s="264"/>
      <c r="T339" s="264"/>
      <c r="U339" s="264"/>
      <c r="V339" s="264"/>
      <c r="W339" s="264"/>
      <c r="X339" s="264"/>
      <c r="Y339" s="264"/>
      <c r="Z339" s="264"/>
      <c r="AA339" s="264"/>
      <c r="AB339" s="264"/>
      <c r="AH339" s="489"/>
      <c r="AI339" s="489"/>
    </row>
    <row r="340" spans="1:35" s="170" customFormat="1" x14ac:dyDescent="0.25">
      <c r="A340" s="40"/>
      <c r="B340" s="30">
        <v>302313</v>
      </c>
      <c r="C340" s="31">
        <v>20004</v>
      </c>
      <c r="D340" s="31" t="s">
        <v>2</v>
      </c>
      <c r="E340" s="32">
        <v>0.61983796296296301</v>
      </c>
      <c r="F340" s="33">
        <v>0.61986111111111108</v>
      </c>
      <c r="G340" s="264"/>
      <c r="H340" s="264"/>
      <c r="I340" s="46">
        <f t="shared" si="26"/>
        <v>1.9999999999939178</v>
      </c>
      <c r="J340" s="49">
        <f t="shared" si="27"/>
        <v>1.9999999999939178</v>
      </c>
      <c r="K340" s="49"/>
      <c r="L340" s="46"/>
      <c r="M340" s="52"/>
      <c r="N340" s="3">
        <f t="shared" si="28"/>
        <v>389.83802024746922</v>
      </c>
      <c r="O340" s="3"/>
      <c r="P340" s="4"/>
      <c r="Q340" s="52">
        <f t="shared" si="29"/>
        <v>420.88</v>
      </c>
      <c r="R340" s="264"/>
      <c r="S340" s="264"/>
      <c r="T340" s="264"/>
      <c r="U340" s="264">
        <v>5</v>
      </c>
      <c r="V340" s="264">
        <v>4</v>
      </c>
      <c r="W340" s="264"/>
      <c r="X340" s="264"/>
      <c r="Y340" s="264"/>
      <c r="Z340" s="264"/>
      <c r="AA340" s="264"/>
      <c r="AB340" s="264"/>
      <c r="AH340" s="489"/>
      <c r="AI340" s="489"/>
    </row>
    <row r="341" spans="1:35" s="170" customFormat="1" x14ac:dyDescent="0.25">
      <c r="A341" s="40"/>
      <c r="B341" s="30">
        <v>302313</v>
      </c>
      <c r="C341" s="31">
        <v>20004</v>
      </c>
      <c r="D341" s="31" t="s">
        <v>2</v>
      </c>
      <c r="E341" s="32">
        <v>0.61986111111111108</v>
      </c>
      <c r="F341" s="33">
        <v>0.61986111111111108</v>
      </c>
      <c r="G341" s="264"/>
      <c r="H341" s="264"/>
      <c r="I341" s="52">
        <f t="shared" si="26"/>
        <v>0</v>
      </c>
      <c r="J341" s="3">
        <f t="shared" si="27"/>
        <v>0</v>
      </c>
      <c r="K341" s="3">
        <f>SUM(J341:J343)</f>
        <v>33.000000000005159</v>
      </c>
      <c r="L341" s="264">
        <v>26.5</v>
      </c>
      <c r="M341" s="52">
        <f t="shared" si="24"/>
        <v>0.54751890909082357</v>
      </c>
      <c r="N341" s="3">
        <f t="shared" si="28"/>
        <v>422.83802024747439</v>
      </c>
      <c r="O341" s="3">
        <v>422.83802024747439</v>
      </c>
      <c r="P341" s="4">
        <f t="shared" si="25"/>
        <v>7.0473003374579068</v>
      </c>
      <c r="Q341" s="52">
        <f t="shared" si="29"/>
        <v>447.38</v>
      </c>
      <c r="R341" s="264">
        <v>447.38</v>
      </c>
      <c r="S341" s="264">
        <v>16</v>
      </c>
      <c r="T341" s="264"/>
      <c r="U341" s="264"/>
      <c r="V341" s="264"/>
      <c r="W341" s="264"/>
      <c r="X341" s="264"/>
      <c r="Y341" s="264"/>
      <c r="Z341" s="264"/>
      <c r="AA341" s="264"/>
      <c r="AB341" s="264"/>
      <c r="AH341" s="489"/>
      <c r="AI341" s="489"/>
    </row>
    <row r="342" spans="1:35" s="170" customFormat="1" x14ac:dyDescent="0.25">
      <c r="A342" s="40"/>
      <c r="B342" s="30">
        <v>302313</v>
      </c>
      <c r="C342" s="31">
        <v>20011</v>
      </c>
      <c r="D342" s="31" t="s">
        <v>40</v>
      </c>
      <c r="E342" s="32">
        <v>0.61986111111111108</v>
      </c>
      <c r="F342" s="33">
        <v>0.61986111111111108</v>
      </c>
      <c r="G342" s="264"/>
      <c r="H342" s="264"/>
      <c r="I342" s="177">
        <f t="shared" si="26"/>
        <v>0</v>
      </c>
      <c r="J342" s="178">
        <f t="shared" si="27"/>
        <v>12.999999999998835</v>
      </c>
      <c r="K342" s="178"/>
      <c r="L342" s="177"/>
      <c r="M342" s="52"/>
      <c r="N342" s="3">
        <f t="shared" si="28"/>
        <v>422.83802024747439</v>
      </c>
      <c r="O342" s="3"/>
      <c r="P342" s="4"/>
      <c r="Q342" s="52">
        <f t="shared" si="29"/>
        <v>447.38</v>
      </c>
      <c r="R342" s="264"/>
      <c r="S342" s="264"/>
      <c r="T342" s="264"/>
      <c r="U342" s="264"/>
      <c r="V342" s="264"/>
      <c r="W342" s="264"/>
      <c r="X342" s="264"/>
      <c r="Y342" s="264"/>
      <c r="Z342" s="264"/>
      <c r="AA342" s="264"/>
      <c r="AB342" s="264"/>
      <c r="AH342" s="489"/>
      <c r="AI342" s="489"/>
    </row>
    <row r="343" spans="1:35" s="170" customFormat="1" x14ac:dyDescent="0.25">
      <c r="A343" s="40"/>
      <c r="B343" s="30">
        <v>302313</v>
      </c>
      <c r="C343" s="31">
        <v>20011</v>
      </c>
      <c r="D343" s="31" t="s">
        <v>40</v>
      </c>
      <c r="E343" s="32">
        <v>0.62001157407407403</v>
      </c>
      <c r="F343" s="33">
        <v>0.62024305555555559</v>
      </c>
      <c r="G343" s="264"/>
      <c r="H343" s="264"/>
      <c r="I343" s="177">
        <f t="shared" si="26"/>
        <v>20.000000000006324</v>
      </c>
      <c r="J343" s="178">
        <f t="shared" si="27"/>
        <v>20.000000000006324</v>
      </c>
      <c r="K343" s="178"/>
      <c r="L343" s="177"/>
      <c r="M343" s="52"/>
      <c r="N343" s="3">
        <f t="shared" si="28"/>
        <v>422.83802024747439</v>
      </c>
      <c r="O343" s="3"/>
      <c r="P343" s="4"/>
      <c r="Q343" s="52">
        <f t="shared" si="29"/>
        <v>447.38</v>
      </c>
      <c r="R343" s="264"/>
      <c r="S343" s="264"/>
      <c r="T343" s="264"/>
      <c r="U343" s="264"/>
      <c r="V343" s="264"/>
      <c r="W343" s="264"/>
      <c r="X343" s="264"/>
      <c r="Y343" s="264"/>
      <c r="Z343" s="264"/>
      <c r="AA343" s="264"/>
      <c r="AB343" s="264"/>
      <c r="AH343" s="489"/>
      <c r="AI343" s="489"/>
    </row>
    <row r="344" spans="1:35" s="170" customFormat="1" x14ac:dyDescent="0.25">
      <c r="A344" s="40"/>
      <c r="B344" s="30">
        <v>302313</v>
      </c>
      <c r="C344" s="31">
        <v>20013</v>
      </c>
      <c r="D344" s="31" t="s">
        <v>36</v>
      </c>
      <c r="E344" s="32">
        <v>0.62024305555555559</v>
      </c>
      <c r="F344" s="33">
        <v>0.62048611111111118</v>
      </c>
      <c r="G344" s="264"/>
      <c r="H344" s="264"/>
      <c r="I344" s="52">
        <f t="shared" si="26"/>
        <v>21.000000000003283</v>
      </c>
      <c r="J344" s="3">
        <f t="shared" si="27"/>
        <v>21.000000000003283</v>
      </c>
      <c r="K344" s="3">
        <v>21.000000000003283</v>
      </c>
      <c r="L344" s="264">
        <v>28.58</v>
      </c>
      <c r="M344" s="52">
        <f t="shared" si="24"/>
        <v>0.92791910857128346</v>
      </c>
      <c r="N344" s="3">
        <f t="shared" si="28"/>
        <v>443.83802024747769</v>
      </c>
      <c r="O344" s="3">
        <v>443.83802024747769</v>
      </c>
      <c r="P344" s="4">
        <f t="shared" si="25"/>
        <v>7.3973003374579616</v>
      </c>
      <c r="Q344" s="52">
        <f t="shared" si="29"/>
        <v>475.96</v>
      </c>
      <c r="R344" s="264">
        <v>475.96</v>
      </c>
      <c r="S344" s="264">
        <v>17</v>
      </c>
      <c r="T344" s="264"/>
      <c r="U344" s="264"/>
      <c r="V344" s="264"/>
      <c r="W344" s="264"/>
      <c r="X344" s="264"/>
      <c r="Y344" s="264"/>
      <c r="Z344" s="264"/>
      <c r="AA344" s="264"/>
      <c r="AB344" s="264"/>
      <c r="AH344" s="489"/>
      <c r="AI344" s="489"/>
    </row>
    <row r="345" spans="1:35" s="170" customFormat="1" x14ac:dyDescent="0.25">
      <c r="A345" s="40"/>
      <c r="B345" s="34">
        <v>302313</v>
      </c>
      <c r="C345" s="35">
        <v>20015</v>
      </c>
      <c r="D345" s="35" t="s">
        <v>37</v>
      </c>
      <c r="E345" s="36">
        <v>0.62048611111111118</v>
      </c>
      <c r="F345" s="37">
        <v>0.6205208333333333</v>
      </c>
      <c r="G345" s="264"/>
      <c r="H345" s="264"/>
      <c r="I345" s="52">
        <f t="shared" si="26"/>
        <v>2.9999999999908766</v>
      </c>
      <c r="J345" s="264">
        <f>L345*J344/L344</f>
        <v>8.0825752274330345</v>
      </c>
      <c r="K345" s="3">
        <v>8.0825752274330345</v>
      </c>
      <c r="L345" s="264">
        <v>11</v>
      </c>
      <c r="M345" s="52">
        <f t="shared" si="24"/>
        <v>0.92791910857128346</v>
      </c>
      <c r="N345" s="3">
        <f t="shared" si="28"/>
        <v>451.92059547491073</v>
      </c>
      <c r="O345" s="3">
        <v>451.92059547491073</v>
      </c>
      <c r="P345" s="4">
        <f t="shared" si="25"/>
        <v>7.5320099245818453</v>
      </c>
      <c r="Q345" s="52">
        <f t="shared" si="29"/>
        <v>486.96</v>
      </c>
      <c r="R345" s="264">
        <v>486.96</v>
      </c>
      <c r="S345" s="264"/>
      <c r="T345" s="264"/>
      <c r="U345" s="264"/>
      <c r="V345" s="264"/>
      <c r="W345" s="264"/>
      <c r="X345" s="264"/>
      <c r="Y345" s="264"/>
      <c r="Z345" s="264"/>
      <c r="AA345" s="264"/>
      <c r="AB345" s="264"/>
      <c r="AH345" s="489"/>
      <c r="AI345" s="489"/>
    </row>
    <row r="346" spans="1:35" s="170" customFormat="1" x14ac:dyDescent="0.25">
      <c r="A346" s="40"/>
      <c r="B346" s="175">
        <v>302313</v>
      </c>
      <c r="C346" s="175">
        <v>20014</v>
      </c>
      <c r="D346" s="175" t="s">
        <v>512</v>
      </c>
      <c r="E346" s="176">
        <v>0.6205208333333333</v>
      </c>
      <c r="F346" s="176">
        <v>0.6205208333333333</v>
      </c>
      <c r="G346" s="264"/>
      <c r="H346" s="264"/>
      <c r="I346" s="264"/>
      <c r="J346" s="3"/>
      <c r="K346" s="3"/>
      <c r="L346" s="264"/>
      <c r="M346" s="264">
        <f>AVERAGE(M319:M344)</f>
        <v>0.85744977279504409</v>
      </c>
      <c r="N346" s="3"/>
      <c r="O346" s="264"/>
      <c r="P346" s="264"/>
      <c r="Q346" s="264"/>
      <c r="R346" s="264"/>
      <c r="S346" s="264"/>
      <c r="T346" s="264"/>
      <c r="U346" s="264"/>
      <c r="V346" s="264"/>
      <c r="W346" s="264"/>
      <c r="X346" s="264"/>
      <c r="Y346" s="264"/>
      <c r="Z346" s="264"/>
      <c r="AA346" s="264"/>
      <c r="AB346" s="264"/>
      <c r="AH346" s="489"/>
      <c r="AI346" s="489"/>
    </row>
    <row r="347" spans="1:35" s="170" customFormat="1" x14ac:dyDescent="0.25">
      <c r="A347" s="40"/>
      <c r="B347" s="264"/>
      <c r="C347" s="264"/>
      <c r="D347" s="264"/>
      <c r="E347" s="264"/>
      <c r="F347" s="264"/>
      <c r="G347" s="264"/>
      <c r="H347" s="264"/>
      <c r="I347" s="264"/>
      <c r="J347" s="3"/>
      <c r="K347" s="3"/>
      <c r="L347" s="264"/>
      <c r="M347" s="264"/>
      <c r="N347" s="3"/>
      <c r="O347" s="264"/>
      <c r="P347" s="264"/>
      <c r="Q347" s="264"/>
      <c r="R347" s="264"/>
      <c r="S347" s="264"/>
      <c r="T347" s="264"/>
      <c r="U347" s="264"/>
      <c r="V347" s="264"/>
      <c r="W347" s="264"/>
      <c r="X347" s="264"/>
      <c r="Y347" s="264"/>
      <c r="Z347" s="264"/>
      <c r="AA347" s="264"/>
      <c r="AB347" s="264"/>
      <c r="AH347" s="489"/>
      <c r="AI347" s="489"/>
    </row>
    <row r="348" spans="1:35" s="170" customFormat="1" x14ac:dyDescent="0.25">
      <c r="A348" s="40"/>
      <c r="B348" s="264"/>
      <c r="C348" s="264"/>
      <c r="D348" s="264"/>
      <c r="E348" s="264"/>
      <c r="F348" s="264"/>
      <c r="G348" s="264"/>
      <c r="H348" s="264"/>
      <c r="I348" s="264"/>
      <c r="J348" s="3"/>
      <c r="K348" s="3"/>
      <c r="L348" s="264"/>
      <c r="M348" s="264"/>
      <c r="N348" s="3"/>
      <c r="O348" s="264"/>
      <c r="P348" s="264"/>
      <c r="Q348" s="264"/>
      <c r="R348" s="264"/>
      <c r="S348" s="264"/>
      <c r="T348" s="264"/>
      <c r="U348" s="264"/>
      <c r="V348" s="264"/>
      <c r="W348" s="264"/>
      <c r="X348" s="264"/>
      <c r="Y348" s="264"/>
      <c r="Z348" s="264"/>
      <c r="AA348" s="264"/>
      <c r="AB348" s="264"/>
      <c r="AH348" s="489"/>
      <c r="AI348" s="489"/>
    </row>
    <row r="349" spans="1:35" s="170" customFormat="1" x14ac:dyDescent="0.25">
      <c r="A349" s="40">
        <v>42641</v>
      </c>
      <c r="B349" s="26">
        <v>302313</v>
      </c>
      <c r="C349" s="27">
        <v>20015</v>
      </c>
      <c r="D349" s="27" t="s">
        <v>37</v>
      </c>
      <c r="E349" s="28">
        <v>0.54663194444444441</v>
      </c>
      <c r="F349" s="29">
        <v>0.54702546296296295</v>
      </c>
      <c r="G349" s="264"/>
      <c r="H349" s="264"/>
      <c r="I349" s="52">
        <f>(F349-E349)*86400</f>
        <v>34.000000000002117</v>
      </c>
      <c r="J349" s="3">
        <f>L349*J350/L350</f>
        <v>9.7975253093378658</v>
      </c>
      <c r="K349" s="3">
        <v>9.7975253093378658</v>
      </c>
      <c r="L349" s="264">
        <v>17.420000000000002</v>
      </c>
      <c r="M349" s="52">
        <f t="shared" ref="M349:M372" si="30">L349/K349*0.0113636*60</f>
        <v>1.2122688479998105</v>
      </c>
      <c r="N349" s="2">
        <f>J349</f>
        <v>9.7975253093378658</v>
      </c>
      <c r="O349" s="2">
        <v>9.7975253093378658</v>
      </c>
      <c r="P349" s="4">
        <f t="shared" ref="P349:P372" si="31">O349/60</f>
        <v>0.16329208848896443</v>
      </c>
      <c r="Q349" s="264">
        <f>L349</f>
        <v>17.420000000000002</v>
      </c>
      <c r="R349" s="264">
        <v>17.420000000000002</v>
      </c>
      <c r="S349" s="264">
        <v>1</v>
      </c>
      <c r="T349" s="264"/>
      <c r="U349" s="264"/>
      <c r="V349" s="264"/>
      <c r="W349" s="4">
        <v>0.16329208848896443</v>
      </c>
      <c r="X349" s="264">
        <v>17.420000000000002</v>
      </c>
      <c r="Y349" s="264">
        <v>1.2122688479998105</v>
      </c>
      <c r="Z349" s="264"/>
      <c r="AA349" s="264"/>
      <c r="AB349" s="264"/>
      <c r="AH349" s="489"/>
      <c r="AI349" s="489"/>
    </row>
    <row r="350" spans="1:35" s="170" customFormat="1" x14ac:dyDescent="0.25">
      <c r="A350" s="40"/>
      <c r="B350" s="30">
        <v>302313</v>
      </c>
      <c r="C350" s="31">
        <v>20025</v>
      </c>
      <c r="D350" s="31" t="s">
        <v>39</v>
      </c>
      <c r="E350" s="32">
        <v>0.54702546296296295</v>
      </c>
      <c r="F350" s="33">
        <v>0.54719907407407409</v>
      </c>
      <c r="G350" s="264"/>
      <c r="H350" s="264"/>
      <c r="I350" s="52">
        <f>(F350-E350)*86400</f>
        <v>15.000000000002345</v>
      </c>
      <c r="J350" s="3">
        <f>(E351-E350)*86400</f>
        <v>15.000000000002345</v>
      </c>
      <c r="K350" s="3">
        <v>15.000000000002345</v>
      </c>
      <c r="L350" s="264">
        <v>26.67</v>
      </c>
      <c r="M350" s="52">
        <f t="shared" si="30"/>
        <v>1.2122688479998107</v>
      </c>
      <c r="N350" s="3">
        <f>N349+K350</f>
        <v>24.797525309340209</v>
      </c>
      <c r="O350" s="3">
        <v>24.797525309340209</v>
      </c>
      <c r="P350" s="4">
        <f t="shared" si="31"/>
        <v>0.41329208848900351</v>
      </c>
      <c r="Q350" s="52">
        <f>Q349+L350</f>
        <v>44.09</v>
      </c>
      <c r="R350" s="264">
        <v>44.09</v>
      </c>
      <c r="S350" s="264">
        <v>2</v>
      </c>
      <c r="T350" s="264"/>
      <c r="U350" s="264"/>
      <c r="V350" s="264"/>
      <c r="W350" s="4">
        <v>0.41329208848900351</v>
      </c>
      <c r="X350" s="264">
        <v>44.09</v>
      </c>
      <c r="Y350" s="264">
        <v>1.2122688479998107</v>
      </c>
      <c r="Z350" s="264"/>
      <c r="AA350" s="264"/>
      <c r="AB350" s="264"/>
      <c r="AH350" s="489"/>
      <c r="AI350" s="489"/>
    </row>
    <row r="351" spans="1:35" s="170" customFormat="1" x14ac:dyDescent="0.25">
      <c r="A351" s="40"/>
      <c r="B351" s="30">
        <v>302313</v>
      </c>
      <c r="C351" s="31">
        <v>20027</v>
      </c>
      <c r="D351" s="31" t="s">
        <v>38</v>
      </c>
      <c r="E351" s="32">
        <v>0.54719907407407409</v>
      </c>
      <c r="F351" s="33">
        <v>0.54719907407407409</v>
      </c>
      <c r="G351" s="264"/>
      <c r="H351" s="264"/>
      <c r="I351" s="52">
        <f t="shared" ref="I351:I372" si="32">(F351-E351)*86400</f>
        <v>0</v>
      </c>
      <c r="J351" s="3">
        <f t="shared" ref="J351:J371" si="33">(E352-E351)*86400</f>
        <v>44.000000000000483</v>
      </c>
      <c r="K351" s="3">
        <v>44.000000000000483</v>
      </c>
      <c r="L351" s="264">
        <v>34.04</v>
      </c>
      <c r="M351" s="52">
        <f t="shared" si="30"/>
        <v>0.52747765090908505</v>
      </c>
      <c r="N351" s="3">
        <f t="shared" ref="N351:N372" si="34">N350+K351</f>
        <v>68.797525309340699</v>
      </c>
      <c r="O351" s="3">
        <v>68.797525309340699</v>
      </c>
      <c r="P351" s="4">
        <f t="shared" si="31"/>
        <v>1.1466254218223451</v>
      </c>
      <c r="Q351" s="52">
        <f t="shared" ref="Q351:Q372" si="35">Q350+L351</f>
        <v>78.13</v>
      </c>
      <c r="R351" s="264">
        <v>78.13</v>
      </c>
      <c r="S351" s="264">
        <v>3</v>
      </c>
      <c r="T351" s="264"/>
      <c r="U351" s="264"/>
      <c r="V351" s="264"/>
      <c r="W351" s="4">
        <v>1.1466254218223451</v>
      </c>
      <c r="X351" s="264">
        <v>78.13</v>
      </c>
      <c r="Y351" s="264">
        <v>0.52747765090908505</v>
      </c>
      <c r="Z351" s="264"/>
      <c r="AA351" s="264"/>
      <c r="AB351" s="264"/>
      <c r="AH351" s="489"/>
      <c r="AI351" s="489"/>
    </row>
    <row r="352" spans="1:35" s="170" customFormat="1" x14ac:dyDescent="0.25">
      <c r="A352" s="40"/>
      <c r="B352" s="30">
        <v>302313</v>
      </c>
      <c r="C352" s="31">
        <v>20050</v>
      </c>
      <c r="D352" s="31" t="s">
        <v>12</v>
      </c>
      <c r="E352" s="32">
        <v>0.54770833333333335</v>
      </c>
      <c r="F352" s="33">
        <v>0.54770833333333335</v>
      </c>
      <c r="G352" s="264"/>
      <c r="H352" s="264"/>
      <c r="I352" s="52">
        <f t="shared" si="32"/>
        <v>0</v>
      </c>
      <c r="J352" s="3">
        <f t="shared" si="33"/>
        <v>29.999999999995097</v>
      </c>
      <c r="K352" s="3">
        <v>29.999999999995097</v>
      </c>
      <c r="L352" s="264">
        <v>27.25</v>
      </c>
      <c r="M352" s="52">
        <f t="shared" si="30"/>
        <v>0.61931620000010112</v>
      </c>
      <c r="N352" s="3">
        <f t="shared" si="34"/>
        <v>98.797525309335796</v>
      </c>
      <c r="O352" s="3">
        <v>98.797525309335796</v>
      </c>
      <c r="P352" s="4">
        <f t="shared" si="31"/>
        <v>1.6466254218222633</v>
      </c>
      <c r="Q352" s="52">
        <f t="shared" si="35"/>
        <v>105.38</v>
      </c>
      <c r="R352" s="264">
        <v>105.38</v>
      </c>
      <c r="S352" s="264">
        <v>4</v>
      </c>
      <c r="T352" s="264"/>
      <c r="U352" s="264"/>
      <c r="V352" s="264"/>
      <c r="W352" s="4">
        <v>1.6466254218222633</v>
      </c>
      <c r="X352" s="264">
        <v>105.38</v>
      </c>
      <c r="Y352" s="264">
        <v>0.61931620000010112</v>
      </c>
      <c r="Z352" s="264"/>
      <c r="AA352" s="264"/>
      <c r="AB352" s="264"/>
      <c r="AH352" s="489"/>
      <c r="AI352" s="489"/>
    </row>
    <row r="353" spans="1:36" s="170" customFormat="1" x14ac:dyDescent="0.25">
      <c r="A353" s="40"/>
      <c r="B353" s="30">
        <v>302313</v>
      </c>
      <c r="C353" s="31">
        <v>20049</v>
      </c>
      <c r="D353" s="31" t="s">
        <v>13</v>
      </c>
      <c r="E353" s="32">
        <v>0.54805555555555552</v>
      </c>
      <c r="F353" s="33">
        <v>0.54805555555555552</v>
      </c>
      <c r="G353" s="264"/>
      <c r="H353" s="264"/>
      <c r="I353" s="52">
        <f t="shared" si="32"/>
        <v>0</v>
      </c>
      <c r="J353" s="3">
        <f t="shared" si="33"/>
        <v>61.000000000006338</v>
      </c>
      <c r="K353" s="3">
        <v>61.000000000006338</v>
      </c>
      <c r="L353" s="264">
        <v>36</v>
      </c>
      <c r="M353" s="52">
        <f t="shared" si="30"/>
        <v>0.40238321311471231</v>
      </c>
      <c r="N353" s="3">
        <f t="shared" si="34"/>
        <v>159.79752530934212</v>
      </c>
      <c r="O353" s="3">
        <v>159.79752530934212</v>
      </c>
      <c r="P353" s="4">
        <f t="shared" si="31"/>
        <v>2.6632920884890354</v>
      </c>
      <c r="Q353" s="52">
        <f t="shared" si="35"/>
        <v>141.38</v>
      </c>
      <c r="R353" s="264">
        <v>141.38</v>
      </c>
      <c r="S353" s="264">
        <v>5</v>
      </c>
      <c r="T353" s="264"/>
      <c r="U353" s="264"/>
      <c r="V353" s="264"/>
      <c r="W353" s="4">
        <v>2.6632920884890354</v>
      </c>
      <c r="X353" s="264">
        <v>141.38</v>
      </c>
      <c r="Y353" s="264">
        <v>0.40238321311471231</v>
      </c>
      <c r="Z353" s="264"/>
      <c r="AA353" s="264"/>
      <c r="AB353" s="264"/>
      <c r="AH353" s="489"/>
      <c r="AI353" s="489"/>
    </row>
    <row r="354" spans="1:36" s="170" customFormat="1" x14ac:dyDescent="0.25">
      <c r="A354" s="40"/>
      <c r="B354" s="30">
        <v>302313</v>
      </c>
      <c r="C354" s="31">
        <v>20045</v>
      </c>
      <c r="D354" s="31" t="s">
        <v>14</v>
      </c>
      <c r="E354" s="32">
        <v>0.54876157407407411</v>
      </c>
      <c r="F354" s="33">
        <v>0.54907407407407405</v>
      </c>
      <c r="G354" s="264"/>
      <c r="H354" s="264"/>
      <c r="I354" s="52">
        <f t="shared" si="32"/>
        <v>26.999999999994628</v>
      </c>
      <c r="J354" s="3">
        <f t="shared" si="33"/>
        <v>26.999999999994628</v>
      </c>
      <c r="K354" s="3">
        <v>26.999999999994628</v>
      </c>
      <c r="L354" s="264">
        <v>24.5</v>
      </c>
      <c r="M354" s="52">
        <f t="shared" si="30"/>
        <v>0.61868488888901196</v>
      </c>
      <c r="N354" s="3">
        <f t="shared" si="34"/>
        <v>186.79752530933675</v>
      </c>
      <c r="O354" s="3">
        <v>186.79752530933675</v>
      </c>
      <c r="P354" s="4">
        <f t="shared" si="31"/>
        <v>3.1132920884889459</v>
      </c>
      <c r="Q354" s="52">
        <f t="shared" si="35"/>
        <v>165.88</v>
      </c>
      <c r="R354" s="264">
        <v>165.88</v>
      </c>
      <c r="S354" s="264">
        <v>6</v>
      </c>
      <c r="T354" s="264"/>
      <c r="U354" s="264"/>
      <c r="V354" s="264"/>
      <c r="W354" s="4">
        <v>3.1132920884889459</v>
      </c>
      <c r="X354" s="264">
        <v>165.88</v>
      </c>
      <c r="Y354" s="264">
        <v>0.61868488888901196</v>
      </c>
      <c r="Z354" s="264"/>
      <c r="AA354" s="264"/>
      <c r="AB354" s="264"/>
      <c r="AH354" s="489"/>
      <c r="AI354" s="489"/>
    </row>
    <row r="355" spans="1:36" s="170" customFormat="1" x14ac:dyDescent="0.25">
      <c r="A355" s="40"/>
      <c r="B355" s="30">
        <v>302313</v>
      </c>
      <c r="C355" s="31">
        <v>20044</v>
      </c>
      <c r="D355" s="31" t="s">
        <v>180</v>
      </c>
      <c r="E355" s="32">
        <v>0.54907407407407405</v>
      </c>
      <c r="F355" s="33">
        <v>0.54913194444444446</v>
      </c>
      <c r="G355" s="264"/>
      <c r="H355" s="264"/>
      <c r="I355" s="52">
        <f t="shared" si="32"/>
        <v>5.000000000003979</v>
      </c>
      <c r="J355" s="3">
        <f t="shared" si="33"/>
        <v>5.000000000003979</v>
      </c>
      <c r="K355" s="3">
        <v>5.000000000003979</v>
      </c>
      <c r="L355" s="264">
        <v>15.67</v>
      </c>
      <c r="M355" s="52">
        <f t="shared" si="30"/>
        <v>2.1368113439982994</v>
      </c>
      <c r="N355" s="3">
        <f t="shared" si="34"/>
        <v>191.79752530934073</v>
      </c>
      <c r="O355" s="3">
        <v>191.79752530934073</v>
      </c>
      <c r="P355" s="4">
        <f t="shared" si="31"/>
        <v>3.1966254218223455</v>
      </c>
      <c r="Q355" s="52">
        <f t="shared" si="35"/>
        <v>181.54999999999998</v>
      </c>
      <c r="R355" s="264">
        <v>181.54999999999998</v>
      </c>
      <c r="S355" s="264">
        <v>7</v>
      </c>
      <c r="T355" s="264"/>
      <c r="U355" s="264"/>
      <c r="V355" s="264"/>
      <c r="W355" s="4">
        <v>3.1966254218223455</v>
      </c>
      <c r="X355" s="264">
        <v>181.54999999999998</v>
      </c>
      <c r="Y355" s="264">
        <v>2.1368113439982994</v>
      </c>
      <c r="Z355" s="264"/>
      <c r="AA355" s="264"/>
      <c r="AB355" s="264"/>
      <c r="AH355" s="489"/>
      <c r="AI355" s="489"/>
    </row>
    <row r="356" spans="1:36" s="170" customFormat="1" x14ac:dyDescent="0.25">
      <c r="A356" s="40"/>
      <c r="B356" s="30">
        <v>302313</v>
      </c>
      <c r="C356" s="31">
        <v>20059</v>
      </c>
      <c r="D356" s="31" t="s">
        <v>10</v>
      </c>
      <c r="E356" s="32">
        <v>0.54913194444444446</v>
      </c>
      <c r="F356" s="33">
        <v>0.54934027777777772</v>
      </c>
      <c r="G356" s="264"/>
      <c r="H356" s="264"/>
      <c r="I356" s="52">
        <f t="shared" si="32"/>
        <v>17.999999999993221</v>
      </c>
      <c r="J356" s="3">
        <f t="shared" si="33"/>
        <v>17.999999999993221</v>
      </c>
      <c r="K356" s="3">
        <v>17.999999999993221</v>
      </c>
      <c r="L356" s="264">
        <v>26</v>
      </c>
      <c r="M356" s="52">
        <f t="shared" si="30"/>
        <v>0.98484533333370416</v>
      </c>
      <c r="N356" s="3">
        <f t="shared" si="34"/>
        <v>209.79752530933393</v>
      </c>
      <c r="O356" s="3">
        <v>209.79752530933393</v>
      </c>
      <c r="P356" s="4">
        <f t="shared" si="31"/>
        <v>3.4966254218222321</v>
      </c>
      <c r="Q356" s="52">
        <f t="shared" si="35"/>
        <v>207.54999999999998</v>
      </c>
      <c r="R356" s="264">
        <v>207.54999999999998</v>
      </c>
      <c r="S356" s="264">
        <v>8</v>
      </c>
      <c r="T356" s="264"/>
      <c r="U356" s="264"/>
      <c r="V356" s="264"/>
      <c r="W356" s="4">
        <v>3.4966254218222321</v>
      </c>
      <c r="X356" s="264">
        <v>207.54999999999998</v>
      </c>
      <c r="Y356" s="264">
        <v>0.98484533333370416</v>
      </c>
      <c r="Z356" s="264"/>
      <c r="AA356" s="264"/>
      <c r="AB356" s="264"/>
      <c r="AH356" s="489"/>
      <c r="AI356" s="489"/>
    </row>
    <row r="357" spans="1:36" s="170" customFormat="1" x14ac:dyDescent="0.25">
      <c r="A357" s="40"/>
      <c r="B357" s="30">
        <v>302313</v>
      </c>
      <c r="C357" s="31">
        <v>20056</v>
      </c>
      <c r="D357" s="31" t="s">
        <v>9</v>
      </c>
      <c r="E357" s="32">
        <v>0.54934027777777772</v>
      </c>
      <c r="F357" s="33">
        <v>0.54934027777777772</v>
      </c>
      <c r="G357" s="264"/>
      <c r="H357" s="264"/>
      <c r="I357" s="52">
        <f t="shared" si="32"/>
        <v>0</v>
      </c>
      <c r="J357" s="3">
        <f t="shared" si="33"/>
        <v>25.000000000000711</v>
      </c>
      <c r="K357" s="3">
        <f>SUM(J357:J359)</f>
        <v>33.000000000005159</v>
      </c>
      <c r="L357" s="264">
        <v>28.08</v>
      </c>
      <c r="M357" s="52">
        <f t="shared" si="30"/>
        <v>0.58016343272718196</v>
      </c>
      <c r="N357" s="3">
        <f t="shared" si="34"/>
        <v>242.79752530933911</v>
      </c>
      <c r="O357" s="3">
        <v>242.79752530933911</v>
      </c>
      <c r="P357" s="4">
        <f t="shared" si="31"/>
        <v>4.0466254218223181</v>
      </c>
      <c r="Q357" s="52">
        <f t="shared" si="35"/>
        <v>235.63</v>
      </c>
      <c r="R357" s="264">
        <v>235.63</v>
      </c>
      <c r="S357" s="264">
        <v>9</v>
      </c>
      <c r="T357" s="264"/>
      <c r="U357" s="264"/>
      <c r="V357" s="264"/>
      <c r="W357" s="4">
        <v>4.0466254218223181</v>
      </c>
      <c r="X357" s="264">
        <v>235.63</v>
      </c>
      <c r="Y357" s="264">
        <v>0.58016343272718196</v>
      </c>
      <c r="Z357" s="264"/>
      <c r="AA357" s="264"/>
      <c r="AB357" s="264"/>
      <c r="AH357" s="489"/>
      <c r="AI357" s="489"/>
    </row>
    <row r="358" spans="1:36" s="170" customFormat="1" x14ac:dyDescent="0.25">
      <c r="A358" s="40"/>
      <c r="B358" s="30">
        <v>302313</v>
      </c>
      <c r="C358" s="31">
        <v>20052</v>
      </c>
      <c r="D358" s="31" t="s">
        <v>7</v>
      </c>
      <c r="E358" s="32">
        <v>0.54962962962962958</v>
      </c>
      <c r="F358" s="33">
        <v>0.54965277777777777</v>
      </c>
      <c r="G358" s="264"/>
      <c r="H358" s="264"/>
      <c r="I358" s="46">
        <f t="shared" si="32"/>
        <v>2.0000000000035101</v>
      </c>
      <c r="J358" s="49">
        <f t="shared" si="33"/>
        <v>2.0000000000035101</v>
      </c>
      <c r="K358" s="49"/>
      <c r="L358" s="46"/>
      <c r="M358" s="52"/>
      <c r="N358" s="3">
        <f t="shared" si="34"/>
        <v>242.79752530933911</v>
      </c>
      <c r="O358" s="3"/>
      <c r="P358" s="4"/>
      <c r="Q358" s="52">
        <f t="shared" si="35"/>
        <v>235.63</v>
      </c>
      <c r="R358" s="264"/>
      <c r="S358" s="264"/>
      <c r="T358" s="264"/>
      <c r="U358" s="264">
        <v>7</v>
      </c>
      <c r="V358" s="264" t="s">
        <v>562</v>
      </c>
      <c r="W358" s="4">
        <v>4.8299587551556682</v>
      </c>
      <c r="X358" s="264">
        <v>265.20999999999998</v>
      </c>
      <c r="Y358" s="264">
        <v>0.42910887829786359</v>
      </c>
      <c r="Z358" s="264"/>
      <c r="AA358" s="264"/>
      <c r="AB358" s="264"/>
      <c r="AH358" s="489"/>
      <c r="AI358" s="489"/>
    </row>
    <row r="359" spans="1:36" s="170" customFormat="1" x14ac:dyDescent="0.25">
      <c r="A359" s="40"/>
      <c r="B359" s="30">
        <v>302313</v>
      </c>
      <c r="C359" s="31">
        <v>20056</v>
      </c>
      <c r="D359" s="31" t="s">
        <v>9</v>
      </c>
      <c r="E359" s="32">
        <v>0.54965277777777777</v>
      </c>
      <c r="F359" s="33">
        <v>0.54972222222222222</v>
      </c>
      <c r="G359" s="264"/>
      <c r="H359" s="264"/>
      <c r="I359" s="46">
        <f t="shared" si="32"/>
        <v>6.0000000000009379</v>
      </c>
      <c r="J359" s="49">
        <f t="shared" si="33"/>
        <v>6.0000000000009379</v>
      </c>
      <c r="K359" s="49"/>
      <c r="L359" s="46"/>
      <c r="M359" s="52"/>
      <c r="N359" s="3">
        <f t="shared" si="34"/>
        <v>242.79752530933911</v>
      </c>
      <c r="O359" s="3"/>
      <c r="P359" s="4"/>
      <c r="Q359" s="52">
        <f t="shared" si="35"/>
        <v>235.63</v>
      </c>
      <c r="R359" s="264"/>
      <c r="S359" s="264"/>
      <c r="T359" s="264"/>
      <c r="U359" s="264"/>
      <c r="V359" s="264"/>
      <c r="W359" s="4">
        <v>5.4632920884889939</v>
      </c>
      <c r="X359" s="264">
        <v>305.70999999999998</v>
      </c>
      <c r="Y359" s="264">
        <v>0.72667231578948233</v>
      </c>
      <c r="Z359" s="264"/>
      <c r="AA359" s="264"/>
      <c r="AB359" s="264"/>
      <c r="AH359" s="489"/>
      <c r="AI359" s="489"/>
    </row>
    <row r="360" spans="1:36" s="170" customFormat="1" x14ac:dyDescent="0.25">
      <c r="A360" s="40"/>
      <c r="B360" s="30">
        <v>302313</v>
      </c>
      <c r="C360" s="31">
        <v>20052</v>
      </c>
      <c r="D360" s="31" t="s">
        <v>7</v>
      </c>
      <c r="E360" s="32">
        <v>0.54972222222222222</v>
      </c>
      <c r="F360" s="33">
        <v>0.54972222222222222</v>
      </c>
      <c r="G360" s="264"/>
      <c r="H360" s="264"/>
      <c r="I360" s="52">
        <f t="shared" si="32"/>
        <v>0</v>
      </c>
      <c r="J360" s="3">
        <f t="shared" si="33"/>
        <v>47.000000000000952</v>
      </c>
      <c r="K360" s="3">
        <v>47.000000000000952</v>
      </c>
      <c r="L360" s="264">
        <v>29.58</v>
      </c>
      <c r="M360" s="52">
        <f t="shared" si="30"/>
        <v>0.42910887829786359</v>
      </c>
      <c r="N360" s="3">
        <f t="shared" si="34"/>
        <v>289.79752530934007</v>
      </c>
      <c r="O360" s="3">
        <v>289.79752530934007</v>
      </c>
      <c r="P360" s="4">
        <f t="shared" si="31"/>
        <v>4.8299587551556682</v>
      </c>
      <c r="Q360" s="52">
        <f t="shared" si="35"/>
        <v>265.20999999999998</v>
      </c>
      <c r="R360" s="264">
        <v>265.20999999999998</v>
      </c>
      <c r="S360" s="264">
        <v>10</v>
      </c>
      <c r="T360" s="264"/>
      <c r="U360" s="264"/>
      <c r="V360" s="264"/>
      <c r="W360" s="4">
        <v>5.8799587551556725</v>
      </c>
      <c r="X360" s="264">
        <v>336.46</v>
      </c>
      <c r="Y360" s="264">
        <v>0.83863367999997629</v>
      </c>
      <c r="Z360" s="264"/>
      <c r="AA360" s="264"/>
      <c r="AB360" s="264"/>
      <c r="AH360" s="489"/>
      <c r="AI360" s="489"/>
    </row>
    <row r="361" spans="1:36" s="170" customFormat="1" x14ac:dyDescent="0.25">
      <c r="A361" s="40"/>
      <c r="B361" s="30">
        <v>302313</v>
      </c>
      <c r="C361" s="31">
        <v>20035</v>
      </c>
      <c r="D361" s="31" t="s">
        <v>8</v>
      </c>
      <c r="E361" s="32">
        <v>0.55026620370370372</v>
      </c>
      <c r="F361" s="33">
        <v>0.55063657407407407</v>
      </c>
      <c r="G361" s="264"/>
      <c r="H361" s="264"/>
      <c r="I361" s="52">
        <f t="shared" si="32"/>
        <v>31.999999999998607</v>
      </c>
      <c r="J361" s="3">
        <f t="shared" si="33"/>
        <v>31.999999999998607</v>
      </c>
      <c r="K361" s="3">
        <f>SUM(J361:J362)</f>
        <v>37.999999999999545</v>
      </c>
      <c r="L361" s="264">
        <v>40.5</v>
      </c>
      <c r="M361" s="52">
        <f t="shared" si="30"/>
        <v>0.72667231578948233</v>
      </c>
      <c r="N361" s="3">
        <f t="shared" si="34"/>
        <v>327.79752530933962</v>
      </c>
      <c r="O361" s="3">
        <v>327.79752530933962</v>
      </c>
      <c r="P361" s="4">
        <f t="shared" si="31"/>
        <v>5.4632920884889939</v>
      </c>
      <c r="Q361" s="52">
        <f t="shared" si="35"/>
        <v>305.70999999999998</v>
      </c>
      <c r="R361" s="264">
        <v>305.70999999999998</v>
      </c>
      <c r="S361" s="264">
        <v>11</v>
      </c>
      <c r="T361" s="264"/>
      <c r="U361" s="264"/>
      <c r="V361" s="264"/>
      <c r="W361" s="4">
        <v>6.2466254218223431</v>
      </c>
      <c r="X361" s="264">
        <v>362.78999999999996</v>
      </c>
      <c r="Y361" s="264">
        <v>0.81600978545453651</v>
      </c>
      <c r="Z361" s="264"/>
      <c r="AA361" s="264"/>
      <c r="AB361" s="264"/>
      <c r="AH361" s="489"/>
      <c r="AI361" s="489"/>
    </row>
    <row r="362" spans="1:36" s="170" customFormat="1" x14ac:dyDescent="0.25">
      <c r="A362" s="40"/>
      <c r="B362" s="30">
        <v>302313</v>
      </c>
      <c r="C362" s="31">
        <v>20029</v>
      </c>
      <c r="D362" s="31" t="s">
        <v>11</v>
      </c>
      <c r="E362" s="32">
        <v>0.55063657407407407</v>
      </c>
      <c r="F362" s="33">
        <v>0.55070601851851853</v>
      </c>
      <c r="G362" s="264"/>
      <c r="H362" s="264"/>
      <c r="I362" s="177">
        <f t="shared" si="32"/>
        <v>6.0000000000009379</v>
      </c>
      <c r="J362" s="178">
        <f t="shared" si="33"/>
        <v>6.0000000000009379</v>
      </c>
      <c r="K362" s="178"/>
      <c r="L362" s="177"/>
      <c r="M362" s="52"/>
      <c r="N362" s="3">
        <f t="shared" si="34"/>
        <v>327.79752530933962</v>
      </c>
      <c r="O362" s="3"/>
      <c r="P362" s="4"/>
      <c r="Q362" s="52">
        <f t="shared" si="35"/>
        <v>305.70999999999998</v>
      </c>
      <c r="R362" s="264"/>
      <c r="S362" s="264"/>
      <c r="T362" s="264"/>
      <c r="U362" s="264"/>
      <c r="V362" s="264"/>
      <c r="W362" s="4">
        <v>6.5799587551556211</v>
      </c>
      <c r="X362" s="264">
        <v>389.71</v>
      </c>
      <c r="Y362" s="264">
        <v>0.91772433600015002</v>
      </c>
      <c r="Z362" s="264"/>
      <c r="AA362" s="264"/>
      <c r="AB362" s="264"/>
      <c r="AH362" s="489"/>
      <c r="AI362" s="489"/>
    </row>
    <row r="363" spans="1:36" s="170" customFormat="1" x14ac:dyDescent="0.25">
      <c r="A363" s="40"/>
      <c r="B363" s="30">
        <v>302313</v>
      </c>
      <c r="C363" s="31">
        <v>20030</v>
      </c>
      <c r="D363" s="31" t="s">
        <v>6</v>
      </c>
      <c r="E363" s="32">
        <v>0.55070601851851853</v>
      </c>
      <c r="F363" s="33">
        <v>0.55070601851851853</v>
      </c>
      <c r="G363" s="264"/>
      <c r="H363" s="264"/>
      <c r="I363" s="52">
        <f t="shared" si="32"/>
        <v>0</v>
      </c>
      <c r="J363" s="3">
        <f t="shared" si="33"/>
        <v>25.000000000000711</v>
      </c>
      <c r="K363" s="3">
        <v>25.000000000000711</v>
      </c>
      <c r="L363" s="264">
        <v>30.75</v>
      </c>
      <c r="M363" s="52">
        <f t="shared" si="30"/>
        <v>0.83863367999997629</v>
      </c>
      <c r="N363" s="3">
        <f t="shared" si="34"/>
        <v>352.79752530934036</v>
      </c>
      <c r="O363" s="3">
        <v>352.79752530934036</v>
      </c>
      <c r="P363" s="4">
        <f t="shared" si="31"/>
        <v>5.8799587551556725</v>
      </c>
      <c r="Q363" s="52">
        <f t="shared" si="35"/>
        <v>336.46</v>
      </c>
      <c r="R363" s="264">
        <v>336.46</v>
      </c>
      <c r="S363" s="264">
        <v>12</v>
      </c>
      <c r="T363" s="264"/>
      <c r="U363" s="264"/>
      <c r="V363" s="264"/>
      <c r="W363" s="4">
        <v>7.2966254218223465</v>
      </c>
      <c r="X363" s="264">
        <v>420.88</v>
      </c>
      <c r="Y363" s="264">
        <v>0.49423731906972695</v>
      </c>
      <c r="Z363" s="264"/>
      <c r="AA363" s="264"/>
      <c r="AB363" s="264"/>
      <c r="AH363" s="489"/>
      <c r="AI363" s="489"/>
    </row>
    <row r="364" spans="1:36" s="170" customFormat="1" x14ac:dyDescent="0.25">
      <c r="A364" s="40"/>
      <c r="B364" s="30">
        <v>302313</v>
      </c>
      <c r="C364" s="31">
        <v>20017</v>
      </c>
      <c r="D364" s="31" t="s">
        <v>5</v>
      </c>
      <c r="E364" s="32">
        <v>0.55099537037037039</v>
      </c>
      <c r="F364" s="33">
        <v>0.55125000000000002</v>
      </c>
      <c r="G364" s="264"/>
      <c r="H364" s="264"/>
      <c r="I364" s="52">
        <f t="shared" si="32"/>
        <v>22.000000000000242</v>
      </c>
      <c r="J364" s="3">
        <f t="shared" si="33"/>
        <v>22.000000000000242</v>
      </c>
      <c r="K364" s="3">
        <v>22.000000000000242</v>
      </c>
      <c r="L364" s="264">
        <v>26.33</v>
      </c>
      <c r="M364" s="52">
        <f t="shared" si="30"/>
        <v>0.81600978545453651</v>
      </c>
      <c r="N364" s="3">
        <f t="shared" si="34"/>
        <v>374.79752530934059</v>
      </c>
      <c r="O364" s="3">
        <v>374.79752530934059</v>
      </c>
      <c r="P364" s="4">
        <f t="shared" si="31"/>
        <v>6.2466254218223431</v>
      </c>
      <c r="Q364" s="52">
        <f t="shared" si="35"/>
        <v>362.78999999999996</v>
      </c>
      <c r="R364" s="264">
        <v>362.78999999999996</v>
      </c>
      <c r="S364" s="264">
        <v>13</v>
      </c>
      <c r="T364" s="264"/>
      <c r="U364" s="264"/>
      <c r="V364" s="264"/>
      <c r="W364" s="4">
        <v>7.9132920884888973</v>
      </c>
      <c r="X364" s="264">
        <v>447.38</v>
      </c>
      <c r="Y364" s="264">
        <v>0.48832767567576812</v>
      </c>
      <c r="Z364" s="264"/>
      <c r="AA364" s="264"/>
      <c r="AB364" s="264"/>
      <c r="AH364" s="489"/>
      <c r="AI364" s="489"/>
    </row>
    <row r="365" spans="1:36" s="170" customFormat="1" x14ac:dyDescent="0.25">
      <c r="A365" s="40"/>
      <c r="B365" s="30">
        <v>302313</v>
      </c>
      <c r="C365" s="31">
        <v>20021</v>
      </c>
      <c r="D365" s="31" t="s">
        <v>0</v>
      </c>
      <c r="E365" s="32">
        <v>0.55125000000000002</v>
      </c>
      <c r="F365" s="33">
        <v>0.55144675925925923</v>
      </c>
      <c r="G365" s="264"/>
      <c r="H365" s="264"/>
      <c r="I365" s="52">
        <f t="shared" si="32"/>
        <v>16.999999999996263</v>
      </c>
      <c r="J365" s="3">
        <f t="shared" si="33"/>
        <v>16.999999999996263</v>
      </c>
      <c r="K365" s="3">
        <f>SUM(J365:J369)</f>
        <v>19.999999999996732</v>
      </c>
      <c r="L365" s="264">
        <v>26.92</v>
      </c>
      <c r="M365" s="52">
        <f t="shared" si="30"/>
        <v>0.91772433600015002</v>
      </c>
      <c r="N365" s="3">
        <f t="shared" si="34"/>
        <v>394.79752530933729</v>
      </c>
      <c r="O365" s="3">
        <v>394.79752530933729</v>
      </c>
      <c r="P365" s="4">
        <f t="shared" si="31"/>
        <v>6.5799587551556211</v>
      </c>
      <c r="Q365" s="52">
        <f t="shared" si="35"/>
        <v>389.71</v>
      </c>
      <c r="R365" s="264">
        <v>389.71</v>
      </c>
      <c r="S365" s="264">
        <v>14</v>
      </c>
      <c r="T365" s="264"/>
      <c r="U365" s="264"/>
      <c r="V365" s="264"/>
      <c r="W365" s="4">
        <v>8.3466254218223508</v>
      </c>
      <c r="X365" s="264">
        <v>458.38</v>
      </c>
      <c r="Y365" s="264">
        <v>0.48832767567576812</v>
      </c>
      <c r="Z365" s="264"/>
      <c r="AA365" s="264"/>
      <c r="AB365" s="483">
        <v>302313</v>
      </c>
      <c r="AC365" s="483">
        <v>20014</v>
      </c>
      <c r="AD365" s="485">
        <v>42641</v>
      </c>
      <c r="AE365" s="483">
        <v>1</v>
      </c>
      <c r="AF365" s="483">
        <v>458.38</v>
      </c>
      <c r="AG365" s="381">
        <v>0.54663194444444441</v>
      </c>
      <c r="AH365" s="489" t="s">
        <v>835</v>
      </c>
      <c r="AI365" s="489">
        <v>0.918597</v>
      </c>
      <c r="AJ365" s="381">
        <v>0.55240740740740735</v>
      </c>
    </row>
    <row r="366" spans="1:36" s="170" customFormat="1" x14ac:dyDescent="0.25">
      <c r="A366" s="40"/>
      <c r="B366" s="30">
        <v>302313</v>
      </c>
      <c r="C366" s="31">
        <v>20021</v>
      </c>
      <c r="D366" s="31" t="s">
        <v>0</v>
      </c>
      <c r="E366" s="32">
        <v>0.55144675925925923</v>
      </c>
      <c r="F366" s="33">
        <v>0.55145833333333327</v>
      </c>
      <c r="G366" s="264"/>
      <c r="H366" s="264"/>
      <c r="I366" s="46">
        <f t="shared" si="32"/>
        <v>0.99999999999695888</v>
      </c>
      <c r="J366" s="49">
        <f t="shared" si="33"/>
        <v>0</v>
      </c>
      <c r="K366" s="49"/>
      <c r="L366" s="46"/>
      <c r="M366" s="52"/>
      <c r="N366" s="3">
        <f t="shared" si="34"/>
        <v>394.79752530933729</v>
      </c>
      <c r="O366" s="3"/>
      <c r="P366" s="4"/>
      <c r="Q366" s="52">
        <f t="shared" si="35"/>
        <v>389.71</v>
      </c>
      <c r="R366" s="264"/>
      <c r="S366" s="264"/>
      <c r="T366" s="264"/>
      <c r="U366" s="264">
        <v>9</v>
      </c>
      <c r="V366" s="264" t="s">
        <v>549</v>
      </c>
      <c r="W366" s="4"/>
      <c r="X366" s="264"/>
      <c r="Y366" s="264"/>
      <c r="Z366" s="264"/>
      <c r="AA366" s="264"/>
      <c r="AB366" s="264"/>
      <c r="AH366" s="489"/>
      <c r="AI366" s="489"/>
    </row>
    <row r="367" spans="1:36" s="170" customFormat="1" x14ac:dyDescent="0.25">
      <c r="A367" s="40"/>
      <c r="B367" s="30">
        <v>302313</v>
      </c>
      <c r="C367" s="31">
        <v>20010</v>
      </c>
      <c r="D367" s="31" t="s">
        <v>1</v>
      </c>
      <c r="E367" s="32">
        <v>0.55144675925925923</v>
      </c>
      <c r="F367" s="33">
        <v>0.55144675925925923</v>
      </c>
      <c r="G367" s="264"/>
      <c r="H367" s="264"/>
      <c r="I367" s="46">
        <f t="shared" si="32"/>
        <v>0</v>
      </c>
      <c r="J367" s="49">
        <f t="shared" si="33"/>
        <v>0.99999999999695888</v>
      </c>
      <c r="K367" s="49"/>
      <c r="L367" s="46"/>
      <c r="M367" s="52"/>
      <c r="N367" s="3">
        <f t="shared" si="34"/>
        <v>394.79752530933729</v>
      </c>
      <c r="O367" s="3"/>
      <c r="P367" s="4"/>
      <c r="Q367" s="52">
        <f t="shared" si="35"/>
        <v>389.71</v>
      </c>
      <c r="R367" s="264"/>
      <c r="S367" s="264"/>
      <c r="T367" s="264"/>
      <c r="U367" s="264"/>
      <c r="V367" s="264"/>
      <c r="W367" s="4"/>
      <c r="X367" s="264"/>
      <c r="Y367" s="264"/>
      <c r="Z367" s="264"/>
      <c r="AA367" s="264"/>
      <c r="AB367" s="264"/>
      <c r="AH367" s="489"/>
      <c r="AI367" s="489"/>
    </row>
    <row r="368" spans="1:36" s="170" customFormat="1" x14ac:dyDescent="0.25">
      <c r="A368" s="40"/>
      <c r="B368" s="30">
        <v>302313</v>
      </c>
      <c r="C368" s="31">
        <v>20010</v>
      </c>
      <c r="D368" s="31" t="s">
        <v>1</v>
      </c>
      <c r="E368" s="32">
        <v>0.55145833333333327</v>
      </c>
      <c r="F368" s="33">
        <v>0.55145833333333327</v>
      </c>
      <c r="G368" s="264"/>
      <c r="H368" s="264"/>
      <c r="I368" s="46">
        <f t="shared" si="32"/>
        <v>0</v>
      </c>
      <c r="J368" s="49">
        <f t="shared" si="33"/>
        <v>0</v>
      </c>
      <c r="K368" s="49"/>
      <c r="L368" s="46"/>
      <c r="M368" s="52"/>
      <c r="N368" s="3">
        <f t="shared" si="34"/>
        <v>394.79752530933729</v>
      </c>
      <c r="O368" s="3"/>
      <c r="P368" s="4"/>
      <c r="Q368" s="52">
        <f t="shared" si="35"/>
        <v>389.71</v>
      </c>
      <c r="R368" s="264"/>
      <c r="S368" s="264"/>
      <c r="T368" s="264"/>
      <c r="U368" s="264"/>
      <c r="V368" s="264"/>
      <c r="W368" s="4"/>
      <c r="X368" s="264"/>
      <c r="Y368" s="264"/>
      <c r="Z368" s="264"/>
      <c r="AA368" s="264"/>
      <c r="AB368" s="264"/>
      <c r="AH368" s="489"/>
      <c r="AI368" s="489"/>
    </row>
    <row r="369" spans="1:35" s="170" customFormat="1" x14ac:dyDescent="0.25">
      <c r="A369" s="40"/>
      <c r="B369" s="30">
        <v>302313</v>
      </c>
      <c r="C369" s="31">
        <v>20021</v>
      </c>
      <c r="D369" s="31" t="s">
        <v>0</v>
      </c>
      <c r="E369" s="32">
        <v>0.55145833333333327</v>
      </c>
      <c r="F369" s="33">
        <v>0.55145833333333327</v>
      </c>
      <c r="G369" s="264"/>
      <c r="H369" s="264"/>
      <c r="I369" s="46">
        <f t="shared" si="32"/>
        <v>0</v>
      </c>
      <c r="J369" s="49">
        <f t="shared" si="33"/>
        <v>2.0000000000035101</v>
      </c>
      <c r="K369" s="49"/>
      <c r="L369" s="46"/>
      <c r="M369" s="52"/>
      <c r="N369" s="3">
        <f t="shared" si="34"/>
        <v>394.79752530933729</v>
      </c>
      <c r="O369" s="3"/>
      <c r="P369" s="4"/>
      <c r="Q369" s="52">
        <f t="shared" si="35"/>
        <v>389.71</v>
      </c>
      <c r="R369" s="264"/>
      <c r="S369" s="264"/>
      <c r="T369" s="264"/>
      <c r="U369" s="264"/>
      <c r="V369" s="264"/>
      <c r="W369" s="4"/>
      <c r="X369" s="264"/>
      <c r="Y369" s="264"/>
      <c r="Z369" s="264"/>
      <c r="AA369" s="264"/>
      <c r="AB369" s="264"/>
      <c r="AH369" s="489"/>
      <c r="AI369" s="489"/>
    </row>
    <row r="370" spans="1:35" s="170" customFormat="1" x14ac:dyDescent="0.25">
      <c r="A370" s="40"/>
      <c r="B370" s="30">
        <v>302313</v>
      </c>
      <c r="C370" s="31">
        <v>20010</v>
      </c>
      <c r="D370" s="31" t="s">
        <v>1</v>
      </c>
      <c r="E370" s="32">
        <v>0.55148148148148146</v>
      </c>
      <c r="F370" s="33">
        <v>0.55197916666666669</v>
      </c>
      <c r="G370" s="264"/>
      <c r="H370" s="264"/>
      <c r="I370" s="52">
        <f t="shared" si="32"/>
        <v>43.000000000003524</v>
      </c>
      <c r="J370" s="3">
        <f t="shared" si="33"/>
        <v>43.000000000003524</v>
      </c>
      <c r="K370" s="3">
        <v>43.000000000003524</v>
      </c>
      <c r="L370" s="264">
        <v>31.17</v>
      </c>
      <c r="M370" s="52">
        <f t="shared" si="30"/>
        <v>0.49423731906972695</v>
      </c>
      <c r="N370" s="3">
        <f t="shared" si="34"/>
        <v>437.79752530934081</v>
      </c>
      <c r="O370" s="3">
        <v>437.79752530934081</v>
      </c>
      <c r="P370" s="4">
        <f t="shared" si="31"/>
        <v>7.2966254218223465</v>
      </c>
      <c r="Q370" s="52">
        <f t="shared" si="35"/>
        <v>420.88</v>
      </c>
      <c r="R370" s="264">
        <v>420.88</v>
      </c>
      <c r="S370" s="264">
        <v>15</v>
      </c>
      <c r="T370" s="264"/>
      <c r="U370" s="264"/>
      <c r="V370" s="264"/>
      <c r="W370" s="264"/>
      <c r="X370" s="264"/>
      <c r="Y370" s="264"/>
      <c r="Z370" s="264"/>
      <c r="AA370" s="264"/>
      <c r="AB370" s="264"/>
      <c r="AH370" s="489"/>
      <c r="AI370" s="489"/>
    </row>
    <row r="371" spans="1:35" s="170" customFormat="1" x14ac:dyDescent="0.25">
      <c r="A371" s="40"/>
      <c r="B371" s="30">
        <v>302313</v>
      </c>
      <c r="C371" s="31">
        <v>20004</v>
      </c>
      <c r="D371" s="31" t="s">
        <v>2</v>
      </c>
      <c r="E371" s="32">
        <v>0.55197916666666669</v>
      </c>
      <c r="F371" s="33">
        <v>0.55197916666666669</v>
      </c>
      <c r="G371" s="264"/>
      <c r="H371" s="264"/>
      <c r="I371" s="52">
        <f t="shared" si="32"/>
        <v>0</v>
      </c>
      <c r="J371" s="3">
        <f t="shared" si="33"/>
        <v>36.999999999992994</v>
      </c>
      <c r="K371" s="3">
        <v>36.999999999992994</v>
      </c>
      <c r="L371" s="264">
        <v>26.5</v>
      </c>
      <c r="M371" s="52">
        <f t="shared" si="30"/>
        <v>0.48832767567576812</v>
      </c>
      <c r="N371" s="3">
        <f t="shared" si="34"/>
        <v>474.79752530933382</v>
      </c>
      <c r="O371" s="3">
        <v>474.79752530933382</v>
      </c>
      <c r="P371" s="4">
        <f t="shared" si="31"/>
        <v>7.9132920884888973</v>
      </c>
      <c r="Q371" s="52">
        <f t="shared" si="35"/>
        <v>447.38</v>
      </c>
      <c r="R371" s="264">
        <v>447.38</v>
      </c>
      <c r="S371" s="264">
        <v>16</v>
      </c>
      <c r="T371" s="264"/>
      <c r="U371" s="264"/>
      <c r="V371" s="264"/>
      <c r="W371" s="264"/>
      <c r="X371" s="264"/>
      <c r="Y371" s="264"/>
      <c r="Z371" s="264"/>
      <c r="AA371" s="264"/>
      <c r="AB371" s="264"/>
      <c r="AH371" s="489"/>
      <c r="AI371" s="489"/>
    </row>
    <row r="372" spans="1:35" s="170" customFormat="1" x14ac:dyDescent="0.25">
      <c r="A372" s="40"/>
      <c r="B372" s="34">
        <v>302313</v>
      </c>
      <c r="C372" s="35">
        <v>20013</v>
      </c>
      <c r="D372" s="35" t="s">
        <v>36</v>
      </c>
      <c r="E372" s="36">
        <v>0.55240740740740735</v>
      </c>
      <c r="F372" s="37">
        <v>0.55270833333333336</v>
      </c>
      <c r="G372" s="264"/>
      <c r="H372" s="264"/>
      <c r="I372" s="52">
        <f t="shared" si="32"/>
        <v>26.000000000007262</v>
      </c>
      <c r="J372" s="264">
        <f>L372*J371/L371</f>
        <v>15.358490566034828</v>
      </c>
      <c r="K372" s="3">
        <v>15.358490566034828</v>
      </c>
      <c r="L372" s="264">
        <v>11</v>
      </c>
      <c r="M372" s="52">
        <f t="shared" si="30"/>
        <v>0.48832767567576812</v>
      </c>
      <c r="N372" s="3">
        <f t="shared" si="34"/>
        <v>490.15601587536867</v>
      </c>
      <c r="O372" s="3">
        <v>490.15601587536867</v>
      </c>
      <c r="P372" s="4">
        <f t="shared" si="31"/>
        <v>8.1692669312561446</v>
      </c>
      <c r="Q372" s="52">
        <f t="shared" si="35"/>
        <v>458.38</v>
      </c>
      <c r="R372" s="264">
        <v>458.38</v>
      </c>
      <c r="S372" s="264"/>
      <c r="T372" s="264"/>
      <c r="U372" s="264"/>
      <c r="V372" s="264"/>
      <c r="W372" s="264"/>
      <c r="X372" s="264"/>
      <c r="Y372" s="264"/>
      <c r="Z372" s="264"/>
      <c r="AA372" s="264"/>
      <c r="AB372" s="264"/>
      <c r="AH372" s="489"/>
      <c r="AI372" s="489"/>
    </row>
    <row r="373" spans="1:35" s="170" customFormat="1" x14ac:dyDescent="0.25">
      <c r="A373" s="40"/>
      <c r="B373" s="179">
        <v>302313</v>
      </c>
      <c r="C373" s="179">
        <v>20014</v>
      </c>
      <c r="D373" s="179" t="s">
        <v>512</v>
      </c>
      <c r="E373" s="180">
        <v>0.55270833333333336</v>
      </c>
      <c r="F373" s="180">
        <v>0.55270833333333336</v>
      </c>
      <c r="G373" s="264"/>
      <c r="H373" s="264"/>
      <c r="I373" s="264"/>
      <c r="J373" s="3"/>
      <c r="K373" s="3"/>
      <c r="L373" s="264"/>
      <c r="M373" s="264">
        <f>AVERAGE(M350:M371)</f>
        <v>0.78617766008396062</v>
      </c>
      <c r="N373" s="3"/>
      <c r="O373" s="264"/>
      <c r="P373" s="264"/>
      <c r="Q373" s="264"/>
      <c r="R373" s="264"/>
      <c r="S373" s="264"/>
      <c r="T373" s="264"/>
      <c r="U373" s="264"/>
      <c r="V373" s="264"/>
      <c r="W373" s="264"/>
      <c r="X373" s="264"/>
      <c r="Y373" s="264"/>
      <c r="Z373" s="264"/>
      <c r="AA373" s="264"/>
      <c r="AB373" s="264"/>
      <c r="AH373" s="489"/>
      <c r="AI373" s="489"/>
    </row>
    <row r="374" spans="1:35" s="170" customFormat="1" x14ac:dyDescent="0.25">
      <c r="A374" s="40"/>
      <c r="B374" s="117"/>
      <c r="C374" s="117"/>
      <c r="D374" s="117"/>
      <c r="E374" s="181"/>
      <c r="F374" s="181"/>
      <c r="G374" s="264"/>
      <c r="H374" s="264"/>
      <c r="I374" s="264"/>
      <c r="J374" s="3"/>
      <c r="K374" s="3"/>
      <c r="L374" s="264"/>
      <c r="M374" s="264"/>
      <c r="N374" s="3"/>
      <c r="O374" s="264"/>
      <c r="P374" s="264"/>
      <c r="Q374" s="264"/>
      <c r="R374" s="264"/>
      <c r="S374" s="264"/>
      <c r="T374" s="264"/>
      <c r="U374" s="264"/>
      <c r="V374" s="264"/>
      <c r="W374" s="264"/>
      <c r="X374" s="264"/>
      <c r="Y374" s="264"/>
      <c r="Z374" s="264"/>
      <c r="AA374" s="264"/>
      <c r="AB374" s="264"/>
      <c r="AH374" s="489"/>
      <c r="AI374" s="489"/>
    </row>
    <row r="375" spans="1:35" s="170" customFormat="1" x14ac:dyDescent="0.25">
      <c r="A375" s="40"/>
      <c r="B375" s="26">
        <v>302313</v>
      </c>
      <c r="C375" s="27">
        <v>20015</v>
      </c>
      <c r="D375" s="27" t="s">
        <v>37</v>
      </c>
      <c r="E375" s="28">
        <v>0.7009375000000001</v>
      </c>
      <c r="F375" s="29">
        <v>0.70124999999999993</v>
      </c>
      <c r="G375" s="264"/>
      <c r="H375" s="264"/>
      <c r="I375" s="52">
        <f>(F375-E375)*86400</f>
        <v>26.999999999985036</v>
      </c>
      <c r="J375" s="3">
        <f>L375*J376/L376</f>
        <v>6.5316835395627537</v>
      </c>
      <c r="K375" s="3">
        <v>6.5316835395627537</v>
      </c>
      <c r="L375" s="4">
        <v>17.420000000000002</v>
      </c>
      <c r="M375" s="52">
        <f t="shared" ref="M375:M391" si="36">L375/K375*0.0113636*60</f>
        <v>1.8184032719985528</v>
      </c>
      <c r="N375" s="2">
        <f>J375</f>
        <v>6.5316835395627537</v>
      </c>
      <c r="O375" s="3">
        <v>6.5316835395627537</v>
      </c>
      <c r="P375" s="4">
        <f t="shared" ref="P375:P391" si="37">O375/60</f>
        <v>0.1088613923260459</v>
      </c>
      <c r="Q375" s="264">
        <f>L375</f>
        <v>17.420000000000002</v>
      </c>
      <c r="R375" s="264">
        <v>17.420000000000002</v>
      </c>
      <c r="S375" s="264">
        <v>1</v>
      </c>
      <c r="T375" s="264"/>
      <c r="U375" s="264"/>
      <c r="V375" s="264"/>
      <c r="W375" s="4">
        <v>0.1088613923260459</v>
      </c>
      <c r="X375" s="264">
        <v>17.420000000000002</v>
      </c>
      <c r="Y375" s="264">
        <v>1.8184032719985528</v>
      </c>
      <c r="Z375" s="264"/>
      <c r="AA375" s="264"/>
      <c r="AB375" s="264"/>
      <c r="AH375" s="489"/>
      <c r="AI375" s="489"/>
    </row>
    <row r="376" spans="1:35" s="170" customFormat="1" x14ac:dyDescent="0.25">
      <c r="A376" s="40"/>
      <c r="B376" s="30">
        <v>302313</v>
      </c>
      <c r="C376" s="31">
        <v>20025</v>
      </c>
      <c r="D376" s="31" t="s">
        <v>39</v>
      </c>
      <c r="E376" s="32">
        <v>0.70124999999999993</v>
      </c>
      <c r="F376" s="33">
        <v>0.70136574074074076</v>
      </c>
      <c r="G376" s="264"/>
      <c r="H376" s="264"/>
      <c r="I376" s="52">
        <f>(F376-E376)*86400</f>
        <v>10.000000000007958</v>
      </c>
      <c r="J376" s="3">
        <f>(E377-E376)*86400</f>
        <v>10.000000000007958</v>
      </c>
      <c r="K376" s="3">
        <v>10.000000000007958</v>
      </c>
      <c r="L376" s="4">
        <v>26.67</v>
      </c>
      <c r="M376" s="52">
        <f t="shared" si="36"/>
        <v>1.818403271998553</v>
      </c>
      <c r="N376" s="3">
        <f>N375+K376</f>
        <v>16.531683539570711</v>
      </c>
      <c r="O376" s="3">
        <v>16.531683539570711</v>
      </c>
      <c r="P376" s="4">
        <f t="shared" si="37"/>
        <v>0.27552805899284516</v>
      </c>
      <c r="Q376" s="52">
        <f>Q375+L376</f>
        <v>44.09</v>
      </c>
      <c r="R376" s="264">
        <v>44.09</v>
      </c>
      <c r="S376" s="264">
        <v>2</v>
      </c>
      <c r="T376" s="264"/>
      <c r="U376" s="264"/>
      <c r="V376" s="264"/>
      <c r="W376" s="4">
        <v>0.27552805899284516</v>
      </c>
      <c r="X376" s="264">
        <v>44.09</v>
      </c>
      <c r="Y376" s="264">
        <v>1.818403271998553</v>
      </c>
      <c r="Z376" s="264"/>
      <c r="AA376" s="264"/>
      <c r="AB376" s="264"/>
      <c r="AH376" s="489"/>
      <c r="AI376" s="489"/>
    </row>
    <row r="377" spans="1:35" s="170" customFormat="1" x14ac:dyDescent="0.25">
      <c r="A377" s="40"/>
      <c r="B377" s="30">
        <v>302313</v>
      </c>
      <c r="C377" s="31">
        <v>20027</v>
      </c>
      <c r="D377" s="31" t="s">
        <v>38</v>
      </c>
      <c r="E377" s="32">
        <v>0.70136574074074076</v>
      </c>
      <c r="F377" s="33">
        <v>0.70136574074074076</v>
      </c>
      <c r="G377" s="264"/>
      <c r="H377" s="264"/>
      <c r="I377" s="52">
        <f t="shared" ref="I377:I391" si="38">(F377-E377)*86400</f>
        <v>0</v>
      </c>
      <c r="J377" s="3">
        <f t="shared" ref="J377:J390" si="39">(E378-E377)*86400</f>
        <v>39.999999999993463</v>
      </c>
      <c r="K377" s="3">
        <v>39.999999999993463</v>
      </c>
      <c r="L377" s="4">
        <v>34.04</v>
      </c>
      <c r="M377" s="52">
        <f t="shared" si="36"/>
        <v>0.58022541600009481</v>
      </c>
      <c r="N377" s="3">
        <f t="shared" ref="N377:N391" si="40">N376+K377</f>
        <v>56.53168353956417</v>
      </c>
      <c r="O377" s="3">
        <v>56.53168353956417</v>
      </c>
      <c r="P377" s="4">
        <f t="shared" si="37"/>
        <v>0.94219472565940288</v>
      </c>
      <c r="Q377" s="52">
        <f t="shared" ref="Q377:Q391" si="41">Q376+L377</f>
        <v>78.13</v>
      </c>
      <c r="R377" s="264">
        <v>78.13</v>
      </c>
      <c r="S377" s="264">
        <v>3</v>
      </c>
      <c r="T377" s="264"/>
      <c r="U377" s="264"/>
      <c r="V377" s="264"/>
      <c r="W377" s="4">
        <v>0.94219472565940288</v>
      </c>
      <c r="X377" s="264">
        <v>78.13</v>
      </c>
      <c r="Y377" s="264">
        <v>0.58022541600009481</v>
      </c>
      <c r="Z377" s="264"/>
      <c r="AA377" s="264"/>
      <c r="AB377" s="264"/>
      <c r="AH377" s="489"/>
      <c r="AI377" s="489"/>
    </row>
    <row r="378" spans="1:35" s="170" customFormat="1" x14ac:dyDescent="0.25">
      <c r="A378" s="40"/>
      <c r="B378" s="30">
        <v>302313</v>
      </c>
      <c r="C378" s="31">
        <v>20050</v>
      </c>
      <c r="D378" s="31" t="s">
        <v>12</v>
      </c>
      <c r="E378" s="32">
        <v>0.70182870370370365</v>
      </c>
      <c r="F378" s="33">
        <v>0.70208333333333339</v>
      </c>
      <c r="G378" s="264"/>
      <c r="H378" s="264"/>
      <c r="I378" s="52">
        <f t="shared" si="38"/>
        <v>22.000000000009834</v>
      </c>
      <c r="J378" s="3">
        <f t="shared" si="39"/>
        <v>22.000000000009834</v>
      </c>
      <c r="K378" s="3">
        <v>22.000000000009834</v>
      </c>
      <c r="L378" s="4">
        <v>27.25</v>
      </c>
      <c r="M378" s="52">
        <f t="shared" si="36"/>
        <v>0.84452209090871344</v>
      </c>
      <c r="N378" s="3">
        <f t="shared" si="40"/>
        <v>78.531683539574004</v>
      </c>
      <c r="O378" s="3">
        <v>78.531683539574004</v>
      </c>
      <c r="P378" s="4">
        <f t="shared" si="37"/>
        <v>1.3088613923262333</v>
      </c>
      <c r="Q378" s="52">
        <f t="shared" si="41"/>
        <v>105.38</v>
      </c>
      <c r="R378" s="264">
        <v>105.38</v>
      </c>
      <c r="S378" s="264">
        <v>4</v>
      </c>
      <c r="T378" s="264"/>
      <c r="U378" s="264"/>
      <c r="V378" s="264"/>
      <c r="W378" s="4">
        <v>1.3088613923262333</v>
      </c>
      <c r="X378" s="264">
        <v>105.38</v>
      </c>
      <c r="Y378" s="264">
        <v>0.84452209090871344</v>
      </c>
      <c r="Z378" s="264"/>
      <c r="AA378" s="264"/>
      <c r="AB378" s="264"/>
      <c r="AH378" s="489"/>
      <c r="AI378" s="489"/>
    </row>
    <row r="379" spans="1:35" s="170" customFormat="1" x14ac:dyDescent="0.25">
      <c r="A379" s="40"/>
      <c r="B379" s="30">
        <v>302313</v>
      </c>
      <c r="C379" s="31">
        <v>20049</v>
      </c>
      <c r="D379" s="31" t="s">
        <v>13</v>
      </c>
      <c r="E379" s="32">
        <v>0.70208333333333339</v>
      </c>
      <c r="F379" s="33">
        <v>0.70208333333333339</v>
      </c>
      <c r="G379" s="264"/>
      <c r="H379" s="264"/>
      <c r="I379" s="52">
        <f t="shared" si="38"/>
        <v>0</v>
      </c>
      <c r="J379" s="3">
        <f t="shared" si="39"/>
        <v>41.999999999996973</v>
      </c>
      <c r="K379" s="3">
        <v>41.999999999996973</v>
      </c>
      <c r="L379" s="4">
        <v>36</v>
      </c>
      <c r="M379" s="52">
        <f t="shared" si="36"/>
        <v>0.58441371428575639</v>
      </c>
      <c r="N379" s="3">
        <f t="shared" si="40"/>
        <v>120.53168353957098</v>
      </c>
      <c r="O379" s="3">
        <v>120.53168353957098</v>
      </c>
      <c r="P379" s="4">
        <f t="shared" si="37"/>
        <v>2.0088613923261831</v>
      </c>
      <c r="Q379" s="52">
        <f t="shared" si="41"/>
        <v>141.38</v>
      </c>
      <c r="R379" s="264">
        <v>141.38</v>
      </c>
      <c r="S379" s="264">
        <v>5</v>
      </c>
      <c r="T379" s="264"/>
      <c r="U379" s="264"/>
      <c r="V379" s="264"/>
      <c r="W379" s="4">
        <v>2.0088613923261831</v>
      </c>
      <c r="X379" s="264">
        <v>141.38</v>
      </c>
      <c r="Y379" s="264">
        <v>0.58441371428575639</v>
      </c>
      <c r="Z379" s="264"/>
      <c r="AA379" s="264"/>
      <c r="AB379" s="264"/>
      <c r="AH379" s="489"/>
      <c r="AI379" s="489"/>
    </row>
    <row r="380" spans="1:35" s="170" customFormat="1" x14ac:dyDescent="0.25">
      <c r="A380" s="40"/>
      <c r="B380" s="30">
        <v>302313</v>
      </c>
      <c r="C380" s="31">
        <v>20045</v>
      </c>
      <c r="D380" s="31" t="s">
        <v>14</v>
      </c>
      <c r="E380" s="32">
        <v>0.70256944444444447</v>
      </c>
      <c r="F380" s="33">
        <v>0.70283564814814825</v>
      </c>
      <c r="G380" s="264"/>
      <c r="H380" s="264"/>
      <c r="I380" s="52">
        <f t="shared" si="38"/>
        <v>23.000000000006793</v>
      </c>
      <c r="J380" s="3">
        <f t="shared" si="39"/>
        <v>23.000000000006793</v>
      </c>
      <c r="K380" s="3">
        <v>23.000000000006793</v>
      </c>
      <c r="L380" s="4">
        <v>24.5</v>
      </c>
      <c r="M380" s="52">
        <f t="shared" si="36"/>
        <v>0.72628226086935066</v>
      </c>
      <c r="N380" s="3">
        <f t="shared" si="40"/>
        <v>143.53168353957778</v>
      </c>
      <c r="O380" s="3">
        <v>143.53168353957778</v>
      </c>
      <c r="P380" s="4">
        <f t="shared" si="37"/>
        <v>2.3921947256596297</v>
      </c>
      <c r="Q380" s="52">
        <f t="shared" si="41"/>
        <v>165.88</v>
      </c>
      <c r="R380" s="264">
        <v>165.88</v>
      </c>
      <c r="S380" s="264">
        <v>6</v>
      </c>
      <c r="T380" s="264"/>
      <c r="U380" s="264"/>
      <c r="V380" s="264"/>
      <c r="W380" s="4">
        <v>2.3921947256596297</v>
      </c>
      <c r="X380" s="264">
        <v>165.88</v>
      </c>
      <c r="Y380" s="264">
        <v>0.72628226086935066</v>
      </c>
      <c r="Z380" s="264"/>
      <c r="AA380" s="264"/>
      <c r="AB380" s="264"/>
      <c r="AH380" s="489"/>
      <c r="AI380" s="489"/>
    </row>
    <row r="381" spans="1:35" s="170" customFormat="1" x14ac:dyDescent="0.25">
      <c r="A381" s="40"/>
      <c r="B381" s="30">
        <v>302313</v>
      </c>
      <c r="C381" s="31">
        <v>20044</v>
      </c>
      <c r="D381" s="31" t="s">
        <v>180</v>
      </c>
      <c r="E381" s="32">
        <v>0.70283564814814825</v>
      </c>
      <c r="F381" s="33">
        <v>0.70288194444444441</v>
      </c>
      <c r="G381" s="264"/>
      <c r="H381" s="264"/>
      <c r="I381" s="52">
        <f t="shared" si="38"/>
        <v>3.9999999999878355</v>
      </c>
      <c r="J381" s="3">
        <f t="shared" si="39"/>
        <v>3.9999999999878355</v>
      </c>
      <c r="K381" s="3">
        <v>3.9999999999878355</v>
      </c>
      <c r="L381" s="4">
        <v>15.67</v>
      </c>
      <c r="M381" s="52">
        <f t="shared" si="36"/>
        <v>2.6710141800081231</v>
      </c>
      <c r="N381" s="3">
        <f t="shared" si="40"/>
        <v>147.53168353956562</v>
      </c>
      <c r="O381" s="3">
        <v>147.53168353956562</v>
      </c>
      <c r="P381" s="4">
        <f t="shared" si="37"/>
        <v>2.4588613923260936</v>
      </c>
      <c r="Q381" s="52">
        <f t="shared" si="41"/>
        <v>181.54999999999998</v>
      </c>
      <c r="R381" s="264">
        <v>181.54999999999998</v>
      </c>
      <c r="S381" s="264">
        <v>7</v>
      </c>
      <c r="T381" s="264"/>
      <c r="U381" s="264"/>
      <c r="V381" s="264"/>
      <c r="W381" s="4">
        <v>2.4588613923260936</v>
      </c>
      <c r="X381" s="264">
        <v>181.54999999999998</v>
      </c>
      <c r="Y381" s="264">
        <v>2.6710141800081231</v>
      </c>
      <c r="Z381" s="264"/>
      <c r="AA381" s="264"/>
      <c r="AB381" s="264"/>
      <c r="AH381" s="489"/>
      <c r="AI381" s="489"/>
    </row>
    <row r="382" spans="1:35" s="170" customFormat="1" x14ac:dyDescent="0.25">
      <c r="A382" s="40"/>
      <c r="B382" s="30">
        <v>302313</v>
      </c>
      <c r="C382" s="31">
        <v>20059</v>
      </c>
      <c r="D382" s="31" t="s">
        <v>10</v>
      </c>
      <c r="E382" s="32">
        <v>0.70288194444444441</v>
      </c>
      <c r="F382" s="33">
        <v>0.70288194444444441</v>
      </c>
      <c r="G382" s="264"/>
      <c r="H382" s="264"/>
      <c r="I382" s="52">
        <f t="shared" si="38"/>
        <v>0</v>
      </c>
      <c r="J382" s="3">
        <f t="shared" si="39"/>
        <v>15.000000000011937</v>
      </c>
      <c r="K382" s="3">
        <v>15.000000000011937</v>
      </c>
      <c r="L382" s="4">
        <v>26</v>
      </c>
      <c r="M382" s="52">
        <f t="shared" si="36"/>
        <v>1.1818143999990596</v>
      </c>
      <c r="N382" s="3">
        <f t="shared" si="40"/>
        <v>162.53168353957756</v>
      </c>
      <c r="O382" s="3">
        <v>162.53168353957756</v>
      </c>
      <c r="P382" s="4">
        <f t="shared" si="37"/>
        <v>2.7088613923262925</v>
      </c>
      <c r="Q382" s="52">
        <f t="shared" si="41"/>
        <v>207.54999999999998</v>
      </c>
      <c r="R382" s="264">
        <v>207.54999999999998</v>
      </c>
      <c r="S382" s="264">
        <v>8</v>
      </c>
      <c r="T382" s="264"/>
      <c r="U382" s="264"/>
      <c r="V382" s="264"/>
      <c r="W382" s="4">
        <v>2.7088613923262925</v>
      </c>
      <c r="X382" s="264">
        <v>207.54999999999998</v>
      </c>
      <c r="Y382" s="264">
        <v>1.1818143999990596</v>
      </c>
      <c r="Z382" s="264"/>
      <c r="AA382" s="264"/>
      <c r="AB382" s="264"/>
      <c r="AH382" s="489"/>
      <c r="AI382" s="489"/>
    </row>
    <row r="383" spans="1:35" s="170" customFormat="1" x14ac:dyDescent="0.25">
      <c r="A383" s="40"/>
      <c r="B383" s="30">
        <v>302313</v>
      </c>
      <c r="C383" s="31">
        <v>20056</v>
      </c>
      <c r="D383" s="31" t="s">
        <v>9</v>
      </c>
      <c r="E383" s="32">
        <v>0.70305555555555566</v>
      </c>
      <c r="F383" s="33">
        <v>0.70340277777777782</v>
      </c>
      <c r="G383" s="264"/>
      <c r="H383" s="264"/>
      <c r="I383" s="52">
        <f t="shared" si="38"/>
        <v>29.999999999995097</v>
      </c>
      <c r="J383" s="3">
        <f t="shared" si="39"/>
        <v>29.999999999995097</v>
      </c>
      <c r="K383" s="3">
        <v>29.999999999995097</v>
      </c>
      <c r="L383" s="4">
        <v>28.08</v>
      </c>
      <c r="M383" s="52">
        <f t="shared" si="36"/>
        <v>0.63817977600010423</v>
      </c>
      <c r="N383" s="3">
        <f t="shared" si="40"/>
        <v>192.53168353957267</v>
      </c>
      <c r="O383" s="3">
        <v>192.53168353957267</v>
      </c>
      <c r="P383" s="4">
        <f t="shared" si="37"/>
        <v>3.2088613923262113</v>
      </c>
      <c r="Q383" s="52">
        <f t="shared" si="41"/>
        <v>235.63</v>
      </c>
      <c r="R383" s="264">
        <v>235.63</v>
      </c>
      <c r="S383" s="264">
        <v>9</v>
      </c>
      <c r="T383" s="264"/>
      <c r="U383" s="264"/>
      <c r="V383" s="264"/>
      <c r="W383" s="4">
        <v>3.2088613923262113</v>
      </c>
      <c r="X383" s="264">
        <v>235.63</v>
      </c>
      <c r="Y383" s="264">
        <v>0.63817977600010423</v>
      </c>
      <c r="Z383" s="264"/>
      <c r="AA383" s="264"/>
      <c r="AB383" s="264"/>
      <c r="AH383" s="489"/>
      <c r="AI383" s="489"/>
    </row>
    <row r="384" spans="1:35" s="170" customFormat="1" x14ac:dyDescent="0.25">
      <c r="A384" s="40"/>
      <c r="B384" s="30">
        <v>302313</v>
      </c>
      <c r="C384" s="31">
        <v>20052</v>
      </c>
      <c r="D384" s="31" t="s">
        <v>7</v>
      </c>
      <c r="E384" s="32">
        <v>0.70340277777777782</v>
      </c>
      <c r="F384" s="33">
        <v>0.70340277777777782</v>
      </c>
      <c r="G384" s="264"/>
      <c r="H384" s="264"/>
      <c r="I384" s="52">
        <f t="shared" si="38"/>
        <v>0</v>
      </c>
      <c r="J384" s="3">
        <f t="shared" si="39"/>
        <v>41.000000000000014</v>
      </c>
      <c r="K384" s="3">
        <v>41.000000000000014</v>
      </c>
      <c r="L384" s="4">
        <v>29.58</v>
      </c>
      <c r="M384" s="52">
        <f t="shared" si="36"/>
        <v>0.49190529951219492</v>
      </c>
      <c r="N384" s="3">
        <f t="shared" si="40"/>
        <v>233.53168353957267</v>
      </c>
      <c r="O384" s="3">
        <v>233.53168353957267</v>
      </c>
      <c r="P384" s="4">
        <f t="shared" si="37"/>
        <v>3.8921947256595444</v>
      </c>
      <c r="Q384" s="52">
        <f t="shared" si="41"/>
        <v>265.20999999999998</v>
      </c>
      <c r="R384" s="264">
        <v>265.20999999999998</v>
      </c>
      <c r="S384" s="264">
        <v>10</v>
      </c>
      <c r="T384" s="264"/>
      <c r="U384" s="264"/>
      <c r="V384" s="264"/>
      <c r="W384" s="4">
        <v>3.8921947256595444</v>
      </c>
      <c r="X384" s="264">
        <v>265.20999999999998</v>
      </c>
      <c r="Y384" s="264">
        <v>0.49190529951219492</v>
      </c>
      <c r="Z384" s="264"/>
      <c r="AA384" s="264"/>
      <c r="AB384" s="264"/>
      <c r="AH384" s="489"/>
      <c r="AI384" s="489"/>
    </row>
    <row r="385" spans="1:36" s="170" customFormat="1" x14ac:dyDescent="0.25">
      <c r="A385" s="40"/>
      <c r="B385" s="30">
        <v>302313</v>
      </c>
      <c r="C385" s="31">
        <v>20035</v>
      </c>
      <c r="D385" s="31" t="s">
        <v>8</v>
      </c>
      <c r="E385" s="32">
        <v>0.70387731481481486</v>
      </c>
      <c r="F385" s="33">
        <v>0.70423611111111117</v>
      </c>
      <c r="G385" s="264"/>
      <c r="H385" s="264"/>
      <c r="I385" s="52">
        <f t="shared" si="38"/>
        <v>31.000000000001648</v>
      </c>
      <c r="J385" s="3">
        <f t="shared" si="39"/>
        <v>31.000000000001648</v>
      </c>
      <c r="K385" s="3">
        <v>31.000000000001648</v>
      </c>
      <c r="L385" s="4">
        <v>40.5</v>
      </c>
      <c r="M385" s="52">
        <f t="shared" si="36"/>
        <v>0.8907596129031784</v>
      </c>
      <c r="N385" s="3">
        <f t="shared" si="40"/>
        <v>264.53168353957432</v>
      </c>
      <c r="O385" s="3">
        <v>264.53168353957432</v>
      </c>
      <c r="P385" s="4">
        <f t="shared" si="37"/>
        <v>4.408861392326239</v>
      </c>
      <c r="Q385" s="52">
        <f t="shared" si="41"/>
        <v>305.70999999999998</v>
      </c>
      <c r="R385" s="264">
        <v>305.70999999999998</v>
      </c>
      <c r="S385" s="264">
        <v>11</v>
      </c>
      <c r="T385" s="264"/>
      <c r="U385" s="264"/>
      <c r="V385" s="264"/>
      <c r="W385" s="4">
        <v>4.408861392326239</v>
      </c>
      <c r="X385" s="264">
        <v>305.70999999999998</v>
      </c>
      <c r="Y385" s="264">
        <v>0.8907596129031784</v>
      </c>
      <c r="Z385" s="264"/>
      <c r="AA385" s="264"/>
      <c r="AB385" s="264"/>
      <c r="AH385" s="489"/>
      <c r="AI385" s="489"/>
    </row>
    <row r="386" spans="1:36" s="170" customFormat="1" x14ac:dyDescent="0.25">
      <c r="A386" s="40"/>
      <c r="B386" s="30">
        <v>302313</v>
      </c>
      <c r="C386" s="31">
        <v>20030</v>
      </c>
      <c r="D386" s="31" t="s">
        <v>6</v>
      </c>
      <c r="E386" s="32">
        <v>0.70423611111111117</v>
      </c>
      <c r="F386" s="33">
        <v>0.70423611111111117</v>
      </c>
      <c r="G386" s="264"/>
      <c r="H386" s="264"/>
      <c r="I386" s="52">
        <f t="shared" si="38"/>
        <v>0</v>
      </c>
      <c r="J386" s="3">
        <f t="shared" si="39"/>
        <v>22.9999999999972</v>
      </c>
      <c r="K386" s="3">
        <v>22.9999999999972</v>
      </c>
      <c r="L386" s="4">
        <v>30.75</v>
      </c>
      <c r="M386" s="52">
        <f t="shared" si="36"/>
        <v>0.91155834782619782</v>
      </c>
      <c r="N386" s="3">
        <f t="shared" si="40"/>
        <v>287.53168353957153</v>
      </c>
      <c r="O386" s="3">
        <v>287.53168353957153</v>
      </c>
      <c r="P386" s="4">
        <f t="shared" si="37"/>
        <v>4.7921947256595256</v>
      </c>
      <c r="Q386" s="52">
        <f t="shared" si="41"/>
        <v>336.46</v>
      </c>
      <c r="R386" s="264">
        <v>336.46</v>
      </c>
      <c r="S386" s="264">
        <v>12</v>
      </c>
      <c r="T386" s="264"/>
      <c r="U386" s="264"/>
      <c r="V386" s="264"/>
      <c r="W386" s="4">
        <v>4.7921947256595256</v>
      </c>
      <c r="X386" s="264">
        <v>336.46</v>
      </c>
      <c r="Y386" s="264">
        <v>0.91155834782619782</v>
      </c>
      <c r="Z386" s="264"/>
      <c r="AA386" s="264"/>
      <c r="AB386" s="264"/>
      <c r="AH386" s="489"/>
      <c r="AI386" s="489"/>
    </row>
    <row r="387" spans="1:36" s="170" customFormat="1" x14ac:dyDescent="0.25">
      <c r="A387" s="40"/>
      <c r="B387" s="30">
        <v>302313</v>
      </c>
      <c r="C387" s="31">
        <v>20017</v>
      </c>
      <c r="D387" s="31" t="s">
        <v>5</v>
      </c>
      <c r="E387" s="32">
        <v>0.70450231481481485</v>
      </c>
      <c r="F387" s="33">
        <v>0.70475694444444448</v>
      </c>
      <c r="G387" s="264"/>
      <c r="H387" s="264"/>
      <c r="I387" s="52">
        <f t="shared" si="38"/>
        <v>22.000000000000242</v>
      </c>
      <c r="J387" s="3">
        <f t="shared" si="39"/>
        <v>22.000000000000242</v>
      </c>
      <c r="K387" s="3">
        <v>22.000000000000242</v>
      </c>
      <c r="L387" s="4">
        <v>26.33</v>
      </c>
      <c r="M387" s="52">
        <f t="shared" si="36"/>
        <v>0.81600978545453651</v>
      </c>
      <c r="N387" s="3">
        <f t="shared" si="40"/>
        <v>309.53168353957176</v>
      </c>
      <c r="O387" s="3">
        <v>309.53168353957176</v>
      </c>
      <c r="P387" s="4">
        <f t="shared" si="37"/>
        <v>5.1588613923261963</v>
      </c>
      <c r="Q387" s="52">
        <f t="shared" si="41"/>
        <v>362.78999999999996</v>
      </c>
      <c r="R387" s="264">
        <v>362.78999999999996</v>
      </c>
      <c r="S387" s="264">
        <v>13</v>
      </c>
      <c r="T387" s="264"/>
      <c r="U387" s="264"/>
      <c r="V387" s="264"/>
      <c r="W387" s="4">
        <v>5.1588613923261963</v>
      </c>
      <c r="X387" s="264">
        <v>362.78999999999996</v>
      </c>
      <c r="Y387" s="264">
        <v>0.81600978545453651</v>
      </c>
      <c r="Z387" s="264"/>
      <c r="AA387" s="264"/>
      <c r="AB387" s="264"/>
      <c r="AH387" s="489"/>
      <c r="AI387" s="489"/>
    </row>
    <row r="388" spans="1:36" s="170" customFormat="1" x14ac:dyDescent="0.25">
      <c r="A388" s="40"/>
      <c r="B388" s="30">
        <v>302313</v>
      </c>
      <c r="C388" s="31">
        <v>20021</v>
      </c>
      <c r="D388" s="31" t="s">
        <v>0</v>
      </c>
      <c r="E388" s="32">
        <v>0.70475694444444448</v>
      </c>
      <c r="F388" s="33">
        <v>0.70496527777777773</v>
      </c>
      <c r="G388" s="264"/>
      <c r="H388" s="264"/>
      <c r="I388" s="52">
        <f t="shared" si="38"/>
        <v>17.999999999993221</v>
      </c>
      <c r="J388" s="3">
        <f t="shared" si="39"/>
        <v>17.999999999993221</v>
      </c>
      <c r="K388" s="3">
        <v>17.999999999993221</v>
      </c>
      <c r="L388" s="4">
        <v>26.92</v>
      </c>
      <c r="M388" s="52">
        <f t="shared" si="36"/>
        <v>1.0196937066670506</v>
      </c>
      <c r="N388" s="3">
        <f t="shared" si="40"/>
        <v>327.53168353956499</v>
      </c>
      <c r="O388" s="3">
        <v>327.53168353956499</v>
      </c>
      <c r="P388" s="4">
        <f t="shared" si="37"/>
        <v>5.4588613923260834</v>
      </c>
      <c r="Q388" s="52">
        <f t="shared" si="41"/>
        <v>389.71</v>
      </c>
      <c r="R388" s="264">
        <v>389.71</v>
      </c>
      <c r="S388" s="264">
        <v>14</v>
      </c>
      <c r="T388" s="264"/>
      <c r="U388" s="264"/>
      <c r="V388" s="264"/>
      <c r="W388" s="4">
        <v>5.4588613923260834</v>
      </c>
      <c r="X388" s="264">
        <v>389.71</v>
      </c>
      <c r="Y388" s="264">
        <v>1.0196937066670506</v>
      </c>
      <c r="Z388" s="264"/>
      <c r="AA388" s="264"/>
      <c r="AB388" s="264"/>
      <c r="AH388" s="489"/>
      <c r="AI388" s="489"/>
    </row>
    <row r="389" spans="1:36" s="170" customFormat="1" x14ac:dyDescent="0.25">
      <c r="A389" s="40"/>
      <c r="B389" s="30">
        <v>302313</v>
      </c>
      <c r="C389" s="31">
        <v>20010</v>
      </c>
      <c r="D389" s="31" t="s">
        <v>1</v>
      </c>
      <c r="E389" s="32">
        <v>0.70496527777777773</v>
      </c>
      <c r="F389" s="33">
        <v>0.70496527777777773</v>
      </c>
      <c r="G389" s="264"/>
      <c r="H389" s="264"/>
      <c r="I389" s="52">
        <f t="shared" si="38"/>
        <v>0</v>
      </c>
      <c r="J389" s="3">
        <f t="shared" si="39"/>
        <v>44.000000000010075</v>
      </c>
      <c r="K389" s="3">
        <v>44.000000000010075</v>
      </c>
      <c r="L389" s="4">
        <v>31.17</v>
      </c>
      <c r="M389" s="52">
        <f t="shared" si="36"/>
        <v>0.4830046527271622</v>
      </c>
      <c r="N389" s="3">
        <f t="shared" si="40"/>
        <v>371.53168353957506</v>
      </c>
      <c r="O389" s="3">
        <v>371.53168353957506</v>
      </c>
      <c r="P389" s="4">
        <f t="shared" si="37"/>
        <v>6.1921947256595846</v>
      </c>
      <c r="Q389" s="52">
        <f t="shared" si="41"/>
        <v>420.88</v>
      </c>
      <c r="R389" s="264">
        <v>420.88</v>
      </c>
      <c r="S389" s="264">
        <v>15</v>
      </c>
      <c r="T389" s="264"/>
      <c r="U389" s="264"/>
      <c r="V389" s="264"/>
      <c r="W389" s="4">
        <v>6.1921947256595846</v>
      </c>
      <c r="X389" s="264">
        <v>420.88</v>
      </c>
      <c r="Y389" s="264">
        <v>0.4830046527271622</v>
      </c>
      <c r="Z389" s="264"/>
      <c r="AA389" s="264"/>
      <c r="AB389" s="264"/>
      <c r="AH389" s="489"/>
      <c r="AI389" s="489"/>
    </row>
    <row r="390" spans="1:36" s="170" customFormat="1" x14ac:dyDescent="0.25">
      <c r="A390" s="40"/>
      <c r="B390" s="30">
        <v>302313</v>
      </c>
      <c r="C390" s="31">
        <v>20004</v>
      </c>
      <c r="D390" s="31" t="s">
        <v>2</v>
      </c>
      <c r="E390" s="32">
        <v>0.70547453703703711</v>
      </c>
      <c r="F390" s="33">
        <v>0.70547453703703711</v>
      </c>
      <c r="G390" s="264"/>
      <c r="H390" s="264"/>
      <c r="I390" s="52">
        <f t="shared" si="38"/>
        <v>0</v>
      </c>
      <c r="J390" s="3">
        <f t="shared" si="39"/>
        <v>38.999999999996504</v>
      </c>
      <c r="K390" s="3">
        <v>38.999999999996504</v>
      </c>
      <c r="L390" s="4">
        <v>26.5</v>
      </c>
      <c r="M390" s="52">
        <f t="shared" si="36"/>
        <v>0.46328523076927225</v>
      </c>
      <c r="N390" s="3">
        <f t="shared" si="40"/>
        <v>410.53168353957153</v>
      </c>
      <c r="O390" s="3">
        <v>410.53168353957153</v>
      </c>
      <c r="P390" s="4">
        <f t="shared" si="37"/>
        <v>6.8421947256595255</v>
      </c>
      <c r="Q390" s="52">
        <f t="shared" si="41"/>
        <v>447.38</v>
      </c>
      <c r="R390" s="264">
        <v>447.38</v>
      </c>
      <c r="S390" s="264">
        <v>16</v>
      </c>
      <c r="T390" s="264"/>
      <c r="U390" s="264"/>
      <c r="V390" s="264"/>
      <c r="W390" s="4">
        <v>6.8421947256595255</v>
      </c>
      <c r="X390" s="264">
        <v>447.38</v>
      </c>
      <c r="Y390" s="264">
        <v>0.46328523076927225</v>
      </c>
      <c r="Z390" s="264"/>
      <c r="AA390" s="264"/>
      <c r="AB390" s="264"/>
      <c r="AH390" s="489"/>
      <c r="AI390" s="489"/>
    </row>
    <row r="391" spans="1:36" s="170" customFormat="1" x14ac:dyDescent="0.25">
      <c r="A391" s="40"/>
      <c r="B391" s="34">
        <v>302313</v>
      </c>
      <c r="C391" s="35">
        <v>20013</v>
      </c>
      <c r="D391" s="35" t="s">
        <v>36</v>
      </c>
      <c r="E391" s="36">
        <v>0.70592592592592596</v>
      </c>
      <c r="F391" s="37">
        <v>0.70612268518518517</v>
      </c>
      <c r="G391" s="264"/>
      <c r="H391" s="264"/>
      <c r="I391" s="52">
        <f t="shared" si="38"/>
        <v>16.999999999996263</v>
      </c>
      <c r="J391" s="264">
        <f>L391*J390/L390</f>
        <v>16.18867924528157</v>
      </c>
      <c r="K391" s="3">
        <v>16.18867924528157</v>
      </c>
      <c r="L391" s="4">
        <v>11</v>
      </c>
      <c r="M391" s="52">
        <f t="shared" si="36"/>
        <v>0.46328523076927225</v>
      </c>
      <c r="N391" s="3">
        <f t="shared" si="40"/>
        <v>426.72036278485308</v>
      </c>
      <c r="O391" s="3">
        <v>426.72036278485308</v>
      </c>
      <c r="P391" s="4">
        <f t="shared" si="37"/>
        <v>7.1120060464142183</v>
      </c>
      <c r="Q391" s="52">
        <f t="shared" si="41"/>
        <v>458.38</v>
      </c>
      <c r="R391" s="264">
        <v>458.38</v>
      </c>
      <c r="S391" s="264"/>
      <c r="T391" s="264"/>
      <c r="U391" s="264"/>
      <c r="V391" s="264"/>
      <c r="W391" s="4">
        <v>7.1120060464142183</v>
      </c>
      <c r="X391" s="264">
        <v>458.38</v>
      </c>
      <c r="Y391" s="264">
        <v>0.46328523076927225</v>
      </c>
      <c r="Z391" s="264"/>
      <c r="AA391" s="264"/>
      <c r="AB391" s="483">
        <v>302313</v>
      </c>
      <c r="AC391" s="483">
        <v>20014</v>
      </c>
      <c r="AD391" s="485">
        <v>42641</v>
      </c>
      <c r="AE391" s="483">
        <v>2</v>
      </c>
      <c r="AF391" s="483">
        <v>458.38</v>
      </c>
      <c r="AG391" s="381">
        <v>0.7009375000000001</v>
      </c>
      <c r="AH391" s="489" t="s">
        <v>836</v>
      </c>
      <c r="AI391" s="489">
        <v>1.0635269999999999</v>
      </c>
      <c r="AJ391" s="381">
        <v>0.70592592592592596</v>
      </c>
    </row>
    <row r="392" spans="1:36" s="170" customFormat="1" x14ac:dyDescent="0.25">
      <c r="A392" s="40"/>
      <c r="B392" s="175">
        <v>302313</v>
      </c>
      <c r="C392" s="175">
        <v>20014</v>
      </c>
      <c r="D392" s="175" t="s">
        <v>512</v>
      </c>
      <c r="E392" s="176">
        <v>0.70612268518518517</v>
      </c>
      <c r="F392" s="176">
        <v>0.70612268518518517</v>
      </c>
      <c r="G392" s="264"/>
      <c r="H392" s="264"/>
      <c r="I392" s="264"/>
      <c r="J392" s="3"/>
      <c r="K392" s="3"/>
      <c r="L392" s="264"/>
      <c r="M392" s="52">
        <f>AVERAGE(M376:M390)</f>
        <v>0.94140478306195652</v>
      </c>
      <c r="N392" s="3"/>
      <c r="O392" s="264"/>
      <c r="P392" s="264"/>
      <c r="Q392" s="264"/>
      <c r="R392" s="264"/>
      <c r="S392" s="264"/>
      <c r="T392" s="264"/>
      <c r="U392" s="264"/>
      <c r="V392" s="264"/>
      <c r="W392" s="264"/>
      <c r="X392" s="264"/>
      <c r="Y392" s="264"/>
      <c r="Z392" s="264"/>
      <c r="AA392" s="264"/>
      <c r="AB392" s="264"/>
      <c r="AH392" s="489"/>
      <c r="AI392" s="489"/>
    </row>
    <row r="393" spans="1:36" s="170" customFormat="1" x14ac:dyDescent="0.25">
      <c r="A393" s="40"/>
      <c r="B393" s="52"/>
      <c r="C393" s="52"/>
      <c r="D393" s="52"/>
      <c r="E393" s="79"/>
      <c r="F393" s="79"/>
      <c r="G393" s="264"/>
      <c r="H393" s="264"/>
      <c r="I393" s="264"/>
      <c r="J393" s="3"/>
      <c r="K393" s="3"/>
      <c r="L393" s="264"/>
      <c r="M393" s="264"/>
      <c r="N393" s="3"/>
      <c r="O393" s="264"/>
      <c r="P393" s="264"/>
      <c r="Q393" s="264"/>
      <c r="R393" s="264"/>
      <c r="S393" s="264"/>
      <c r="T393" s="264"/>
      <c r="U393" s="264"/>
      <c r="V393" s="264"/>
      <c r="W393" s="264"/>
      <c r="X393" s="264"/>
      <c r="Y393" s="264"/>
      <c r="Z393" s="264"/>
      <c r="AA393" s="264"/>
      <c r="AB393" s="264"/>
      <c r="AH393" s="489"/>
      <c r="AI393" s="489"/>
    </row>
    <row r="394" spans="1:36" s="170" customFormat="1" x14ac:dyDescent="0.25">
      <c r="A394" s="40"/>
      <c r="B394" s="264">
        <v>302313</v>
      </c>
      <c r="C394" s="264">
        <v>20015</v>
      </c>
      <c r="D394" s="264" t="s">
        <v>37</v>
      </c>
      <c r="E394" s="1">
        <v>0.72480324074074076</v>
      </c>
      <c r="F394" s="1">
        <v>0.72480324074074076</v>
      </c>
      <c r="G394" s="264"/>
      <c r="H394" s="264"/>
      <c r="I394" s="264"/>
      <c r="J394" s="3"/>
      <c r="K394" s="3"/>
      <c r="L394" s="264"/>
      <c r="M394" s="264"/>
      <c r="N394" s="3"/>
      <c r="O394" s="264"/>
      <c r="P394" s="264"/>
      <c r="Q394" s="264"/>
      <c r="R394" s="264"/>
      <c r="S394" s="264"/>
      <c r="T394" s="264"/>
      <c r="U394" s="264"/>
      <c r="V394" s="264"/>
      <c r="W394" s="264"/>
      <c r="X394" s="264"/>
      <c r="Y394" s="264"/>
      <c r="Z394" s="264"/>
      <c r="AA394" s="264"/>
      <c r="AB394" s="264"/>
      <c r="AH394" s="489"/>
      <c r="AI394" s="489"/>
    </row>
    <row r="395" spans="1:36" s="170" customFormat="1" x14ac:dyDescent="0.25">
      <c r="A395" s="40"/>
      <c r="B395" s="264">
        <v>302313</v>
      </c>
      <c r="C395" s="264">
        <v>20014</v>
      </c>
      <c r="D395" s="264" t="s">
        <v>512</v>
      </c>
      <c r="E395" s="1">
        <v>0.72559027777777774</v>
      </c>
      <c r="F395" s="1">
        <v>0.72559027777777774</v>
      </c>
      <c r="G395" s="264"/>
      <c r="H395" s="264"/>
      <c r="I395" s="264"/>
      <c r="J395" s="3"/>
      <c r="K395" s="3"/>
      <c r="L395" s="264"/>
      <c r="M395" s="264"/>
      <c r="N395" s="3"/>
      <c r="O395" s="264"/>
      <c r="P395" s="264"/>
      <c r="Q395" s="264"/>
      <c r="R395" s="264"/>
      <c r="S395" s="264"/>
      <c r="T395" s="264"/>
      <c r="U395" s="264"/>
      <c r="V395" s="264"/>
      <c r="W395" s="264"/>
      <c r="X395" s="264"/>
      <c r="Y395" s="264"/>
      <c r="Z395" s="264"/>
      <c r="AA395" s="264"/>
      <c r="AB395" s="264"/>
      <c r="AH395" s="489"/>
      <c r="AI395" s="489"/>
    </row>
    <row r="396" spans="1:36" s="170" customFormat="1" x14ac:dyDescent="0.25">
      <c r="A396" s="40"/>
      <c r="B396" s="264">
        <v>302313</v>
      </c>
      <c r="C396" s="264">
        <v>20013</v>
      </c>
      <c r="D396" s="264" t="s">
        <v>36</v>
      </c>
      <c r="E396" s="1">
        <v>0.73366898148148152</v>
      </c>
      <c r="F396" s="1">
        <v>0.73373842592592586</v>
      </c>
      <c r="G396" s="264"/>
      <c r="H396" s="264"/>
      <c r="I396" s="264"/>
      <c r="J396" s="3"/>
      <c r="K396" s="3"/>
      <c r="L396" s="264"/>
      <c r="M396" s="264"/>
      <c r="N396" s="3"/>
      <c r="O396" s="264"/>
      <c r="P396" s="264"/>
      <c r="Q396" s="264"/>
      <c r="R396" s="264"/>
      <c r="S396" s="264"/>
      <c r="T396" s="264"/>
      <c r="U396" s="264"/>
      <c r="V396" s="264"/>
      <c r="W396" s="264"/>
      <c r="X396" s="264"/>
      <c r="Y396" s="264"/>
      <c r="Z396" s="264"/>
      <c r="AA396" s="264"/>
      <c r="AB396" s="264"/>
      <c r="AH396" s="489"/>
      <c r="AI396" s="489"/>
    </row>
    <row r="397" spans="1:36" s="170" customFormat="1" x14ac:dyDescent="0.25">
      <c r="A397" s="40"/>
      <c r="B397" s="264">
        <v>302313</v>
      </c>
      <c r="C397" s="264">
        <v>20015</v>
      </c>
      <c r="D397" s="264" t="s">
        <v>37</v>
      </c>
      <c r="E397" s="1">
        <v>0.73373842592592586</v>
      </c>
      <c r="F397" s="1">
        <v>0.73394675925925934</v>
      </c>
      <c r="G397" s="264"/>
      <c r="H397" s="264"/>
      <c r="I397" s="264"/>
      <c r="J397" s="3"/>
      <c r="K397" s="3"/>
      <c r="L397" s="264"/>
      <c r="M397" s="264"/>
      <c r="N397" s="3"/>
      <c r="O397" s="264"/>
      <c r="P397" s="264"/>
      <c r="Q397" s="264"/>
      <c r="R397" s="264"/>
      <c r="S397" s="264"/>
      <c r="T397" s="264"/>
      <c r="U397" s="264"/>
      <c r="V397" s="264"/>
      <c r="W397" s="264"/>
      <c r="X397" s="264"/>
      <c r="Y397" s="264"/>
      <c r="Z397" s="264"/>
      <c r="AA397" s="264"/>
      <c r="AB397" s="264"/>
      <c r="AH397" s="489"/>
      <c r="AI397" s="489"/>
    </row>
    <row r="398" spans="1:36" s="170" customFormat="1" x14ac:dyDescent="0.25">
      <c r="A398" s="40"/>
      <c r="B398" s="264">
        <v>302313</v>
      </c>
      <c r="C398" s="264">
        <v>20025</v>
      </c>
      <c r="D398" s="264" t="s">
        <v>39</v>
      </c>
      <c r="E398" s="1">
        <v>0.73394675925925934</v>
      </c>
      <c r="F398" s="1">
        <v>0.73399305555555561</v>
      </c>
      <c r="G398" s="264"/>
      <c r="H398" s="264"/>
      <c r="I398" s="264"/>
      <c r="J398" s="3"/>
      <c r="K398" s="3"/>
      <c r="L398" s="264"/>
      <c r="M398" s="264"/>
      <c r="N398" s="3"/>
      <c r="O398" s="264"/>
      <c r="P398" s="264"/>
      <c r="Q398" s="264"/>
      <c r="R398" s="264"/>
      <c r="S398" s="264"/>
      <c r="T398" s="264"/>
      <c r="U398" s="264"/>
      <c r="V398" s="264"/>
      <c r="W398" s="264"/>
      <c r="X398" s="264"/>
      <c r="Y398" s="264"/>
      <c r="Z398" s="264"/>
      <c r="AA398" s="264"/>
      <c r="AB398" s="264"/>
      <c r="AH398" s="489"/>
      <c r="AI398" s="489"/>
    </row>
    <row r="399" spans="1:36" s="170" customFormat="1" x14ac:dyDescent="0.25">
      <c r="A399" s="40"/>
      <c r="B399" s="264">
        <v>302313</v>
      </c>
      <c r="C399" s="264">
        <v>20027</v>
      </c>
      <c r="D399" s="264" t="s">
        <v>38</v>
      </c>
      <c r="E399" s="1">
        <v>0.73399305555555561</v>
      </c>
      <c r="F399" s="1">
        <v>0.73410879629629633</v>
      </c>
      <c r="G399" s="264"/>
      <c r="H399" s="264"/>
      <c r="I399" s="264"/>
      <c r="J399" s="3"/>
      <c r="K399" s="3"/>
      <c r="L399" s="264"/>
      <c r="M399" s="264"/>
      <c r="N399" s="3"/>
      <c r="O399" s="264"/>
      <c r="P399" s="264"/>
      <c r="Q399" s="264"/>
      <c r="R399" s="264"/>
      <c r="S399" s="264"/>
      <c r="T399" s="264"/>
      <c r="U399" s="264"/>
      <c r="V399" s="264"/>
      <c r="W399" s="264"/>
      <c r="X399" s="264"/>
      <c r="Y399" s="264"/>
      <c r="Z399" s="264"/>
      <c r="AA399" s="264"/>
      <c r="AB399" s="264"/>
      <c r="AH399" s="489"/>
      <c r="AI399" s="489"/>
    </row>
    <row r="400" spans="1:36" s="170" customFormat="1" x14ac:dyDescent="0.25">
      <c r="A400" s="40"/>
      <c r="B400" s="264">
        <v>302313</v>
      </c>
      <c r="C400" s="264">
        <v>20037</v>
      </c>
      <c r="D400" s="264" t="s">
        <v>8</v>
      </c>
      <c r="E400" s="1">
        <v>0.73410879629629633</v>
      </c>
      <c r="F400" s="1">
        <v>0.73410879629629633</v>
      </c>
      <c r="G400" s="264"/>
      <c r="H400" s="264"/>
      <c r="I400" s="264"/>
      <c r="J400" s="3"/>
      <c r="K400" s="3"/>
      <c r="L400" s="264"/>
      <c r="M400" s="264"/>
      <c r="N400" s="3"/>
      <c r="O400" s="264"/>
      <c r="P400" s="264"/>
      <c r="Q400" s="264"/>
      <c r="R400" s="264"/>
      <c r="S400" s="264"/>
      <c r="T400" s="264"/>
      <c r="U400" s="264"/>
      <c r="V400" s="264"/>
      <c r="W400" s="264"/>
      <c r="X400" s="264"/>
      <c r="Y400" s="264"/>
      <c r="Z400" s="264"/>
      <c r="AA400" s="264"/>
      <c r="AB400" s="264"/>
      <c r="AH400" s="489"/>
      <c r="AI400" s="489"/>
    </row>
    <row r="401" spans="1:35" s="170" customFormat="1" x14ac:dyDescent="0.25">
      <c r="A401" s="40"/>
      <c r="B401" s="264">
        <v>302313</v>
      </c>
      <c r="C401" s="264">
        <v>20028</v>
      </c>
      <c r="D401" s="264" t="s">
        <v>165</v>
      </c>
      <c r="E401" s="1">
        <v>0.73424768518518524</v>
      </c>
      <c r="F401" s="1">
        <v>0.73424768518518524</v>
      </c>
      <c r="G401" s="264"/>
      <c r="H401" s="264"/>
      <c r="I401" s="264"/>
      <c r="J401" s="3"/>
      <c r="K401" s="3"/>
      <c r="L401" s="264"/>
      <c r="M401" s="264"/>
      <c r="N401" s="3"/>
      <c r="O401" s="264"/>
      <c r="P401" s="264"/>
      <c r="Q401" s="264"/>
      <c r="R401" s="264"/>
      <c r="S401" s="264"/>
      <c r="T401" s="264"/>
      <c r="U401" s="264"/>
      <c r="V401" s="264"/>
      <c r="W401" s="264"/>
      <c r="X401" s="264"/>
      <c r="Y401" s="264"/>
      <c r="Z401" s="264"/>
      <c r="AA401" s="264"/>
      <c r="AB401" s="264"/>
      <c r="AH401" s="489"/>
      <c r="AI401" s="489"/>
    </row>
    <row r="402" spans="1:35" x14ac:dyDescent="0.25">
      <c r="A402" s="264"/>
      <c r="B402" s="264"/>
      <c r="C402" s="264"/>
      <c r="D402" s="264"/>
      <c r="E402" s="264"/>
      <c r="F402" s="264"/>
      <c r="G402" s="264"/>
      <c r="H402" s="264"/>
      <c r="I402" s="264"/>
      <c r="J402" s="264"/>
      <c r="K402" s="264"/>
      <c r="L402" s="264"/>
      <c r="M402" s="264"/>
      <c r="N402" s="264"/>
      <c r="O402" s="264"/>
      <c r="P402" s="264"/>
      <c r="Q402" s="264"/>
      <c r="R402" s="264"/>
      <c r="S402" s="264"/>
      <c r="T402" s="264"/>
      <c r="U402" s="264"/>
      <c r="V402" s="264"/>
      <c r="W402" s="264"/>
      <c r="X402" s="264"/>
      <c r="Y402" s="264"/>
      <c r="Z402" s="264"/>
      <c r="AA402" s="264"/>
      <c r="AB402" s="264"/>
    </row>
    <row r="403" spans="1:35" x14ac:dyDescent="0.25">
      <c r="A403" s="264"/>
      <c r="B403" s="264"/>
      <c r="C403" s="264"/>
      <c r="D403" s="264"/>
      <c r="E403" s="264"/>
      <c r="F403" s="264"/>
      <c r="G403" s="264"/>
      <c r="H403" s="264"/>
      <c r="I403" s="264"/>
      <c r="J403" s="264"/>
      <c r="K403" s="264"/>
      <c r="L403" s="264"/>
      <c r="M403" s="264"/>
      <c r="N403" s="264"/>
      <c r="O403" s="264"/>
      <c r="P403" s="264"/>
      <c r="Q403" s="264"/>
      <c r="R403" s="264"/>
      <c r="S403" s="264"/>
      <c r="T403" s="264"/>
      <c r="U403" s="264"/>
      <c r="V403" s="264"/>
      <c r="W403" s="264"/>
      <c r="X403" s="264"/>
      <c r="Y403" s="264"/>
      <c r="Z403" s="264"/>
      <c r="AA403" s="264"/>
      <c r="AB403" s="264"/>
    </row>
    <row r="404" spans="1:35" x14ac:dyDescent="0.25">
      <c r="A404" s="264"/>
      <c r="B404" s="264"/>
      <c r="C404" s="264"/>
      <c r="D404" s="264"/>
      <c r="E404" s="264"/>
      <c r="F404" s="264"/>
      <c r="G404" s="264"/>
      <c r="H404" s="264"/>
      <c r="I404" s="264"/>
      <c r="J404" s="264"/>
      <c r="K404" s="264"/>
      <c r="L404" s="264"/>
      <c r="M404" s="264"/>
      <c r="N404" s="264"/>
      <c r="O404" s="264"/>
      <c r="P404" s="264"/>
      <c r="Q404" s="264"/>
      <c r="R404" s="264"/>
      <c r="S404" s="264"/>
      <c r="T404" s="264"/>
      <c r="U404" s="264"/>
      <c r="V404" s="264"/>
      <c r="W404" s="264"/>
      <c r="X404" s="264"/>
      <c r="Y404" s="264"/>
      <c r="Z404" s="264"/>
      <c r="AA404" s="264"/>
      <c r="AB404" s="264"/>
    </row>
    <row r="405" spans="1:35" x14ac:dyDescent="0.25">
      <c r="A405" s="264"/>
      <c r="B405" s="264"/>
      <c r="C405" s="264"/>
      <c r="D405" s="264"/>
      <c r="E405" s="264"/>
      <c r="F405" s="264"/>
      <c r="G405" s="264"/>
      <c r="H405" s="264"/>
      <c r="I405" s="264"/>
      <c r="J405" s="264"/>
      <c r="K405" s="264"/>
      <c r="L405" s="264"/>
      <c r="M405" s="264"/>
      <c r="N405" s="264"/>
      <c r="O405" s="264"/>
      <c r="P405" s="264"/>
      <c r="Q405" s="264"/>
      <c r="R405" s="264"/>
      <c r="S405" s="264"/>
      <c r="T405" s="264"/>
      <c r="U405" s="264"/>
      <c r="V405" s="264"/>
      <c r="W405" s="264"/>
      <c r="X405" s="264"/>
      <c r="Y405" s="264"/>
      <c r="Z405" s="264"/>
      <c r="AA405" s="264"/>
      <c r="AB405" s="264"/>
    </row>
    <row r="406" spans="1:35" x14ac:dyDescent="0.25">
      <c r="A406" s="264"/>
      <c r="B406" s="264"/>
      <c r="C406" s="264"/>
      <c r="D406" s="264"/>
      <c r="E406" s="264"/>
      <c r="F406" s="264"/>
      <c r="G406" s="264"/>
      <c r="H406" s="264"/>
      <c r="I406" s="264"/>
      <c r="J406" s="264"/>
      <c r="K406" s="264"/>
      <c r="L406" s="264"/>
      <c r="M406" s="264"/>
      <c r="N406" s="264"/>
      <c r="O406" s="264"/>
      <c r="P406" s="264"/>
      <c r="Q406" s="264"/>
      <c r="R406" s="264"/>
      <c r="S406" s="264"/>
      <c r="T406" s="264"/>
      <c r="U406" s="264"/>
      <c r="V406" s="264"/>
      <c r="W406" s="264"/>
      <c r="X406" s="264"/>
      <c r="Y406" s="264"/>
      <c r="Z406" s="264"/>
      <c r="AA406" s="264"/>
      <c r="AB406" s="264"/>
    </row>
    <row r="407" spans="1:35" x14ac:dyDescent="0.25">
      <c r="A407" s="264"/>
      <c r="B407" s="264"/>
      <c r="C407" s="264"/>
      <c r="D407" s="264"/>
      <c r="E407" s="264"/>
      <c r="F407" s="264"/>
      <c r="G407" s="264"/>
      <c r="H407" s="264"/>
      <c r="I407" s="264"/>
      <c r="J407" s="264"/>
      <c r="K407" s="264"/>
      <c r="L407" s="264"/>
      <c r="M407" s="264"/>
      <c r="N407" s="264"/>
      <c r="O407" s="264"/>
      <c r="P407" s="264"/>
      <c r="Q407" s="264"/>
      <c r="R407" s="264"/>
      <c r="S407" s="264"/>
      <c r="T407" s="264"/>
      <c r="U407" s="264"/>
      <c r="V407" s="264"/>
      <c r="W407" s="264"/>
      <c r="X407" s="264"/>
      <c r="Y407" s="264"/>
      <c r="Z407" s="264"/>
      <c r="AA407" s="264"/>
      <c r="AB407" s="264"/>
    </row>
    <row r="408" spans="1:35" x14ac:dyDescent="0.25">
      <c r="A408" s="264"/>
      <c r="B408" s="264"/>
      <c r="C408" s="264"/>
      <c r="D408" s="264"/>
      <c r="E408" s="264"/>
      <c r="F408" s="264"/>
      <c r="G408" s="264"/>
      <c r="H408" s="264"/>
      <c r="I408" s="264"/>
      <c r="J408" s="264"/>
      <c r="K408" s="264"/>
      <c r="L408" s="264"/>
      <c r="M408" s="264"/>
      <c r="N408" s="264"/>
      <c r="O408" s="264"/>
      <c r="P408" s="264"/>
      <c r="Q408" s="264"/>
      <c r="R408" s="264"/>
      <c r="S408" s="264"/>
      <c r="T408" s="264"/>
      <c r="U408" s="264"/>
      <c r="V408" s="264"/>
      <c r="W408" s="264"/>
      <c r="X408" s="264"/>
      <c r="Y408" s="264"/>
      <c r="Z408" s="264"/>
      <c r="AA408" s="264"/>
      <c r="AB408" s="264"/>
    </row>
    <row r="409" spans="1:35" x14ac:dyDescent="0.25">
      <c r="A409" s="264"/>
      <c r="B409" s="264"/>
      <c r="C409" s="264"/>
      <c r="D409" s="264"/>
      <c r="E409" s="264"/>
      <c r="F409" s="264"/>
      <c r="G409" s="264"/>
      <c r="H409" s="264"/>
      <c r="I409" s="264"/>
      <c r="J409" s="264"/>
      <c r="K409" s="264"/>
      <c r="L409" s="264"/>
      <c r="M409" s="264"/>
      <c r="N409" s="264"/>
      <c r="O409" s="264"/>
      <c r="P409" s="264"/>
      <c r="Q409" s="264"/>
      <c r="R409" s="264"/>
      <c r="S409" s="264"/>
      <c r="T409" s="264"/>
      <c r="U409" s="264"/>
      <c r="V409" s="264"/>
      <c r="W409" s="264"/>
      <c r="X409" s="264"/>
      <c r="Y409" s="264"/>
      <c r="Z409" s="264"/>
      <c r="AA409" s="264"/>
      <c r="AB409" s="264"/>
    </row>
    <row r="410" spans="1:35" x14ac:dyDescent="0.25">
      <c r="A410" s="264"/>
      <c r="B410" s="264"/>
      <c r="C410" s="264"/>
      <c r="D410" s="264"/>
      <c r="E410" s="264"/>
      <c r="F410" s="264"/>
      <c r="G410" s="264"/>
      <c r="H410" s="264"/>
      <c r="I410" s="264"/>
      <c r="J410" s="264"/>
      <c r="K410" s="264"/>
      <c r="L410" s="264"/>
      <c r="M410" s="264"/>
      <c r="N410" s="264"/>
      <c r="O410" s="264"/>
      <c r="P410" s="264"/>
      <c r="Q410" s="264"/>
      <c r="R410" s="264"/>
      <c r="S410" s="264"/>
      <c r="T410" s="264"/>
      <c r="U410" s="264"/>
      <c r="V410" s="264"/>
      <c r="W410" s="264"/>
      <c r="X410" s="264"/>
      <c r="Y410" s="264"/>
      <c r="Z410" s="264"/>
      <c r="AA410" s="264"/>
      <c r="AB410" s="264"/>
    </row>
    <row r="411" spans="1:35" x14ac:dyDescent="0.25">
      <c r="A411" s="264"/>
      <c r="B411" s="264"/>
      <c r="C411" s="264"/>
      <c r="D411" s="264"/>
      <c r="E411" s="264"/>
      <c r="F411" s="264"/>
      <c r="G411" s="264"/>
      <c r="H411" s="264"/>
      <c r="I411" s="264"/>
      <c r="J411" s="264"/>
      <c r="K411" s="264"/>
      <c r="L411" s="264"/>
      <c r="M411" s="264"/>
      <c r="N411" s="264"/>
      <c r="O411" s="264"/>
      <c r="P411" s="264"/>
      <c r="Q411" s="264"/>
      <c r="R411" s="264"/>
      <c r="S411" s="264"/>
      <c r="T411" s="264"/>
      <c r="U411" s="264"/>
      <c r="V411" s="264"/>
      <c r="W411" s="264"/>
      <c r="X411" s="264"/>
      <c r="Y411" s="264"/>
      <c r="Z411" s="264"/>
      <c r="AA411" s="264"/>
      <c r="AB411" s="264"/>
    </row>
    <row r="412" spans="1:35" x14ac:dyDescent="0.25">
      <c r="A412" s="264"/>
      <c r="B412" s="264"/>
      <c r="C412" s="264"/>
      <c r="D412" s="264"/>
      <c r="E412" s="264"/>
      <c r="F412" s="264"/>
      <c r="G412" s="264"/>
      <c r="H412" s="264"/>
      <c r="I412" s="264"/>
      <c r="J412" s="264"/>
      <c r="K412" s="264"/>
      <c r="L412" s="264"/>
      <c r="M412" s="264"/>
      <c r="N412" s="264"/>
      <c r="O412" s="264"/>
      <c r="P412" s="264"/>
      <c r="Q412" s="264"/>
      <c r="R412" s="264"/>
      <c r="S412" s="264"/>
      <c r="T412" s="264"/>
      <c r="U412" s="264"/>
      <c r="V412" s="264"/>
      <c r="W412" s="264"/>
      <c r="X412" s="264"/>
      <c r="Y412" s="264"/>
      <c r="Z412" s="264"/>
      <c r="AA412" s="264"/>
      <c r="AB412" s="264"/>
    </row>
    <row r="413" spans="1:35" x14ac:dyDescent="0.25">
      <c r="A413" s="264"/>
      <c r="B413" s="264"/>
      <c r="C413" s="264"/>
      <c r="D413" s="264"/>
      <c r="E413" s="264"/>
      <c r="F413" s="264"/>
      <c r="G413" s="264"/>
      <c r="H413" s="264"/>
      <c r="I413" s="264"/>
      <c r="J413" s="264"/>
      <c r="K413" s="264"/>
      <c r="L413" s="264"/>
      <c r="M413" s="264"/>
      <c r="N413" s="264"/>
      <c r="O413" s="264"/>
      <c r="P413" s="264"/>
      <c r="Q413" s="264"/>
      <c r="R413" s="264"/>
      <c r="S413" s="264"/>
      <c r="T413" s="264"/>
      <c r="U413" s="264"/>
      <c r="V413" s="264"/>
      <c r="W413" s="264"/>
      <c r="X413" s="264"/>
      <c r="Y413" s="264"/>
      <c r="Z413" s="264"/>
      <c r="AA413" s="264"/>
      <c r="AB413" s="264"/>
    </row>
    <row r="414" spans="1:35" x14ac:dyDescent="0.25">
      <c r="A414" s="264"/>
      <c r="B414" s="264"/>
      <c r="C414" s="264"/>
      <c r="D414" s="264"/>
      <c r="E414" s="264"/>
      <c r="F414" s="264"/>
      <c r="G414" s="264"/>
      <c r="H414" s="264"/>
      <c r="I414" s="264"/>
      <c r="J414" s="264"/>
      <c r="K414" s="264"/>
      <c r="L414" s="264"/>
      <c r="M414" s="264"/>
      <c r="N414" s="264"/>
      <c r="O414" s="264"/>
      <c r="P414" s="264"/>
      <c r="Q414" s="264"/>
      <c r="R414" s="264"/>
      <c r="S414" s="264"/>
      <c r="T414" s="264"/>
      <c r="U414" s="264"/>
      <c r="V414" s="264"/>
      <c r="W414" s="264"/>
      <c r="X414" s="264"/>
      <c r="Y414" s="264"/>
      <c r="Z414" s="264"/>
      <c r="AA414" s="264"/>
      <c r="AB414" s="264"/>
    </row>
    <row r="415" spans="1:35" x14ac:dyDescent="0.25">
      <c r="A415" s="264"/>
      <c r="B415" s="264"/>
      <c r="C415" s="264"/>
      <c r="D415" s="264"/>
      <c r="E415" s="264"/>
      <c r="F415" s="264"/>
      <c r="G415" s="264"/>
      <c r="H415" s="264"/>
      <c r="I415" s="264"/>
      <c r="J415" s="264"/>
      <c r="K415" s="264"/>
      <c r="L415" s="264"/>
      <c r="M415" s="264"/>
      <c r="N415" s="264"/>
      <c r="O415" s="264"/>
      <c r="P415" s="264"/>
      <c r="Q415" s="264"/>
      <c r="R415" s="264"/>
      <c r="S415" s="264"/>
      <c r="T415" s="264"/>
      <c r="U415" s="264"/>
      <c r="V415" s="264"/>
      <c r="W415" s="264"/>
      <c r="X415" s="264"/>
      <c r="Y415" s="264"/>
      <c r="Z415" s="264"/>
      <c r="AA415" s="264"/>
      <c r="AB415" s="264"/>
    </row>
    <row r="416" spans="1:35" x14ac:dyDescent="0.25">
      <c r="A416" s="264"/>
      <c r="B416" s="264"/>
      <c r="C416" s="264"/>
      <c r="D416" s="264"/>
      <c r="E416" s="264"/>
      <c r="F416" s="264"/>
      <c r="G416" s="264"/>
      <c r="H416" s="264"/>
      <c r="I416" s="264"/>
      <c r="J416" s="264"/>
      <c r="K416" s="264"/>
      <c r="L416" s="264"/>
      <c r="M416" s="264"/>
      <c r="N416" s="264"/>
      <c r="O416" s="264"/>
      <c r="P416" s="264"/>
      <c r="Q416" s="264"/>
      <c r="R416" s="264"/>
      <c r="S416" s="264"/>
      <c r="T416" s="264"/>
      <c r="U416" s="264"/>
      <c r="V416" s="264"/>
      <c r="W416" s="264"/>
      <c r="X416" s="264"/>
      <c r="Y416" s="264"/>
      <c r="Z416" s="264"/>
      <c r="AA416" s="264"/>
      <c r="AB416" s="264"/>
    </row>
    <row r="417" spans="1:28" x14ac:dyDescent="0.25">
      <c r="A417" s="264"/>
      <c r="B417" s="264"/>
      <c r="C417" s="264"/>
      <c r="D417" s="264"/>
      <c r="E417" s="264"/>
      <c r="F417" s="264"/>
      <c r="G417" s="264"/>
      <c r="H417" s="264"/>
      <c r="I417" s="264"/>
      <c r="J417" s="264"/>
      <c r="K417" s="264"/>
      <c r="L417" s="264"/>
      <c r="M417" s="264"/>
      <c r="N417" s="264"/>
      <c r="O417" s="264"/>
      <c r="P417" s="264"/>
      <c r="Q417" s="264"/>
      <c r="R417" s="264"/>
      <c r="S417" s="264"/>
      <c r="T417" s="264"/>
      <c r="U417" s="264"/>
      <c r="V417" s="264"/>
      <c r="W417" s="264"/>
      <c r="X417" s="264"/>
      <c r="Y417" s="264"/>
      <c r="Z417" s="264"/>
      <c r="AA417" s="264"/>
      <c r="AB417" s="264"/>
    </row>
    <row r="418" spans="1:28" x14ac:dyDescent="0.25">
      <c r="A418" s="264"/>
      <c r="B418" s="264"/>
      <c r="C418" s="264"/>
      <c r="D418" s="264"/>
      <c r="E418" s="264"/>
      <c r="F418" s="264"/>
      <c r="G418" s="264"/>
      <c r="H418" s="264"/>
      <c r="I418" s="264"/>
      <c r="J418" s="264"/>
      <c r="K418" s="264"/>
      <c r="L418" s="264"/>
      <c r="M418" s="264"/>
      <c r="N418" s="264"/>
      <c r="O418" s="264"/>
      <c r="P418" s="264"/>
      <c r="Q418" s="264"/>
      <c r="R418" s="264"/>
      <c r="S418" s="264"/>
      <c r="T418" s="264"/>
      <c r="U418" s="264"/>
      <c r="V418" s="264"/>
      <c r="W418" s="264"/>
      <c r="X418" s="264"/>
      <c r="Y418" s="264"/>
      <c r="Z418" s="264"/>
      <c r="AA418" s="264"/>
      <c r="AB418" s="264"/>
    </row>
    <row r="419" spans="1:28" x14ac:dyDescent="0.25">
      <c r="A419" s="264"/>
      <c r="B419" s="264"/>
      <c r="C419" s="264"/>
      <c r="D419" s="264"/>
      <c r="E419" s="264"/>
      <c r="F419" s="264"/>
      <c r="G419" s="264"/>
      <c r="H419" s="264"/>
      <c r="I419" s="264"/>
      <c r="J419" s="264"/>
      <c r="K419" s="264"/>
      <c r="L419" s="264"/>
      <c r="M419" s="264"/>
      <c r="N419" s="264"/>
      <c r="O419" s="264"/>
      <c r="P419" s="264"/>
      <c r="Q419" s="264"/>
      <c r="R419" s="264"/>
      <c r="S419" s="264"/>
      <c r="T419" s="264"/>
      <c r="U419" s="264"/>
      <c r="V419" s="264"/>
      <c r="W419" s="264"/>
      <c r="X419" s="264"/>
      <c r="Y419" s="264"/>
      <c r="Z419" s="264"/>
      <c r="AA419" s="264"/>
      <c r="AB419" s="264"/>
    </row>
    <row r="420" spans="1:28" x14ac:dyDescent="0.25">
      <c r="A420" s="264"/>
      <c r="B420" s="264"/>
      <c r="C420" s="264"/>
      <c r="D420" s="264"/>
      <c r="E420" s="264"/>
      <c r="F420" s="264"/>
      <c r="G420" s="264"/>
      <c r="H420" s="264"/>
      <c r="I420" s="264"/>
      <c r="J420" s="264"/>
      <c r="K420" s="264"/>
      <c r="L420" s="264"/>
      <c r="M420" s="264"/>
      <c r="N420" s="264"/>
      <c r="O420" s="264"/>
      <c r="P420" s="264"/>
      <c r="Q420" s="264"/>
      <c r="R420" s="264"/>
      <c r="S420" s="264"/>
      <c r="T420" s="264"/>
      <c r="U420" s="264"/>
      <c r="V420" s="264"/>
      <c r="W420" s="264"/>
      <c r="X420" s="264"/>
      <c r="Y420" s="264"/>
      <c r="Z420" s="264"/>
      <c r="AA420" s="264"/>
      <c r="AB420" s="264"/>
    </row>
    <row r="421" spans="1:28" x14ac:dyDescent="0.25">
      <c r="A421" s="264"/>
      <c r="B421" s="264"/>
      <c r="C421" s="264"/>
      <c r="D421" s="264"/>
      <c r="E421" s="264"/>
      <c r="F421" s="264"/>
      <c r="G421" s="264"/>
      <c r="H421" s="264"/>
      <c r="I421" s="264"/>
      <c r="J421" s="264"/>
      <c r="K421" s="264"/>
      <c r="L421" s="264"/>
      <c r="M421" s="264"/>
      <c r="N421" s="264"/>
      <c r="O421" s="264"/>
      <c r="P421" s="264"/>
      <c r="Q421" s="264"/>
      <c r="R421" s="264"/>
      <c r="S421" s="264"/>
      <c r="T421" s="264"/>
      <c r="U421" s="264"/>
      <c r="V421" s="264"/>
      <c r="W421" s="264"/>
      <c r="X421" s="264"/>
      <c r="Y421" s="264"/>
      <c r="Z421" s="264"/>
      <c r="AA421" s="264"/>
      <c r="AB421" s="264"/>
    </row>
    <row r="422" spans="1:28" x14ac:dyDescent="0.25">
      <c r="A422" s="264"/>
      <c r="B422" s="264"/>
      <c r="C422" s="264"/>
      <c r="D422" s="264"/>
      <c r="E422" s="264"/>
      <c r="F422" s="264"/>
      <c r="G422" s="264"/>
      <c r="H422" s="264"/>
      <c r="I422" s="264"/>
      <c r="J422" s="264"/>
      <c r="K422" s="264"/>
      <c r="L422" s="264"/>
      <c r="M422" s="264"/>
      <c r="N422" s="264"/>
      <c r="O422" s="264"/>
      <c r="P422" s="264"/>
      <c r="Q422" s="264"/>
      <c r="R422" s="264"/>
      <c r="S422" s="264"/>
      <c r="T422" s="264"/>
      <c r="U422" s="264"/>
      <c r="V422" s="264"/>
      <c r="W422" s="264"/>
      <c r="X422" s="264"/>
      <c r="Y422" s="264"/>
      <c r="Z422" s="264"/>
      <c r="AA422" s="264"/>
      <c r="AB422" s="264"/>
    </row>
    <row r="423" spans="1:28" x14ac:dyDescent="0.25">
      <c r="A423" s="264"/>
      <c r="B423" s="264"/>
      <c r="C423" s="264"/>
      <c r="D423" s="264"/>
      <c r="E423" s="264"/>
      <c r="F423" s="264"/>
      <c r="G423" s="264"/>
      <c r="H423" s="264"/>
      <c r="I423" s="264"/>
      <c r="J423" s="264"/>
      <c r="K423" s="264"/>
      <c r="L423" s="264"/>
      <c r="M423" s="264"/>
      <c r="N423" s="264"/>
      <c r="O423" s="264"/>
      <c r="P423" s="264"/>
      <c r="Q423" s="264"/>
      <c r="R423" s="264"/>
      <c r="S423" s="264"/>
      <c r="T423" s="264"/>
      <c r="U423" s="264"/>
      <c r="V423" s="264"/>
      <c r="W423" s="264"/>
      <c r="X423" s="264"/>
      <c r="Y423" s="264"/>
      <c r="Z423" s="264"/>
      <c r="AA423" s="264"/>
      <c r="AB423" s="264"/>
    </row>
    <row r="424" spans="1:28" x14ac:dyDescent="0.25">
      <c r="A424" s="264"/>
      <c r="B424" s="264"/>
      <c r="C424" s="264"/>
      <c r="D424" s="264"/>
      <c r="E424" s="264"/>
      <c r="F424" s="264"/>
      <c r="G424" s="264"/>
      <c r="H424" s="264"/>
      <c r="I424" s="264"/>
      <c r="J424" s="264"/>
      <c r="K424" s="264"/>
      <c r="L424" s="264"/>
      <c r="M424" s="264"/>
      <c r="N424" s="264"/>
      <c r="O424" s="264"/>
      <c r="P424" s="264"/>
      <c r="Q424" s="264"/>
      <c r="R424" s="264"/>
      <c r="S424" s="264"/>
      <c r="T424" s="264"/>
      <c r="U424" s="264"/>
      <c r="V424" s="264"/>
      <c r="W424" s="264"/>
      <c r="X424" s="264"/>
      <c r="Y424" s="264"/>
      <c r="Z424" s="264"/>
      <c r="AA424" s="264"/>
      <c r="AB424" s="264"/>
    </row>
    <row r="425" spans="1:28" x14ac:dyDescent="0.25">
      <c r="A425" s="264"/>
      <c r="B425" s="264"/>
      <c r="C425" s="264"/>
      <c r="D425" s="264"/>
      <c r="E425" s="264"/>
      <c r="F425" s="264"/>
      <c r="G425" s="264"/>
      <c r="H425" s="264"/>
      <c r="I425" s="264"/>
      <c r="J425" s="264"/>
      <c r="K425" s="264"/>
      <c r="L425" s="264"/>
      <c r="M425" s="264"/>
      <c r="N425" s="264"/>
      <c r="O425" s="264"/>
      <c r="P425" s="264"/>
      <c r="Q425" s="264"/>
      <c r="R425" s="264"/>
      <c r="S425" s="264"/>
      <c r="T425" s="264"/>
      <c r="U425" s="264"/>
      <c r="V425" s="264"/>
      <c r="W425" s="264"/>
      <c r="X425" s="264"/>
      <c r="Y425" s="264"/>
      <c r="Z425" s="264"/>
      <c r="AA425" s="264"/>
      <c r="AB425" s="264"/>
    </row>
    <row r="426" spans="1:28" x14ac:dyDescent="0.25">
      <c r="A426" s="264"/>
      <c r="B426" s="264"/>
      <c r="C426" s="264"/>
      <c r="D426" s="264"/>
      <c r="E426" s="264"/>
      <c r="F426" s="264"/>
      <c r="G426" s="264"/>
      <c r="H426" s="264"/>
      <c r="I426" s="264"/>
      <c r="J426" s="264"/>
      <c r="K426" s="264"/>
      <c r="L426" s="264"/>
      <c r="M426" s="264"/>
      <c r="N426" s="264"/>
      <c r="O426" s="264"/>
      <c r="P426" s="264"/>
      <c r="Q426" s="264"/>
      <c r="R426" s="264"/>
      <c r="S426" s="264"/>
      <c r="T426" s="264"/>
      <c r="U426" s="264"/>
      <c r="V426" s="264"/>
      <c r="W426" s="264"/>
      <c r="X426" s="264"/>
      <c r="Y426" s="264"/>
      <c r="Z426" s="264"/>
      <c r="AA426" s="264"/>
      <c r="AB426" s="264"/>
    </row>
    <row r="427" spans="1:28" x14ac:dyDescent="0.25">
      <c r="A427" s="264"/>
      <c r="B427" s="264"/>
      <c r="C427" s="264"/>
      <c r="D427" s="264"/>
      <c r="E427" s="264"/>
      <c r="F427" s="264"/>
      <c r="G427" s="264"/>
      <c r="H427" s="264"/>
      <c r="I427" s="264"/>
      <c r="J427" s="264"/>
      <c r="K427" s="264"/>
      <c r="L427" s="264"/>
      <c r="M427" s="264"/>
      <c r="N427" s="264"/>
      <c r="O427" s="264"/>
      <c r="P427" s="264"/>
      <c r="Q427" s="264"/>
      <c r="R427" s="264"/>
      <c r="S427" s="264"/>
      <c r="T427" s="264"/>
      <c r="U427" s="264"/>
      <c r="V427" s="264"/>
      <c r="W427" s="264"/>
      <c r="X427" s="264"/>
      <c r="Y427" s="264"/>
      <c r="Z427" s="264"/>
      <c r="AA427" s="264"/>
      <c r="AB427" s="264"/>
    </row>
    <row r="428" spans="1:28" x14ac:dyDescent="0.25">
      <c r="A428" s="264"/>
      <c r="B428" s="264"/>
      <c r="C428" s="264"/>
      <c r="D428" s="264"/>
      <c r="E428" s="264"/>
      <c r="F428" s="264"/>
      <c r="G428" s="264"/>
      <c r="H428" s="264"/>
      <c r="I428" s="264"/>
      <c r="J428" s="264"/>
      <c r="K428" s="264"/>
      <c r="L428" s="264"/>
      <c r="M428" s="264"/>
      <c r="N428" s="264"/>
      <c r="O428" s="264"/>
      <c r="P428" s="264"/>
      <c r="Q428" s="264"/>
      <c r="R428" s="264"/>
      <c r="S428" s="264"/>
      <c r="T428" s="264"/>
      <c r="U428" s="264"/>
      <c r="V428" s="264"/>
      <c r="W428" s="264"/>
      <c r="X428" s="264"/>
      <c r="Y428" s="264"/>
      <c r="Z428" s="264"/>
      <c r="AA428" s="264"/>
      <c r="AB428" s="264"/>
    </row>
    <row r="429" spans="1:28" x14ac:dyDescent="0.25">
      <c r="A429" s="264"/>
      <c r="B429" s="264"/>
      <c r="C429" s="264"/>
      <c r="D429" s="264"/>
      <c r="E429" s="264"/>
      <c r="F429" s="264"/>
      <c r="G429" s="264"/>
      <c r="H429" s="264"/>
      <c r="I429" s="264"/>
      <c r="J429" s="264"/>
      <c r="K429" s="264"/>
      <c r="L429" s="264"/>
      <c r="M429" s="264"/>
      <c r="N429" s="264"/>
      <c r="O429" s="264"/>
      <c r="P429" s="264"/>
      <c r="Q429" s="264"/>
      <c r="R429" s="264"/>
      <c r="S429" s="264"/>
      <c r="T429" s="264"/>
      <c r="U429" s="264"/>
      <c r="V429" s="264"/>
      <c r="W429" s="264"/>
      <c r="X429" s="264"/>
      <c r="Y429" s="264"/>
      <c r="Z429" s="264"/>
      <c r="AA429" s="264"/>
      <c r="AB429" s="264"/>
    </row>
    <row r="430" spans="1:28" x14ac:dyDescent="0.25">
      <c r="A430" s="264"/>
      <c r="B430" s="264"/>
      <c r="C430" s="264"/>
      <c r="D430" s="264"/>
      <c r="E430" s="264"/>
      <c r="F430" s="264"/>
      <c r="G430" s="264"/>
      <c r="H430" s="264"/>
      <c r="I430" s="264"/>
      <c r="J430" s="264"/>
      <c r="K430" s="264"/>
      <c r="L430" s="264"/>
      <c r="M430" s="264"/>
      <c r="N430" s="264"/>
      <c r="O430" s="264"/>
      <c r="P430" s="264"/>
      <c r="Q430" s="264"/>
      <c r="R430" s="264"/>
      <c r="S430" s="264"/>
      <c r="T430" s="264"/>
      <c r="U430" s="264"/>
      <c r="V430" s="264"/>
      <c r="W430" s="264"/>
      <c r="X430" s="264"/>
      <c r="Y430" s="264"/>
      <c r="Z430" s="264"/>
      <c r="AA430" s="264"/>
      <c r="AB430" s="264"/>
    </row>
    <row r="431" spans="1:28" x14ac:dyDescent="0.25">
      <c r="A431" s="264"/>
      <c r="B431" s="264"/>
      <c r="C431" s="264"/>
      <c r="D431" s="264"/>
      <c r="E431" s="264"/>
      <c r="F431" s="264"/>
      <c r="G431" s="264"/>
      <c r="H431" s="264"/>
      <c r="I431" s="264"/>
      <c r="J431" s="264"/>
      <c r="K431" s="264"/>
      <c r="L431" s="264"/>
      <c r="M431" s="264"/>
      <c r="N431" s="264"/>
      <c r="O431" s="264"/>
      <c r="P431" s="264"/>
      <c r="Q431" s="264"/>
      <c r="R431" s="264"/>
      <c r="S431" s="264"/>
      <c r="T431" s="264"/>
      <c r="U431" s="264"/>
      <c r="V431" s="264"/>
      <c r="W431" s="264"/>
      <c r="X431" s="264"/>
      <c r="Y431" s="264"/>
      <c r="Z431" s="264"/>
      <c r="AA431" s="264"/>
      <c r="AB431" s="264"/>
    </row>
    <row r="432" spans="1:28" x14ac:dyDescent="0.25">
      <c r="A432" s="264"/>
      <c r="B432" s="264"/>
      <c r="C432" s="264"/>
      <c r="D432" s="264"/>
      <c r="E432" s="264"/>
      <c r="F432" s="264"/>
      <c r="G432" s="264"/>
      <c r="H432" s="264"/>
      <c r="I432" s="264"/>
      <c r="J432" s="264"/>
      <c r="K432" s="264"/>
      <c r="L432" s="264"/>
      <c r="M432" s="264"/>
      <c r="N432" s="264"/>
      <c r="O432" s="264"/>
      <c r="P432" s="264"/>
      <c r="Q432" s="264"/>
      <c r="R432" s="264"/>
      <c r="S432" s="264"/>
      <c r="T432" s="264"/>
      <c r="U432" s="264"/>
      <c r="V432" s="264"/>
      <c r="W432" s="264"/>
      <c r="X432" s="264"/>
      <c r="Y432" s="264"/>
      <c r="Z432" s="264"/>
      <c r="AA432" s="264"/>
      <c r="AB432" s="264"/>
    </row>
    <row r="433" spans="1:28" x14ac:dyDescent="0.25">
      <c r="A433" s="264"/>
      <c r="B433" s="264"/>
      <c r="C433" s="264"/>
      <c r="D433" s="264"/>
      <c r="E433" s="264"/>
      <c r="F433" s="264"/>
      <c r="G433" s="264"/>
      <c r="H433" s="264"/>
      <c r="I433" s="264"/>
      <c r="J433" s="264"/>
      <c r="K433" s="264"/>
      <c r="L433" s="264"/>
      <c r="M433" s="264"/>
      <c r="N433" s="264"/>
      <c r="O433" s="264"/>
      <c r="P433" s="264"/>
      <c r="Q433" s="264"/>
      <c r="R433" s="264"/>
      <c r="S433" s="264"/>
      <c r="T433" s="264"/>
      <c r="U433" s="264"/>
      <c r="V433" s="264"/>
      <c r="W433" s="264"/>
      <c r="X433" s="264"/>
      <c r="Y433" s="264"/>
      <c r="Z433" s="264"/>
      <c r="AA433" s="264"/>
      <c r="AB433" s="264"/>
    </row>
    <row r="434" spans="1:28" x14ac:dyDescent="0.25">
      <c r="A434" s="264"/>
      <c r="B434" s="264"/>
      <c r="C434" s="264"/>
      <c r="D434" s="264"/>
      <c r="E434" s="264"/>
      <c r="F434" s="264"/>
      <c r="G434" s="264"/>
      <c r="H434" s="264"/>
      <c r="I434" s="264"/>
      <c r="J434" s="264"/>
      <c r="K434" s="264"/>
      <c r="L434" s="264"/>
      <c r="M434" s="264"/>
      <c r="N434" s="264"/>
      <c r="O434" s="264"/>
      <c r="P434" s="264"/>
      <c r="Q434" s="264"/>
      <c r="R434" s="264"/>
      <c r="S434" s="264"/>
      <c r="T434" s="264"/>
      <c r="U434" s="264"/>
      <c r="V434" s="264"/>
      <c r="W434" s="264"/>
      <c r="X434" s="264"/>
      <c r="Y434" s="264"/>
      <c r="Z434" s="264"/>
      <c r="AA434" s="264"/>
      <c r="AB434" s="264"/>
    </row>
    <row r="435" spans="1:28" x14ac:dyDescent="0.25">
      <c r="A435" s="264"/>
      <c r="B435" s="264"/>
      <c r="C435" s="264"/>
      <c r="D435" s="264"/>
      <c r="E435" s="264"/>
      <c r="F435" s="264"/>
      <c r="G435" s="264"/>
      <c r="H435" s="264"/>
      <c r="I435" s="264"/>
      <c r="J435" s="264"/>
      <c r="K435" s="264"/>
      <c r="L435" s="264"/>
      <c r="M435" s="264"/>
      <c r="N435" s="264"/>
      <c r="O435" s="264"/>
      <c r="P435" s="264"/>
      <c r="Q435" s="264"/>
      <c r="R435" s="264"/>
      <c r="S435" s="264"/>
      <c r="T435" s="264"/>
      <c r="U435" s="264"/>
      <c r="V435" s="264"/>
      <c r="W435" s="264"/>
      <c r="X435" s="264"/>
      <c r="Y435" s="264"/>
      <c r="Z435" s="264"/>
      <c r="AA435" s="264"/>
      <c r="AB435" s="264"/>
    </row>
  </sheetData>
  <mergeCells count="5">
    <mergeCell ref="A1:H1"/>
    <mergeCell ref="I1:K1"/>
    <mergeCell ref="N1:P1"/>
    <mergeCell ref="Q1:R1"/>
    <mergeCell ref="W1:Y1"/>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29"/>
  <sheetViews>
    <sheetView zoomScale="70" zoomScaleNormal="70" workbookViewId="0">
      <pane ySplit="3" topLeftCell="A4" activePane="bottomLeft" state="frozen"/>
      <selection pane="bottomLeft" activeCell="AB16" sqref="AB16:AD16"/>
    </sheetView>
  </sheetViews>
  <sheetFormatPr defaultColWidth="9" defaultRowHeight="15" x14ac:dyDescent="0.25"/>
  <cols>
    <col min="1" max="1" width="3" style="264" bestFit="1" customWidth="1"/>
    <col min="2" max="2" width="10.42578125" style="264" bestFit="1" customWidth="1"/>
    <col min="3" max="3" width="5.140625" style="40" bestFit="1" customWidth="1"/>
    <col min="4" max="4" width="13" style="264" bestFit="1" customWidth="1"/>
    <col min="5" max="5" width="14.140625" style="264" bestFit="1" customWidth="1"/>
    <col min="6" max="6" width="10.85546875" style="264" bestFit="1" customWidth="1"/>
    <col min="7" max="7" width="14.28515625" style="264" bestFit="1" customWidth="1"/>
    <col min="8" max="8" width="17.28515625" style="38" bestFit="1" customWidth="1"/>
    <col min="9" max="9" width="24.140625" style="38" bestFit="1" customWidth="1"/>
    <col min="10" max="10" width="4.85546875" style="264" bestFit="1" customWidth="1"/>
    <col min="11" max="11" width="14.5703125" style="264" bestFit="1" customWidth="1"/>
    <col min="12" max="12" width="16.42578125" style="264" bestFit="1" customWidth="1"/>
    <col min="13" max="13" width="14.28515625" style="264" bestFit="1" customWidth="1"/>
    <col min="14" max="15" width="4.85546875" style="264" customWidth="1"/>
    <col min="16" max="16" width="5.42578125" style="40" bestFit="1" customWidth="1"/>
    <col min="17" max="17" width="10.5703125" style="264" bestFit="1" customWidth="1"/>
    <col min="18" max="18" width="10.42578125" style="264" bestFit="1" customWidth="1"/>
    <col min="19" max="20" width="5.42578125" style="3" bestFit="1" customWidth="1"/>
    <col min="21" max="21" width="5.7109375" style="264" bestFit="1" customWidth="1"/>
    <col min="22" max="22" width="5" style="264" bestFit="1" customWidth="1"/>
    <col min="23" max="23" width="6.42578125" style="264" bestFit="1" customWidth="1"/>
    <col min="24" max="24" width="5.140625" style="3" bestFit="1" customWidth="1"/>
    <col min="25" max="25" width="4.140625" style="264" bestFit="1" customWidth="1"/>
    <col min="26" max="26" width="5.7109375" style="264" bestFit="1" customWidth="1"/>
    <col min="27" max="27" width="5" style="264" bestFit="1" customWidth="1"/>
    <col min="28" max="28" width="4.42578125" style="3" bestFit="1" customWidth="1"/>
    <col min="29" max="29" width="4.140625" style="264" bestFit="1" customWidth="1"/>
    <col min="30" max="30" width="5.7109375" style="264" bestFit="1" customWidth="1"/>
    <col min="31" max="31" width="5" style="264" bestFit="1" customWidth="1"/>
    <col min="32" max="32" width="4.42578125" style="3" bestFit="1" customWidth="1"/>
    <col min="33" max="33" width="4.140625" style="264" bestFit="1" customWidth="1"/>
    <col min="34" max="34" width="7.28515625" style="264" bestFit="1" customWidth="1"/>
    <col min="35" max="35" width="5" style="264" bestFit="1" customWidth="1"/>
    <col min="36" max="36" width="4.42578125" style="264" bestFit="1" customWidth="1"/>
    <col min="37" max="37" width="4.140625" style="264" bestFit="1" customWidth="1"/>
    <col min="38" max="38" width="6" style="264" bestFit="1" customWidth="1"/>
    <col min="39" max="39" width="5" style="264" bestFit="1" customWidth="1"/>
    <col min="40" max="40" width="2.42578125" style="264" bestFit="1" customWidth="1"/>
    <col min="41" max="41" width="4.140625" style="264" bestFit="1" customWidth="1"/>
    <col min="42" max="42" width="5.140625" style="264" bestFit="1" customWidth="1"/>
    <col min="43" max="43" width="5" style="264" bestFit="1" customWidth="1"/>
    <col min="44" max="16384" width="9" style="264"/>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264" t="s">
        <v>16</v>
      </c>
      <c r="B3" s="264" t="s">
        <v>140</v>
      </c>
      <c r="C3" s="40" t="s">
        <v>15</v>
      </c>
      <c r="D3" s="264" t="s">
        <v>145</v>
      </c>
      <c r="E3" s="264" t="s">
        <v>147</v>
      </c>
      <c r="F3" s="264" t="s">
        <v>141</v>
      </c>
      <c r="G3" s="264" t="s">
        <v>142</v>
      </c>
      <c r="H3" s="38" t="s">
        <v>143</v>
      </c>
      <c r="I3" s="38" t="s">
        <v>498</v>
      </c>
      <c r="J3" s="264" t="s">
        <v>43</v>
      </c>
      <c r="K3" s="264" t="s">
        <v>138</v>
      </c>
      <c r="L3" s="264" t="s">
        <v>139</v>
      </c>
      <c r="M3" s="264" t="s">
        <v>144</v>
      </c>
      <c r="O3" s="264" t="s">
        <v>16</v>
      </c>
      <c r="P3" s="40" t="s">
        <v>15</v>
      </c>
      <c r="Q3" s="264" t="s">
        <v>17</v>
      </c>
      <c r="R3" s="264" t="s">
        <v>18</v>
      </c>
      <c r="S3" s="3" t="s">
        <v>44</v>
      </c>
      <c r="T3" s="3" t="s">
        <v>45</v>
      </c>
      <c r="U3" s="38" t="s">
        <v>46</v>
      </c>
      <c r="V3" s="39" t="s">
        <v>43</v>
      </c>
      <c r="W3" s="39" t="s">
        <v>44</v>
      </c>
      <c r="X3" s="3" t="s">
        <v>44</v>
      </c>
      <c r="Y3" s="264" t="s">
        <v>45</v>
      </c>
      <c r="Z3" s="264" t="s">
        <v>46</v>
      </c>
      <c r="AA3" s="264" t="s">
        <v>43</v>
      </c>
      <c r="AB3" s="3" t="s">
        <v>44</v>
      </c>
      <c r="AC3" s="264" t="s">
        <v>45</v>
      </c>
      <c r="AD3" s="264" t="s">
        <v>46</v>
      </c>
      <c r="AE3" s="264" t="s">
        <v>43</v>
      </c>
      <c r="AF3" s="3" t="s">
        <v>44</v>
      </c>
      <c r="AG3" s="264" t="s">
        <v>45</v>
      </c>
      <c r="AH3" s="264" t="s">
        <v>46</v>
      </c>
      <c r="AI3" s="264" t="s">
        <v>43</v>
      </c>
      <c r="AJ3" s="39" t="s">
        <v>44</v>
      </c>
      <c r="AK3" s="264" t="s">
        <v>45</v>
      </c>
      <c r="AL3" s="264" t="s">
        <v>46</v>
      </c>
      <c r="AM3" s="264" t="s">
        <v>43</v>
      </c>
      <c r="AN3" s="39" t="s">
        <v>44</v>
      </c>
      <c r="AO3" s="264" t="s">
        <v>45</v>
      </c>
      <c r="AP3" s="264" t="s">
        <v>46</v>
      </c>
      <c r="AQ3" s="264" t="s">
        <v>43</v>
      </c>
    </row>
    <row r="4" spans="1:44" x14ac:dyDescent="0.25">
      <c r="A4" s="264">
        <v>1</v>
      </c>
      <c r="B4" s="264">
        <v>30</v>
      </c>
      <c r="C4" s="40">
        <v>42629</v>
      </c>
      <c r="D4" s="41">
        <v>42629.585694444446</v>
      </c>
      <c r="E4" s="41"/>
      <c r="F4" s="3"/>
      <c r="G4" s="264">
        <v>20</v>
      </c>
      <c r="I4" s="263"/>
      <c r="J4" s="39">
        <v>6</v>
      </c>
      <c r="K4" s="264">
        <v>3</v>
      </c>
      <c r="M4" s="264" t="s">
        <v>149</v>
      </c>
      <c r="O4" s="264">
        <v>1</v>
      </c>
      <c r="P4" s="40">
        <v>42629</v>
      </c>
      <c r="Q4" s="264">
        <v>1</v>
      </c>
      <c r="U4" s="38"/>
      <c r="V4" s="39"/>
      <c r="W4" s="39">
        <v>20</v>
      </c>
      <c r="Y4" s="3"/>
      <c r="Z4" s="38"/>
      <c r="AA4" s="39"/>
      <c r="AD4" s="38"/>
      <c r="AE4" s="39"/>
      <c r="AH4" s="38"/>
      <c r="AI4" s="39"/>
      <c r="AL4" s="38"/>
      <c r="AM4" s="39"/>
      <c r="AP4" s="38"/>
      <c r="AQ4" s="39"/>
      <c r="AR4" s="38">
        <f>MAX(Z4,AD4,AH4,AL4,AP4)</f>
        <v>0</v>
      </c>
    </row>
    <row r="5" spans="1:44" x14ac:dyDescent="0.25">
      <c r="A5" s="264">
        <v>2</v>
      </c>
      <c r="B5" s="264">
        <v>30</v>
      </c>
      <c r="C5" s="40">
        <v>42636</v>
      </c>
      <c r="D5" s="41">
        <v>42636.430393518516</v>
      </c>
      <c r="E5" s="41"/>
      <c r="F5" s="3"/>
      <c r="G5" s="264">
        <v>20</v>
      </c>
      <c r="I5" s="263"/>
      <c r="J5" s="39">
        <v>6</v>
      </c>
      <c r="K5" s="264">
        <v>4</v>
      </c>
      <c r="M5" s="264" t="s">
        <v>149</v>
      </c>
      <c r="P5" s="40">
        <v>42630</v>
      </c>
      <c r="AG5" s="3"/>
      <c r="AH5" s="38"/>
      <c r="AI5" s="39"/>
      <c r="AL5" s="38"/>
      <c r="AM5" s="39"/>
      <c r="AP5" s="38"/>
      <c r="AQ5" s="39"/>
      <c r="AR5" s="38">
        <f t="shared" ref="AR5:AR16" si="0">MAX(Z5,AD5,AH5,AL5,AP5)</f>
        <v>0</v>
      </c>
    </row>
    <row r="6" spans="1:44" x14ac:dyDescent="0.25">
      <c r="A6" s="264">
        <v>3</v>
      </c>
      <c r="B6" s="264">
        <v>30</v>
      </c>
      <c r="C6" s="40">
        <v>42637</v>
      </c>
      <c r="D6" s="41">
        <v>42637.695219907408</v>
      </c>
      <c r="E6" s="41" t="s">
        <v>148</v>
      </c>
      <c r="F6" s="3">
        <v>504.6849403258413</v>
      </c>
      <c r="G6" s="264">
        <v>274.22000000000003</v>
      </c>
      <c r="H6" s="38">
        <f t="shared" ref="H6:H12" si="1">G6/F6*0.0113636*60</f>
        <v>0.37046396391239161</v>
      </c>
      <c r="I6" s="274">
        <v>0.40198430418180586</v>
      </c>
      <c r="J6" s="39">
        <f t="shared" ref="J6:J12" si="2">(H6-0.142)/0.1278*0.1+7</f>
        <v>7.1787667949236242</v>
      </c>
      <c r="K6" s="264">
        <v>10</v>
      </c>
      <c r="M6" s="264" t="s">
        <v>149</v>
      </c>
      <c r="P6" s="40">
        <v>42631</v>
      </c>
      <c r="AG6" s="3"/>
      <c r="AH6" s="38"/>
      <c r="AI6" s="39"/>
      <c r="AJ6" s="3"/>
      <c r="AK6" s="3"/>
      <c r="AL6" s="38"/>
      <c r="AM6" s="39"/>
      <c r="AP6" s="38"/>
      <c r="AQ6" s="39"/>
      <c r="AR6" s="38">
        <f t="shared" si="0"/>
        <v>0</v>
      </c>
    </row>
    <row r="7" spans="1:44" x14ac:dyDescent="0.25">
      <c r="A7" s="264">
        <v>4</v>
      </c>
      <c r="B7" s="264">
        <v>30</v>
      </c>
      <c r="C7" s="40">
        <v>42638</v>
      </c>
      <c r="D7" s="41">
        <v>42638.66646990741</v>
      </c>
      <c r="E7" s="41" t="s">
        <v>148</v>
      </c>
      <c r="F7" s="3">
        <v>542.98620455461071</v>
      </c>
      <c r="G7" s="264">
        <v>458.38</v>
      </c>
      <c r="H7" s="38">
        <f t="shared" si="1"/>
        <v>0.57557782400080715</v>
      </c>
      <c r="I7" s="274">
        <v>0.69475793715139722</v>
      </c>
      <c r="J7" s="39">
        <f t="shared" si="2"/>
        <v>7.3392627730835738</v>
      </c>
      <c r="K7" s="264">
        <v>16</v>
      </c>
      <c r="M7" s="264" t="s">
        <v>149</v>
      </c>
      <c r="P7" s="40">
        <v>42632</v>
      </c>
      <c r="AF7" s="264"/>
      <c r="AG7" s="3"/>
      <c r="AH7" s="38"/>
      <c r="AI7" s="39"/>
      <c r="AL7" s="38"/>
      <c r="AM7" s="39"/>
      <c r="AP7" s="38"/>
      <c r="AQ7" s="39"/>
      <c r="AR7" s="38">
        <f t="shared" si="0"/>
        <v>0</v>
      </c>
    </row>
    <row r="8" spans="1:44" x14ac:dyDescent="0.25">
      <c r="A8" s="264">
        <v>5</v>
      </c>
      <c r="B8" s="264">
        <v>30</v>
      </c>
      <c r="C8" s="40">
        <v>42639</v>
      </c>
      <c r="D8" s="41">
        <v>42639.434872685182</v>
      </c>
      <c r="E8" s="41" t="s">
        <v>148</v>
      </c>
      <c r="F8" s="3">
        <v>514.62491952656103</v>
      </c>
      <c r="G8" s="264">
        <v>500.71999999999997</v>
      </c>
      <c r="H8" s="38">
        <f t="shared" si="1"/>
        <v>0.66339365733411504</v>
      </c>
      <c r="I8" s="274">
        <v>0.77515588387218937</v>
      </c>
      <c r="J8" s="39">
        <f t="shared" si="2"/>
        <v>7.4079762576949255</v>
      </c>
      <c r="K8" s="264">
        <v>16</v>
      </c>
      <c r="M8" s="264" t="s">
        <v>149</v>
      </c>
      <c r="P8" s="40">
        <v>42633</v>
      </c>
      <c r="AH8" s="38"/>
      <c r="AI8" s="39"/>
      <c r="AL8" s="38"/>
      <c r="AM8" s="39"/>
      <c r="AP8" s="38"/>
      <c r="AQ8" s="39"/>
      <c r="AR8" s="38">
        <f t="shared" si="0"/>
        <v>0</v>
      </c>
    </row>
    <row r="9" spans="1:44" x14ac:dyDescent="0.25">
      <c r="A9" s="264">
        <v>6</v>
      </c>
      <c r="B9" s="264">
        <v>30</v>
      </c>
      <c r="C9" s="40">
        <v>42639</v>
      </c>
      <c r="D9" s="41">
        <v>42639.679363425923</v>
      </c>
      <c r="E9" s="41" t="s">
        <v>148</v>
      </c>
      <c r="F9" s="3">
        <v>485.46235258327926</v>
      </c>
      <c r="G9" s="264">
        <v>458.38</v>
      </c>
      <c r="H9" s="38">
        <f t="shared" si="1"/>
        <v>0.64377972136652251</v>
      </c>
      <c r="I9" s="274">
        <v>0.71000266850647575</v>
      </c>
      <c r="J9" s="39">
        <f t="shared" si="2"/>
        <v>7.3926288899581554</v>
      </c>
      <c r="K9" s="264">
        <v>16</v>
      </c>
      <c r="M9" s="264" t="s">
        <v>149</v>
      </c>
      <c r="P9" s="40">
        <v>42634</v>
      </c>
      <c r="AR9" s="38">
        <f>MAX(Z9,AD9,AH9,AL9,AP9)</f>
        <v>0</v>
      </c>
    </row>
    <row r="10" spans="1:44" x14ac:dyDescent="0.25">
      <c r="A10" s="264">
        <v>7</v>
      </c>
      <c r="B10" s="264">
        <v>30</v>
      </c>
      <c r="C10" s="40">
        <v>42640</v>
      </c>
      <c r="D10" s="41">
        <v>42640.615057870367</v>
      </c>
      <c r="E10" s="41" t="s">
        <v>148</v>
      </c>
      <c r="F10" s="3">
        <v>451.92059547491073</v>
      </c>
      <c r="G10" s="264">
        <v>486.96</v>
      </c>
      <c r="H10" s="38">
        <f t="shared" si="1"/>
        <v>0.73468021303851505</v>
      </c>
      <c r="I10" s="274">
        <v>0.85744977279504409</v>
      </c>
      <c r="J10" s="39">
        <f t="shared" si="2"/>
        <v>7.4637560352414045</v>
      </c>
      <c r="K10" s="264">
        <v>17</v>
      </c>
      <c r="M10" s="264" t="s">
        <v>149</v>
      </c>
      <c r="P10" s="40">
        <v>42635</v>
      </c>
      <c r="AR10" s="38">
        <f t="shared" si="0"/>
        <v>0</v>
      </c>
    </row>
    <row r="11" spans="1:44" x14ac:dyDescent="0.25">
      <c r="A11" s="264">
        <v>8</v>
      </c>
      <c r="B11" s="264">
        <v>30</v>
      </c>
      <c r="C11" s="40">
        <v>42641</v>
      </c>
      <c r="D11" s="41">
        <v>42641.546631944446</v>
      </c>
      <c r="E11" s="41" t="s">
        <v>148</v>
      </c>
      <c r="F11" s="3">
        <v>490.15601587536867</v>
      </c>
      <c r="G11" s="264">
        <v>458.38</v>
      </c>
      <c r="H11" s="38">
        <f t="shared" si="1"/>
        <v>0.63761497963429425</v>
      </c>
      <c r="I11" s="274">
        <v>0.78617766008396062</v>
      </c>
      <c r="J11" s="39">
        <f t="shared" si="2"/>
        <v>7.3878051483836416</v>
      </c>
      <c r="K11" s="264">
        <v>16</v>
      </c>
      <c r="M11" s="264" t="s">
        <v>149</v>
      </c>
      <c r="O11" s="264">
        <v>2</v>
      </c>
      <c r="P11" s="40">
        <v>42636</v>
      </c>
      <c r="Q11" s="264">
        <v>1</v>
      </c>
      <c r="U11" s="38"/>
      <c r="V11" s="39"/>
      <c r="W11" s="39">
        <v>20</v>
      </c>
      <c r="Y11" s="3"/>
      <c r="Z11" s="38"/>
      <c r="AA11" s="39"/>
      <c r="AC11" s="3"/>
      <c r="AD11" s="38"/>
      <c r="AE11" s="39"/>
      <c r="AR11" s="38">
        <f t="shared" si="0"/>
        <v>0</v>
      </c>
    </row>
    <row r="12" spans="1:44" x14ac:dyDescent="0.25">
      <c r="A12" s="264">
        <v>9</v>
      </c>
      <c r="B12" s="264">
        <v>30</v>
      </c>
      <c r="C12" s="40">
        <v>42641</v>
      </c>
      <c r="D12" s="261">
        <v>42641.700937499998</v>
      </c>
      <c r="E12" s="261" t="s">
        <v>148</v>
      </c>
      <c r="F12" s="3">
        <v>426.72036278485308</v>
      </c>
      <c r="G12" s="264">
        <v>458.38</v>
      </c>
      <c r="H12" s="38">
        <f t="shared" si="1"/>
        <v>0.73240193188899683</v>
      </c>
      <c r="I12" s="274">
        <v>0.94140478306195652</v>
      </c>
      <c r="J12" s="39">
        <f t="shared" si="2"/>
        <v>7.4619733426361474</v>
      </c>
      <c r="K12" s="52">
        <v>16</v>
      </c>
      <c r="L12" s="52"/>
      <c r="M12" s="264" t="s">
        <v>149</v>
      </c>
      <c r="O12" s="264">
        <v>3</v>
      </c>
      <c r="P12" s="40">
        <v>42637</v>
      </c>
      <c r="Q12" s="264">
        <v>1</v>
      </c>
      <c r="R12" s="264">
        <v>1</v>
      </c>
      <c r="S12" s="3">
        <f>SUM(W12,X12,AB12,AF6,AJ6,AN6)</f>
        <v>274.22000000000003</v>
      </c>
      <c r="T12" s="3">
        <f>SUM(Y12,AC12,AG6,AK6,AO6)</f>
        <v>504.6849403258413</v>
      </c>
      <c r="U12" s="38">
        <f t="shared" ref="U12:U14" si="3">S12/T12*0.0113636*60</f>
        <v>0.37046396391239161</v>
      </c>
      <c r="V12" s="39">
        <f t="shared" ref="V12:V15" si="4">(U12-0.142)/0.1278*0.1+7</f>
        <v>7.1787667949236242</v>
      </c>
      <c r="W12" s="39"/>
      <c r="X12" s="264">
        <v>274.22000000000003</v>
      </c>
      <c r="Y12" s="3">
        <v>504.6849403258413</v>
      </c>
      <c r="Z12" s="38">
        <f t="shared" ref="Z12:Z14" si="5">X12/Y12*0.0113636*60</f>
        <v>0.37046396391239161</v>
      </c>
      <c r="AA12" s="39">
        <f t="shared" ref="AA12:AA13" si="6">(Z12-0.142)/0.1278*0.1+7</f>
        <v>7.1787667949236242</v>
      </c>
      <c r="AC12" s="3"/>
      <c r="AD12" s="38"/>
      <c r="AE12" s="39"/>
      <c r="AR12" s="38">
        <f>MAX(Z12,AD12,AH12,AL12,AP12)</f>
        <v>0.37046396391239161</v>
      </c>
    </row>
    <row r="13" spans="1:44" x14ac:dyDescent="0.25">
      <c r="D13" s="261"/>
      <c r="E13" s="261"/>
      <c r="F13" s="3"/>
      <c r="I13" s="263"/>
      <c r="J13" s="39"/>
      <c r="K13" s="52"/>
      <c r="O13" s="264">
        <v>4</v>
      </c>
      <c r="P13" s="40">
        <v>42638</v>
      </c>
      <c r="Q13" s="264">
        <v>1</v>
      </c>
      <c r="R13" s="264">
        <v>1</v>
      </c>
      <c r="S13" s="3">
        <f>SUM(W13,X13,AB13,AF7,AJ7,AN7)</f>
        <v>458.38</v>
      </c>
      <c r="T13" s="3">
        <f>SUM(Y13,AC13,AG7,AK7,AO7)</f>
        <v>542.98620455461071</v>
      </c>
      <c r="U13" s="38">
        <f t="shared" si="3"/>
        <v>0.57557782400080715</v>
      </c>
      <c r="V13" s="39">
        <f t="shared" si="4"/>
        <v>7.3392627730835738</v>
      </c>
      <c r="W13" s="39"/>
      <c r="X13" s="264">
        <v>458.38</v>
      </c>
      <c r="Y13" s="3">
        <v>542.98620455461071</v>
      </c>
      <c r="Z13" s="38">
        <f t="shared" si="5"/>
        <v>0.57557782400080715</v>
      </c>
      <c r="AA13" s="39">
        <f t="shared" si="6"/>
        <v>7.3392627730835738</v>
      </c>
      <c r="AB13" s="264"/>
      <c r="AC13" s="3"/>
      <c r="AD13" s="38"/>
      <c r="AE13" s="39"/>
      <c r="AR13" s="38">
        <f t="shared" si="0"/>
        <v>0.57557782400080715</v>
      </c>
    </row>
    <row r="14" spans="1:44" x14ac:dyDescent="0.25">
      <c r="D14" s="261"/>
      <c r="E14" s="261"/>
      <c r="F14" s="52"/>
      <c r="G14" s="52"/>
      <c r="I14" s="263"/>
      <c r="J14" s="39"/>
      <c r="K14" s="52"/>
      <c r="O14" s="264">
        <v>5</v>
      </c>
      <c r="P14" s="40">
        <v>42639</v>
      </c>
      <c r="Q14" s="264">
        <v>2</v>
      </c>
      <c r="R14" s="264">
        <v>2</v>
      </c>
      <c r="S14" s="3">
        <f>SUM(W14,X14,AB14,AF8,AJ8,AN8)</f>
        <v>959.09999999999991</v>
      </c>
      <c r="T14" s="3">
        <f>SUM(Y14,AC14,AG8,AK8,AO8)</f>
        <v>1000.0872721098403</v>
      </c>
      <c r="U14" s="38">
        <f t="shared" si="3"/>
        <v>0.65387266075332906</v>
      </c>
      <c r="V14" s="39">
        <f t="shared" si="4"/>
        <v>7.4005263386176283</v>
      </c>
      <c r="W14" s="39"/>
      <c r="X14" s="264">
        <v>500.71999999999997</v>
      </c>
      <c r="Y14" s="3">
        <v>514.62491952656103</v>
      </c>
      <c r="Z14" s="38">
        <f t="shared" si="5"/>
        <v>0.66339365733411504</v>
      </c>
      <c r="AA14" s="39">
        <f>(Z14-0.142)/0.1278*0.1+7</f>
        <v>7.4079762576949255</v>
      </c>
      <c r="AB14" s="264">
        <v>458.38</v>
      </c>
      <c r="AC14" s="3">
        <v>485.46235258327926</v>
      </c>
      <c r="AD14" s="38">
        <f t="shared" ref="AD14" si="7">AB14/AC14*0.0113636*60</f>
        <v>0.64377972136652251</v>
      </c>
      <c r="AE14" s="39">
        <f t="shared" ref="AE14" si="8">(AD14-0.142)/0.142*0.1+7</f>
        <v>7.3533660009623398</v>
      </c>
      <c r="AR14" s="38">
        <f t="shared" si="0"/>
        <v>0.66339365733411504</v>
      </c>
    </row>
    <row r="15" spans="1:44" x14ac:dyDescent="0.25">
      <c r="D15" s="261"/>
      <c r="E15" s="261"/>
      <c r="F15" s="3"/>
      <c r="I15" s="263"/>
      <c r="J15" s="39"/>
      <c r="K15" s="52"/>
      <c r="L15" s="52"/>
      <c r="O15" s="264">
        <v>6</v>
      </c>
      <c r="P15" s="40">
        <v>42640</v>
      </c>
      <c r="Q15" s="264">
        <v>1</v>
      </c>
      <c r="R15" s="264">
        <v>1</v>
      </c>
      <c r="S15" s="3">
        <f>SUM(W15,X15,AB15,AF9,AJ9,AN9)</f>
        <v>486.96</v>
      </c>
      <c r="T15" s="3">
        <f>SUM(Y15,AC15,AG9,AK9,AO9)</f>
        <v>451.92059547491073</v>
      </c>
      <c r="U15" s="38">
        <f t="shared" ref="U15:U16" si="9">S15/T15*0.0113636*60</f>
        <v>0.73468021303851505</v>
      </c>
      <c r="V15" s="39">
        <f t="shared" si="4"/>
        <v>7.4637560352414045</v>
      </c>
      <c r="W15" s="39"/>
      <c r="X15" s="264">
        <v>486.96</v>
      </c>
      <c r="Y15" s="3">
        <v>451.92059547491073</v>
      </c>
      <c r="Z15" s="38">
        <f t="shared" ref="Z15:Z16" si="10">X15/Y15*0.0113636*60</f>
        <v>0.73468021303851505</v>
      </c>
      <c r="AA15" s="39">
        <f t="shared" ref="AA15:AA16" si="11">(Z15-0.142)/0.1278*0.1+7</f>
        <v>7.4637560352414045</v>
      </c>
      <c r="AB15" s="264"/>
      <c r="AC15" s="3"/>
      <c r="AD15" s="38"/>
      <c r="AE15" s="39"/>
      <c r="AR15" s="38">
        <f t="shared" si="0"/>
        <v>0.73468021303851505</v>
      </c>
    </row>
    <row r="16" spans="1:44" x14ac:dyDescent="0.25">
      <c r="D16" s="261"/>
      <c r="E16" s="261"/>
      <c r="F16" s="3"/>
      <c r="I16" s="263"/>
      <c r="J16" s="39"/>
      <c r="K16" s="52"/>
      <c r="L16" s="52"/>
      <c r="O16" s="264">
        <v>7</v>
      </c>
      <c r="P16" s="40">
        <v>42641</v>
      </c>
      <c r="Q16" s="264">
        <v>2</v>
      </c>
      <c r="R16" s="264">
        <v>2</v>
      </c>
      <c r="S16" s="3">
        <f>SUM(W16,X16,AB16,AF10,AJ10,AN10)</f>
        <v>916.76</v>
      </c>
      <c r="T16" s="3">
        <f>SUM(Y16,AC16,AG10,AK10,AO10)</f>
        <v>916.87637866022169</v>
      </c>
      <c r="U16" s="38">
        <f t="shared" si="9"/>
        <v>0.68172945743609004</v>
      </c>
      <c r="V16" s="39">
        <f t="shared" ref="V16" si="12">(U16-0.142)/0.1278*0.1+7</f>
        <v>7.422323519120571</v>
      </c>
      <c r="W16" s="39"/>
      <c r="X16" s="264">
        <v>458.38</v>
      </c>
      <c r="Y16" s="3">
        <v>490.15601587536867</v>
      </c>
      <c r="Z16" s="38">
        <f t="shared" si="10"/>
        <v>0.63761497963429425</v>
      </c>
      <c r="AA16" s="39">
        <f t="shared" si="11"/>
        <v>7.3878051483836416</v>
      </c>
      <c r="AB16" s="264">
        <v>458.38</v>
      </c>
      <c r="AC16" s="3">
        <v>426.72036278485308</v>
      </c>
      <c r="AD16" s="38">
        <f t="shared" ref="AD16" si="13">AB16/AC16*0.0113636*60</f>
        <v>0.73240193188899683</v>
      </c>
      <c r="AE16" s="39">
        <f t="shared" ref="AE16" si="14">(AD16-0.142)/0.142*0.1+7</f>
        <v>7.415776008372533</v>
      </c>
      <c r="AR16" s="38">
        <f t="shared" si="0"/>
        <v>0.73240193188899683</v>
      </c>
    </row>
    <row r="17" spans="21:23" x14ac:dyDescent="0.25">
      <c r="U17" s="38"/>
      <c r="V17" s="39"/>
      <c r="W17" s="39"/>
    </row>
    <row r="18" spans="21:23" x14ac:dyDescent="0.25">
      <c r="U18" s="38"/>
      <c r="V18" s="39"/>
      <c r="W18" s="39"/>
    </row>
    <row r="19" spans="21:23" x14ac:dyDescent="0.25">
      <c r="U19" s="38"/>
      <c r="V19" s="39"/>
      <c r="W19" s="39"/>
    </row>
    <row r="20" spans="21:23" x14ac:dyDescent="0.25">
      <c r="U20" s="38"/>
      <c r="V20" s="39"/>
      <c r="W20" s="39"/>
    </row>
    <row r="21" spans="21:23" x14ac:dyDescent="0.25">
      <c r="U21" s="38"/>
      <c r="V21" s="39"/>
      <c r="W21" s="39"/>
    </row>
    <row r="22" spans="21:23" x14ac:dyDescent="0.25">
      <c r="U22" s="38"/>
      <c r="V22" s="39"/>
      <c r="W22" s="39"/>
    </row>
    <row r="23" spans="21:23" x14ac:dyDescent="0.25">
      <c r="U23" s="38"/>
      <c r="V23" s="39"/>
      <c r="W23" s="39"/>
    </row>
    <row r="24" spans="21:23" x14ac:dyDescent="0.25">
      <c r="U24" s="38"/>
      <c r="V24" s="39"/>
      <c r="W24" s="39"/>
    </row>
    <row r="25" spans="21:23" x14ac:dyDescent="0.25">
      <c r="U25" s="38"/>
      <c r="V25" s="39"/>
      <c r="W25" s="39"/>
    </row>
    <row r="26" spans="21:23" x14ac:dyDescent="0.25">
      <c r="U26" s="38"/>
      <c r="V26" s="39"/>
      <c r="W26" s="39"/>
    </row>
    <row r="27" spans="21:23" x14ac:dyDescent="0.25">
      <c r="U27" s="38"/>
      <c r="V27" s="39"/>
      <c r="W27" s="39"/>
    </row>
    <row r="28" spans="21:23" x14ac:dyDescent="0.25">
      <c r="U28" s="38"/>
      <c r="V28" s="39"/>
      <c r="W28" s="39"/>
    </row>
    <row r="29" spans="21:23" x14ac:dyDescent="0.25">
      <c r="U29" s="38"/>
      <c r="V29" s="39"/>
      <c r="W29" s="39"/>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36"/>
  <sheetViews>
    <sheetView zoomScale="85" zoomScaleNormal="85" workbookViewId="0">
      <pane ySplit="2" topLeftCell="A3" activePane="bottomLeft" state="frozen"/>
      <selection pane="bottomLeft" activeCell="G4" sqref="G4"/>
    </sheetView>
  </sheetViews>
  <sheetFormatPr defaultColWidth="9" defaultRowHeight="15" x14ac:dyDescent="0.25"/>
  <cols>
    <col min="1" max="1" width="11" style="264" bestFit="1" customWidth="1"/>
    <col min="2" max="5" width="9" style="264"/>
    <col min="6" max="6" width="19.5703125" style="264" bestFit="1" customWidth="1"/>
    <col min="7" max="7" width="28.5703125" style="264" bestFit="1" customWidth="1"/>
    <col min="8" max="16384" width="9" style="264"/>
  </cols>
  <sheetData>
    <row r="1" spans="1:43" x14ac:dyDescent="0.25">
      <c r="B1" s="583" t="s">
        <v>486</v>
      </c>
      <c r="C1" s="583"/>
      <c r="D1" s="583"/>
      <c r="E1" s="583"/>
      <c r="F1" s="583" t="s">
        <v>485</v>
      </c>
      <c r="G1" s="583"/>
    </row>
    <row r="2" spans="1:43" x14ac:dyDescent="0.25">
      <c r="A2" s="264" t="s">
        <v>487</v>
      </c>
      <c r="B2" s="264" t="s">
        <v>472</v>
      </c>
      <c r="C2" s="264" t="s">
        <v>483</v>
      </c>
      <c r="D2" s="264" t="s">
        <v>470</v>
      </c>
      <c r="E2" s="264" t="s">
        <v>484</v>
      </c>
      <c r="F2" s="264" t="s">
        <v>470</v>
      </c>
      <c r="G2" s="264" t="s">
        <v>484</v>
      </c>
    </row>
    <row r="3" spans="1:43" x14ac:dyDescent="0.25">
      <c r="A3" s="264">
        <v>1</v>
      </c>
      <c r="B3" s="264">
        <v>10</v>
      </c>
      <c r="C3" s="264">
        <v>10</v>
      </c>
      <c r="E3" s="264">
        <v>3</v>
      </c>
      <c r="F3" s="167"/>
      <c r="G3" s="167" t="s">
        <v>658</v>
      </c>
    </row>
    <row r="4" spans="1:43" x14ac:dyDescent="0.25">
      <c r="A4" s="264">
        <v>2</v>
      </c>
      <c r="B4" s="264">
        <v>16</v>
      </c>
      <c r="C4" s="264">
        <v>16</v>
      </c>
      <c r="E4" s="264">
        <v>3</v>
      </c>
      <c r="F4" s="167"/>
      <c r="G4" s="167" t="s">
        <v>665</v>
      </c>
    </row>
    <row r="5" spans="1:43" x14ac:dyDescent="0.25">
      <c r="A5" s="264">
        <v>3</v>
      </c>
      <c r="B5" s="264">
        <v>16</v>
      </c>
      <c r="C5" s="264">
        <v>16</v>
      </c>
      <c r="E5" s="264">
        <v>4</v>
      </c>
      <c r="F5" s="167"/>
      <c r="G5" s="167" t="s">
        <v>659</v>
      </c>
    </row>
    <row r="6" spans="1:43" x14ac:dyDescent="0.25">
      <c r="A6" s="264">
        <v>4</v>
      </c>
      <c r="B6" s="264">
        <v>16</v>
      </c>
      <c r="C6" s="264">
        <v>16</v>
      </c>
      <c r="E6" s="264">
        <v>3</v>
      </c>
      <c r="F6" s="167"/>
      <c r="G6" s="167" t="s">
        <v>660</v>
      </c>
    </row>
    <row r="7" spans="1:43" x14ac:dyDescent="0.25">
      <c r="A7" s="264">
        <v>5</v>
      </c>
      <c r="B7" s="264">
        <v>17</v>
      </c>
      <c r="C7" s="264">
        <v>17</v>
      </c>
      <c r="E7" s="264">
        <v>3</v>
      </c>
      <c r="F7" s="167"/>
      <c r="G7" s="167" t="s">
        <v>661</v>
      </c>
    </row>
    <row r="8" spans="1:43" x14ac:dyDescent="0.25">
      <c r="A8" s="264">
        <v>6</v>
      </c>
      <c r="B8" s="264">
        <v>16</v>
      </c>
      <c r="C8" s="264">
        <v>16</v>
      </c>
      <c r="E8" s="264">
        <v>2</v>
      </c>
      <c r="F8" s="167"/>
      <c r="G8" s="167" t="s">
        <v>662</v>
      </c>
    </row>
    <row r="9" spans="1:43" x14ac:dyDescent="0.25">
      <c r="A9" s="264">
        <v>7</v>
      </c>
      <c r="B9" s="264">
        <v>16</v>
      </c>
      <c r="C9" s="264">
        <v>16</v>
      </c>
      <c r="F9" s="167"/>
      <c r="G9" s="167"/>
    </row>
    <row r="10" spans="1:43" x14ac:dyDescent="0.25">
      <c r="A10" s="264" t="s">
        <v>472</v>
      </c>
      <c r="B10" s="264">
        <f>SUM(B3:B9)</f>
        <v>107</v>
      </c>
      <c r="C10" s="264">
        <f>SUM(C3:C9)</f>
        <v>107</v>
      </c>
      <c r="D10" s="264">
        <f>SUM(D3:D9)</f>
        <v>0</v>
      </c>
      <c r="E10" s="264">
        <f>SUM(E3:E9)</f>
        <v>18</v>
      </c>
      <c r="P10" s="40"/>
      <c r="S10" s="3"/>
      <c r="T10" s="3"/>
      <c r="U10" s="38"/>
      <c r="V10" s="39"/>
      <c r="W10" s="39"/>
      <c r="X10" s="3"/>
      <c r="Y10" s="3"/>
      <c r="Z10" s="38"/>
      <c r="AA10" s="39"/>
      <c r="AB10" s="3"/>
      <c r="AC10" s="3"/>
      <c r="AD10" s="38"/>
      <c r="AE10" s="39"/>
      <c r="AF10" s="3"/>
      <c r="AG10" s="3"/>
      <c r="AH10" s="38"/>
      <c r="AI10" s="39"/>
      <c r="AJ10" s="3"/>
      <c r="AK10" s="3"/>
      <c r="AL10" s="38"/>
      <c r="AM10" s="39"/>
      <c r="AP10" s="38"/>
      <c r="AQ10" s="39"/>
    </row>
    <row r="11" spans="1:43" x14ac:dyDescent="0.25">
      <c r="A11" s="264" t="s">
        <v>488</v>
      </c>
      <c r="C11" s="153">
        <f>C10/B10</f>
        <v>1</v>
      </c>
      <c r="D11" s="153">
        <f>D10/B10</f>
        <v>0</v>
      </c>
      <c r="P11" s="40"/>
      <c r="S11" s="3"/>
      <c r="T11" s="3"/>
      <c r="U11" s="38"/>
      <c r="V11" s="39"/>
      <c r="W11" s="39"/>
      <c r="Y11" s="3"/>
      <c r="Z11" s="38"/>
      <c r="AA11" s="39"/>
      <c r="AC11" s="3"/>
      <c r="AD11" s="38"/>
      <c r="AE11" s="39"/>
      <c r="AG11" s="3"/>
      <c r="AH11" s="38"/>
      <c r="AI11" s="39"/>
      <c r="AL11" s="38"/>
      <c r="AM11" s="39"/>
      <c r="AP11" s="38"/>
      <c r="AQ11" s="39"/>
    </row>
    <row r="12" spans="1:43" x14ac:dyDescent="0.25">
      <c r="P12" s="40"/>
      <c r="S12" s="3"/>
      <c r="T12" s="3"/>
      <c r="U12" s="38"/>
      <c r="V12" s="39"/>
      <c r="W12" s="39"/>
      <c r="Y12" s="3"/>
      <c r="Z12" s="38"/>
      <c r="AA12" s="39"/>
      <c r="AB12" s="3"/>
      <c r="AD12" s="38"/>
      <c r="AE12" s="39"/>
      <c r="AF12" s="3"/>
      <c r="AH12" s="38"/>
      <c r="AI12" s="39"/>
      <c r="AL12" s="38"/>
      <c r="AM12" s="39"/>
      <c r="AP12" s="38"/>
      <c r="AQ12" s="39"/>
    </row>
    <row r="13" spans="1:43" x14ac:dyDescent="0.25">
      <c r="S13" s="3"/>
      <c r="T13" s="3"/>
      <c r="U13" s="38"/>
      <c r="V13" s="39"/>
      <c r="W13" s="39"/>
      <c r="X13" s="3"/>
      <c r="Z13" s="38"/>
      <c r="AB13" s="3"/>
      <c r="AF13" s="3"/>
    </row>
    <row r="14" spans="1:43" x14ac:dyDescent="0.25">
      <c r="S14" s="3"/>
      <c r="T14" s="3"/>
      <c r="U14" s="38"/>
      <c r="V14" s="39"/>
      <c r="W14" s="39"/>
      <c r="X14" s="3"/>
      <c r="Z14" s="38"/>
      <c r="AA14" s="39"/>
      <c r="AB14" s="3"/>
      <c r="AD14" s="38"/>
      <c r="AE14" s="39"/>
      <c r="AF14" s="3"/>
    </row>
    <row r="15" spans="1:43" x14ac:dyDescent="0.25">
      <c r="P15" s="40"/>
      <c r="S15" s="3"/>
      <c r="T15" s="3"/>
      <c r="U15" s="38"/>
      <c r="V15" s="39"/>
      <c r="W15" s="39"/>
      <c r="X15" s="3"/>
      <c r="Z15" s="38"/>
      <c r="AA15" s="39"/>
      <c r="AB15" s="3"/>
      <c r="AD15" s="38"/>
      <c r="AE15" s="39"/>
      <c r="AF15" s="3"/>
    </row>
    <row r="16" spans="1:43" x14ac:dyDescent="0.25">
      <c r="P16" s="40"/>
      <c r="S16" s="3"/>
      <c r="T16" s="3"/>
      <c r="U16" s="38"/>
      <c r="V16" s="39"/>
      <c r="W16" s="39"/>
      <c r="X16" s="3"/>
      <c r="Z16" s="38"/>
      <c r="AA16" s="39"/>
      <c r="AB16" s="3"/>
      <c r="AD16" s="38"/>
      <c r="AE16" s="39"/>
      <c r="AF16" s="3"/>
    </row>
    <row r="17" spans="3:32" x14ac:dyDescent="0.25">
      <c r="P17" s="9"/>
      <c r="S17" s="3"/>
      <c r="T17" s="3"/>
      <c r="U17" s="38"/>
      <c r="V17" s="39"/>
      <c r="W17" s="39"/>
      <c r="X17" s="3"/>
      <c r="AB17" s="3"/>
      <c r="AF17" s="3"/>
    </row>
    <row r="18" spans="3:32" x14ac:dyDescent="0.25">
      <c r="P18" s="9"/>
      <c r="S18" s="3"/>
      <c r="T18" s="3"/>
      <c r="U18" s="38"/>
      <c r="V18" s="39"/>
      <c r="W18" s="39"/>
      <c r="X18" s="3"/>
      <c r="AB18" s="3"/>
      <c r="AF18" s="3"/>
    </row>
    <row r="19" spans="3:32" x14ac:dyDescent="0.25">
      <c r="P19" s="9"/>
      <c r="S19" s="3"/>
      <c r="T19" s="3"/>
      <c r="U19" s="38"/>
      <c r="V19" s="39"/>
      <c r="W19" s="39"/>
      <c r="X19" s="3"/>
      <c r="AB19" s="3"/>
      <c r="AF19" s="3"/>
    </row>
    <row r="20" spans="3:32" x14ac:dyDescent="0.25">
      <c r="P20" s="9"/>
      <c r="S20" s="3"/>
      <c r="T20" s="3"/>
      <c r="U20" s="38"/>
      <c r="V20" s="39"/>
      <c r="W20" s="39"/>
      <c r="X20" s="3"/>
      <c r="AB20" s="3"/>
      <c r="AF20" s="3"/>
    </row>
    <row r="24" spans="3:32" x14ac:dyDescent="0.25">
      <c r="C24" s="40"/>
      <c r="D24" s="41"/>
      <c r="E24" s="41"/>
      <c r="F24" s="3"/>
      <c r="H24" s="38"/>
      <c r="I24" s="38"/>
    </row>
    <row r="25" spans="3:32" x14ac:dyDescent="0.25">
      <c r="C25" s="40"/>
      <c r="D25" s="41"/>
      <c r="E25" s="41"/>
      <c r="F25" s="3"/>
      <c r="H25" s="38"/>
      <c r="I25" s="38"/>
    </row>
    <row r="26" spans="3:32" x14ac:dyDescent="0.25">
      <c r="C26" s="40"/>
      <c r="D26" s="41"/>
      <c r="E26" s="41"/>
      <c r="F26" s="3"/>
      <c r="H26" s="38"/>
      <c r="I26" s="38"/>
    </row>
    <row r="27" spans="3:32" x14ac:dyDescent="0.25">
      <c r="C27" s="40"/>
      <c r="D27" s="41"/>
      <c r="E27" s="41"/>
      <c r="F27" s="3"/>
      <c r="H27" s="38"/>
      <c r="I27" s="38"/>
    </row>
    <row r="28" spans="3:32" x14ac:dyDescent="0.25">
      <c r="C28" s="40"/>
      <c r="D28" s="41"/>
      <c r="E28" s="41"/>
      <c r="F28" s="3"/>
      <c r="H28" s="38"/>
      <c r="I28" s="38"/>
    </row>
    <row r="29" spans="3:32" x14ac:dyDescent="0.25">
      <c r="C29" s="40"/>
      <c r="D29" s="41"/>
      <c r="E29" s="41"/>
      <c r="F29" s="3"/>
      <c r="H29" s="38"/>
      <c r="I29" s="38"/>
    </row>
    <row r="30" spans="3:32" x14ac:dyDescent="0.25">
      <c r="C30" s="40"/>
      <c r="D30" s="41"/>
      <c r="E30" s="41"/>
      <c r="F30" s="3"/>
      <c r="H30" s="38"/>
      <c r="I30" s="38"/>
    </row>
    <row r="31" spans="3:32" x14ac:dyDescent="0.25">
      <c r="C31" s="40"/>
      <c r="D31" s="41"/>
      <c r="E31" s="41"/>
      <c r="F31" s="3"/>
      <c r="H31" s="38"/>
      <c r="I31" s="38"/>
    </row>
    <row r="32" spans="3:32" x14ac:dyDescent="0.25">
      <c r="C32" s="40"/>
      <c r="D32" s="41"/>
      <c r="E32" s="41"/>
      <c r="F32" s="3"/>
      <c r="H32" s="38"/>
      <c r="I32" s="38"/>
    </row>
    <row r="33" spans="3:9" x14ac:dyDescent="0.25">
      <c r="C33" s="40"/>
      <c r="D33" s="41"/>
      <c r="E33" s="41"/>
      <c r="F33" s="3"/>
      <c r="H33" s="38"/>
      <c r="I33" s="38"/>
    </row>
    <row r="34" spans="3:9" x14ac:dyDescent="0.25">
      <c r="C34" s="40"/>
      <c r="D34" s="41"/>
      <c r="E34" s="41"/>
      <c r="H34" s="38"/>
      <c r="I34" s="38"/>
    </row>
    <row r="35" spans="3:9" x14ac:dyDescent="0.25">
      <c r="C35" s="40"/>
      <c r="D35" s="41"/>
      <c r="E35" s="41"/>
      <c r="F35" s="3"/>
      <c r="H35" s="38"/>
      <c r="I35" s="38"/>
    </row>
    <row r="36" spans="3:9" x14ac:dyDescent="0.25">
      <c r="C36" s="40"/>
      <c r="D36" s="41"/>
      <c r="E36" s="41"/>
      <c r="F36" s="3"/>
      <c r="H36" s="38"/>
      <c r="I36" s="38"/>
    </row>
  </sheetData>
  <mergeCells count="2">
    <mergeCell ref="B1:E1"/>
    <mergeCell ref="F1:G1"/>
  </mergeCells>
  <pageMargins left="0.7" right="0.7" top="0.75" bottom="0.75" header="0.3" footer="0.3"/>
  <pageSetup orientation="portrait" verticalDpi="3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65"/>
  <sheetViews>
    <sheetView zoomScale="85" zoomScaleNormal="85" workbookViewId="0">
      <pane ySplit="2" topLeftCell="A21" activePane="bottomLeft" state="frozen"/>
      <selection pane="bottomLeft" activeCell="AK46" sqref="AK46"/>
    </sheetView>
  </sheetViews>
  <sheetFormatPr defaultRowHeight="15" x14ac:dyDescent="0.25"/>
  <cols>
    <col min="1" max="1" width="9.140625" style="42"/>
    <col min="4" max="4" width="30.140625" bestFit="1" customWidth="1"/>
    <col min="5" max="6" width="8.140625" bestFit="1" customWidth="1"/>
    <col min="9" max="9" width="7.140625" bestFit="1" customWidth="1"/>
    <col min="10" max="10" width="10.28515625" bestFit="1" customWidth="1"/>
    <col min="11" max="11" width="5" style="3" bestFit="1" customWidth="1"/>
    <col min="12" max="12" width="8.42578125" bestFit="1" customWidth="1"/>
    <col min="13" max="13" width="6.42578125" style="38" bestFit="1" customWidth="1"/>
    <col min="14" max="14" width="10.28515625" bestFit="1" customWidth="1"/>
    <col min="15" max="15" width="7.7109375" style="3" bestFit="1" customWidth="1"/>
    <col min="16" max="16" width="10.28515625" bestFit="1" customWidth="1"/>
    <col min="17" max="17" width="11.42578125" customWidth="1"/>
    <col min="18" max="18" width="11.42578125" style="4" customWidth="1"/>
    <col min="19" max="19" width="7.5703125" style="51" bestFit="1" customWidth="1"/>
    <col min="20" max="20" width="6.42578125" bestFit="1" customWidth="1"/>
    <col min="21" max="21" width="6.42578125" style="44" customWidth="1"/>
    <col min="22" max="22" width="6.42578125" style="115" customWidth="1"/>
    <col min="23" max="23" width="3.7109375" customWidth="1"/>
    <col min="31" max="31" width="9.85546875" bestFit="1" customWidth="1"/>
    <col min="35" max="35" width="20.140625" style="489" bestFit="1" customWidth="1"/>
    <col min="36" max="36" width="9.140625" style="489"/>
  </cols>
  <sheetData>
    <row r="1" spans="1:28" x14ac:dyDescent="0.25">
      <c r="A1" s="588" t="s">
        <v>136</v>
      </c>
      <c r="B1" s="588"/>
      <c r="C1" s="588"/>
      <c r="D1" s="588"/>
      <c r="E1" s="588"/>
      <c r="F1" s="588"/>
      <c r="G1" s="588"/>
      <c r="H1" s="588"/>
      <c r="I1" s="583" t="s">
        <v>125</v>
      </c>
      <c r="J1" s="583"/>
      <c r="K1" s="583"/>
      <c r="L1" s="4"/>
      <c r="N1" s="583" t="s">
        <v>123</v>
      </c>
      <c r="O1" s="583"/>
      <c r="P1" s="583"/>
      <c r="Q1" s="583" t="s">
        <v>128</v>
      </c>
      <c r="R1" s="583"/>
      <c r="S1" s="50"/>
      <c r="X1" s="583" t="s">
        <v>130</v>
      </c>
      <c r="Y1" s="583"/>
      <c r="Z1" s="583"/>
      <c r="AA1" s="48" t="s">
        <v>135</v>
      </c>
      <c r="AB1" s="45" t="s">
        <v>133</v>
      </c>
    </row>
    <row r="2" spans="1:28" x14ac:dyDescent="0.25">
      <c r="A2" s="9" t="s">
        <v>15</v>
      </c>
      <c r="B2" s="44" t="s">
        <v>112</v>
      </c>
      <c r="C2" t="s">
        <v>113</v>
      </c>
      <c r="D2" t="s">
        <v>114</v>
      </c>
      <c r="E2" t="s">
        <v>115</v>
      </c>
      <c r="F2" t="s">
        <v>116</v>
      </c>
      <c r="G2" t="s">
        <v>117</v>
      </c>
      <c r="H2" t="s">
        <v>137</v>
      </c>
      <c r="I2" t="s">
        <v>118</v>
      </c>
      <c r="J2" t="s">
        <v>119</v>
      </c>
      <c r="K2" s="3" t="s">
        <v>120</v>
      </c>
      <c r="L2" s="4" t="s">
        <v>121</v>
      </c>
      <c r="M2" s="38" t="s">
        <v>122</v>
      </c>
      <c r="N2" t="s">
        <v>119</v>
      </c>
      <c r="O2" s="3" t="s">
        <v>126</v>
      </c>
      <c r="P2" s="4" t="s">
        <v>127</v>
      </c>
      <c r="Q2" t="s">
        <v>129</v>
      </c>
      <c r="R2" s="4" t="s">
        <v>120</v>
      </c>
      <c r="S2" s="51" t="s">
        <v>179</v>
      </c>
      <c r="T2" t="s">
        <v>178</v>
      </c>
      <c r="U2" s="44" t="s">
        <v>416</v>
      </c>
      <c r="V2" s="116" t="s">
        <v>461</v>
      </c>
      <c r="X2" t="s">
        <v>124</v>
      </c>
      <c r="Y2" t="s">
        <v>131</v>
      </c>
      <c r="Z2" t="s">
        <v>132</v>
      </c>
      <c r="AA2" s="47" t="s">
        <v>18</v>
      </c>
      <c r="AB2" s="46" t="s">
        <v>134</v>
      </c>
    </row>
    <row r="3" spans="1:28" x14ac:dyDescent="0.25">
      <c r="A3" s="42">
        <v>42628</v>
      </c>
      <c r="B3">
        <v>234750</v>
      </c>
      <c r="C3">
        <v>15011</v>
      </c>
      <c r="D3" t="s">
        <v>157</v>
      </c>
      <c r="E3" s="1">
        <v>0.51693287037037039</v>
      </c>
      <c r="F3" s="1">
        <v>0.51693287037037039</v>
      </c>
    </row>
    <row r="4" spans="1:28" x14ac:dyDescent="0.25">
      <c r="B4">
        <v>234750</v>
      </c>
      <c r="C4">
        <v>15049</v>
      </c>
      <c r="D4" t="s">
        <v>158</v>
      </c>
      <c r="E4" s="1">
        <v>0.51790509259259265</v>
      </c>
      <c r="F4" s="1">
        <v>0.51799768518518519</v>
      </c>
    </row>
    <row r="5" spans="1:28" x14ac:dyDescent="0.25">
      <c r="B5">
        <v>234750</v>
      </c>
      <c r="C5">
        <v>15050</v>
      </c>
      <c r="D5" t="s">
        <v>159</v>
      </c>
      <c r="E5" s="1">
        <v>0.51799768518518519</v>
      </c>
      <c r="F5" s="1">
        <v>0.51799768518518519</v>
      </c>
    </row>
    <row r="6" spans="1:28" x14ac:dyDescent="0.25">
      <c r="B6">
        <v>234750</v>
      </c>
      <c r="C6">
        <v>15081</v>
      </c>
      <c r="D6" t="s">
        <v>160</v>
      </c>
      <c r="E6" s="1">
        <v>0.51829861111111108</v>
      </c>
      <c r="F6" s="1">
        <v>0.5183564814814815</v>
      </c>
    </row>
    <row r="7" spans="1:28" x14ac:dyDescent="0.25">
      <c r="B7">
        <v>234750</v>
      </c>
      <c r="C7">
        <v>15080</v>
      </c>
      <c r="D7" t="s">
        <v>161</v>
      </c>
      <c r="E7" s="1">
        <v>0.5183564814814815</v>
      </c>
      <c r="F7" s="1">
        <v>0.51842592592592596</v>
      </c>
    </row>
    <row r="8" spans="1:28" x14ac:dyDescent="0.25">
      <c r="B8">
        <v>234750</v>
      </c>
      <c r="C8">
        <v>15077</v>
      </c>
      <c r="D8" t="s">
        <v>162</v>
      </c>
      <c r="E8" s="1">
        <v>0.51842592592592596</v>
      </c>
      <c r="F8" s="1">
        <v>0.51842592592592596</v>
      </c>
    </row>
    <row r="9" spans="1:28" x14ac:dyDescent="0.25">
      <c r="B9">
        <v>234750</v>
      </c>
      <c r="C9">
        <v>20063</v>
      </c>
      <c r="D9" t="s">
        <v>163</v>
      </c>
      <c r="E9" s="1">
        <v>0.51924768518518516</v>
      </c>
      <c r="F9" s="1">
        <v>0.51924768518518516</v>
      </c>
    </row>
    <row r="10" spans="1:28" x14ac:dyDescent="0.25">
      <c r="B10">
        <v>234750</v>
      </c>
      <c r="C10">
        <v>20015</v>
      </c>
      <c r="D10" t="s">
        <v>37</v>
      </c>
      <c r="E10" s="1">
        <v>0.51995370370370375</v>
      </c>
      <c r="F10" s="1">
        <v>0.52003472222222225</v>
      </c>
    </row>
    <row r="11" spans="1:28" x14ac:dyDescent="0.25">
      <c r="B11">
        <v>234750</v>
      </c>
      <c r="C11">
        <v>20013</v>
      </c>
      <c r="D11" t="s">
        <v>36</v>
      </c>
      <c r="E11" s="1">
        <v>0.52003472222222225</v>
      </c>
      <c r="F11" s="1">
        <v>0.52003472222222225</v>
      </c>
    </row>
    <row r="12" spans="1:28" x14ac:dyDescent="0.25">
      <c r="B12">
        <v>234750</v>
      </c>
      <c r="C12">
        <v>20005</v>
      </c>
      <c r="D12" t="s">
        <v>164</v>
      </c>
      <c r="E12" s="1">
        <v>0.52142361111111113</v>
      </c>
      <c r="F12" s="1">
        <v>0.52142361111111113</v>
      </c>
    </row>
    <row r="13" spans="1:28" x14ac:dyDescent="0.25">
      <c r="B13" s="241">
        <v>234750</v>
      </c>
      <c r="C13" s="242">
        <v>20010</v>
      </c>
      <c r="D13" s="242" t="s">
        <v>1</v>
      </c>
      <c r="E13" s="243">
        <v>0.69725694444444442</v>
      </c>
      <c r="F13" s="244">
        <v>0.69729166666666664</v>
      </c>
    </row>
    <row r="14" spans="1:28" x14ac:dyDescent="0.25">
      <c r="B14" s="10">
        <v>234750</v>
      </c>
      <c r="C14" s="11">
        <v>20004</v>
      </c>
      <c r="D14" s="11" t="s">
        <v>2</v>
      </c>
      <c r="E14" s="12">
        <v>0.69729166666666664</v>
      </c>
      <c r="F14" s="13">
        <v>0.69729166666666664</v>
      </c>
      <c r="I14" s="2"/>
      <c r="J14" s="2"/>
      <c r="K14" s="2"/>
      <c r="L14" s="4"/>
      <c r="N14" s="3"/>
      <c r="P14" s="4"/>
    </row>
    <row r="15" spans="1:28" x14ac:dyDescent="0.25">
      <c r="B15" s="14">
        <v>234750</v>
      </c>
      <c r="C15" s="15">
        <v>20013</v>
      </c>
      <c r="D15" s="15" t="s">
        <v>36</v>
      </c>
      <c r="E15" s="16">
        <v>0.69765046296296296</v>
      </c>
      <c r="F15" s="17">
        <v>0.69765046296296296</v>
      </c>
      <c r="I15" s="2"/>
      <c r="J15" s="2"/>
      <c r="K15" s="2"/>
      <c r="L15" s="4"/>
      <c r="N15" s="3"/>
      <c r="P15" s="4"/>
    </row>
    <row r="16" spans="1:28" x14ac:dyDescent="0.25">
      <c r="B16" s="14">
        <v>234750</v>
      </c>
      <c r="C16" s="15">
        <v>20001</v>
      </c>
      <c r="D16" s="15" t="s">
        <v>3</v>
      </c>
      <c r="E16" s="16">
        <v>0.69813657407407403</v>
      </c>
      <c r="F16" s="17">
        <v>0.69818287037037041</v>
      </c>
      <c r="I16" s="2"/>
      <c r="J16" s="2"/>
    </row>
    <row r="17" spans="1:37" x14ac:dyDescent="0.25">
      <c r="B17" s="18">
        <v>234750</v>
      </c>
      <c r="C17" s="19">
        <v>20004</v>
      </c>
      <c r="D17" s="19" t="s">
        <v>2</v>
      </c>
      <c r="E17" s="20">
        <v>0.69818287037037041</v>
      </c>
      <c r="F17" s="21">
        <v>0.69831018518518517</v>
      </c>
      <c r="I17" s="2"/>
      <c r="J17" s="2"/>
    </row>
    <row r="18" spans="1:37" x14ac:dyDescent="0.25">
      <c r="B18">
        <v>234750</v>
      </c>
      <c r="C18">
        <v>20005</v>
      </c>
      <c r="D18" t="s">
        <v>164</v>
      </c>
      <c r="E18" s="1">
        <v>0.69831018518518517</v>
      </c>
      <c r="F18" s="1">
        <v>0.69831018518518517</v>
      </c>
    </row>
    <row r="21" spans="1:37" x14ac:dyDescent="0.25">
      <c r="A21" s="42">
        <v>42629</v>
      </c>
      <c r="B21" s="26">
        <v>234750</v>
      </c>
      <c r="C21" s="27">
        <v>20004</v>
      </c>
      <c r="D21" s="27" t="s">
        <v>2</v>
      </c>
      <c r="E21" s="28">
        <v>0.57556712962962964</v>
      </c>
      <c r="F21" s="29">
        <v>0.57586805555555554</v>
      </c>
      <c r="I21" s="2">
        <f t="shared" ref="I21:I26" si="0">(F21-E21)*86400</f>
        <v>25.999999999997669</v>
      </c>
      <c r="J21" s="2">
        <f>L21*J22/L22</f>
        <v>20.979197622586323</v>
      </c>
      <c r="K21" s="2">
        <v>20.979197622586323</v>
      </c>
      <c r="L21" s="4">
        <v>20.170000000000002</v>
      </c>
      <c r="M21" s="38">
        <f t="shared" ref="M21:M26" si="1">L21/K21*0.0113636*60</f>
        <v>0.65551738285711536</v>
      </c>
      <c r="N21" s="3">
        <f>J21</f>
        <v>20.979197622586323</v>
      </c>
      <c r="O21" s="3">
        <v>20.979197622586323</v>
      </c>
      <c r="P21" s="4">
        <f t="shared" ref="P21:P26" si="2">O21/60</f>
        <v>0.34965329370977205</v>
      </c>
      <c r="Q21">
        <f>L21</f>
        <v>20.170000000000002</v>
      </c>
      <c r="R21" s="4">
        <v>20.170000000000002</v>
      </c>
      <c r="S21" s="51">
        <v>1</v>
      </c>
      <c r="X21">
        <v>0.34965329370977205</v>
      </c>
      <c r="Y21" s="4">
        <v>20.170000000000002</v>
      </c>
      <c r="Z21">
        <v>0.65551738285711536</v>
      </c>
    </row>
    <row r="22" spans="1:37" x14ac:dyDescent="0.25">
      <c r="B22" s="30">
        <v>234750</v>
      </c>
      <c r="C22" s="31">
        <v>20010</v>
      </c>
      <c r="D22" s="31" t="s">
        <v>1</v>
      </c>
      <c r="E22" s="32">
        <v>0.57586805555555554</v>
      </c>
      <c r="F22" s="33">
        <v>0.57586805555555554</v>
      </c>
      <c r="I22" s="2">
        <f t="shared" si="0"/>
        <v>0</v>
      </c>
      <c r="J22" s="2">
        <f>(E23-E22)*86400</f>
        <v>28.00000000000118</v>
      </c>
      <c r="K22" s="2">
        <v>28.00000000000118</v>
      </c>
      <c r="L22" s="4">
        <v>26.92</v>
      </c>
      <c r="M22" s="38">
        <f t="shared" si="1"/>
        <v>0.65551738285711536</v>
      </c>
      <c r="N22" s="3">
        <f>N21+K22</f>
        <v>48.979197622587506</v>
      </c>
      <c r="O22" s="3">
        <v>48.979197622587506</v>
      </c>
      <c r="P22" s="4">
        <f t="shared" si="2"/>
        <v>0.81631996037645849</v>
      </c>
      <c r="Q22">
        <f>Q21+L22</f>
        <v>47.09</v>
      </c>
      <c r="R22" s="4">
        <v>47.09</v>
      </c>
      <c r="S22" s="51">
        <v>2</v>
      </c>
      <c r="X22">
        <v>0.81631996037645849</v>
      </c>
      <c r="Y22" s="4">
        <v>47.09</v>
      </c>
      <c r="Z22">
        <v>0.65551738285711536</v>
      </c>
    </row>
    <row r="23" spans="1:37" x14ac:dyDescent="0.25">
      <c r="B23" s="30">
        <v>234750</v>
      </c>
      <c r="C23" s="31">
        <v>20021</v>
      </c>
      <c r="D23" s="31" t="s">
        <v>0</v>
      </c>
      <c r="E23" s="32">
        <v>0.57619212962962962</v>
      </c>
      <c r="F23" s="33">
        <v>0.57655092592592594</v>
      </c>
      <c r="I23" s="2">
        <f t="shared" si="0"/>
        <v>31.000000000001648</v>
      </c>
      <c r="J23" s="2">
        <f>(E24-E23)*86400</f>
        <v>31.000000000001648</v>
      </c>
      <c r="K23" s="3">
        <v>31.000000000001648</v>
      </c>
      <c r="L23">
        <v>26.33</v>
      </c>
      <c r="M23" s="38">
        <f t="shared" si="1"/>
        <v>0.57910371870964661</v>
      </c>
      <c r="N23" s="3">
        <f>N22+K23</f>
        <v>79.979197622589155</v>
      </c>
      <c r="O23" s="3">
        <v>79.979197622589155</v>
      </c>
      <c r="P23" s="4">
        <f t="shared" si="2"/>
        <v>1.3329866270431525</v>
      </c>
      <c r="Q23">
        <f>Q22+L23</f>
        <v>73.42</v>
      </c>
      <c r="R23" s="4">
        <v>73.42</v>
      </c>
      <c r="S23" s="51">
        <v>3</v>
      </c>
      <c r="X23">
        <v>1.3329866270431525</v>
      </c>
      <c r="Y23" s="4">
        <v>73.42</v>
      </c>
      <c r="Z23">
        <v>0.57910371870964661</v>
      </c>
    </row>
    <row r="24" spans="1:37" x14ac:dyDescent="0.25">
      <c r="B24" s="30">
        <v>234750</v>
      </c>
      <c r="C24" s="31">
        <v>20017</v>
      </c>
      <c r="D24" s="31" t="s">
        <v>5</v>
      </c>
      <c r="E24" s="32">
        <v>0.57655092592592594</v>
      </c>
      <c r="F24" s="33">
        <v>0.57655092592592594</v>
      </c>
      <c r="I24" s="2">
        <f t="shared" si="0"/>
        <v>0</v>
      </c>
      <c r="J24" s="2">
        <f>(E25-E24)*86400</f>
        <v>35.999999999996035</v>
      </c>
      <c r="K24" s="3">
        <v>35.999999999996035</v>
      </c>
      <c r="L24">
        <v>30.75</v>
      </c>
      <c r="M24" s="38">
        <f t="shared" si="1"/>
        <v>0.58238450000006414</v>
      </c>
      <c r="N24" s="3">
        <f>N23+K24</f>
        <v>115.97919762258519</v>
      </c>
      <c r="O24" s="3">
        <v>115.97919762258519</v>
      </c>
      <c r="P24" s="4">
        <f t="shared" si="2"/>
        <v>1.9329866270430864</v>
      </c>
      <c r="Q24">
        <f>Q23+L24</f>
        <v>104.17</v>
      </c>
      <c r="R24" s="4">
        <v>104.17</v>
      </c>
      <c r="S24" s="51">
        <v>4</v>
      </c>
      <c r="X24">
        <v>1.9329866270430864</v>
      </c>
      <c r="Y24" s="4">
        <v>104.17</v>
      </c>
      <c r="Z24">
        <v>0.58238450000006414</v>
      </c>
    </row>
    <row r="25" spans="1:37" x14ac:dyDescent="0.25">
      <c r="B25" s="30">
        <v>234750</v>
      </c>
      <c r="C25" s="31">
        <v>20030</v>
      </c>
      <c r="D25" s="31" t="s">
        <v>6</v>
      </c>
      <c r="E25" s="32">
        <v>0.57696759259259256</v>
      </c>
      <c r="F25" s="33">
        <v>0.57696759259259256</v>
      </c>
      <c r="I25" s="103">
        <f t="shared" si="0"/>
        <v>0</v>
      </c>
      <c r="J25" s="76">
        <f>(E26-E25)*86400</f>
        <v>135.00000000000193</v>
      </c>
      <c r="K25" s="76">
        <v>135.00000000000193</v>
      </c>
      <c r="L25" s="74">
        <v>84</v>
      </c>
      <c r="M25" s="104">
        <f t="shared" si="1"/>
        <v>0.42424106666666062</v>
      </c>
      <c r="N25" s="76">
        <f>N24+K25</f>
        <v>250.97919762258712</v>
      </c>
      <c r="O25" s="76">
        <v>250.97919762258712</v>
      </c>
      <c r="P25" s="105">
        <f t="shared" si="2"/>
        <v>4.1829866270431184</v>
      </c>
      <c r="Q25" s="74">
        <f>Q24+L25</f>
        <v>188.17000000000002</v>
      </c>
      <c r="R25" s="106">
        <v>188.17000000000002</v>
      </c>
      <c r="S25" s="51">
        <v>5</v>
      </c>
      <c r="T25">
        <v>2</v>
      </c>
      <c r="U25" s="44">
        <v>3</v>
      </c>
      <c r="V25" s="115" t="s">
        <v>462</v>
      </c>
      <c r="X25">
        <v>4.1829866270431184</v>
      </c>
      <c r="Y25" s="4">
        <v>188.17000000000002</v>
      </c>
      <c r="Z25">
        <v>0.42424106666666062</v>
      </c>
    </row>
    <row r="26" spans="1:37" x14ac:dyDescent="0.25">
      <c r="B26" s="34">
        <v>234750</v>
      </c>
      <c r="C26" s="35">
        <v>20010</v>
      </c>
      <c r="D26" s="35" t="s">
        <v>1</v>
      </c>
      <c r="E26" s="36">
        <v>0.57853009259259258</v>
      </c>
      <c r="F26" s="37">
        <v>0.57853009259259258</v>
      </c>
      <c r="I26" s="103">
        <f t="shared" si="0"/>
        <v>0</v>
      </c>
      <c r="J26" s="76">
        <f>L26*J25/L25</f>
        <v>67.773214285715255</v>
      </c>
      <c r="K26" s="76">
        <v>67.773214285715255</v>
      </c>
      <c r="L26" s="74">
        <v>42.17</v>
      </c>
      <c r="M26" s="104">
        <f t="shared" si="1"/>
        <v>0.42424106666666062</v>
      </c>
      <c r="N26" s="76">
        <f>N25+K26</f>
        <v>318.75241190830241</v>
      </c>
      <c r="O26" s="76">
        <v>318.75241190830241</v>
      </c>
      <c r="P26" s="105">
        <f t="shared" si="2"/>
        <v>5.3125401984717069</v>
      </c>
      <c r="Q26" s="74">
        <f>Q25+L26</f>
        <v>230.34000000000003</v>
      </c>
      <c r="R26" s="106">
        <v>230.34000000000003</v>
      </c>
      <c r="T26">
        <v>1</v>
      </c>
      <c r="U26" s="44">
        <v>2</v>
      </c>
      <c r="V26" s="115">
        <v>4</v>
      </c>
      <c r="X26">
        <v>5.3125401984717069</v>
      </c>
      <c r="Y26" s="4">
        <v>230.34000000000003</v>
      </c>
      <c r="Z26">
        <v>0.42424106666666062</v>
      </c>
      <c r="AC26" s="483">
        <v>234750</v>
      </c>
      <c r="AD26" s="483">
        <v>20005</v>
      </c>
      <c r="AE26" s="485">
        <v>42629</v>
      </c>
      <c r="AF26" s="483">
        <v>1</v>
      </c>
      <c r="AG26" s="486">
        <v>199.17</v>
      </c>
      <c r="AH26" s="381">
        <v>0.57556712962962964</v>
      </c>
      <c r="AI26" s="489" t="s">
        <v>845</v>
      </c>
      <c r="AJ26" s="489">
        <v>0.77800800000000003</v>
      </c>
      <c r="AK26" s="381">
        <v>0.57853009259259258</v>
      </c>
    </row>
    <row r="27" spans="1:37" x14ac:dyDescent="0.25">
      <c r="B27">
        <v>234750</v>
      </c>
      <c r="C27">
        <v>20005</v>
      </c>
      <c r="D27" t="s">
        <v>164</v>
      </c>
      <c r="E27" s="1">
        <v>0.5791898148148148</v>
      </c>
      <c r="F27" s="1">
        <v>0.5791898148148148</v>
      </c>
      <c r="J27" s="2"/>
      <c r="M27" s="38">
        <f>AVERAGE(M22:M25)</f>
        <v>0.56031166705837165</v>
      </c>
      <c r="N27" s="3"/>
      <c r="P27" s="4"/>
      <c r="Y27" s="4"/>
    </row>
    <row r="28" spans="1:37" x14ac:dyDescent="0.25">
      <c r="E28" s="1"/>
      <c r="F28" s="1"/>
    </row>
    <row r="29" spans="1:37" x14ac:dyDescent="0.25">
      <c r="B29" s="26">
        <v>234750</v>
      </c>
      <c r="C29" s="27">
        <v>20004</v>
      </c>
      <c r="D29" s="27" t="s">
        <v>2</v>
      </c>
      <c r="E29" s="28">
        <v>0.69451388888888888</v>
      </c>
      <c r="F29" s="29">
        <v>0.69459490740740737</v>
      </c>
      <c r="I29" s="2">
        <f t="shared" ref="I29:I40" si="3">(F29-E29)*86400</f>
        <v>6.9999999999978968</v>
      </c>
      <c r="J29" s="2">
        <f>L29*J30/L30</f>
        <v>6.6956521739140893</v>
      </c>
      <c r="K29" s="2">
        <v>6.6956521739140893</v>
      </c>
      <c r="L29" s="4">
        <v>11</v>
      </c>
      <c r="M29" s="38">
        <f>L29/K29*0.0113636*60</f>
        <v>1.120126285714111</v>
      </c>
      <c r="N29" s="3">
        <f>J29</f>
        <v>6.6956521739140893</v>
      </c>
      <c r="O29" s="3">
        <v>6.6956521739140893</v>
      </c>
      <c r="P29" s="4">
        <f>O29/60</f>
        <v>0.11159420289856815</v>
      </c>
      <c r="Q29">
        <f>L29</f>
        <v>11</v>
      </c>
      <c r="R29" s="4">
        <v>11</v>
      </c>
      <c r="S29" s="51">
        <v>1</v>
      </c>
      <c r="X29">
        <v>0.11159420289856815</v>
      </c>
      <c r="Y29">
        <v>11</v>
      </c>
      <c r="Z29">
        <v>1.120126285714111</v>
      </c>
    </row>
    <row r="30" spans="1:37" x14ac:dyDescent="0.25">
      <c r="B30" s="30">
        <v>234750</v>
      </c>
      <c r="C30" s="31">
        <v>20001</v>
      </c>
      <c r="D30" s="31" t="s">
        <v>3</v>
      </c>
      <c r="E30" s="32">
        <v>0.69459490740740737</v>
      </c>
      <c r="F30" s="33">
        <v>0.69483796296296296</v>
      </c>
      <c r="I30" s="2">
        <f t="shared" si="3"/>
        <v>21.000000000003283</v>
      </c>
      <c r="J30" s="2">
        <f>(E31-E30)*86400</f>
        <v>21.000000000003283</v>
      </c>
      <c r="K30" s="2">
        <v>21.000000000003283</v>
      </c>
      <c r="L30" s="4">
        <v>34.5</v>
      </c>
      <c r="M30" s="38">
        <f>L30/K30*0.0113636*60</f>
        <v>1.1201262857141108</v>
      </c>
      <c r="N30" s="3">
        <f>N29+K30</f>
        <v>27.695652173917374</v>
      </c>
      <c r="O30" s="3">
        <v>27.695652173917374</v>
      </c>
      <c r="P30" s="4">
        <f t="shared" ref="P30:P40" si="4">O30/60</f>
        <v>0.46159420289862291</v>
      </c>
      <c r="Q30">
        <f t="shared" ref="Q30:Q40" si="5">Q29+L30</f>
        <v>45.5</v>
      </c>
      <c r="R30" s="4">
        <v>45.5</v>
      </c>
      <c r="S30" s="51">
        <v>2</v>
      </c>
      <c r="X30">
        <v>0.46159420289862291</v>
      </c>
      <c r="Y30">
        <v>45.5</v>
      </c>
      <c r="Z30">
        <v>1.1201262857141108</v>
      </c>
    </row>
    <row r="31" spans="1:37" x14ac:dyDescent="0.25">
      <c r="B31" s="30">
        <v>234750</v>
      </c>
      <c r="C31" s="31">
        <v>20013</v>
      </c>
      <c r="D31" s="31" t="s">
        <v>36</v>
      </c>
      <c r="E31" s="32">
        <v>0.69483796296296296</v>
      </c>
      <c r="F31" s="33">
        <v>0.69483796296296296</v>
      </c>
      <c r="I31" s="2">
        <f t="shared" si="3"/>
        <v>0</v>
      </c>
      <c r="J31" s="2">
        <f t="shared" ref="J31:J39" si="6">(E32-E31)*86400</f>
        <v>13.999999999995794</v>
      </c>
      <c r="K31" s="3">
        <v>13.999999999995794</v>
      </c>
      <c r="L31">
        <v>28.58</v>
      </c>
      <c r="M31" s="38">
        <f t="shared" ref="M31:M40" si="7">L31/K31*0.0113636*60</f>
        <v>1.391878662857561</v>
      </c>
      <c r="N31" s="3">
        <f t="shared" ref="N31:N40" si="8">N30+K31</f>
        <v>41.695652173913167</v>
      </c>
      <c r="O31" s="3">
        <v>41.695652173913167</v>
      </c>
      <c r="P31" s="4">
        <f t="shared" si="4"/>
        <v>0.69492753623188608</v>
      </c>
      <c r="Q31">
        <f t="shared" si="5"/>
        <v>74.08</v>
      </c>
      <c r="R31" s="4">
        <v>74.08</v>
      </c>
      <c r="S31" s="51">
        <v>3</v>
      </c>
      <c r="X31">
        <v>0.69492753623188608</v>
      </c>
      <c r="Y31">
        <v>74.08</v>
      </c>
      <c r="Z31">
        <v>1.391878662857561</v>
      </c>
    </row>
    <row r="32" spans="1:37" x14ac:dyDescent="0.25">
      <c r="B32" s="30">
        <v>234750</v>
      </c>
      <c r="C32" s="31">
        <v>20015</v>
      </c>
      <c r="D32" s="31" t="s">
        <v>37</v>
      </c>
      <c r="E32" s="32">
        <v>0.69499999999999995</v>
      </c>
      <c r="F32" s="33">
        <v>0.69521990740740736</v>
      </c>
      <c r="I32" s="2">
        <f t="shared" si="3"/>
        <v>18.999999999999773</v>
      </c>
      <c r="J32" s="2">
        <f t="shared" si="6"/>
        <v>18.999999999999773</v>
      </c>
      <c r="K32" s="2">
        <v>18.999999999999773</v>
      </c>
      <c r="L32" s="52">
        <v>28.42</v>
      </c>
      <c r="M32" s="53">
        <f t="shared" si="7"/>
        <v>1.0198531957894859</v>
      </c>
      <c r="N32" s="2">
        <f t="shared" si="8"/>
        <v>60.69565217391294</v>
      </c>
      <c r="O32" s="2">
        <v>60.69565217391294</v>
      </c>
      <c r="P32" s="5">
        <f t="shared" si="4"/>
        <v>1.011594202898549</v>
      </c>
      <c r="Q32" s="52">
        <f t="shared" si="5"/>
        <v>102.5</v>
      </c>
      <c r="R32" s="5">
        <v>102.5</v>
      </c>
      <c r="S32" s="51">
        <v>4</v>
      </c>
      <c r="X32">
        <v>1.011594202898549</v>
      </c>
      <c r="Y32">
        <v>102.5</v>
      </c>
      <c r="Z32">
        <v>1.0198531957894859</v>
      </c>
    </row>
    <row r="33" spans="1:37" x14ac:dyDescent="0.25">
      <c r="B33" s="30">
        <v>234750</v>
      </c>
      <c r="C33" s="31">
        <v>20025</v>
      </c>
      <c r="D33" s="31" t="s">
        <v>39</v>
      </c>
      <c r="E33" s="32">
        <v>0.69521990740740736</v>
      </c>
      <c r="F33" s="33">
        <v>0.69537037037037042</v>
      </c>
      <c r="I33" s="2">
        <f t="shared" si="3"/>
        <v>13.000000000008427</v>
      </c>
      <c r="J33" s="2">
        <f t="shared" si="6"/>
        <v>13.000000000008427</v>
      </c>
      <c r="K33" s="2">
        <v>34</v>
      </c>
      <c r="L33" s="52">
        <v>26.67</v>
      </c>
      <c r="M33" s="53">
        <f t="shared" si="7"/>
        <v>0.53482449176470592</v>
      </c>
      <c r="N33" s="2">
        <f t="shared" si="8"/>
        <v>94.695652173912947</v>
      </c>
      <c r="O33" s="2">
        <v>94.695652173912947</v>
      </c>
      <c r="P33" s="5">
        <f t="shared" si="4"/>
        <v>1.5782608695652158</v>
      </c>
      <c r="Q33" s="52">
        <f t="shared" si="5"/>
        <v>129.17000000000002</v>
      </c>
      <c r="R33" s="5">
        <v>129.17000000000002</v>
      </c>
      <c r="S33" s="51">
        <v>5</v>
      </c>
      <c r="X33">
        <v>1.5782608695652158</v>
      </c>
      <c r="Y33">
        <v>129.17000000000002</v>
      </c>
      <c r="Z33">
        <v>0.53482449176470592</v>
      </c>
    </row>
    <row r="34" spans="1:37" x14ac:dyDescent="0.25">
      <c r="B34" s="30">
        <v>234750</v>
      </c>
      <c r="C34" s="31">
        <v>20027</v>
      </c>
      <c r="D34" s="31" t="s">
        <v>38</v>
      </c>
      <c r="E34" s="32">
        <v>0.69537037037037042</v>
      </c>
      <c r="F34" s="33">
        <v>0.69541666666666668</v>
      </c>
      <c r="I34" s="107">
        <f t="shared" si="3"/>
        <v>3.9999999999974278</v>
      </c>
      <c r="J34" s="65">
        <f t="shared" si="6"/>
        <v>3.9999999999974278</v>
      </c>
      <c r="K34" s="65"/>
      <c r="L34" s="63"/>
      <c r="M34" s="109"/>
      <c r="N34" s="65">
        <f t="shared" si="8"/>
        <v>94.695652173912947</v>
      </c>
      <c r="O34" s="65"/>
      <c r="P34" s="110"/>
      <c r="Q34" s="63">
        <f t="shared" si="5"/>
        <v>129.17000000000002</v>
      </c>
      <c r="R34" s="111"/>
      <c r="U34" s="44">
        <v>7</v>
      </c>
      <c r="V34" s="115" t="s">
        <v>463</v>
      </c>
      <c r="X34">
        <v>2.3615942028985653</v>
      </c>
      <c r="Y34">
        <v>155.84000000000003</v>
      </c>
      <c r="Z34">
        <v>0.38689431319148149</v>
      </c>
    </row>
    <row r="35" spans="1:37" x14ac:dyDescent="0.25">
      <c r="B35" s="30">
        <v>234750</v>
      </c>
      <c r="C35" s="31">
        <v>20025</v>
      </c>
      <c r="D35" s="31" t="s">
        <v>39</v>
      </c>
      <c r="E35" s="32">
        <v>0.69541666666666668</v>
      </c>
      <c r="F35" s="33">
        <v>0.69541666666666668</v>
      </c>
      <c r="I35" s="108">
        <f t="shared" si="3"/>
        <v>0</v>
      </c>
      <c r="J35" s="70">
        <f t="shared" si="6"/>
        <v>16.999999999996263</v>
      </c>
      <c r="K35" s="70"/>
      <c r="L35" s="68"/>
      <c r="M35" s="112"/>
      <c r="N35" s="70">
        <f t="shared" si="8"/>
        <v>94.695652173912947</v>
      </c>
      <c r="O35" s="70"/>
      <c r="P35" s="113"/>
      <c r="Q35" s="68">
        <f t="shared" si="5"/>
        <v>129.17000000000002</v>
      </c>
      <c r="R35" s="114"/>
      <c r="X35">
        <v>2.7782608695652438</v>
      </c>
      <c r="Y35">
        <v>184.26000000000005</v>
      </c>
      <c r="Z35">
        <v>0.77508842879997797</v>
      </c>
    </row>
    <row r="36" spans="1:37" x14ac:dyDescent="0.25">
      <c r="B36" s="30">
        <v>234750</v>
      </c>
      <c r="C36" s="31">
        <v>20027</v>
      </c>
      <c r="D36" s="31" t="s">
        <v>38</v>
      </c>
      <c r="E36" s="32">
        <v>0.6956134259259259</v>
      </c>
      <c r="F36" s="33">
        <v>0.69615740740740739</v>
      </c>
      <c r="I36" s="2">
        <f t="shared" si="3"/>
        <v>47.000000000000952</v>
      </c>
      <c r="J36" s="2">
        <f t="shared" si="6"/>
        <v>47.000000000000952</v>
      </c>
      <c r="K36" s="2">
        <v>47.000000000000952</v>
      </c>
      <c r="L36" s="52">
        <v>26.67</v>
      </c>
      <c r="M36" s="53">
        <f t="shared" si="7"/>
        <v>0.38689431319148149</v>
      </c>
      <c r="N36" s="2">
        <f t="shared" si="8"/>
        <v>141.69565217391391</v>
      </c>
      <c r="O36" s="2">
        <v>141.69565217391391</v>
      </c>
      <c r="P36" s="5">
        <f t="shared" si="4"/>
        <v>2.3615942028985653</v>
      </c>
      <c r="Q36" s="52">
        <f t="shared" si="5"/>
        <v>155.84000000000003</v>
      </c>
      <c r="R36" s="5">
        <v>155.84000000000003</v>
      </c>
      <c r="S36" s="51">
        <v>6</v>
      </c>
      <c r="X36">
        <v>3.3782608695653376</v>
      </c>
      <c r="Y36">
        <v>212.84000000000003</v>
      </c>
      <c r="Z36">
        <v>0.54128614666658204</v>
      </c>
    </row>
    <row r="37" spans="1:37" x14ac:dyDescent="0.25">
      <c r="B37" s="30">
        <v>234750</v>
      </c>
      <c r="C37" s="31">
        <v>20025</v>
      </c>
      <c r="D37" s="31" t="s">
        <v>39</v>
      </c>
      <c r="E37" s="32">
        <v>0.69615740740740739</v>
      </c>
      <c r="F37" s="33">
        <v>0.69615740740740739</v>
      </c>
      <c r="I37" s="2">
        <f t="shared" si="3"/>
        <v>0</v>
      </c>
      <c r="J37" s="2">
        <f t="shared" si="6"/>
        <v>25.000000000000711</v>
      </c>
      <c r="K37" s="3">
        <v>25.000000000000711</v>
      </c>
      <c r="L37">
        <v>28.42</v>
      </c>
      <c r="M37" s="38">
        <f t="shared" si="7"/>
        <v>0.77508842879997797</v>
      </c>
      <c r="N37" s="3">
        <f t="shared" si="8"/>
        <v>166.69565217391462</v>
      </c>
      <c r="O37" s="3">
        <v>166.69565217391462</v>
      </c>
      <c r="P37" s="4">
        <f t="shared" si="4"/>
        <v>2.7782608695652438</v>
      </c>
      <c r="Q37">
        <f t="shared" si="5"/>
        <v>184.26000000000005</v>
      </c>
      <c r="R37" s="4">
        <v>184.26000000000005</v>
      </c>
      <c r="S37" s="51">
        <v>7</v>
      </c>
      <c r="X37">
        <v>3.6449275362319922</v>
      </c>
      <c r="Y37">
        <v>239.44000000000003</v>
      </c>
      <c r="Z37">
        <v>1.1335191000000493</v>
      </c>
    </row>
    <row r="38" spans="1:37" x14ac:dyDescent="0.25">
      <c r="B38" s="30">
        <v>234750</v>
      </c>
      <c r="C38" s="31">
        <v>20015</v>
      </c>
      <c r="D38" s="31" t="s">
        <v>37</v>
      </c>
      <c r="E38" s="32">
        <v>0.69644675925925925</v>
      </c>
      <c r="F38" s="33">
        <v>0.69686342592592598</v>
      </c>
      <c r="I38" s="2">
        <f t="shared" si="3"/>
        <v>36.000000000005627</v>
      </c>
      <c r="J38" s="2">
        <f t="shared" si="6"/>
        <v>36.000000000005627</v>
      </c>
      <c r="K38" s="3">
        <v>36.000000000005627</v>
      </c>
      <c r="L38">
        <v>28.58</v>
      </c>
      <c r="M38" s="38">
        <f t="shared" si="7"/>
        <v>0.54128614666658204</v>
      </c>
      <c r="N38" s="3">
        <f t="shared" si="8"/>
        <v>202.69565217392025</v>
      </c>
      <c r="O38" s="3">
        <v>202.69565217392025</v>
      </c>
      <c r="P38" s="4">
        <f t="shared" si="4"/>
        <v>3.3782608695653376</v>
      </c>
      <c r="Q38">
        <f t="shared" si="5"/>
        <v>212.84000000000003</v>
      </c>
      <c r="R38" s="4">
        <v>212.84000000000003</v>
      </c>
      <c r="S38" s="51">
        <v>8</v>
      </c>
      <c r="X38">
        <v>3.7552032254550456</v>
      </c>
      <c r="Y38">
        <v>250.44000000000003</v>
      </c>
      <c r="Z38">
        <v>1.1335191000000495</v>
      </c>
      <c r="AC38" s="483">
        <v>234750</v>
      </c>
      <c r="AD38" s="483">
        <v>20005</v>
      </c>
      <c r="AE38" s="485">
        <v>42629</v>
      </c>
      <c r="AF38" s="483">
        <v>2</v>
      </c>
      <c r="AG38" s="486">
        <v>281.51</v>
      </c>
      <c r="AH38" s="381">
        <v>0.69451388888888888</v>
      </c>
      <c r="AI38" s="489" t="s">
        <v>822</v>
      </c>
      <c r="AJ38" s="489">
        <v>1.218658</v>
      </c>
      <c r="AK38" s="381">
        <v>0.69718750000000007</v>
      </c>
    </row>
    <row r="39" spans="1:37" x14ac:dyDescent="0.25">
      <c r="B39" s="30">
        <v>234750</v>
      </c>
      <c r="C39" s="31">
        <v>20013</v>
      </c>
      <c r="D39" s="31" t="s">
        <v>36</v>
      </c>
      <c r="E39" s="32">
        <v>0.69686342592592598</v>
      </c>
      <c r="F39" s="33">
        <v>0.69686342592592598</v>
      </c>
      <c r="I39" s="2">
        <f t="shared" si="3"/>
        <v>0</v>
      </c>
      <c r="J39" s="2">
        <f t="shared" si="6"/>
        <v>15.999999999999304</v>
      </c>
      <c r="K39" s="3">
        <v>15.999999999999304</v>
      </c>
      <c r="L39">
        <v>26.6</v>
      </c>
      <c r="M39" s="38">
        <f t="shared" si="7"/>
        <v>1.1335191000000493</v>
      </c>
      <c r="N39" s="3">
        <f t="shared" si="8"/>
        <v>218.69565217391954</v>
      </c>
      <c r="O39" s="3">
        <v>218.69565217391954</v>
      </c>
      <c r="P39" s="4">
        <f t="shared" si="4"/>
        <v>3.6449275362319922</v>
      </c>
      <c r="Q39">
        <f t="shared" si="5"/>
        <v>239.44000000000003</v>
      </c>
      <c r="R39" s="4">
        <v>239.44000000000003</v>
      </c>
      <c r="S39" s="51">
        <v>9</v>
      </c>
    </row>
    <row r="40" spans="1:37" x14ac:dyDescent="0.25">
      <c r="B40" s="34">
        <v>234750</v>
      </c>
      <c r="C40" s="35">
        <v>20004</v>
      </c>
      <c r="D40" s="35" t="s">
        <v>2</v>
      </c>
      <c r="E40" s="36">
        <v>0.69704861111111116</v>
      </c>
      <c r="F40" s="37">
        <v>0.69718750000000007</v>
      </c>
      <c r="I40" s="2">
        <f t="shared" si="3"/>
        <v>12.000000000001876</v>
      </c>
      <c r="J40" s="2">
        <f>L40*J39/L39</f>
        <v>6.6165413533831696</v>
      </c>
      <c r="K40" s="2">
        <v>6.6165413533831696</v>
      </c>
      <c r="L40">
        <v>11</v>
      </c>
      <c r="M40" s="38">
        <f t="shared" si="7"/>
        <v>1.1335191000000495</v>
      </c>
      <c r="N40" s="3">
        <f t="shared" si="8"/>
        <v>225.31219352730272</v>
      </c>
      <c r="O40" s="3">
        <v>225.31219352730272</v>
      </c>
      <c r="P40" s="4">
        <f t="shared" si="4"/>
        <v>3.7552032254550456</v>
      </c>
      <c r="Q40">
        <f t="shared" si="5"/>
        <v>250.44000000000003</v>
      </c>
      <c r="R40" s="4">
        <v>250.44000000000003</v>
      </c>
    </row>
    <row r="41" spans="1:37" x14ac:dyDescent="0.25">
      <c r="B41">
        <v>234750</v>
      </c>
      <c r="C41">
        <v>20010</v>
      </c>
      <c r="D41" t="s">
        <v>1</v>
      </c>
      <c r="E41" s="1">
        <v>0.69718750000000007</v>
      </c>
      <c r="F41" s="1">
        <v>0.69721064814814815</v>
      </c>
      <c r="M41" s="38">
        <f>AVERAGE(M30:M39)</f>
        <v>0.86293382809799435</v>
      </c>
    </row>
    <row r="42" spans="1:37" x14ac:dyDescent="0.25">
      <c r="B42">
        <v>234750</v>
      </c>
      <c r="C42">
        <v>20005</v>
      </c>
      <c r="D42" t="s">
        <v>164</v>
      </c>
      <c r="E42" s="1">
        <v>0.69721064814814815</v>
      </c>
      <c r="F42" s="1">
        <v>0.69721064814814815</v>
      </c>
      <c r="M42" s="38">
        <f>AVERAGE(M22:M25,M30:M39)</f>
        <v>0.76205977441812001</v>
      </c>
    </row>
    <row r="45" spans="1:37" x14ac:dyDescent="0.25">
      <c r="A45" s="42">
        <v>42630</v>
      </c>
      <c r="B45" s="10">
        <v>234750</v>
      </c>
      <c r="C45" s="11">
        <v>20004</v>
      </c>
      <c r="D45" s="11" t="s">
        <v>2</v>
      </c>
      <c r="E45" s="12">
        <v>0.43253472222222222</v>
      </c>
      <c r="F45" s="13">
        <v>0.43253472222222222</v>
      </c>
    </row>
    <row r="46" spans="1:37" x14ac:dyDescent="0.25">
      <c r="B46" s="14">
        <v>234750</v>
      </c>
      <c r="C46" s="15">
        <v>20001</v>
      </c>
      <c r="D46" s="15" t="s">
        <v>3</v>
      </c>
      <c r="E46" s="16">
        <v>0.43409722222222219</v>
      </c>
      <c r="F46" s="17">
        <v>0.43427083333333333</v>
      </c>
    </row>
    <row r="47" spans="1:37" x14ac:dyDescent="0.25">
      <c r="B47" s="18">
        <v>234750</v>
      </c>
      <c r="C47" s="19">
        <v>20004</v>
      </c>
      <c r="D47" s="19" t="s">
        <v>2</v>
      </c>
      <c r="E47" s="20">
        <v>0.43427083333333333</v>
      </c>
      <c r="F47" s="21">
        <v>0.43443287037037037</v>
      </c>
    </row>
    <row r="48" spans="1:37" x14ac:dyDescent="0.25">
      <c r="B48">
        <v>234750</v>
      </c>
      <c r="C48">
        <v>20005</v>
      </c>
      <c r="D48" t="s">
        <v>164</v>
      </c>
      <c r="E48" s="1">
        <v>0.43443287037037037</v>
      </c>
      <c r="F48" s="1">
        <v>0.43443287037037037</v>
      </c>
    </row>
    <row r="49" spans="2:37" x14ac:dyDescent="0.25">
      <c r="E49" s="1"/>
      <c r="F49" s="1"/>
    </row>
    <row r="50" spans="2:37" x14ac:dyDescent="0.25">
      <c r="B50" s="26">
        <v>234750</v>
      </c>
      <c r="C50" s="27">
        <v>20004</v>
      </c>
      <c r="D50" s="27" t="s">
        <v>2</v>
      </c>
      <c r="E50" s="28">
        <v>0.78166666666666673</v>
      </c>
      <c r="F50" s="29">
        <v>0.78166666666666673</v>
      </c>
      <c r="I50" s="143">
        <f t="shared" ref="I50:I63" si="9">(F50-E50)*86400</f>
        <v>0</v>
      </c>
      <c r="J50" s="144">
        <f>L50*J51/L51</f>
        <v>32.645320197034522</v>
      </c>
      <c r="K50" s="144">
        <v>32.645320197034522</v>
      </c>
      <c r="L50" s="145">
        <v>44.18</v>
      </c>
      <c r="M50" s="151">
        <f>L50/K50*0.0113636*60</f>
        <v>0.92272432000027738</v>
      </c>
      <c r="N50" s="144">
        <f>J50</f>
        <v>32.645320197034522</v>
      </c>
      <c r="O50" s="144">
        <v>32.645320197034522</v>
      </c>
      <c r="P50" s="145">
        <f>O50/60</f>
        <v>0.54408866995057537</v>
      </c>
      <c r="Q50" s="92">
        <f>L50</f>
        <v>44.18</v>
      </c>
      <c r="R50" s="152">
        <v>44.18</v>
      </c>
      <c r="S50" s="51">
        <v>1</v>
      </c>
      <c r="T50">
        <v>1</v>
      </c>
      <c r="U50" s="44">
        <v>2</v>
      </c>
      <c r="V50" s="115">
        <v>13</v>
      </c>
      <c r="X50">
        <v>0.54408866995057537</v>
      </c>
      <c r="Y50">
        <v>44.18</v>
      </c>
      <c r="Z50">
        <v>0.92272432000027738</v>
      </c>
    </row>
    <row r="51" spans="2:37" x14ac:dyDescent="0.25">
      <c r="B51" s="30">
        <v>234750</v>
      </c>
      <c r="C51" s="31">
        <v>20015</v>
      </c>
      <c r="D51" s="31" t="s">
        <v>37</v>
      </c>
      <c r="E51" s="32">
        <v>0.78259259259259262</v>
      </c>
      <c r="F51" s="33">
        <v>0.78259259259259262</v>
      </c>
      <c r="I51" s="2">
        <f t="shared" si="9"/>
        <v>0</v>
      </c>
      <c r="J51" s="2">
        <f>(E52-E51)*86400</f>
        <v>20.99999999999369</v>
      </c>
      <c r="K51" s="2">
        <v>20.99999999999369</v>
      </c>
      <c r="L51" s="4">
        <v>28.42</v>
      </c>
      <c r="M51" s="38">
        <f>L51/K51*0.0113636*60</f>
        <v>0.92272432000027738</v>
      </c>
      <c r="N51" s="3">
        <f>N50+K51</f>
        <v>53.645320197028212</v>
      </c>
      <c r="O51" s="3">
        <v>53.645320197028212</v>
      </c>
      <c r="P51" s="4">
        <f t="shared" ref="P51:P63" si="10">O51/60</f>
        <v>0.89408866995047021</v>
      </c>
      <c r="Q51">
        <f t="shared" ref="Q51:Q63" si="11">Q50+L51</f>
        <v>72.599999999999994</v>
      </c>
      <c r="R51" s="4">
        <v>72.599999999999994</v>
      </c>
      <c r="S51" s="51">
        <v>2</v>
      </c>
      <c r="X51">
        <v>0.89408866995047021</v>
      </c>
      <c r="Y51">
        <v>72.599999999999994</v>
      </c>
      <c r="Z51">
        <v>0.92272432000027738</v>
      </c>
    </row>
    <row r="52" spans="2:37" x14ac:dyDescent="0.25">
      <c r="B52" s="30">
        <v>234750</v>
      </c>
      <c r="C52" s="31">
        <v>20025</v>
      </c>
      <c r="D52" s="31" t="s">
        <v>39</v>
      </c>
      <c r="E52" s="32">
        <v>0.7828356481481481</v>
      </c>
      <c r="F52" s="33">
        <v>0.78304398148148147</v>
      </c>
      <c r="I52" s="2">
        <f t="shared" si="9"/>
        <v>18.000000000002814</v>
      </c>
      <c r="J52" s="2">
        <f t="shared" ref="J52:J62" si="12">(E53-E52)*86400</f>
        <v>18.000000000002814</v>
      </c>
      <c r="K52" s="3">
        <v>18.000000000002814</v>
      </c>
      <c r="L52">
        <v>26.67</v>
      </c>
      <c r="M52" s="38">
        <f t="shared" ref="M52:M63" si="13">L52/K52*0.0113636*60</f>
        <v>1.0102240399998421</v>
      </c>
      <c r="N52" s="3">
        <f t="shared" ref="N52:N63" si="14">N51+K52</f>
        <v>71.645320197031026</v>
      </c>
      <c r="O52" s="3">
        <v>71.645320197031026</v>
      </c>
      <c r="P52" s="4">
        <f t="shared" si="10"/>
        <v>1.1940886699505171</v>
      </c>
      <c r="Q52">
        <f t="shared" si="11"/>
        <v>99.27</v>
      </c>
      <c r="R52" s="4">
        <v>99.27</v>
      </c>
      <c r="S52" s="51">
        <v>3</v>
      </c>
      <c r="X52">
        <v>1.1940886699505171</v>
      </c>
      <c r="Y52">
        <v>99.27</v>
      </c>
      <c r="Z52">
        <v>1.0102240399998421</v>
      </c>
    </row>
    <row r="53" spans="2:37" x14ac:dyDescent="0.25">
      <c r="B53" s="30">
        <v>234750</v>
      </c>
      <c r="C53" s="31">
        <v>20027</v>
      </c>
      <c r="D53" s="31" t="s">
        <v>38</v>
      </c>
      <c r="E53" s="32">
        <v>0.78304398148148147</v>
      </c>
      <c r="F53" s="33">
        <v>0.78304398148148147</v>
      </c>
      <c r="I53" s="2">
        <f t="shared" si="9"/>
        <v>0</v>
      </c>
      <c r="J53" s="2">
        <f t="shared" si="12"/>
        <v>33.999999999992525</v>
      </c>
      <c r="K53" s="3">
        <v>33.999999999992525</v>
      </c>
      <c r="L53">
        <v>13.17</v>
      </c>
      <c r="M53" s="38">
        <f t="shared" si="13"/>
        <v>0.26410343294123451</v>
      </c>
      <c r="N53" s="3">
        <f t="shared" si="14"/>
        <v>105.64532019702355</v>
      </c>
      <c r="O53" s="3">
        <v>105.64532019702355</v>
      </c>
      <c r="P53" s="4">
        <f t="shared" si="10"/>
        <v>1.7607553366170592</v>
      </c>
      <c r="Q53">
        <f t="shared" si="11"/>
        <v>112.44</v>
      </c>
      <c r="R53" s="4">
        <v>112.44</v>
      </c>
      <c r="S53" s="51">
        <v>4</v>
      </c>
      <c r="X53">
        <v>1.7607553366170592</v>
      </c>
      <c r="Y53">
        <v>112.44</v>
      </c>
      <c r="Z53">
        <v>0.26410343294123451</v>
      </c>
    </row>
    <row r="54" spans="2:37" x14ac:dyDescent="0.25">
      <c r="B54" s="30">
        <v>234750</v>
      </c>
      <c r="C54" s="31">
        <v>20037</v>
      </c>
      <c r="D54" s="31" t="s">
        <v>8</v>
      </c>
      <c r="E54" s="32">
        <v>0.7834374999999999</v>
      </c>
      <c r="F54" s="33">
        <v>0.7836805555555556</v>
      </c>
      <c r="I54" s="103">
        <f t="shared" si="9"/>
        <v>21.000000000012875</v>
      </c>
      <c r="J54" s="76">
        <f t="shared" si="12"/>
        <v>21.000000000012875</v>
      </c>
      <c r="K54" s="76">
        <v>84</v>
      </c>
      <c r="L54" s="74">
        <v>64.290000000000006</v>
      </c>
      <c r="M54" s="104">
        <f t="shared" si="13"/>
        <v>0.52183274571428573</v>
      </c>
      <c r="N54" s="76">
        <f t="shared" si="14"/>
        <v>189.64532019702355</v>
      </c>
      <c r="O54" s="76">
        <v>189.64532019702355</v>
      </c>
      <c r="P54" s="105">
        <f t="shared" si="10"/>
        <v>3.1607553366170591</v>
      </c>
      <c r="Q54" s="74">
        <f t="shared" si="11"/>
        <v>176.73000000000002</v>
      </c>
      <c r="R54" s="106">
        <v>176.73000000000002</v>
      </c>
      <c r="S54" s="51">
        <v>5</v>
      </c>
      <c r="T54">
        <v>1</v>
      </c>
      <c r="U54" s="44">
        <v>2</v>
      </c>
      <c r="V54" s="115">
        <v>35</v>
      </c>
      <c r="X54">
        <v>3.1607553366170591</v>
      </c>
      <c r="Y54">
        <v>176.73000000000002</v>
      </c>
      <c r="Z54">
        <v>0.52183274571428573</v>
      </c>
    </row>
    <row r="55" spans="2:37" x14ac:dyDescent="0.25">
      <c r="B55" s="30">
        <v>234750</v>
      </c>
      <c r="C55" s="31">
        <v>20028</v>
      </c>
      <c r="D55" s="31" t="s">
        <v>165</v>
      </c>
      <c r="E55" s="32">
        <v>0.7836805555555556</v>
      </c>
      <c r="F55" s="33">
        <v>0.7836805555555556</v>
      </c>
      <c r="I55" s="120">
        <f t="shared" si="9"/>
        <v>0</v>
      </c>
      <c r="J55" s="120">
        <f t="shared" si="12"/>
        <v>55.999999999992767</v>
      </c>
      <c r="K55" s="120"/>
      <c r="N55" s="3">
        <f t="shared" si="14"/>
        <v>189.64532019702355</v>
      </c>
      <c r="P55" s="4"/>
      <c r="Q55">
        <f t="shared" si="11"/>
        <v>176.73000000000002</v>
      </c>
      <c r="X55">
        <v>3.560755336617059</v>
      </c>
      <c r="Y55">
        <v>207.48000000000002</v>
      </c>
      <c r="Z55">
        <v>0.87357675000000001</v>
      </c>
    </row>
    <row r="56" spans="2:37" x14ac:dyDescent="0.25">
      <c r="B56" s="30">
        <v>234750</v>
      </c>
      <c r="C56" s="31">
        <v>20029</v>
      </c>
      <c r="D56" s="31" t="s">
        <v>11</v>
      </c>
      <c r="E56" s="32">
        <v>0.78432870370370367</v>
      </c>
      <c r="F56" s="33">
        <v>0.78440972222222216</v>
      </c>
      <c r="I56" s="120">
        <f t="shared" si="9"/>
        <v>6.9999999999978968</v>
      </c>
      <c r="J56" s="120">
        <f t="shared" si="12"/>
        <v>6.9999999999978968</v>
      </c>
      <c r="K56" s="120"/>
      <c r="N56" s="3">
        <f t="shared" si="14"/>
        <v>189.64532019702355</v>
      </c>
      <c r="P56" s="4"/>
      <c r="Q56">
        <f t="shared" si="11"/>
        <v>176.73000000000002</v>
      </c>
      <c r="X56">
        <v>3.9607553366171215</v>
      </c>
      <c r="Y56">
        <v>233.81</v>
      </c>
      <c r="Z56">
        <v>0.74800896999988298</v>
      </c>
    </row>
    <row r="57" spans="2:37" x14ac:dyDescent="0.25">
      <c r="B57" s="30">
        <v>234750</v>
      </c>
      <c r="C57" s="31">
        <v>20030</v>
      </c>
      <c r="D57" s="31" t="s">
        <v>6</v>
      </c>
      <c r="E57" s="32">
        <v>0.78440972222222216</v>
      </c>
      <c r="F57" s="33">
        <v>0.78449074074074077</v>
      </c>
      <c r="I57" s="2">
        <f t="shared" si="9"/>
        <v>7.0000000000074891</v>
      </c>
      <c r="J57" s="2">
        <f t="shared" si="12"/>
        <v>7.0000000000074891</v>
      </c>
      <c r="K57" s="3">
        <v>24</v>
      </c>
      <c r="L57">
        <v>30.75</v>
      </c>
      <c r="M57" s="38">
        <f t="shared" si="13"/>
        <v>0.87357675000000001</v>
      </c>
      <c r="N57" s="3">
        <f t="shared" si="14"/>
        <v>213.64532019702355</v>
      </c>
      <c r="O57" s="3">
        <v>213.64532019702355</v>
      </c>
      <c r="P57" s="4">
        <f t="shared" si="10"/>
        <v>3.560755336617059</v>
      </c>
      <c r="Q57">
        <f t="shared" si="11"/>
        <v>207.48000000000002</v>
      </c>
      <c r="R57" s="4">
        <v>207.48000000000002</v>
      </c>
      <c r="S57" s="51">
        <v>6</v>
      </c>
      <c r="X57">
        <v>8.2607553366169952</v>
      </c>
      <c r="Y57">
        <v>260.73</v>
      </c>
      <c r="Z57">
        <v>7.1141421395350943E-2</v>
      </c>
    </row>
    <row r="58" spans="2:37" x14ac:dyDescent="0.25">
      <c r="B58" s="30">
        <v>234750</v>
      </c>
      <c r="C58" s="31">
        <v>20017</v>
      </c>
      <c r="D58" s="31" t="s">
        <v>5</v>
      </c>
      <c r="E58" s="32">
        <v>0.78449074074074077</v>
      </c>
      <c r="F58" s="33">
        <v>0.78453703703703714</v>
      </c>
      <c r="I58" s="107">
        <f t="shared" si="9"/>
        <v>4.0000000000070202</v>
      </c>
      <c r="J58" s="65">
        <f t="shared" si="12"/>
        <v>4.0000000000070202</v>
      </c>
      <c r="K58" s="65"/>
      <c r="L58" s="63"/>
      <c r="M58" s="109"/>
      <c r="N58" s="65">
        <f t="shared" si="14"/>
        <v>213.64532019702355</v>
      </c>
      <c r="O58" s="65"/>
      <c r="P58" s="110"/>
      <c r="Q58" s="63">
        <f t="shared" si="11"/>
        <v>207.48000000000002</v>
      </c>
      <c r="R58" s="111"/>
      <c r="U58" s="44">
        <v>7</v>
      </c>
      <c r="V58" s="115" t="s">
        <v>464</v>
      </c>
      <c r="X58">
        <v>9.3107553366171594</v>
      </c>
      <c r="Y58">
        <v>291.90000000000003</v>
      </c>
      <c r="Z58">
        <v>0.33733658285709017</v>
      </c>
    </row>
    <row r="59" spans="2:37" x14ac:dyDescent="0.25">
      <c r="B59" s="30">
        <v>234750</v>
      </c>
      <c r="C59" s="31">
        <v>20030</v>
      </c>
      <c r="D59" s="31" t="s">
        <v>6</v>
      </c>
      <c r="E59" s="32">
        <v>0.78453703703703714</v>
      </c>
      <c r="F59" s="33">
        <v>0.78468749999999998</v>
      </c>
      <c r="I59" s="108">
        <f t="shared" si="9"/>
        <v>12.999999999989242</v>
      </c>
      <c r="J59" s="70">
        <f t="shared" si="12"/>
        <v>12.999999999989242</v>
      </c>
      <c r="K59" s="70"/>
      <c r="L59" s="68"/>
      <c r="M59" s="112"/>
      <c r="N59" s="70">
        <f t="shared" si="14"/>
        <v>213.64532019702355</v>
      </c>
      <c r="O59" s="70"/>
      <c r="P59" s="113"/>
      <c r="Q59" s="68">
        <f t="shared" si="11"/>
        <v>207.48000000000002</v>
      </c>
      <c r="R59" s="114"/>
      <c r="X59">
        <v>9.6813039410445523</v>
      </c>
      <c r="Y59">
        <v>302.90000000000003</v>
      </c>
      <c r="Z59">
        <v>0.33733658285709012</v>
      </c>
      <c r="AC59" s="483">
        <v>234750</v>
      </c>
      <c r="AD59" s="483">
        <v>20005</v>
      </c>
      <c r="AE59" s="485">
        <v>42630</v>
      </c>
      <c r="AF59" s="483">
        <v>1</v>
      </c>
      <c r="AG59" s="486">
        <v>238.51</v>
      </c>
      <c r="AH59" s="381">
        <v>0.78166666666666673</v>
      </c>
      <c r="AI59" s="489" t="s">
        <v>844</v>
      </c>
      <c r="AJ59" s="489">
        <v>0.39358100000000001</v>
      </c>
      <c r="AK59" s="381">
        <v>0.78868055555555561</v>
      </c>
    </row>
    <row r="60" spans="2:37" x14ac:dyDescent="0.25">
      <c r="B60" s="30">
        <v>234750</v>
      </c>
      <c r="C60" s="31">
        <v>20017</v>
      </c>
      <c r="D60" s="31" t="s">
        <v>5</v>
      </c>
      <c r="E60" s="32">
        <v>0.78468749999999998</v>
      </c>
      <c r="F60" s="33">
        <v>0.78468749999999998</v>
      </c>
      <c r="I60" s="2">
        <f t="shared" si="9"/>
        <v>0</v>
      </c>
      <c r="J60" s="2">
        <f t="shared" si="12"/>
        <v>24.000000000003752</v>
      </c>
      <c r="K60" s="3">
        <v>24.000000000003752</v>
      </c>
      <c r="L60">
        <v>26.33</v>
      </c>
      <c r="M60" s="38">
        <f t="shared" si="13"/>
        <v>0.74800896999988298</v>
      </c>
      <c r="N60" s="3">
        <f t="shared" si="14"/>
        <v>237.6453201970273</v>
      </c>
      <c r="O60" s="3">
        <v>237.6453201970273</v>
      </c>
      <c r="P60" s="4">
        <f t="shared" si="10"/>
        <v>3.9607553366171215</v>
      </c>
      <c r="Q60">
        <f t="shared" si="11"/>
        <v>233.81</v>
      </c>
      <c r="R60" s="4">
        <v>233.81</v>
      </c>
      <c r="S60" s="51">
        <v>7</v>
      </c>
    </row>
    <row r="61" spans="2:37" x14ac:dyDescent="0.25">
      <c r="B61" s="30">
        <v>234750</v>
      </c>
      <c r="C61" s="31">
        <v>20021</v>
      </c>
      <c r="D61" s="31" t="s">
        <v>0</v>
      </c>
      <c r="E61" s="32">
        <v>0.7849652777777778</v>
      </c>
      <c r="F61" s="33">
        <v>0.7849652777777778</v>
      </c>
      <c r="I61" s="2">
        <f t="shared" si="9"/>
        <v>0</v>
      </c>
      <c r="J61" s="2">
        <f t="shared" si="12"/>
        <v>257.99999999999238</v>
      </c>
      <c r="K61" s="3">
        <v>257.99999999999238</v>
      </c>
      <c r="L61">
        <v>26.92</v>
      </c>
      <c r="M61" s="38">
        <f t="shared" si="13"/>
        <v>7.1141421395350943E-2</v>
      </c>
      <c r="N61" s="3">
        <f t="shared" si="14"/>
        <v>495.64532019701971</v>
      </c>
      <c r="O61" s="3">
        <v>495.64532019701971</v>
      </c>
      <c r="P61" s="4">
        <f t="shared" si="10"/>
        <v>8.2607553366169952</v>
      </c>
      <c r="Q61">
        <f t="shared" si="11"/>
        <v>260.73</v>
      </c>
      <c r="R61" s="4">
        <v>260.73</v>
      </c>
      <c r="S61" s="51">
        <v>8</v>
      </c>
    </row>
    <row r="62" spans="2:37" x14ac:dyDescent="0.25">
      <c r="B62" s="30">
        <v>234750</v>
      </c>
      <c r="C62" s="31">
        <v>20010</v>
      </c>
      <c r="D62" s="31" t="s">
        <v>1</v>
      </c>
      <c r="E62" s="32">
        <v>0.78795138888888883</v>
      </c>
      <c r="F62" s="33">
        <v>0.78795138888888883</v>
      </c>
      <c r="I62" s="2">
        <f t="shared" si="9"/>
        <v>0</v>
      </c>
      <c r="J62" s="2">
        <f t="shared" si="12"/>
        <v>63.000000000009848</v>
      </c>
      <c r="K62" s="3">
        <v>63.000000000009848</v>
      </c>
      <c r="L62">
        <v>31.17</v>
      </c>
      <c r="M62" s="38">
        <f t="shared" si="13"/>
        <v>0.33733658285709017</v>
      </c>
      <c r="N62" s="3">
        <f t="shared" si="14"/>
        <v>558.6453201970296</v>
      </c>
      <c r="O62" s="3">
        <v>558.6453201970296</v>
      </c>
      <c r="P62" s="4">
        <f t="shared" si="10"/>
        <v>9.3107553366171594</v>
      </c>
      <c r="Q62">
        <f t="shared" si="11"/>
        <v>291.90000000000003</v>
      </c>
      <c r="R62" s="4">
        <v>291.90000000000003</v>
      </c>
      <c r="S62" s="51">
        <v>9</v>
      </c>
    </row>
    <row r="63" spans="2:37" x14ac:dyDescent="0.25">
      <c r="B63" s="34">
        <v>234750</v>
      </c>
      <c r="C63" s="35">
        <v>20004</v>
      </c>
      <c r="D63" s="35" t="s">
        <v>2</v>
      </c>
      <c r="E63" s="36">
        <v>0.78868055555555561</v>
      </c>
      <c r="F63" s="37">
        <v>0.78877314814814825</v>
      </c>
      <c r="I63" s="2">
        <f t="shared" si="9"/>
        <v>8.000000000004448</v>
      </c>
      <c r="J63" s="2">
        <f>L63*J62/L62</f>
        <v>22.232916265643514</v>
      </c>
      <c r="K63" s="3">
        <v>22.232916265643514</v>
      </c>
      <c r="L63">
        <v>11</v>
      </c>
      <c r="M63" s="38">
        <f t="shared" si="13"/>
        <v>0.33733658285709012</v>
      </c>
      <c r="N63" s="3">
        <f t="shared" si="14"/>
        <v>580.87823646267316</v>
      </c>
      <c r="O63" s="3">
        <v>580.87823646267316</v>
      </c>
      <c r="P63" s="4">
        <f t="shared" si="10"/>
        <v>9.6813039410445523</v>
      </c>
      <c r="Q63">
        <f t="shared" si="11"/>
        <v>302.90000000000003</v>
      </c>
      <c r="R63" s="4">
        <v>302.90000000000003</v>
      </c>
    </row>
    <row r="64" spans="2:37" x14ac:dyDescent="0.25">
      <c r="B64">
        <v>234750</v>
      </c>
      <c r="C64">
        <v>20005</v>
      </c>
      <c r="D64" t="s">
        <v>164</v>
      </c>
      <c r="E64" s="1">
        <v>0.78877314814814825</v>
      </c>
      <c r="F64" s="1">
        <v>0.78877314814814825</v>
      </c>
      <c r="M64" s="38">
        <f>AVERAGE(M51:M62)</f>
        <v>0.59361853286349542</v>
      </c>
    </row>
    <row r="67" spans="1:37" x14ac:dyDescent="0.25">
      <c r="A67" s="42">
        <v>42631</v>
      </c>
      <c r="B67" s="26">
        <v>234750</v>
      </c>
      <c r="C67" s="27">
        <v>20004</v>
      </c>
      <c r="D67" s="27" t="s">
        <v>2</v>
      </c>
      <c r="E67" s="28">
        <v>0.5486226851851852</v>
      </c>
      <c r="F67" s="29">
        <v>0.5486226851851852</v>
      </c>
      <c r="I67" s="2">
        <f t="shared" ref="I67:I78" si="15">(F67-E67)*86400</f>
        <v>0</v>
      </c>
      <c r="J67" s="2">
        <f>L67*J68/L68</f>
        <v>15.185444366690634</v>
      </c>
      <c r="K67" s="2">
        <v>15.185444366690634</v>
      </c>
      <c r="L67" s="4">
        <v>15.5</v>
      </c>
      <c r="M67" s="38">
        <f>L67/K67*0.0113636*60</f>
        <v>0.69593933142854203</v>
      </c>
      <c r="N67" s="3">
        <f>J67</f>
        <v>15.185444366690634</v>
      </c>
      <c r="O67" s="3">
        <v>15.283414975507991</v>
      </c>
      <c r="P67" s="4">
        <f>O67/60</f>
        <v>0.2547235829251332</v>
      </c>
      <c r="Q67">
        <f>L67</f>
        <v>15.5</v>
      </c>
      <c r="R67" s="4">
        <v>15.6</v>
      </c>
      <c r="S67" s="51">
        <v>1</v>
      </c>
      <c r="X67">
        <v>0.2547235829251332</v>
      </c>
      <c r="Y67">
        <v>15.6</v>
      </c>
      <c r="Z67">
        <v>0.69593933142854203</v>
      </c>
    </row>
    <row r="68" spans="1:37" x14ac:dyDescent="0.25">
      <c r="B68" s="30">
        <v>234750</v>
      </c>
      <c r="C68" s="31">
        <v>20013</v>
      </c>
      <c r="D68" s="31" t="s">
        <v>36</v>
      </c>
      <c r="E68" s="32">
        <v>0.54896990740740736</v>
      </c>
      <c r="F68" s="33">
        <v>0.54896990740740736</v>
      </c>
      <c r="I68" s="2">
        <f t="shared" si="15"/>
        <v>0</v>
      </c>
      <c r="J68" s="2">
        <f>(E69-E68)*86400</f>
        <v>28.00000000000118</v>
      </c>
      <c r="K68" s="2">
        <v>28.00000000000118</v>
      </c>
      <c r="L68" s="4">
        <v>28.58</v>
      </c>
      <c r="M68" s="38">
        <f>L68/K68*0.0113636*60</f>
        <v>0.69593933142854203</v>
      </c>
      <c r="N68" s="3">
        <f>N67+K68</f>
        <v>43.185444366691812</v>
      </c>
      <c r="O68" s="3">
        <v>43.283414975509174</v>
      </c>
      <c r="P68" s="4">
        <f t="shared" ref="P68:P78" si="16">O68/60</f>
        <v>0.72139024959181952</v>
      </c>
      <c r="Q68">
        <f t="shared" ref="Q68:Q78" si="17">Q67+L68</f>
        <v>44.08</v>
      </c>
      <c r="R68" s="4">
        <v>44.18</v>
      </c>
      <c r="S68" s="51">
        <v>2</v>
      </c>
      <c r="X68">
        <v>0.72139024959181952</v>
      </c>
      <c r="Y68">
        <v>44.18</v>
      </c>
      <c r="Z68">
        <v>0.69593933142854203</v>
      </c>
    </row>
    <row r="69" spans="1:37" x14ac:dyDescent="0.25">
      <c r="B69" s="30">
        <v>234750</v>
      </c>
      <c r="C69" s="31">
        <v>20015</v>
      </c>
      <c r="D69" s="31" t="s">
        <v>37</v>
      </c>
      <c r="E69" s="32">
        <v>0.54929398148148145</v>
      </c>
      <c r="F69" s="33">
        <v>0.54946759259259259</v>
      </c>
      <c r="I69" s="2">
        <f t="shared" si="15"/>
        <v>15.000000000002345</v>
      </c>
      <c r="J69" s="2">
        <f t="shared" ref="J69:J77" si="18">(E70-E69)*86400</f>
        <v>15.000000000002345</v>
      </c>
      <c r="K69" s="3">
        <v>15.000000000002345</v>
      </c>
      <c r="L69">
        <v>28.42</v>
      </c>
      <c r="M69" s="38">
        <f t="shared" ref="M69:M77" si="19">L69/K69*0.0113636*60</f>
        <v>1.2918140479997979</v>
      </c>
      <c r="N69" s="3">
        <f t="shared" ref="N69:N78" si="20">N68+K69</f>
        <v>58.185444366694156</v>
      </c>
      <c r="O69" s="3">
        <v>58.283414975511519</v>
      </c>
      <c r="P69" s="4">
        <f t="shared" si="16"/>
        <v>0.9713902495918586</v>
      </c>
      <c r="Q69">
        <f t="shared" si="17"/>
        <v>72.5</v>
      </c>
      <c r="R69" s="4">
        <v>72.599999999999994</v>
      </c>
      <c r="S69" s="51">
        <v>3</v>
      </c>
      <c r="X69">
        <v>0.9713902495918586</v>
      </c>
      <c r="Y69">
        <v>72.599999999999994</v>
      </c>
      <c r="Z69">
        <v>1.2918140479997979</v>
      </c>
    </row>
    <row r="70" spans="1:37" x14ac:dyDescent="0.25">
      <c r="B70" s="30">
        <v>234750</v>
      </c>
      <c r="C70" s="31">
        <v>20025</v>
      </c>
      <c r="D70" s="31" t="s">
        <v>39</v>
      </c>
      <c r="E70" s="32">
        <v>0.54946759259259259</v>
      </c>
      <c r="F70" s="33">
        <v>0.54964120370370373</v>
      </c>
      <c r="I70" s="2">
        <f t="shared" si="15"/>
        <v>15.000000000002345</v>
      </c>
      <c r="J70" s="2">
        <f t="shared" si="18"/>
        <v>15.000000000002345</v>
      </c>
      <c r="K70" s="3">
        <v>15.000000000002345</v>
      </c>
      <c r="L70">
        <v>26.67</v>
      </c>
      <c r="M70" s="38">
        <f t="shared" si="19"/>
        <v>1.2122688479998107</v>
      </c>
      <c r="N70" s="3">
        <f t="shared" si="20"/>
        <v>73.185444366696501</v>
      </c>
      <c r="O70" s="3">
        <v>73.283414975513864</v>
      </c>
      <c r="P70" s="4">
        <f t="shared" si="16"/>
        <v>1.2213902495918978</v>
      </c>
      <c r="Q70">
        <f t="shared" si="17"/>
        <v>99.17</v>
      </c>
      <c r="R70" s="4">
        <v>99.27</v>
      </c>
      <c r="S70" s="51">
        <v>4</v>
      </c>
      <c r="X70">
        <v>1.2213902495918978</v>
      </c>
      <c r="Y70">
        <v>99.27</v>
      </c>
      <c r="Z70">
        <v>1.2122688479998107</v>
      </c>
    </row>
    <row r="71" spans="1:37" x14ac:dyDescent="0.25">
      <c r="B71" s="30">
        <v>234750</v>
      </c>
      <c r="C71" s="31">
        <v>20027</v>
      </c>
      <c r="D71" s="31" t="s">
        <v>38</v>
      </c>
      <c r="E71" s="32">
        <v>0.54964120370370373</v>
      </c>
      <c r="F71" s="33">
        <v>0.5499074074074074</v>
      </c>
      <c r="I71" s="2">
        <f t="shared" si="15"/>
        <v>22.9999999999972</v>
      </c>
      <c r="J71" s="2">
        <f t="shared" si="18"/>
        <v>22.9999999999972</v>
      </c>
      <c r="K71" s="3">
        <v>22.9999999999972</v>
      </c>
      <c r="L71">
        <v>13.17</v>
      </c>
      <c r="M71" s="38">
        <f t="shared" si="19"/>
        <v>0.39041377043483011</v>
      </c>
      <c r="N71" s="3">
        <f t="shared" si="20"/>
        <v>96.185444366693702</v>
      </c>
      <c r="O71" s="3">
        <v>96.283414975511064</v>
      </c>
      <c r="P71" s="4">
        <f t="shared" si="16"/>
        <v>1.6047235829251845</v>
      </c>
      <c r="Q71">
        <f t="shared" si="17"/>
        <v>112.34</v>
      </c>
      <c r="R71" s="4">
        <v>112.44</v>
      </c>
      <c r="S71" s="51">
        <v>5</v>
      </c>
      <c r="X71">
        <v>1.6047235829251845</v>
      </c>
      <c r="Y71">
        <v>112.44</v>
      </c>
      <c r="Z71">
        <v>0.39041377043483011</v>
      </c>
    </row>
    <row r="72" spans="1:37" x14ac:dyDescent="0.25">
      <c r="B72" s="30">
        <v>234750</v>
      </c>
      <c r="C72" s="31">
        <v>20037</v>
      </c>
      <c r="D72" s="31" t="s">
        <v>8</v>
      </c>
      <c r="E72" s="32">
        <v>0.5499074074074074</v>
      </c>
      <c r="F72" s="33">
        <v>0.55016203703703703</v>
      </c>
      <c r="I72" s="2">
        <f t="shared" si="15"/>
        <v>22.000000000000242</v>
      </c>
      <c r="J72" s="2">
        <f t="shared" si="18"/>
        <v>22.000000000000242</v>
      </c>
      <c r="K72" s="3">
        <v>22.000000000000242</v>
      </c>
      <c r="L72">
        <v>23.79</v>
      </c>
      <c r="M72" s="38">
        <f t="shared" si="19"/>
        <v>0.73729102909090094</v>
      </c>
      <c r="N72" s="3">
        <f t="shared" si="20"/>
        <v>118.18544436669394</v>
      </c>
      <c r="O72" s="3">
        <v>118.28341497551131</v>
      </c>
      <c r="P72" s="4">
        <f t="shared" si="16"/>
        <v>1.9713902495918552</v>
      </c>
      <c r="Q72">
        <f t="shared" si="17"/>
        <v>136.13</v>
      </c>
      <c r="R72" s="4">
        <v>136.22999999999999</v>
      </c>
      <c r="S72" s="51">
        <v>6</v>
      </c>
      <c r="X72">
        <v>1.9713902495918552</v>
      </c>
      <c r="Y72">
        <v>136.22999999999999</v>
      </c>
      <c r="Z72">
        <v>0.73729102909090094</v>
      </c>
    </row>
    <row r="73" spans="1:37" x14ac:dyDescent="0.25">
      <c r="B73" s="30">
        <v>234750</v>
      </c>
      <c r="C73" s="31">
        <v>20035</v>
      </c>
      <c r="D73" s="31" t="s">
        <v>8</v>
      </c>
      <c r="E73" s="32">
        <v>0.55016203703703703</v>
      </c>
      <c r="F73" s="33">
        <v>0.55016203703703703</v>
      </c>
      <c r="I73" s="2">
        <f t="shared" si="15"/>
        <v>0</v>
      </c>
      <c r="J73" s="2">
        <f t="shared" si="18"/>
        <v>27.000000000004221</v>
      </c>
      <c r="K73" s="3">
        <v>27.000000000004221</v>
      </c>
      <c r="L73">
        <v>40.5</v>
      </c>
      <c r="M73" s="38">
        <f t="shared" si="19"/>
        <v>1.0227239999998401</v>
      </c>
      <c r="N73" s="3">
        <f t="shared" si="20"/>
        <v>145.18544436669816</v>
      </c>
      <c r="O73" s="3">
        <v>145.28341497551554</v>
      </c>
      <c r="P73" s="4">
        <f t="shared" si="16"/>
        <v>2.4213902495919255</v>
      </c>
      <c r="Q73">
        <f t="shared" si="17"/>
        <v>176.63</v>
      </c>
      <c r="R73" s="4">
        <v>176.73</v>
      </c>
      <c r="S73" s="51">
        <v>7</v>
      </c>
      <c r="X73">
        <v>2.4213902495919255</v>
      </c>
      <c r="Y73">
        <v>176.73</v>
      </c>
      <c r="Z73">
        <v>1.0227239999998401</v>
      </c>
    </row>
    <row r="74" spans="1:37" x14ac:dyDescent="0.25">
      <c r="B74" s="30">
        <v>234750</v>
      </c>
      <c r="C74" s="31">
        <v>20030</v>
      </c>
      <c r="D74" s="31" t="s">
        <v>6</v>
      </c>
      <c r="E74" s="32">
        <v>0.55047453703703708</v>
      </c>
      <c r="F74" s="33">
        <v>0.55071759259259256</v>
      </c>
      <c r="I74" s="2">
        <f t="shared" si="15"/>
        <v>20.99999999999369</v>
      </c>
      <c r="J74" s="2">
        <f t="shared" si="18"/>
        <v>20.99999999999369</v>
      </c>
      <c r="K74" s="3">
        <v>20.99999999999369</v>
      </c>
      <c r="L74">
        <v>30.75</v>
      </c>
      <c r="M74" s="38">
        <f t="shared" si="19"/>
        <v>0.99837342857172851</v>
      </c>
      <c r="N74" s="3">
        <f t="shared" si="20"/>
        <v>166.18544436669185</v>
      </c>
      <c r="O74" s="3">
        <v>166.28341497550923</v>
      </c>
      <c r="P74" s="4">
        <f t="shared" si="16"/>
        <v>2.7713902495918203</v>
      </c>
      <c r="Q74">
        <f t="shared" si="17"/>
        <v>207.38</v>
      </c>
      <c r="R74" s="4">
        <v>207.48</v>
      </c>
      <c r="S74" s="51">
        <v>8</v>
      </c>
      <c r="X74">
        <v>2.7713902495918203</v>
      </c>
      <c r="Y74">
        <v>207.48</v>
      </c>
      <c r="Z74">
        <v>0.99837342857172851</v>
      </c>
    </row>
    <row r="75" spans="1:37" x14ac:dyDescent="0.25">
      <c r="B75" s="30">
        <v>234750</v>
      </c>
      <c r="C75" s="31">
        <v>20017</v>
      </c>
      <c r="D75" s="31" t="s">
        <v>5</v>
      </c>
      <c r="E75" s="32">
        <v>0.55071759259259256</v>
      </c>
      <c r="F75" s="33">
        <v>0.5508912037037037</v>
      </c>
      <c r="I75" s="2">
        <f t="shared" si="15"/>
        <v>15.000000000002345</v>
      </c>
      <c r="J75" s="2">
        <f t="shared" si="18"/>
        <v>15.000000000002345</v>
      </c>
      <c r="K75" s="3">
        <v>15.000000000002345</v>
      </c>
      <c r="L75">
        <v>26.33</v>
      </c>
      <c r="M75" s="38">
        <f t="shared" si="19"/>
        <v>1.1968143519998129</v>
      </c>
      <c r="N75" s="3">
        <f t="shared" si="20"/>
        <v>181.18544436669418</v>
      </c>
      <c r="O75" s="3">
        <v>181.28341497551156</v>
      </c>
      <c r="P75" s="4">
        <f t="shared" si="16"/>
        <v>3.0213902495918594</v>
      </c>
      <c r="Q75">
        <f t="shared" si="17"/>
        <v>233.70999999999998</v>
      </c>
      <c r="R75" s="4">
        <v>233.81</v>
      </c>
      <c r="S75" s="51">
        <v>9</v>
      </c>
      <c r="X75">
        <v>3.0213902495918594</v>
      </c>
      <c r="Y75">
        <v>233.81</v>
      </c>
      <c r="Z75">
        <v>1.1968143519998129</v>
      </c>
    </row>
    <row r="76" spans="1:37" x14ac:dyDescent="0.25">
      <c r="B76" s="30">
        <v>234750</v>
      </c>
      <c r="C76" s="31">
        <v>20021</v>
      </c>
      <c r="D76" s="31" t="s">
        <v>0</v>
      </c>
      <c r="E76" s="32">
        <v>0.5508912037037037</v>
      </c>
      <c r="F76" s="33">
        <v>0.5508912037037037</v>
      </c>
      <c r="I76" s="2">
        <f t="shared" si="15"/>
        <v>0</v>
      </c>
      <c r="J76" s="2">
        <f t="shared" si="18"/>
        <v>21.000000000003283</v>
      </c>
      <c r="K76" s="3">
        <v>21.000000000003283</v>
      </c>
      <c r="L76">
        <v>26.92</v>
      </c>
      <c r="M76" s="38">
        <f t="shared" si="19"/>
        <v>0.8740231771427206</v>
      </c>
      <c r="N76" s="3">
        <f t="shared" si="20"/>
        <v>202.18544436669748</v>
      </c>
      <c r="O76" s="3">
        <v>202.28341497551486</v>
      </c>
      <c r="P76" s="4">
        <f t="shared" si="16"/>
        <v>3.3713902495919141</v>
      </c>
      <c r="Q76">
        <f t="shared" si="17"/>
        <v>260.63</v>
      </c>
      <c r="R76" s="4">
        <v>260.73</v>
      </c>
      <c r="S76" s="51">
        <v>10</v>
      </c>
      <c r="X76">
        <v>3.3713902495919141</v>
      </c>
      <c r="Y76">
        <v>260.73</v>
      </c>
      <c r="Z76">
        <v>0.8740231771427206</v>
      </c>
    </row>
    <row r="77" spans="1:37" x14ac:dyDescent="0.25">
      <c r="B77" s="30">
        <v>234750</v>
      </c>
      <c r="C77" s="31">
        <v>20010</v>
      </c>
      <c r="D77" s="31" t="s">
        <v>1</v>
      </c>
      <c r="E77" s="32">
        <v>0.5511342592592593</v>
      </c>
      <c r="F77" s="33">
        <v>0.55145833333333327</v>
      </c>
      <c r="I77" s="2">
        <f t="shared" si="15"/>
        <v>27.999999999991587</v>
      </c>
      <c r="J77" s="2">
        <f t="shared" si="18"/>
        <v>27.999999999991587</v>
      </c>
      <c r="K77" s="3">
        <v>27.999999999991587</v>
      </c>
      <c r="L77">
        <v>31.17</v>
      </c>
      <c r="M77" s="38">
        <f t="shared" si="19"/>
        <v>0.75900731142879962</v>
      </c>
      <c r="N77" s="3">
        <f t="shared" si="20"/>
        <v>230.18544436668907</v>
      </c>
      <c r="O77" s="3">
        <v>230.28341497550645</v>
      </c>
      <c r="P77" s="4">
        <f t="shared" si="16"/>
        <v>3.8380569162584406</v>
      </c>
      <c r="Q77">
        <f t="shared" si="17"/>
        <v>291.8</v>
      </c>
      <c r="R77" s="4">
        <v>291.90000000000003</v>
      </c>
      <c r="S77" s="51">
        <v>11</v>
      </c>
      <c r="X77">
        <v>3.8380569162584406</v>
      </c>
      <c r="Y77">
        <v>291.90000000000003</v>
      </c>
      <c r="Z77">
        <v>0.75900731142879962</v>
      </c>
    </row>
    <row r="78" spans="1:37" x14ac:dyDescent="0.25">
      <c r="B78" s="34">
        <v>234750</v>
      </c>
      <c r="C78" s="35">
        <v>20004</v>
      </c>
      <c r="D78" s="35" t="s">
        <v>2</v>
      </c>
      <c r="E78" s="36">
        <v>0.55145833333333327</v>
      </c>
      <c r="F78" s="37">
        <v>0.55157407407407411</v>
      </c>
      <c r="I78" s="2">
        <f t="shared" si="15"/>
        <v>10.000000000007958</v>
      </c>
      <c r="J78" s="2">
        <f>L78*J77/L77</f>
        <v>9.8812961180592698</v>
      </c>
      <c r="K78" s="3">
        <v>9.8812961180592698</v>
      </c>
      <c r="L78">
        <v>11</v>
      </c>
      <c r="M78" s="38">
        <f>L78/K78*0.0113636*60</f>
        <v>0.75900731142879962</v>
      </c>
      <c r="N78" s="3">
        <f t="shared" si="20"/>
        <v>240.06674048474835</v>
      </c>
      <c r="O78" s="3">
        <v>240.2834149755144</v>
      </c>
      <c r="P78" s="4">
        <f t="shared" si="16"/>
        <v>4.0047235829252399</v>
      </c>
      <c r="Q78">
        <f t="shared" si="17"/>
        <v>302.8</v>
      </c>
      <c r="R78" s="4">
        <v>302.90000000000003</v>
      </c>
      <c r="X78">
        <v>4.0047235829252399</v>
      </c>
      <c r="Y78">
        <v>302.90000000000003</v>
      </c>
      <c r="Z78">
        <v>0.75900731142879962</v>
      </c>
      <c r="AC78" s="483">
        <v>234750</v>
      </c>
      <c r="AD78" s="483">
        <v>20005</v>
      </c>
      <c r="AE78" s="485">
        <v>42631</v>
      </c>
      <c r="AF78" s="483">
        <v>1</v>
      </c>
      <c r="AG78" s="483">
        <v>302.8</v>
      </c>
      <c r="AH78" s="381">
        <v>0.5486226851851852</v>
      </c>
      <c r="AI78" s="489" t="s">
        <v>842</v>
      </c>
      <c r="AJ78" s="489">
        <v>1.2359180000000001</v>
      </c>
      <c r="AK78" s="381">
        <v>0.55145833333333327</v>
      </c>
    </row>
    <row r="79" spans="1:37" x14ac:dyDescent="0.25">
      <c r="B79">
        <v>234750</v>
      </c>
      <c r="C79">
        <v>20005</v>
      </c>
      <c r="D79" t="s">
        <v>164</v>
      </c>
      <c r="E79" s="1">
        <v>0.55157407407407411</v>
      </c>
      <c r="F79" s="1">
        <v>0.55157407407407411</v>
      </c>
      <c r="M79" s="38">
        <f>AVERAGE(M68:M77)</f>
        <v>0.91786692960967842</v>
      </c>
    </row>
    <row r="80" spans="1:37" x14ac:dyDescent="0.25">
      <c r="E80" s="1"/>
      <c r="F80" s="1"/>
    </row>
    <row r="81" spans="2:37" x14ac:dyDescent="0.25">
      <c r="B81" s="26">
        <v>234750</v>
      </c>
      <c r="C81" s="27">
        <v>20004</v>
      </c>
      <c r="D81" s="27" t="s">
        <v>2</v>
      </c>
      <c r="E81" s="28">
        <v>0.63960648148148147</v>
      </c>
      <c r="F81" s="29">
        <v>0.63984953703703706</v>
      </c>
      <c r="I81" s="2">
        <f t="shared" ref="I81:I93" si="21">(F81-E81)*86400</f>
        <v>21.000000000003283</v>
      </c>
      <c r="J81" s="2">
        <f>L81*J82/L82</f>
        <v>9.2197340797740406</v>
      </c>
      <c r="K81" s="2">
        <v>9.2197340797740406</v>
      </c>
      <c r="L81" s="4">
        <v>15.5</v>
      </c>
      <c r="M81" s="38">
        <f>L81/K81*0.0113636*60</f>
        <v>1.14625301647084</v>
      </c>
      <c r="N81" s="3">
        <f>J81</f>
        <v>9.2197340797740406</v>
      </c>
      <c r="O81" s="3">
        <v>9.2792162351274214</v>
      </c>
      <c r="P81" s="4">
        <f>O81/60</f>
        <v>0.15465360391879035</v>
      </c>
      <c r="Q81">
        <f>L81</f>
        <v>15.5</v>
      </c>
      <c r="R81" s="4">
        <v>15.6</v>
      </c>
      <c r="S81" s="51">
        <v>1</v>
      </c>
      <c r="X81">
        <v>0.15465360391879035</v>
      </c>
      <c r="Y81">
        <v>15.6</v>
      </c>
      <c r="Z81">
        <v>1.14625301647084</v>
      </c>
    </row>
    <row r="82" spans="2:37" x14ac:dyDescent="0.25">
      <c r="B82" s="30">
        <v>234750</v>
      </c>
      <c r="C82" s="31">
        <v>20013</v>
      </c>
      <c r="D82" s="31" t="s">
        <v>36</v>
      </c>
      <c r="E82" s="32">
        <v>0.63984953703703706</v>
      </c>
      <c r="F82" s="33">
        <v>0.63984953703703706</v>
      </c>
      <c r="I82" s="2">
        <f t="shared" si="21"/>
        <v>0</v>
      </c>
      <c r="J82" s="2">
        <f>(E83-E82)*86400</f>
        <v>16.999999999996263</v>
      </c>
      <c r="K82" s="2">
        <v>16.999999999996263</v>
      </c>
      <c r="L82" s="4">
        <v>28.58</v>
      </c>
      <c r="M82" s="38">
        <f>L82/K82*0.0113636*60</f>
        <v>1.14625301647084</v>
      </c>
      <c r="N82" s="3">
        <f>N81+K82</f>
        <v>26.219734079770305</v>
      </c>
      <c r="O82" s="3">
        <v>26.279216235123684</v>
      </c>
      <c r="P82" s="4">
        <f t="shared" ref="P82:P93" si="22">O82/60</f>
        <v>0.43798693725206139</v>
      </c>
      <c r="Q82">
        <f t="shared" ref="Q82:Q93" si="23">Q81+L82</f>
        <v>44.08</v>
      </c>
      <c r="R82" s="4">
        <v>44.18</v>
      </c>
      <c r="S82" s="51">
        <v>2</v>
      </c>
      <c r="X82">
        <v>0.43798693725206139</v>
      </c>
      <c r="Y82">
        <v>44.18</v>
      </c>
      <c r="Z82">
        <v>1.14625301647084</v>
      </c>
    </row>
    <row r="83" spans="2:37" x14ac:dyDescent="0.25">
      <c r="B83" s="30">
        <v>234750</v>
      </c>
      <c r="C83" s="31">
        <v>20015</v>
      </c>
      <c r="D83" s="31" t="s">
        <v>37</v>
      </c>
      <c r="E83" s="32">
        <v>0.64004629629629628</v>
      </c>
      <c r="F83" s="33">
        <v>0.64008101851851851</v>
      </c>
      <c r="I83" s="2">
        <f t="shared" si="21"/>
        <v>3.000000000000469</v>
      </c>
      <c r="J83" s="2">
        <f t="shared" ref="J83:J92" si="24">(E84-E83)*86400</f>
        <v>3.000000000000469</v>
      </c>
      <c r="K83" s="3">
        <v>11</v>
      </c>
      <c r="L83">
        <v>28.42</v>
      </c>
      <c r="M83" s="38">
        <f t="shared" ref="M83:M93" si="25">L83/K83*0.0113636*60</f>
        <v>1.761564610909091</v>
      </c>
      <c r="N83" s="3">
        <f t="shared" ref="N83:N93" si="26">N82+K83</f>
        <v>37.219734079770305</v>
      </c>
      <c r="O83" s="3">
        <v>37.279216235123684</v>
      </c>
      <c r="P83" s="4">
        <f t="shared" si="22"/>
        <v>0.62132027058539474</v>
      </c>
      <c r="Q83" s="137">
        <f t="shared" si="23"/>
        <v>72.5</v>
      </c>
      <c r="R83" s="4">
        <v>72.599999999999994</v>
      </c>
      <c r="S83" s="51">
        <v>3</v>
      </c>
      <c r="X83">
        <v>0.62132027058539474</v>
      </c>
      <c r="Y83">
        <v>72.599999999999994</v>
      </c>
      <c r="Z83">
        <v>1.761564610909091</v>
      </c>
    </row>
    <row r="84" spans="2:37" x14ac:dyDescent="0.25">
      <c r="B84" s="30">
        <v>234750</v>
      </c>
      <c r="C84" s="31">
        <v>20027</v>
      </c>
      <c r="D84" s="31" t="s">
        <v>38</v>
      </c>
      <c r="E84" s="32">
        <v>0.64008101851851851</v>
      </c>
      <c r="F84" s="33">
        <v>0.64017361111111104</v>
      </c>
      <c r="I84" s="121">
        <f t="shared" si="21"/>
        <v>7.9999999999948557</v>
      </c>
      <c r="J84" s="83">
        <f t="shared" si="24"/>
        <v>7.9999999999948557</v>
      </c>
      <c r="K84" s="83"/>
      <c r="L84" s="81"/>
      <c r="M84" s="122"/>
      <c r="N84" s="83">
        <f t="shared" si="26"/>
        <v>37.219734079770305</v>
      </c>
      <c r="O84" s="83"/>
      <c r="P84" s="123"/>
      <c r="Q84" s="81">
        <f t="shared" si="23"/>
        <v>72.5</v>
      </c>
      <c r="R84" s="124"/>
      <c r="U84" s="44">
        <v>6</v>
      </c>
      <c r="V84" s="115">
        <v>27</v>
      </c>
      <c r="X84">
        <v>0.78798693725219404</v>
      </c>
      <c r="Y84">
        <v>99.27</v>
      </c>
      <c r="Z84">
        <v>1.818403271998553</v>
      </c>
    </row>
    <row r="85" spans="2:37" x14ac:dyDescent="0.25">
      <c r="B85" s="30">
        <v>234750</v>
      </c>
      <c r="C85" s="31">
        <v>20025</v>
      </c>
      <c r="D85" s="31" t="s">
        <v>39</v>
      </c>
      <c r="E85" s="32">
        <v>0.64017361111111104</v>
      </c>
      <c r="F85" s="33">
        <v>0.64028935185185187</v>
      </c>
      <c r="I85" s="2">
        <f t="shared" si="21"/>
        <v>10.000000000007958</v>
      </c>
      <c r="J85" s="2">
        <f t="shared" si="24"/>
        <v>10.000000000007958</v>
      </c>
      <c r="K85" s="3">
        <v>10.000000000007958</v>
      </c>
      <c r="L85">
        <v>26.67</v>
      </c>
      <c r="M85" s="38">
        <f t="shared" si="25"/>
        <v>1.818403271998553</v>
      </c>
      <c r="N85" s="3">
        <f t="shared" si="26"/>
        <v>47.219734079778263</v>
      </c>
      <c r="O85" s="3">
        <v>47.279216235131642</v>
      </c>
      <c r="P85" s="4">
        <f t="shared" si="22"/>
        <v>0.78798693725219404</v>
      </c>
      <c r="Q85" s="137">
        <f t="shared" si="23"/>
        <v>99.17</v>
      </c>
      <c r="R85" s="4">
        <v>99.27</v>
      </c>
      <c r="S85" s="51">
        <v>4</v>
      </c>
      <c r="X85">
        <v>1.1546536039188646</v>
      </c>
      <c r="Y85">
        <v>112.44</v>
      </c>
      <c r="Z85">
        <v>0.40815985090908646</v>
      </c>
    </row>
    <row r="86" spans="2:37" x14ac:dyDescent="0.25">
      <c r="B86" s="30">
        <v>234750</v>
      </c>
      <c r="C86" s="31">
        <v>20027</v>
      </c>
      <c r="D86" s="31" t="s">
        <v>38</v>
      </c>
      <c r="E86" s="32">
        <v>0.64028935185185187</v>
      </c>
      <c r="F86" s="33">
        <v>0.64054398148148151</v>
      </c>
      <c r="I86" s="2">
        <f t="shared" si="21"/>
        <v>22.000000000000242</v>
      </c>
      <c r="J86" s="2">
        <f t="shared" si="24"/>
        <v>22.000000000000242</v>
      </c>
      <c r="K86" s="3">
        <v>22.000000000000242</v>
      </c>
      <c r="L86">
        <v>13.17</v>
      </c>
      <c r="M86" s="38">
        <f t="shared" si="25"/>
        <v>0.40815985090908646</v>
      </c>
      <c r="N86" s="3">
        <f t="shared" si="26"/>
        <v>69.219734079778505</v>
      </c>
      <c r="O86" s="3">
        <v>69.279216235131884</v>
      </c>
      <c r="P86" s="4">
        <f t="shared" si="22"/>
        <v>1.1546536039188646</v>
      </c>
      <c r="Q86" s="137">
        <f t="shared" si="23"/>
        <v>112.34</v>
      </c>
      <c r="R86" s="4">
        <v>112.44</v>
      </c>
      <c r="S86" s="51">
        <v>5</v>
      </c>
      <c r="X86">
        <v>1.3713202705855119</v>
      </c>
      <c r="Y86">
        <v>136.22999999999999</v>
      </c>
      <c r="Z86">
        <v>1.2477232800001117</v>
      </c>
    </row>
    <row r="87" spans="2:37" x14ac:dyDescent="0.25">
      <c r="B87" s="30">
        <v>234750</v>
      </c>
      <c r="C87" s="31">
        <v>20037</v>
      </c>
      <c r="D87" s="31" t="s">
        <v>8</v>
      </c>
      <c r="E87" s="32">
        <v>0.64054398148148151</v>
      </c>
      <c r="F87" s="33">
        <v>0.64054398148148151</v>
      </c>
      <c r="I87" s="2">
        <f t="shared" si="21"/>
        <v>0</v>
      </c>
      <c r="J87" s="2">
        <f t="shared" si="24"/>
        <v>12.999999999998835</v>
      </c>
      <c r="K87" s="3">
        <v>12.999999999998835</v>
      </c>
      <c r="L87">
        <v>23.79</v>
      </c>
      <c r="M87" s="38">
        <f t="shared" si="25"/>
        <v>1.2477232800001117</v>
      </c>
      <c r="N87" s="3">
        <f t="shared" si="26"/>
        <v>82.219734079777339</v>
      </c>
      <c r="O87" s="3">
        <v>82.279216235130718</v>
      </c>
      <c r="P87" s="4">
        <f t="shared" si="22"/>
        <v>1.3713202705855119</v>
      </c>
      <c r="Q87" s="137">
        <f t="shared" si="23"/>
        <v>136.13</v>
      </c>
      <c r="R87" s="4">
        <v>136.22999999999999</v>
      </c>
      <c r="S87" s="51">
        <v>6</v>
      </c>
      <c r="X87">
        <v>1.6879869372521747</v>
      </c>
      <c r="Y87">
        <v>176.73</v>
      </c>
      <c r="Z87">
        <v>1.4533446315789647</v>
      </c>
    </row>
    <row r="88" spans="2:37" x14ac:dyDescent="0.25">
      <c r="B88" s="30">
        <v>234750</v>
      </c>
      <c r="C88" s="31">
        <v>20035</v>
      </c>
      <c r="D88" s="31" t="s">
        <v>8</v>
      </c>
      <c r="E88" s="32">
        <v>0.64069444444444446</v>
      </c>
      <c r="F88" s="33">
        <v>0.64091435185185186</v>
      </c>
      <c r="I88" s="2">
        <f t="shared" si="21"/>
        <v>18.999999999999773</v>
      </c>
      <c r="J88" s="2">
        <f t="shared" si="24"/>
        <v>18.999999999999773</v>
      </c>
      <c r="K88" s="3">
        <v>18.999999999999773</v>
      </c>
      <c r="L88">
        <v>40.5</v>
      </c>
      <c r="M88" s="38">
        <f t="shared" si="25"/>
        <v>1.4533446315789647</v>
      </c>
      <c r="N88" s="3">
        <f t="shared" si="26"/>
        <v>101.21973407977711</v>
      </c>
      <c r="O88" s="3">
        <v>101.27921623513049</v>
      </c>
      <c r="P88" s="4">
        <f t="shared" si="22"/>
        <v>1.6879869372521747</v>
      </c>
      <c r="Q88" s="137">
        <f t="shared" si="23"/>
        <v>176.63</v>
      </c>
      <c r="R88" s="4">
        <v>176.73</v>
      </c>
      <c r="S88" s="51">
        <v>7</v>
      </c>
      <c r="X88">
        <v>1.7713202705854145</v>
      </c>
      <c r="Y88">
        <v>207.48</v>
      </c>
      <c r="Z88">
        <v>4.1931684000047067</v>
      </c>
    </row>
    <row r="89" spans="2:37" x14ac:dyDescent="0.25">
      <c r="B89" s="30">
        <v>234750</v>
      </c>
      <c r="C89" s="31">
        <v>20030</v>
      </c>
      <c r="D89" s="31" t="s">
        <v>6</v>
      </c>
      <c r="E89" s="32">
        <v>0.64091435185185186</v>
      </c>
      <c r="F89" s="33">
        <v>0.64097222222222217</v>
      </c>
      <c r="I89" s="129">
        <f t="shared" si="21"/>
        <v>4.9999999999943867</v>
      </c>
      <c r="J89" s="130">
        <f t="shared" si="24"/>
        <v>4.9999999999943867</v>
      </c>
      <c r="K89" s="130">
        <v>4.9999999999943867</v>
      </c>
      <c r="L89" s="133">
        <v>30.75</v>
      </c>
      <c r="M89" s="149">
        <f t="shared" si="25"/>
        <v>4.1931684000047067</v>
      </c>
      <c r="N89" s="130">
        <f t="shared" si="26"/>
        <v>106.2197340797715</v>
      </c>
      <c r="O89" s="130">
        <v>106.27921623512488</v>
      </c>
      <c r="P89" s="4">
        <f t="shared" si="22"/>
        <v>1.7713202705854145</v>
      </c>
      <c r="Q89" s="133">
        <f t="shared" si="23"/>
        <v>207.38</v>
      </c>
      <c r="R89" s="150">
        <v>207.48</v>
      </c>
      <c r="S89" s="51">
        <v>8</v>
      </c>
      <c r="U89" s="115"/>
      <c r="X89">
        <v>1.9213202705855978</v>
      </c>
      <c r="Y89">
        <v>233.81</v>
      </c>
      <c r="Z89">
        <v>1.994690586664229</v>
      </c>
    </row>
    <row r="90" spans="2:37" x14ac:dyDescent="0.25">
      <c r="B90" s="30">
        <v>234750</v>
      </c>
      <c r="C90" s="31">
        <v>20017</v>
      </c>
      <c r="D90" s="31" t="s">
        <v>5</v>
      </c>
      <c r="E90" s="32">
        <v>0.64097222222222217</v>
      </c>
      <c r="F90" s="33">
        <v>0.64107638888888896</v>
      </c>
      <c r="I90" s="2">
        <f t="shared" si="21"/>
        <v>9.0000000000109992</v>
      </c>
      <c r="J90" s="2">
        <f t="shared" si="24"/>
        <v>9.0000000000109992</v>
      </c>
      <c r="K90" s="3">
        <v>9.0000000000109992</v>
      </c>
      <c r="L90">
        <v>26.33</v>
      </c>
      <c r="M90" s="38">
        <f t="shared" si="25"/>
        <v>1.994690586664229</v>
      </c>
      <c r="N90" s="3">
        <f t="shared" si="26"/>
        <v>115.2197340797825</v>
      </c>
      <c r="O90" s="3">
        <v>115.27921623513588</v>
      </c>
      <c r="P90" s="4">
        <f t="shared" si="22"/>
        <v>1.9213202705855978</v>
      </c>
      <c r="Q90" s="137">
        <f t="shared" si="23"/>
        <v>233.70999999999998</v>
      </c>
      <c r="R90" s="4">
        <v>233.81</v>
      </c>
      <c r="S90" s="51">
        <v>9</v>
      </c>
      <c r="X90">
        <v>2.1546536039188613</v>
      </c>
      <c r="Y90">
        <v>260.73</v>
      </c>
      <c r="Z90">
        <v>1.3110347657146797</v>
      </c>
    </row>
    <row r="91" spans="2:37" x14ac:dyDescent="0.25">
      <c r="B91" s="30">
        <v>234750</v>
      </c>
      <c r="C91" s="31">
        <v>20021</v>
      </c>
      <c r="D91" s="31" t="s">
        <v>0</v>
      </c>
      <c r="E91" s="32">
        <v>0.64107638888888896</v>
      </c>
      <c r="F91" s="33">
        <v>0.64123842592592595</v>
      </c>
      <c r="I91" s="2">
        <f t="shared" si="21"/>
        <v>13.999999999995794</v>
      </c>
      <c r="J91" s="2">
        <f t="shared" si="24"/>
        <v>13.999999999995794</v>
      </c>
      <c r="K91" s="3">
        <v>13.999999999995794</v>
      </c>
      <c r="L91">
        <v>26.92</v>
      </c>
      <c r="M91" s="38">
        <f t="shared" si="25"/>
        <v>1.3110347657146797</v>
      </c>
      <c r="N91" s="3">
        <f t="shared" si="26"/>
        <v>129.21973407977828</v>
      </c>
      <c r="O91" s="3">
        <v>129.27921623513168</v>
      </c>
      <c r="P91" s="4">
        <f t="shared" si="22"/>
        <v>2.1546536039188613</v>
      </c>
      <c r="Q91" s="137">
        <f t="shared" si="23"/>
        <v>260.63</v>
      </c>
      <c r="R91" s="4">
        <v>260.73</v>
      </c>
      <c r="S91" s="51">
        <v>10</v>
      </c>
      <c r="X91">
        <v>2.7546536039187952</v>
      </c>
      <c r="Y91">
        <v>291.90000000000003</v>
      </c>
      <c r="Z91">
        <v>0.590339020000065</v>
      </c>
    </row>
    <row r="92" spans="2:37" x14ac:dyDescent="0.25">
      <c r="B92" s="30">
        <v>234750</v>
      </c>
      <c r="C92" s="31">
        <v>20010</v>
      </c>
      <c r="D92" s="31" t="s">
        <v>1</v>
      </c>
      <c r="E92" s="32">
        <v>0.64123842592592595</v>
      </c>
      <c r="F92" s="33">
        <v>0.64123842592592595</v>
      </c>
      <c r="I92" s="2">
        <f t="shared" si="21"/>
        <v>0</v>
      </c>
      <c r="J92" s="2">
        <f t="shared" si="24"/>
        <v>35.999999999996035</v>
      </c>
      <c r="K92" s="3">
        <v>35.999999999996035</v>
      </c>
      <c r="L92">
        <v>31.17</v>
      </c>
      <c r="M92" s="38">
        <f t="shared" si="25"/>
        <v>0.590339020000065</v>
      </c>
      <c r="N92" s="3">
        <f t="shared" si="26"/>
        <v>165.2197340797743</v>
      </c>
      <c r="O92" s="3">
        <v>165.27921623512771</v>
      </c>
      <c r="P92" s="4">
        <f t="shared" si="22"/>
        <v>2.7546536039187952</v>
      </c>
      <c r="Q92" s="137">
        <f t="shared" si="23"/>
        <v>291.8</v>
      </c>
      <c r="R92" s="4">
        <v>291.90000000000003</v>
      </c>
      <c r="S92" s="51">
        <v>11</v>
      </c>
      <c r="X92">
        <v>2.9663956635915341</v>
      </c>
      <c r="Y92">
        <v>302.90000000000003</v>
      </c>
      <c r="Z92">
        <v>0.590339020000065</v>
      </c>
      <c r="AC92" s="483">
        <v>234750</v>
      </c>
      <c r="AD92" s="483">
        <v>20005</v>
      </c>
      <c r="AE92" s="485">
        <v>42631</v>
      </c>
      <c r="AF92" s="483">
        <v>2</v>
      </c>
      <c r="AG92" s="483">
        <v>302.8</v>
      </c>
      <c r="AH92" s="381">
        <v>0.63960648148148147</v>
      </c>
      <c r="AI92" s="489" t="s">
        <v>843</v>
      </c>
      <c r="AJ92" s="489">
        <v>1.710734</v>
      </c>
      <c r="AK92" s="381">
        <v>0.64165509259259257</v>
      </c>
    </row>
    <row r="93" spans="2:37" x14ac:dyDescent="0.25">
      <c r="B93" s="34">
        <v>234750</v>
      </c>
      <c r="C93" s="35">
        <v>20004</v>
      </c>
      <c r="D93" s="35" t="s">
        <v>2</v>
      </c>
      <c r="E93" s="36">
        <v>0.64165509259259257</v>
      </c>
      <c r="F93" s="37">
        <v>0.64172453703703702</v>
      </c>
      <c r="I93" s="2">
        <f t="shared" si="21"/>
        <v>6.0000000000009379</v>
      </c>
      <c r="J93" s="2">
        <f>L93*J92/L92</f>
        <v>12.704523580364336</v>
      </c>
      <c r="K93" s="3">
        <v>12.704523580364336</v>
      </c>
      <c r="L93">
        <v>11</v>
      </c>
      <c r="M93" s="38">
        <f t="shared" si="25"/>
        <v>0.590339020000065</v>
      </c>
      <c r="N93" s="3">
        <f t="shared" si="26"/>
        <v>177.92425766013864</v>
      </c>
      <c r="O93" s="3">
        <v>177.98373981549204</v>
      </c>
      <c r="P93" s="4">
        <f t="shared" si="22"/>
        <v>2.9663956635915341</v>
      </c>
      <c r="Q93" s="137">
        <f t="shared" si="23"/>
        <v>302.8</v>
      </c>
      <c r="R93" s="4">
        <v>302.90000000000003</v>
      </c>
    </row>
    <row r="94" spans="2:37" x14ac:dyDescent="0.25">
      <c r="B94">
        <v>234750</v>
      </c>
      <c r="C94">
        <v>20005</v>
      </c>
      <c r="D94" t="s">
        <v>164</v>
      </c>
      <c r="E94" s="1">
        <v>0.64172453703703702</v>
      </c>
      <c r="F94" s="1">
        <v>0.64172453703703702</v>
      </c>
      <c r="M94" s="38">
        <f>AVERAGE(M82:M92)</f>
        <v>1.592468143425033</v>
      </c>
    </row>
    <row r="95" spans="2:37" x14ac:dyDescent="0.25">
      <c r="M95" s="38">
        <f>AVERAGE(M68:M77,M82:M92)</f>
        <v>1.2551675365173556</v>
      </c>
    </row>
    <row r="97" spans="1:10" x14ac:dyDescent="0.25">
      <c r="A97" s="42">
        <v>42632</v>
      </c>
      <c r="B97" s="10">
        <v>234750</v>
      </c>
      <c r="C97" s="11">
        <v>20004</v>
      </c>
      <c r="D97" s="11" t="s">
        <v>2</v>
      </c>
      <c r="E97" s="12">
        <v>0.1216087962962963</v>
      </c>
      <c r="F97" s="13">
        <v>0.1216087962962963</v>
      </c>
      <c r="I97" s="254">
        <f>(F97-E97)*86400</f>
        <v>0</v>
      </c>
      <c r="J97" s="254">
        <f>(E98-E97)*86400</f>
        <v>40.000000000000654</v>
      </c>
    </row>
    <row r="98" spans="1:10" x14ac:dyDescent="0.25">
      <c r="B98" s="18">
        <v>234750</v>
      </c>
      <c r="C98" s="19">
        <v>20005</v>
      </c>
      <c r="D98" s="19" t="s">
        <v>164</v>
      </c>
      <c r="E98" s="20">
        <v>0.12207175925925927</v>
      </c>
      <c r="F98" s="21">
        <v>0.12207175925925927</v>
      </c>
      <c r="I98" s="2">
        <f t="shared" ref="I98:I105" si="27">(F98-E98)*86400</f>
        <v>0</v>
      </c>
      <c r="J98" s="2">
        <f t="shared" ref="J98:J105" si="28">(E99-E98)*86400</f>
        <v>175.00000000000017</v>
      </c>
    </row>
    <row r="99" spans="1:10" x14ac:dyDescent="0.25">
      <c r="B99" s="10">
        <v>234750</v>
      </c>
      <c r="C99" s="11">
        <v>20004</v>
      </c>
      <c r="D99" s="11" t="s">
        <v>2</v>
      </c>
      <c r="E99" s="12">
        <v>0.12409722222222223</v>
      </c>
      <c r="F99" s="13">
        <v>0.12414351851851851</v>
      </c>
      <c r="I99" s="254">
        <f t="shared" si="27"/>
        <v>3.9999999999986269</v>
      </c>
      <c r="J99" s="254">
        <f t="shared" si="28"/>
        <v>3.9999999999986269</v>
      </c>
    </row>
    <row r="100" spans="1:10" x14ac:dyDescent="0.25">
      <c r="B100" s="14">
        <v>234750</v>
      </c>
      <c r="C100" s="15">
        <v>20010</v>
      </c>
      <c r="D100" s="15" t="s">
        <v>1</v>
      </c>
      <c r="E100" s="16">
        <v>0.12414351851851851</v>
      </c>
      <c r="F100" s="17">
        <v>0.12454861111111111</v>
      </c>
      <c r="I100" s="254">
        <f t="shared" si="27"/>
        <v>35.000000000000277</v>
      </c>
      <c r="J100" s="254">
        <f t="shared" si="28"/>
        <v>35.000000000000277</v>
      </c>
    </row>
    <row r="101" spans="1:10" x14ac:dyDescent="0.25">
      <c r="B101" s="14">
        <v>234750</v>
      </c>
      <c r="C101" s="15">
        <v>20004</v>
      </c>
      <c r="D101" s="15" t="s">
        <v>2</v>
      </c>
      <c r="E101" s="16">
        <v>0.12454861111111111</v>
      </c>
      <c r="F101" s="17">
        <v>0.1245949074074074</v>
      </c>
      <c r="I101" s="254">
        <f t="shared" si="27"/>
        <v>3.9999999999998259</v>
      </c>
      <c r="J101" s="254">
        <f t="shared" si="28"/>
        <v>3.9999999999998259</v>
      </c>
    </row>
    <row r="102" spans="1:10" x14ac:dyDescent="0.25">
      <c r="B102" s="18">
        <v>234750</v>
      </c>
      <c r="C102" s="19">
        <v>20005</v>
      </c>
      <c r="D102" s="19" t="s">
        <v>164</v>
      </c>
      <c r="E102" s="20">
        <v>0.1245949074074074</v>
      </c>
      <c r="F102" s="21">
        <v>0.1245949074074074</v>
      </c>
      <c r="I102" s="2">
        <f t="shared" si="27"/>
        <v>0</v>
      </c>
      <c r="J102" s="2">
        <f t="shared" si="28"/>
        <v>28752.999999999996</v>
      </c>
    </row>
    <row r="103" spans="1:10" x14ac:dyDescent="0.25">
      <c r="B103" s="10">
        <v>234750</v>
      </c>
      <c r="C103" s="11">
        <v>20010</v>
      </c>
      <c r="D103" s="11" t="s">
        <v>1</v>
      </c>
      <c r="E103" s="12">
        <v>0.45738425925925924</v>
      </c>
      <c r="F103" s="13">
        <v>0.45738425925925924</v>
      </c>
      <c r="I103" s="254">
        <f t="shared" si="27"/>
        <v>0</v>
      </c>
      <c r="J103" s="254">
        <f t="shared" si="28"/>
        <v>33.000000000005159</v>
      </c>
    </row>
    <row r="104" spans="1:10" x14ac:dyDescent="0.25">
      <c r="B104" s="14">
        <v>234750</v>
      </c>
      <c r="C104" s="15">
        <v>20004</v>
      </c>
      <c r="D104" s="15" t="s">
        <v>2</v>
      </c>
      <c r="E104" s="16">
        <v>0.45776620370370374</v>
      </c>
      <c r="F104" s="17">
        <v>0.45781250000000001</v>
      </c>
      <c r="I104" s="254">
        <f t="shared" si="27"/>
        <v>3.9999999999974278</v>
      </c>
      <c r="J104" s="254">
        <f t="shared" si="28"/>
        <v>3.9999999999974278</v>
      </c>
    </row>
    <row r="105" spans="1:10" x14ac:dyDescent="0.25">
      <c r="B105" s="18">
        <v>234750</v>
      </c>
      <c r="C105" s="19">
        <v>20005</v>
      </c>
      <c r="D105" s="19" t="s">
        <v>164</v>
      </c>
      <c r="E105" s="20">
        <v>0.45781250000000001</v>
      </c>
      <c r="F105" s="21">
        <v>0.45781250000000001</v>
      </c>
      <c r="I105" s="2">
        <f t="shared" si="27"/>
        <v>0</v>
      </c>
      <c r="J105" s="2">
        <f t="shared" si="28"/>
        <v>-39555</v>
      </c>
    </row>
    <row r="107" spans="1:10" x14ac:dyDescent="0.25">
      <c r="B107">
        <v>234750</v>
      </c>
      <c r="C107">
        <v>20028</v>
      </c>
      <c r="D107" t="s">
        <v>165</v>
      </c>
      <c r="E107" s="1">
        <v>0.45944444444444449</v>
      </c>
      <c r="F107" s="1">
        <v>0.45944444444444449</v>
      </c>
    </row>
    <row r="108" spans="1:10" x14ac:dyDescent="0.25">
      <c r="B108">
        <v>234750</v>
      </c>
      <c r="C108">
        <v>20035</v>
      </c>
      <c r="D108" t="s">
        <v>8</v>
      </c>
      <c r="E108" s="1">
        <v>0.4647222222222222</v>
      </c>
      <c r="F108" s="1">
        <v>0.46476851851851847</v>
      </c>
    </row>
    <row r="109" spans="1:10" x14ac:dyDescent="0.25">
      <c r="B109">
        <v>234750</v>
      </c>
      <c r="C109">
        <v>20037</v>
      </c>
      <c r="D109" t="s">
        <v>8</v>
      </c>
      <c r="E109" s="1">
        <v>0.46476851851851847</v>
      </c>
      <c r="F109" s="1">
        <v>0.46484953703703707</v>
      </c>
    </row>
    <row r="110" spans="1:10" x14ac:dyDescent="0.25">
      <c r="B110">
        <v>234750</v>
      </c>
      <c r="C110">
        <v>20050</v>
      </c>
      <c r="D110" t="s">
        <v>12</v>
      </c>
      <c r="E110" s="1">
        <v>0.46484953703703707</v>
      </c>
      <c r="F110" s="1">
        <v>0.46491898148148153</v>
      </c>
    </row>
    <row r="111" spans="1:10" x14ac:dyDescent="0.25">
      <c r="B111">
        <v>234750</v>
      </c>
      <c r="C111">
        <v>20049</v>
      </c>
      <c r="D111" t="s">
        <v>13</v>
      </c>
      <c r="E111" s="1">
        <v>0.46491898148148153</v>
      </c>
      <c r="F111" s="1">
        <v>0.46491898148148153</v>
      </c>
    </row>
    <row r="112" spans="1:10" x14ac:dyDescent="0.25">
      <c r="B112">
        <v>234750</v>
      </c>
      <c r="C112">
        <v>15087</v>
      </c>
      <c r="D112" t="s">
        <v>29</v>
      </c>
      <c r="E112" s="1">
        <v>0.465787037037037</v>
      </c>
      <c r="F112" s="1">
        <v>0.46582175925925928</v>
      </c>
    </row>
    <row r="113" spans="2:6" x14ac:dyDescent="0.25">
      <c r="B113">
        <v>234750</v>
      </c>
      <c r="C113">
        <v>15072</v>
      </c>
      <c r="D113" t="s">
        <v>30</v>
      </c>
      <c r="E113" s="1">
        <v>0.46582175925925928</v>
      </c>
      <c r="F113" s="1">
        <v>0.46582175925925928</v>
      </c>
    </row>
    <row r="114" spans="2:6" x14ac:dyDescent="0.25">
      <c r="B114">
        <v>234750</v>
      </c>
      <c r="C114">
        <v>15054</v>
      </c>
      <c r="D114" t="s">
        <v>166</v>
      </c>
      <c r="E114" s="1">
        <v>0.46605324074074073</v>
      </c>
      <c r="F114" s="1">
        <v>0.46694444444444444</v>
      </c>
    </row>
    <row r="115" spans="2:6" x14ac:dyDescent="0.25">
      <c r="B115">
        <v>234750</v>
      </c>
      <c r="C115">
        <v>15051</v>
      </c>
      <c r="D115" t="s">
        <v>167</v>
      </c>
      <c r="E115" s="1">
        <v>0.46694444444444444</v>
      </c>
      <c r="F115" s="1">
        <v>0.46694444444444444</v>
      </c>
    </row>
    <row r="116" spans="2:6" x14ac:dyDescent="0.25">
      <c r="B116">
        <v>234750</v>
      </c>
      <c r="C116">
        <v>15072</v>
      </c>
      <c r="D116" t="s">
        <v>30</v>
      </c>
      <c r="E116" s="1">
        <v>0.4674537037037037</v>
      </c>
      <c r="F116" s="1">
        <v>0.46748842592592593</v>
      </c>
    </row>
    <row r="117" spans="2:6" x14ac:dyDescent="0.25">
      <c r="B117">
        <v>234750</v>
      </c>
      <c r="C117">
        <v>15087</v>
      </c>
      <c r="D117" t="s">
        <v>29</v>
      </c>
      <c r="E117" s="1">
        <v>0.46748842592592593</v>
      </c>
      <c r="F117" s="1">
        <v>0.46763888888888888</v>
      </c>
    </row>
    <row r="118" spans="2:6" x14ac:dyDescent="0.25">
      <c r="B118">
        <v>234750</v>
      </c>
      <c r="C118">
        <v>15091</v>
      </c>
      <c r="D118" t="s">
        <v>28</v>
      </c>
      <c r="E118" s="1">
        <v>0.46763888888888888</v>
      </c>
      <c r="F118" s="1">
        <v>0.46771990740740743</v>
      </c>
    </row>
    <row r="119" spans="2:6" x14ac:dyDescent="0.25">
      <c r="B119">
        <v>234750</v>
      </c>
      <c r="C119">
        <v>15092</v>
      </c>
      <c r="D119" t="s">
        <v>27</v>
      </c>
      <c r="E119" s="1">
        <v>0.46771990740740743</v>
      </c>
      <c r="F119" s="1">
        <v>0.46771990740740743</v>
      </c>
    </row>
    <row r="120" spans="2:6" x14ac:dyDescent="0.25">
      <c r="B120">
        <v>234750</v>
      </c>
      <c r="C120">
        <v>15308</v>
      </c>
      <c r="D120" t="s">
        <v>168</v>
      </c>
      <c r="E120" s="1">
        <v>0.4692013888888889</v>
      </c>
      <c r="F120" s="1">
        <v>0.4692013888888889</v>
      </c>
    </row>
    <row r="121" spans="2:6" x14ac:dyDescent="0.25">
      <c r="B121">
        <v>234750</v>
      </c>
      <c r="C121">
        <v>15283</v>
      </c>
      <c r="D121" t="s">
        <v>169</v>
      </c>
      <c r="E121" s="1">
        <v>0.46953703703703703</v>
      </c>
      <c r="F121" s="1">
        <v>0.46953703703703703</v>
      </c>
    </row>
    <row r="122" spans="2:6" x14ac:dyDescent="0.25">
      <c r="B122">
        <v>234750</v>
      </c>
      <c r="C122">
        <v>15286</v>
      </c>
      <c r="D122" t="s">
        <v>170</v>
      </c>
      <c r="E122" s="1">
        <v>0.4699652777777778</v>
      </c>
      <c r="F122" s="1">
        <v>0.47050925925925924</v>
      </c>
    </row>
    <row r="123" spans="2:6" x14ac:dyDescent="0.25">
      <c r="B123">
        <v>234750</v>
      </c>
      <c r="C123">
        <v>15279</v>
      </c>
      <c r="D123" t="s">
        <v>171</v>
      </c>
      <c r="E123" s="1">
        <v>0.47050925925925924</v>
      </c>
      <c r="F123" s="1">
        <v>0.47050925925925924</v>
      </c>
    </row>
    <row r="124" spans="2:6" x14ac:dyDescent="0.25">
      <c r="B124">
        <v>234750</v>
      </c>
      <c r="C124">
        <v>15286</v>
      </c>
      <c r="D124" t="s">
        <v>170</v>
      </c>
      <c r="E124" s="1">
        <v>0.47997685185185185</v>
      </c>
      <c r="F124" s="1">
        <v>0.47997685185185185</v>
      </c>
    </row>
    <row r="125" spans="2:6" x14ac:dyDescent="0.25">
      <c r="B125">
        <v>234750</v>
      </c>
      <c r="C125">
        <v>15282</v>
      </c>
      <c r="D125" t="s">
        <v>172</v>
      </c>
      <c r="E125" s="1">
        <v>0.48299768518518515</v>
      </c>
      <c r="F125" s="1">
        <v>0.48311342592592593</v>
      </c>
    </row>
    <row r="126" spans="2:6" x14ac:dyDescent="0.25">
      <c r="B126">
        <v>234750</v>
      </c>
      <c r="C126">
        <v>15300</v>
      </c>
      <c r="D126" t="s">
        <v>173</v>
      </c>
      <c r="E126" s="1">
        <v>0.48311342592592593</v>
      </c>
      <c r="F126" s="1">
        <v>0.48311342592592593</v>
      </c>
    </row>
    <row r="127" spans="2:6" x14ac:dyDescent="0.25">
      <c r="B127">
        <v>234750</v>
      </c>
      <c r="C127">
        <v>15307</v>
      </c>
      <c r="D127" t="s">
        <v>174</v>
      </c>
      <c r="E127" s="1">
        <v>0.48329861111111111</v>
      </c>
      <c r="F127" s="1">
        <v>0.48357638888888888</v>
      </c>
    </row>
    <row r="128" spans="2:6" x14ac:dyDescent="0.25">
      <c r="B128">
        <v>234750</v>
      </c>
      <c r="C128">
        <v>15254</v>
      </c>
      <c r="D128" t="s">
        <v>175</v>
      </c>
      <c r="E128" s="1">
        <v>0.48357638888888888</v>
      </c>
      <c r="F128" s="1">
        <v>0.48357638888888888</v>
      </c>
    </row>
    <row r="129" spans="2:6" x14ac:dyDescent="0.25">
      <c r="B129">
        <v>234750</v>
      </c>
      <c r="C129">
        <v>20047</v>
      </c>
      <c r="D129" t="s">
        <v>20</v>
      </c>
      <c r="E129" s="1">
        <v>0.48548611111111112</v>
      </c>
      <c r="F129" s="1">
        <v>0.48560185185185184</v>
      </c>
    </row>
    <row r="130" spans="2:6" x14ac:dyDescent="0.25">
      <c r="B130">
        <v>234750</v>
      </c>
      <c r="C130">
        <v>20049</v>
      </c>
      <c r="D130" t="s">
        <v>13</v>
      </c>
      <c r="E130" s="1">
        <v>0.48560185185185184</v>
      </c>
      <c r="F130" s="1">
        <v>0.48568287037037039</v>
      </c>
    </row>
    <row r="131" spans="2:6" x14ac:dyDescent="0.25">
      <c r="B131">
        <v>234750</v>
      </c>
      <c r="C131">
        <v>20050</v>
      </c>
      <c r="D131" t="s">
        <v>12</v>
      </c>
      <c r="E131" s="1">
        <v>0.48568287037037039</v>
      </c>
      <c r="F131" s="1">
        <v>0.48575231481481485</v>
      </c>
    </row>
    <row r="132" spans="2:6" x14ac:dyDescent="0.25">
      <c r="B132">
        <v>234750</v>
      </c>
      <c r="C132">
        <v>20027</v>
      </c>
      <c r="D132" t="s">
        <v>38</v>
      </c>
      <c r="E132" s="1">
        <v>0.48575231481481485</v>
      </c>
      <c r="F132" s="1">
        <v>0.48579861111111106</v>
      </c>
    </row>
    <row r="133" spans="2:6" x14ac:dyDescent="0.25">
      <c r="B133">
        <v>234750</v>
      </c>
      <c r="C133">
        <v>20025</v>
      </c>
      <c r="D133" t="s">
        <v>39</v>
      </c>
      <c r="E133" s="1">
        <v>0.48579861111111106</v>
      </c>
      <c r="F133" s="1">
        <v>0.48579861111111106</v>
      </c>
    </row>
    <row r="134" spans="2:6" x14ac:dyDescent="0.25">
      <c r="B134">
        <v>234750</v>
      </c>
      <c r="C134">
        <v>20027</v>
      </c>
      <c r="D134" t="s">
        <v>38</v>
      </c>
      <c r="E134" s="1">
        <v>0.49458333333333332</v>
      </c>
      <c r="F134" s="1">
        <v>0.49465277777777777</v>
      </c>
    </row>
    <row r="135" spans="2:6" x14ac:dyDescent="0.25">
      <c r="B135">
        <v>234750</v>
      </c>
      <c r="C135">
        <v>20050</v>
      </c>
      <c r="D135" t="s">
        <v>12</v>
      </c>
      <c r="E135" s="1">
        <v>0.49465277777777777</v>
      </c>
      <c r="F135" s="1">
        <v>0.49473379629629632</v>
      </c>
    </row>
    <row r="136" spans="2:6" x14ac:dyDescent="0.25">
      <c r="B136">
        <v>234750</v>
      </c>
      <c r="C136">
        <v>20049</v>
      </c>
      <c r="D136" t="s">
        <v>13</v>
      </c>
      <c r="E136" s="1">
        <v>0.49473379629629632</v>
      </c>
      <c r="F136" s="1">
        <v>0.49481481481481482</v>
      </c>
    </row>
    <row r="137" spans="2:6" x14ac:dyDescent="0.25">
      <c r="B137">
        <v>234750</v>
      </c>
      <c r="C137">
        <v>20047</v>
      </c>
      <c r="D137" t="s">
        <v>20</v>
      </c>
      <c r="E137" s="1">
        <v>0.49481481481481482</v>
      </c>
      <c r="F137" s="1">
        <v>0.49481481481481482</v>
      </c>
    </row>
    <row r="138" spans="2:6" x14ac:dyDescent="0.25">
      <c r="B138">
        <v>234750</v>
      </c>
      <c r="C138">
        <v>13069</v>
      </c>
      <c r="D138" t="s">
        <v>21</v>
      </c>
      <c r="E138" s="1">
        <v>0.49556712962962962</v>
      </c>
      <c r="F138" s="1">
        <v>0.49556712962962962</v>
      </c>
    </row>
    <row r="139" spans="2:6" x14ac:dyDescent="0.25">
      <c r="B139">
        <v>234750</v>
      </c>
      <c r="C139">
        <v>13060</v>
      </c>
      <c r="D139" t="s">
        <v>24</v>
      </c>
      <c r="E139" s="1">
        <v>0.49579861111111106</v>
      </c>
      <c r="F139" s="1">
        <v>0.49586805555555552</v>
      </c>
    </row>
    <row r="140" spans="2:6" x14ac:dyDescent="0.25">
      <c r="B140">
        <v>234750</v>
      </c>
      <c r="C140">
        <v>13046</v>
      </c>
      <c r="D140" t="s">
        <v>22</v>
      </c>
      <c r="E140" s="1">
        <v>0.49586805555555552</v>
      </c>
      <c r="F140" s="1">
        <v>0.4959837962962963</v>
      </c>
    </row>
    <row r="141" spans="2:6" x14ac:dyDescent="0.25">
      <c r="B141">
        <v>234750</v>
      </c>
      <c r="C141">
        <v>13047</v>
      </c>
      <c r="D141" t="s">
        <v>41</v>
      </c>
      <c r="E141" s="1">
        <v>0.4959837962962963</v>
      </c>
      <c r="F141" s="1">
        <v>0.49606481481481479</v>
      </c>
    </row>
    <row r="142" spans="2:6" x14ac:dyDescent="0.25">
      <c r="B142">
        <v>234750</v>
      </c>
      <c r="C142">
        <v>13035</v>
      </c>
      <c r="D142" t="s">
        <v>42</v>
      </c>
      <c r="E142" s="1">
        <v>0.49606481481481479</v>
      </c>
      <c r="F142" s="1">
        <v>0.49613425925925925</v>
      </c>
    </row>
    <row r="143" spans="2:6" x14ac:dyDescent="0.25">
      <c r="B143">
        <v>234750</v>
      </c>
      <c r="C143">
        <v>13052</v>
      </c>
      <c r="D143" t="s">
        <v>23</v>
      </c>
      <c r="E143" s="1">
        <v>0.49613425925925925</v>
      </c>
      <c r="F143" s="1">
        <v>0.49613425925925925</v>
      </c>
    </row>
    <row r="144" spans="2:6" x14ac:dyDescent="0.25">
      <c r="B144">
        <v>234750</v>
      </c>
      <c r="C144">
        <v>8208</v>
      </c>
      <c r="D144" t="s">
        <v>176</v>
      </c>
      <c r="E144" s="1">
        <v>0.49671296296296297</v>
      </c>
      <c r="F144" s="1">
        <v>0.49671296296296297</v>
      </c>
    </row>
    <row r="145" spans="2:6" x14ac:dyDescent="0.25">
      <c r="B145">
        <v>234750</v>
      </c>
      <c r="C145">
        <v>8208</v>
      </c>
      <c r="D145" t="s">
        <v>176</v>
      </c>
      <c r="E145" s="1">
        <v>0.6853703703703703</v>
      </c>
      <c r="F145" s="1">
        <v>0.68572916666666661</v>
      </c>
    </row>
    <row r="146" spans="2:6" x14ac:dyDescent="0.25">
      <c r="B146">
        <v>234750</v>
      </c>
      <c r="C146">
        <v>13317</v>
      </c>
      <c r="D146" t="s">
        <v>23</v>
      </c>
      <c r="E146" s="1">
        <v>0.68572916666666661</v>
      </c>
      <c r="F146" s="1">
        <v>0.68581018518518511</v>
      </c>
    </row>
    <row r="147" spans="2:6" x14ac:dyDescent="0.25">
      <c r="B147">
        <v>234750</v>
      </c>
      <c r="C147">
        <v>13052</v>
      </c>
      <c r="D147" t="s">
        <v>23</v>
      </c>
      <c r="E147" s="1">
        <v>0.68581018518518511</v>
      </c>
      <c r="F147" s="1">
        <v>0.6859143518518519</v>
      </c>
    </row>
    <row r="148" spans="2:6" x14ac:dyDescent="0.25">
      <c r="B148">
        <v>234750</v>
      </c>
      <c r="C148">
        <v>13035</v>
      </c>
      <c r="D148" t="s">
        <v>42</v>
      </c>
      <c r="E148" s="1">
        <v>0.6859143518518519</v>
      </c>
      <c r="F148" s="1">
        <v>0.68594907407407402</v>
      </c>
    </row>
    <row r="149" spans="2:6" x14ac:dyDescent="0.25">
      <c r="B149">
        <v>234750</v>
      </c>
      <c r="C149">
        <v>13047</v>
      </c>
      <c r="D149" t="s">
        <v>41</v>
      </c>
      <c r="E149" s="1">
        <v>0.68594907407407402</v>
      </c>
      <c r="F149" s="1">
        <v>0.68594907407407402</v>
      </c>
    </row>
    <row r="150" spans="2:6" x14ac:dyDescent="0.25">
      <c r="B150">
        <v>234750</v>
      </c>
      <c r="C150">
        <v>13046</v>
      </c>
      <c r="D150" t="s">
        <v>22</v>
      </c>
      <c r="E150" s="1">
        <v>0.68604166666666666</v>
      </c>
      <c r="F150" s="1">
        <v>0.68614583333333334</v>
      </c>
    </row>
    <row r="151" spans="2:6" x14ac:dyDescent="0.25">
      <c r="B151">
        <v>234750</v>
      </c>
      <c r="C151">
        <v>13060</v>
      </c>
      <c r="D151" t="s">
        <v>24</v>
      </c>
      <c r="E151" s="1">
        <v>0.68614583333333334</v>
      </c>
      <c r="F151" s="1">
        <v>0.68638888888888883</v>
      </c>
    </row>
    <row r="152" spans="2:6" x14ac:dyDescent="0.25">
      <c r="B152">
        <v>234750</v>
      </c>
      <c r="C152">
        <v>13069</v>
      </c>
      <c r="D152" t="s">
        <v>21</v>
      </c>
      <c r="E152" s="1">
        <v>0.68638888888888883</v>
      </c>
      <c r="F152" s="1">
        <v>0.68638888888888883</v>
      </c>
    </row>
    <row r="153" spans="2:6" x14ac:dyDescent="0.25">
      <c r="B153">
        <v>234750</v>
      </c>
      <c r="C153">
        <v>20047</v>
      </c>
      <c r="D153" t="s">
        <v>20</v>
      </c>
      <c r="E153" s="1">
        <v>0.68739583333333332</v>
      </c>
      <c r="F153" s="1">
        <v>0.68756944444444434</v>
      </c>
    </row>
    <row r="154" spans="2:6" x14ac:dyDescent="0.25">
      <c r="B154">
        <v>234750</v>
      </c>
      <c r="C154">
        <v>20050</v>
      </c>
      <c r="D154" t="s">
        <v>12</v>
      </c>
      <c r="E154" s="1">
        <v>0.68756944444444434</v>
      </c>
      <c r="F154" s="1">
        <v>0.68791666666666673</v>
      </c>
    </row>
    <row r="155" spans="2:6" x14ac:dyDescent="0.25">
      <c r="B155">
        <v>234750</v>
      </c>
      <c r="C155">
        <v>20022</v>
      </c>
      <c r="D155" t="s">
        <v>177</v>
      </c>
      <c r="E155" s="1">
        <v>0.68791666666666673</v>
      </c>
      <c r="F155" s="1">
        <v>0.68791666666666673</v>
      </c>
    </row>
    <row r="156" spans="2:6" x14ac:dyDescent="0.25">
      <c r="B156">
        <v>234750</v>
      </c>
      <c r="C156">
        <v>20027</v>
      </c>
      <c r="D156" t="s">
        <v>38</v>
      </c>
      <c r="E156" s="1">
        <v>0.68872685185185178</v>
      </c>
      <c r="F156" s="1">
        <v>0.68872685185185178</v>
      </c>
    </row>
    <row r="157" spans="2:6" x14ac:dyDescent="0.25">
      <c r="B157">
        <v>234750</v>
      </c>
      <c r="C157">
        <v>20050</v>
      </c>
      <c r="D157" t="s">
        <v>12</v>
      </c>
      <c r="E157" s="1">
        <v>0.68884259259259262</v>
      </c>
      <c r="F157" s="1">
        <v>0.68902777777777768</v>
      </c>
    </row>
    <row r="158" spans="2:6" x14ac:dyDescent="0.25">
      <c r="B158">
        <v>234750</v>
      </c>
      <c r="C158">
        <v>20049</v>
      </c>
      <c r="D158" t="s">
        <v>13</v>
      </c>
      <c r="E158" s="1">
        <v>0.68902777777777768</v>
      </c>
      <c r="F158" s="1">
        <v>0.68902777777777768</v>
      </c>
    </row>
    <row r="159" spans="2:6" x14ac:dyDescent="0.25">
      <c r="B159">
        <v>234750</v>
      </c>
      <c r="C159">
        <v>13071</v>
      </c>
      <c r="D159" t="s">
        <v>25</v>
      </c>
      <c r="E159" s="1">
        <v>0.69144675925925936</v>
      </c>
      <c r="F159" s="1">
        <v>0.69144675925925936</v>
      </c>
    </row>
    <row r="160" spans="2:6" x14ac:dyDescent="0.25">
      <c r="B160">
        <v>234750</v>
      </c>
      <c r="C160">
        <v>13060</v>
      </c>
      <c r="D160" t="s">
        <v>24</v>
      </c>
      <c r="E160" s="1">
        <v>0.69155092592592593</v>
      </c>
      <c r="F160" s="1">
        <v>0.69166666666666676</v>
      </c>
    </row>
    <row r="161" spans="2:6" x14ac:dyDescent="0.25">
      <c r="B161">
        <v>234750</v>
      </c>
      <c r="C161">
        <v>13046</v>
      </c>
      <c r="D161" t="s">
        <v>22</v>
      </c>
      <c r="E161" s="1">
        <v>0.69166666666666676</v>
      </c>
      <c r="F161" s="1">
        <v>0.69171296296296303</v>
      </c>
    </row>
    <row r="162" spans="2:6" x14ac:dyDescent="0.25">
      <c r="B162">
        <v>234750</v>
      </c>
      <c r="C162">
        <v>13047</v>
      </c>
      <c r="D162" t="s">
        <v>41</v>
      </c>
      <c r="E162" s="1">
        <v>0.69171296296296303</v>
      </c>
      <c r="F162" s="1">
        <v>0.69179398148148152</v>
      </c>
    </row>
    <row r="163" spans="2:6" x14ac:dyDescent="0.25">
      <c r="B163">
        <v>234750</v>
      </c>
      <c r="C163">
        <v>13035</v>
      </c>
      <c r="D163" t="s">
        <v>42</v>
      </c>
      <c r="E163" s="1">
        <v>0.69179398148148152</v>
      </c>
      <c r="F163" s="1">
        <v>0.69199074074074074</v>
      </c>
    </row>
    <row r="164" spans="2:6" x14ac:dyDescent="0.25">
      <c r="B164">
        <v>234750</v>
      </c>
      <c r="C164">
        <v>13317</v>
      </c>
      <c r="D164" t="s">
        <v>23</v>
      </c>
      <c r="E164" s="1">
        <v>0.69199074074074074</v>
      </c>
      <c r="F164" s="1">
        <v>0.69199074074074074</v>
      </c>
    </row>
    <row r="165" spans="2:6" x14ac:dyDescent="0.25">
      <c r="B165">
        <v>234750</v>
      </c>
      <c r="C165">
        <v>8208</v>
      </c>
      <c r="D165" t="s">
        <v>176</v>
      </c>
      <c r="E165" s="1">
        <v>0.69236111111111109</v>
      </c>
      <c r="F165" s="1">
        <v>0.69236111111111109</v>
      </c>
    </row>
  </sheetData>
  <mergeCells count="5">
    <mergeCell ref="A1:H1"/>
    <mergeCell ref="I1:K1"/>
    <mergeCell ref="N1:P1"/>
    <mergeCell ref="Q1:R1"/>
    <mergeCell ref="X1:Z1"/>
  </mergeCells>
  <pageMargins left="0.7" right="0.7" top="0.75" bottom="0.75" header="0.3" footer="0.3"/>
  <pageSetup orientation="landscape"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29"/>
  <sheetViews>
    <sheetView zoomScale="70" zoomScaleNormal="70" workbookViewId="0">
      <pane ySplit="3" topLeftCell="A4" activePane="bottomLeft" state="frozen"/>
      <selection pane="bottomLeft" activeCell="AB7" sqref="AB7:AD7"/>
    </sheetView>
  </sheetViews>
  <sheetFormatPr defaultRowHeight="15" x14ac:dyDescent="0.25"/>
  <cols>
    <col min="1" max="1" width="3" bestFit="1" customWidth="1"/>
    <col min="2" max="2" width="10.42578125" bestFit="1" customWidth="1"/>
    <col min="3" max="3" width="5.140625" style="40" bestFit="1" customWidth="1"/>
    <col min="4" max="4" width="13" bestFit="1" customWidth="1"/>
    <col min="5" max="5" width="14.140625" bestFit="1" customWidth="1"/>
    <col min="6" max="6" width="10.85546875" bestFit="1" customWidth="1"/>
    <col min="7" max="7" width="14.28515625" bestFit="1" customWidth="1"/>
    <col min="8" max="8" width="17.28515625" style="38" bestFit="1" customWidth="1"/>
    <col min="9" max="9" width="20.28515625" style="38" customWidth="1"/>
    <col min="10" max="10" width="4.85546875" bestFit="1" customWidth="1"/>
    <col min="11" max="11" width="14.5703125" bestFit="1" customWidth="1"/>
    <col min="12" max="12" width="16.42578125" bestFit="1" customWidth="1"/>
    <col min="13" max="13" width="14.28515625" bestFit="1" customWidth="1"/>
    <col min="14" max="15" width="4.85546875" customWidth="1"/>
    <col min="16" max="16" width="5.42578125" bestFit="1" customWidth="1"/>
    <col min="17" max="17" width="11.7109375" bestFit="1" customWidth="1"/>
    <col min="18" max="18" width="11.42578125" bestFit="1" customWidth="1"/>
    <col min="19" max="19" width="7.140625" bestFit="1" customWidth="1"/>
    <col min="20" max="20" width="5.140625" bestFit="1" customWidth="1"/>
    <col min="21" max="21" width="5.7109375" bestFit="1" customWidth="1"/>
    <col min="22" max="22" width="5" bestFit="1" customWidth="1"/>
    <col min="23" max="23" width="7.42578125" bestFit="1" customWidth="1"/>
    <col min="24" max="24" width="7.140625" bestFit="1" customWidth="1"/>
    <col min="25" max="25" width="4.140625" bestFit="1" customWidth="1"/>
    <col min="26" max="26" width="5.7109375" bestFit="1" customWidth="1"/>
    <col min="27" max="27" width="5" bestFit="1" customWidth="1"/>
    <col min="28" max="28" width="7.140625" bestFit="1" customWidth="1"/>
    <col min="29" max="29" width="4.140625" bestFit="1" customWidth="1"/>
    <col min="30" max="30" width="5.7109375" bestFit="1" customWidth="1"/>
    <col min="31" max="31" width="5" bestFit="1" customWidth="1"/>
    <col min="32" max="32" width="2.42578125" bestFit="1" customWidth="1"/>
    <col min="33" max="33" width="4.140625" bestFit="1" customWidth="1"/>
    <col min="34" max="34" width="5.140625" bestFit="1" customWidth="1"/>
    <col min="35" max="35" width="5" bestFit="1" customWidth="1"/>
    <col min="36" max="36" width="2.42578125" bestFit="1" customWidth="1"/>
    <col min="37" max="37" width="4.140625" bestFit="1" customWidth="1"/>
    <col min="38" max="38" width="5.140625" bestFit="1" customWidth="1"/>
    <col min="39" max="39" width="5" bestFit="1" customWidth="1"/>
    <col min="40" max="40" width="2.42578125" bestFit="1" customWidth="1"/>
    <col min="41" max="41" width="4.140625" bestFit="1" customWidth="1"/>
    <col min="42" max="42" width="5.140625" bestFit="1" customWidth="1"/>
    <col min="43" max="43" width="5" bestFit="1" customWidth="1"/>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t="s">
        <v>16</v>
      </c>
      <c r="B3" t="s">
        <v>140</v>
      </c>
      <c r="C3" s="40" t="s">
        <v>15</v>
      </c>
      <c r="D3" t="s">
        <v>145</v>
      </c>
      <c r="E3" t="s">
        <v>147</v>
      </c>
      <c r="F3" t="s">
        <v>141</v>
      </c>
      <c r="G3" t="s">
        <v>142</v>
      </c>
      <c r="H3" s="38" t="s">
        <v>143</v>
      </c>
      <c r="I3" s="38" t="s">
        <v>499</v>
      </c>
      <c r="J3" t="s">
        <v>43</v>
      </c>
      <c r="K3" t="s">
        <v>138</v>
      </c>
      <c r="L3" t="s">
        <v>139</v>
      </c>
      <c r="M3" t="s">
        <v>144</v>
      </c>
      <c r="O3" t="s">
        <v>16</v>
      </c>
      <c r="P3" s="9" t="s">
        <v>15</v>
      </c>
      <c r="Q3" t="s">
        <v>17</v>
      </c>
      <c r="R3" t="s">
        <v>18</v>
      </c>
      <c r="S3" t="s">
        <v>44</v>
      </c>
      <c r="T3" t="s">
        <v>45</v>
      </c>
      <c r="U3" s="38" t="s">
        <v>46</v>
      </c>
      <c r="V3" s="39" t="s">
        <v>43</v>
      </c>
      <c r="W3" s="39" t="s">
        <v>44</v>
      </c>
      <c r="X3" s="39" t="s">
        <v>44</v>
      </c>
      <c r="Y3" t="s">
        <v>45</v>
      </c>
      <c r="Z3" t="s">
        <v>46</v>
      </c>
      <c r="AA3" t="s">
        <v>43</v>
      </c>
      <c r="AB3" s="39" t="s">
        <v>44</v>
      </c>
      <c r="AC3" t="s">
        <v>45</v>
      </c>
      <c r="AD3" t="s">
        <v>46</v>
      </c>
      <c r="AE3" t="s">
        <v>43</v>
      </c>
      <c r="AF3" s="39" t="s">
        <v>44</v>
      </c>
      <c r="AG3" t="s">
        <v>45</v>
      </c>
      <c r="AH3" t="s">
        <v>46</v>
      </c>
      <c r="AI3" t="s">
        <v>43</v>
      </c>
      <c r="AJ3" s="39" t="s">
        <v>44</v>
      </c>
      <c r="AK3" t="s">
        <v>45</v>
      </c>
      <c r="AL3" t="s">
        <v>46</v>
      </c>
      <c r="AM3" t="s">
        <v>43</v>
      </c>
      <c r="AN3" s="39" t="s">
        <v>44</v>
      </c>
      <c r="AO3" t="s">
        <v>45</v>
      </c>
      <c r="AP3" t="s">
        <v>46</v>
      </c>
      <c r="AQ3" t="s">
        <v>43</v>
      </c>
    </row>
    <row r="4" spans="1:44" x14ac:dyDescent="0.25">
      <c r="A4">
        <v>1</v>
      </c>
      <c r="B4">
        <v>25</v>
      </c>
      <c r="C4" s="40">
        <v>42628</v>
      </c>
      <c r="D4" s="41">
        <v>42628.697222222225</v>
      </c>
      <c r="E4" s="41"/>
      <c r="G4">
        <v>20</v>
      </c>
      <c r="J4">
        <v>6</v>
      </c>
      <c r="K4">
        <v>5</v>
      </c>
      <c r="M4" t="s">
        <v>149</v>
      </c>
      <c r="O4">
        <v>1</v>
      </c>
      <c r="P4" s="40">
        <v>42628</v>
      </c>
      <c r="Q4">
        <v>1</v>
      </c>
      <c r="R4">
        <v>0</v>
      </c>
      <c r="S4">
        <v>20</v>
      </c>
      <c r="U4" s="38"/>
      <c r="V4" s="39"/>
      <c r="W4" s="39">
        <v>20</v>
      </c>
      <c r="X4" s="39"/>
      <c r="AR4" s="38">
        <f>MAX(Z4,AD4,AH4,AL4,AP4)</f>
        <v>0</v>
      </c>
    </row>
    <row r="5" spans="1:44" x14ac:dyDescent="0.25">
      <c r="A5">
        <v>2</v>
      </c>
      <c r="B5">
        <v>25</v>
      </c>
      <c r="C5" s="40">
        <v>42629</v>
      </c>
      <c r="D5" s="41">
        <v>42629.574999999997</v>
      </c>
      <c r="E5" s="41" t="s">
        <v>148</v>
      </c>
      <c r="F5">
        <v>319</v>
      </c>
      <c r="G5">
        <v>230.34</v>
      </c>
      <c r="H5" s="38">
        <f>G5/F5*0.0113636*60</f>
        <v>0.4923181737931035</v>
      </c>
      <c r="I5" s="38">
        <v>0.56031166705837165</v>
      </c>
      <c r="J5">
        <v>7.2</v>
      </c>
      <c r="K5">
        <v>11</v>
      </c>
      <c r="L5">
        <v>2</v>
      </c>
      <c r="M5" t="s">
        <v>149</v>
      </c>
      <c r="O5">
        <v>2</v>
      </c>
      <c r="P5" s="40">
        <v>42629</v>
      </c>
      <c r="Q5">
        <v>2</v>
      </c>
      <c r="R5">
        <v>2</v>
      </c>
      <c r="S5">
        <f>G5+G6</f>
        <v>480.78</v>
      </c>
      <c r="T5">
        <f>F5+F6</f>
        <v>544</v>
      </c>
      <c r="U5" s="38">
        <f>S5/T5*0.0113636*60</f>
        <v>0.60257995676470588</v>
      </c>
      <c r="V5" s="39">
        <v>7.3</v>
      </c>
      <c r="W5" s="39"/>
      <c r="X5" s="39">
        <f>G5</f>
        <v>230.34</v>
      </c>
      <c r="Y5">
        <f>F5</f>
        <v>319</v>
      </c>
      <c r="Z5" s="38">
        <f>X5/Y5*0.0113636*60</f>
        <v>0.4923181737931035</v>
      </c>
      <c r="AA5">
        <v>7.2</v>
      </c>
      <c r="AB5">
        <v>250.44</v>
      </c>
      <c r="AC5">
        <v>225</v>
      </c>
      <c r="AD5" s="38">
        <f>AB5/AC5*0.0113636*60</f>
        <v>0.75890666239999993</v>
      </c>
      <c r="AE5">
        <v>7.4</v>
      </c>
      <c r="AR5" s="38">
        <f t="shared" ref="AR5:AR16" si="0">MAX(Z5,AD5,AH5,AL5,AP5)</f>
        <v>0.75890666239999993</v>
      </c>
    </row>
    <row r="6" spans="1:44" x14ac:dyDescent="0.25">
      <c r="A6">
        <v>3</v>
      </c>
      <c r="B6">
        <v>25</v>
      </c>
      <c r="C6" s="40">
        <v>42629</v>
      </c>
      <c r="D6" s="41">
        <v>42629.694444444445</v>
      </c>
      <c r="E6" s="41" t="s">
        <v>148</v>
      </c>
      <c r="F6">
        <v>225</v>
      </c>
      <c r="G6">
        <v>250.44</v>
      </c>
      <c r="H6" s="38">
        <f>G6/F6*0.0113636*60</f>
        <v>0.75890666239999993</v>
      </c>
      <c r="I6" s="38">
        <v>0.86293382809799435</v>
      </c>
      <c r="J6">
        <v>7.4</v>
      </c>
      <c r="K6">
        <v>9</v>
      </c>
      <c r="M6" t="s">
        <v>149</v>
      </c>
      <c r="O6">
        <v>3</v>
      </c>
      <c r="P6" s="40">
        <v>42630</v>
      </c>
      <c r="Q6">
        <v>2</v>
      </c>
      <c r="R6">
        <v>1</v>
      </c>
      <c r="S6">
        <f>G7+G8</f>
        <v>322.89999999999998</v>
      </c>
      <c r="T6">
        <f>F8</f>
        <v>581</v>
      </c>
      <c r="U6" s="38">
        <f>S6/T6*0.0113636*60</f>
        <v>0.37893009707401026</v>
      </c>
      <c r="V6" s="39">
        <v>7.1</v>
      </c>
      <c r="W6" s="39">
        <v>20</v>
      </c>
      <c r="X6">
        <v>302.89999999999998</v>
      </c>
      <c r="Y6">
        <v>581</v>
      </c>
      <c r="Z6" s="38">
        <f>X6/Y6*0.0113636*60</f>
        <v>0.35545966678141133</v>
      </c>
      <c r="AA6">
        <v>7.1</v>
      </c>
      <c r="AD6" s="38"/>
      <c r="AR6" s="38">
        <f t="shared" si="0"/>
        <v>0.35545966678141133</v>
      </c>
    </row>
    <row r="7" spans="1:44" x14ac:dyDescent="0.25">
      <c r="A7">
        <v>4</v>
      </c>
      <c r="B7">
        <v>25</v>
      </c>
      <c r="C7" s="40">
        <v>42630</v>
      </c>
      <c r="D7" s="41">
        <v>42630.431944444441</v>
      </c>
      <c r="E7" s="41"/>
      <c r="G7">
        <v>20</v>
      </c>
      <c r="J7">
        <v>6</v>
      </c>
      <c r="K7">
        <v>4</v>
      </c>
      <c r="M7" t="s">
        <v>149</v>
      </c>
      <c r="O7">
        <v>4</v>
      </c>
      <c r="P7" s="40">
        <v>42631</v>
      </c>
      <c r="Q7">
        <v>2</v>
      </c>
      <c r="R7">
        <v>2</v>
      </c>
      <c r="S7">
        <f>G9+G10</f>
        <v>605.79999999999995</v>
      </c>
      <c r="T7">
        <f>F9+F10</f>
        <v>418</v>
      </c>
      <c r="U7" s="38">
        <f>S7/T7*0.0113636*60</f>
        <v>0.98814385837320562</v>
      </c>
      <c r="V7" s="39">
        <v>7.6</v>
      </c>
      <c r="W7" s="39"/>
      <c r="X7">
        <v>302.89999999999998</v>
      </c>
      <c r="Y7">
        <v>240</v>
      </c>
      <c r="Z7" s="38">
        <f>X7/Y7*0.0113636*60</f>
        <v>0.8605086099999999</v>
      </c>
      <c r="AA7">
        <v>7.5</v>
      </c>
      <c r="AB7">
        <v>302.89999999999998</v>
      </c>
      <c r="AC7">
        <v>178</v>
      </c>
      <c r="AD7" s="38">
        <f>AB7/AC7*0.0113636*60</f>
        <v>1.1602363280898875</v>
      </c>
      <c r="AE7">
        <v>7.7</v>
      </c>
      <c r="AR7" s="38">
        <f t="shared" si="0"/>
        <v>1.1602363280898875</v>
      </c>
    </row>
    <row r="8" spans="1:44" x14ac:dyDescent="0.25">
      <c r="A8">
        <v>5</v>
      </c>
      <c r="B8">
        <v>25</v>
      </c>
      <c r="C8" s="40">
        <v>42630</v>
      </c>
      <c r="D8" s="41">
        <v>42630.78125</v>
      </c>
      <c r="E8" s="41" t="s">
        <v>148</v>
      </c>
      <c r="F8">
        <v>581</v>
      </c>
      <c r="G8">
        <v>302.89999999999998</v>
      </c>
      <c r="H8" s="38">
        <f>G8/F8*0.0113636*60</f>
        <v>0.35545966678141133</v>
      </c>
      <c r="I8" s="38">
        <v>0.59361853286349542</v>
      </c>
      <c r="J8">
        <v>7.1</v>
      </c>
      <c r="K8">
        <v>11</v>
      </c>
      <c r="L8">
        <v>2</v>
      </c>
      <c r="M8" t="s">
        <v>149</v>
      </c>
      <c r="O8">
        <v>5</v>
      </c>
      <c r="P8" s="40">
        <v>42632</v>
      </c>
      <c r="Q8">
        <v>3</v>
      </c>
      <c r="R8">
        <v>0</v>
      </c>
      <c r="S8">
        <f>G11+G12+G13</f>
        <v>60</v>
      </c>
      <c r="U8" s="38"/>
      <c r="V8" s="39"/>
      <c r="W8" s="39">
        <v>60</v>
      </c>
      <c r="AR8" s="38">
        <f t="shared" si="0"/>
        <v>0</v>
      </c>
    </row>
    <row r="9" spans="1:44" x14ac:dyDescent="0.25">
      <c r="A9">
        <v>6</v>
      </c>
      <c r="B9">
        <v>25</v>
      </c>
      <c r="C9" s="40">
        <v>42631</v>
      </c>
      <c r="D9" s="41">
        <v>42631.548611111109</v>
      </c>
      <c r="E9" s="41" t="s">
        <v>148</v>
      </c>
      <c r="F9">
        <v>240</v>
      </c>
      <c r="G9">
        <v>302.89999999999998</v>
      </c>
      <c r="H9" s="38">
        <f>G9/F9*0.0113636*60</f>
        <v>0.8605086099999999</v>
      </c>
      <c r="I9" s="38">
        <v>0.91786692960967842</v>
      </c>
      <c r="J9">
        <v>7.5</v>
      </c>
      <c r="K9">
        <v>11</v>
      </c>
      <c r="M9" t="s">
        <v>149</v>
      </c>
      <c r="P9" s="40"/>
      <c r="U9" s="38"/>
      <c r="V9" s="39"/>
      <c r="W9" s="39"/>
      <c r="AR9" s="38">
        <f>MAX(Z9,AD9,AH9,AL9,AP9)</f>
        <v>0</v>
      </c>
    </row>
    <row r="10" spans="1:44" x14ac:dyDescent="0.25">
      <c r="A10">
        <v>7</v>
      </c>
      <c r="B10">
        <v>25</v>
      </c>
      <c r="C10" s="40">
        <v>42631</v>
      </c>
      <c r="D10" s="41">
        <v>42631.63958333333</v>
      </c>
      <c r="E10" s="41" t="s">
        <v>148</v>
      </c>
      <c r="F10">
        <v>178</v>
      </c>
      <c r="G10">
        <v>302.89999999999998</v>
      </c>
      <c r="H10" s="38">
        <f>G10/F10*0.0113636*60</f>
        <v>1.1602363280898875</v>
      </c>
      <c r="I10" s="168">
        <v>1.592468143425033</v>
      </c>
      <c r="J10">
        <v>7.7</v>
      </c>
      <c r="K10">
        <v>11</v>
      </c>
      <c r="M10" t="s">
        <v>149</v>
      </c>
      <c r="P10" s="40"/>
      <c r="U10" s="38"/>
      <c r="V10" s="39"/>
      <c r="W10" s="39"/>
      <c r="Z10" s="38"/>
      <c r="AA10" s="39"/>
      <c r="AD10" s="38"/>
      <c r="AE10" s="39"/>
      <c r="AR10" s="38">
        <f t="shared" si="0"/>
        <v>0</v>
      </c>
    </row>
    <row r="11" spans="1:44" x14ac:dyDescent="0.25">
      <c r="A11">
        <v>8</v>
      </c>
      <c r="B11">
        <v>25</v>
      </c>
      <c r="C11" s="40">
        <v>42632</v>
      </c>
      <c r="D11" s="41">
        <v>42632.121527777781</v>
      </c>
      <c r="E11" s="41"/>
      <c r="G11">
        <v>20</v>
      </c>
      <c r="J11">
        <v>6</v>
      </c>
      <c r="K11">
        <v>2</v>
      </c>
      <c r="M11" t="s">
        <v>149</v>
      </c>
      <c r="P11" s="40"/>
      <c r="U11" s="38"/>
      <c r="V11" s="39"/>
      <c r="W11" s="39"/>
      <c r="Z11" s="38"/>
      <c r="AA11" s="39"/>
      <c r="AD11" s="38"/>
      <c r="AE11" s="39"/>
      <c r="AR11" s="38">
        <f t="shared" si="0"/>
        <v>0</v>
      </c>
    </row>
    <row r="12" spans="1:44" x14ac:dyDescent="0.25">
      <c r="A12">
        <v>9</v>
      </c>
      <c r="B12">
        <v>25</v>
      </c>
      <c r="C12" s="40">
        <v>42632</v>
      </c>
      <c r="D12" s="41">
        <v>42632.123611111114</v>
      </c>
      <c r="E12" s="41"/>
      <c r="G12">
        <v>20</v>
      </c>
      <c r="J12">
        <v>6</v>
      </c>
      <c r="K12">
        <v>4</v>
      </c>
      <c r="M12" t="s">
        <v>149</v>
      </c>
      <c r="P12" s="40"/>
      <c r="U12" s="38"/>
      <c r="V12" s="39"/>
      <c r="W12" s="39"/>
      <c r="Z12" s="38"/>
      <c r="AA12" s="39"/>
      <c r="AD12" s="38"/>
      <c r="AE12" s="39"/>
      <c r="AR12" s="38">
        <f>MAX(Z12,AD12,AH12,AL12,AP12)</f>
        <v>0</v>
      </c>
    </row>
    <row r="13" spans="1:44" x14ac:dyDescent="0.25">
      <c r="A13">
        <v>10</v>
      </c>
      <c r="B13">
        <v>25</v>
      </c>
      <c r="C13" s="40">
        <v>42632</v>
      </c>
      <c r="D13" s="41">
        <v>42632.456944444442</v>
      </c>
      <c r="E13" s="41"/>
      <c r="G13">
        <v>20</v>
      </c>
      <c r="J13">
        <v>6</v>
      </c>
      <c r="K13">
        <v>4</v>
      </c>
      <c r="M13" t="s">
        <v>149</v>
      </c>
      <c r="P13" s="9"/>
      <c r="U13" s="38"/>
      <c r="V13" s="39"/>
      <c r="W13" s="39"/>
      <c r="AR13" s="38">
        <f t="shared" si="0"/>
        <v>0</v>
      </c>
    </row>
    <row r="14" spans="1:44" x14ac:dyDescent="0.25">
      <c r="D14" s="41"/>
      <c r="E14" s="41"/>
      <c r="P14" s="9"/>
      <c r="U14" s="38"/>
      <c r="V14" s="39"/>
      <c r="W14" s="39"/>
      <c r="AR14" s="38">
        <f t="shared" si="0"/>
        <v>0</v>
      </c>
    </row>
    <row r="15" spans="1:44" x14ac:dyDescent="0.25">
      <c r="D15" s="41"/>
      <c r="E15" s="41"/>
      <c r="P15" s="9"/>
      <c r="U15" s="38"/>
      <c r="V15" s="39"/>
      <c r="W15" s="39"/>
      <c r="AR15" s="38">
        <f t="shared" si="0"/>
        <v>0</v>
      </c>
    </row>
    <row r="16" spans="1:44" x14ac:dyDescent="0.25">
      <c r="D16" s="41"/>
      <c r="E16" s="41"/>
      <c r="P16" s="9"/>
      <c r="U16" s="38"/>
      <c r="V16" s="39"/>
      <c r="W16" s="39"/>
      <c r="AR16" s="38">
        <f t="shared" si="0"/>
        <v>0</v>
      </c>
    </row>
    <row r="17" spans="16:23" x14ac:dyDescent="0.25">
      <c r="P17" s="9"/>
      <c r="U17" s="38"/>
      <c r="V17" s="39"/>
      <c r="W17" s="39"/>
    </row>
    <row r="18" spans="16:23" x14ac:dyDescent="0.25">
      <c r="P18" s="9"/>
      <c r="U18" s="38"/>
      <c r="V18" s="39"/>
      <c r="W18" s="39"/>
    </row>
    <row r="19" spans="16:23" x14ac:dyDescent="0.25">
      <c r="P19" s="9"/>
      <c r="U19" s="38"/>
      <c r="V19" s="39"/>
      <c r="W19" s="39"/>
    </row>
    <row r="20" spans="16:23" x14ac:dyDescent="0.25">
      <c r="P20" s="9"/>
      <c r="U20" s="38"/>
      <c r="V20" s="39"/>
      <c r="W20" s="39"/>
    </row>
    <row r="21" spans="16:23" x14ac:dyDescent="0.25">
      <c r="P21" s="9"/>
      <c r="U21" s="38"/>
      <c r="V21" s="39"/>
      <c r="W21" s="39"/>
    </row>
    <row r="22" spans="16:23" x14ac:dyDescent="0.25">
      <c r="P22" s="9"/>
      <c r="U22" s="38"/>
      <c r="V22" s="39"/>
      <c r="W22" s="39"/>
    </row>
    <row r="23" spans="16:23" x14ac:dyDescent="0.25">
      <c r="P23" s="9"/>
      <c r="U23" s="38"/>
      <c r="V23" s="39"/>
      <c r="W23" s="39"/>
    </row>
    <row r="24" spans="16:23" x14ac:dyDescent="0.25">
      <c r="P24" s="9"/>
      <c r="U24" s="38"/>
      <c r="V24" s="39"/>
      <c r="W24" s="39"/>
    </row>
    <row r="25" spans="16:23" x14ac:dyDescent="0.25">
      <c r="P25" s="9"/>
      <c r="U25" s="38"/>
      <c r="V25" s="39"/>
      <c r="W25" s="39"/>
    </row>
    <row r="26" spans="16:23" x14ac:dyDescent="0.25">
      <c r="P26" s="9"/>
      <c r="U26" s="38"/>
      <c r="V26" s="39"/>
      <c r="W26" s="39"/>
    </row>
    <row r="27" spans="16:23" x14ac:dyDescent="0.25">
      <c r="P27" s="9"/>
      <c r="U27" s="38"/>
      <c r="V27" s="39"/>
      <c r="W27" s="39"/>
    </row>
    <row r="28" spans="16:23" x14ac:dyDescent="0.25">
      <c r="P28" s="9"/>
      <c r="U28" s="38"/>
      <c r="V28" s="39"/>
      <c r="W28" s="39"/>
    </row>
    <row r="29" spans="16:23" x14ac:dyDescent="0.25">
      <c r="P29" s="9"/>
      <c r="U29" s="38"/>
      <c r="V29" s="39"/>
      <c r="W29" s="39"/>
    </row>
  </sheetData>
  <mergeCells count="9">
    <mergeCell ref="A1:M2"/>
    <mergeCell ref="P1:AQ1"/>
    <mergeCell ref="Q2:R2"/>
    <mergeCell ref="S2:V2"/>
    <mergeCell ref="X2:AA2"/>
    <mergeCell ref="AB2:AE2"/>
    <mergeCell ref="AF2:AI2"/>
    <mergeCell ref="AJ2:AM2"/>
    <mergeCell ref="AN2:AQ2"/>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zoomScale="85" zoomScaleNormal="85" workbookViewId="0">
      <pane ySplit="2" topLeftCell="A3" activePane="bottomLeft" state="frozen"/>
      <selection pane="bottomLeft" activeCell="O43" sqref="O43"/>
    </sheetView>
  </sheetViews>
  <sheetFormatPr defaultColWidth="9" defaultRowHeight="15" x14ac:dyDescent="0.25"/>
  <cols>
    <col min="1" max="1" width="11" style="165" bestFit="1" customWidth="1"/>
    <col min="2" max="5" width="9" style="165"/>
    <col min="6" max="6" width="19.5703125" style="165" bestFit="1" customWidth="1"/>
    <col min="7" max="7" width="13.42578125" style="165" bestFit="1" customWidth="1"/>
    <col min="8" max="16384" width="9" style="165"/>
  </cols>
  <sheetData>
    <row r="1" spans="1:7" x14ac:dyDescent="0.25">
      <c r="B1" s="583" t="s">
        <v>486</v>
      </c>
      <c r="C1" s="583"/>
      <c r="D1" s="583"/>
      <c r="E1" s="583"/>
      <c r="F1" s="583" t="s">
        <v>485</v>
      </c>
      <c r="G1" s="583"/>
    </row>
    <row r="2" spans="1:7" x14ac:dyDescent="0.25">
      <c r="A2" s="165" t="s">
        <v>487</v>
      </c>
      <c r="B2" s="165" t="s">
        <v>472</v>
      </c>
      <c r="C2" s="165" t="s">
        <v>483</v>
      </c>
      <c r="D2" s="165" t="s">
        <v>470</v>
      </c>
      <c r="E2" s="165" t="s">
        <v>484</v>
      </c>
      <c r="F2" s="165" t="s">
        <v>470</v>
      </c>
      <c r="G2" s="165" t="s">
        <v>484</v>
      </c>
    </row>
    <row r="3" spans="1:7" x14ac:dyDescent="0.25">
      <c r="A3" s="165">
        <v>1</v>
      </c>
      <c r="B3" s="165">
        <f>SUM(C3:D3)</f>
        <v>8</v>
      </c>
      <c r="C3" s="166">
        <v>5</v>
      </c>
      <c r="D3" s="166">
        <v>3</v>
      </c>
      <c r="E3" s="166"/>
      <c r="F3" s="167" t="s">
        <v>494</v>
      </c>
      <c r="G3" s="167"/>
    </row>
    <row r="4" spans="1:7" x14ac:dyDescent="0.25">
      <c r="A4" s="165">
        <v>2</v>
      </c>
      <c r="B4" s="165">
        <f>SUM(C4:D4)</f>
        <v>9</v>
      </c>
      <c r="C4" s="166">
        <v>9</v>
      </c>
      <c r="D4" s="166"/>
      <c r="E4" s="166">
        <v>1</v>
      </c>
      <c r="F4" s="167"/>
      <c r="G4" s="167" t="s">
        <v>495</v>
      </c>
    </row>
    <row r="5" spans="1:7" x14ac:dyDescent="0.25">
      <c r="A5" s="165">
        <v>3</v>
      </c>
      <c r="B5" s="165">
        <f>SUM(C5:D5)</f>
        <v>11</v>
      </c>
      <c r="C5" s="166">
        <v>9</v>
      </c>
      <c r="D5" s="166">
        <v>2</v>
      </c>
      <c r="E5" s="166">
        <v>1</v>
      </c>
      <c r="F5" s="166" t="s">
        <v>496</v>
      </c>
      <c r="G5" s="167" t="s">
        <v>497</v>
      </c>
    </row>
    <row r="6" spans="1:7" x14ac:dyDescent="0.25">
      <c r="A6" s="165">
        <v>4</v>
      </c>
      <c r="B6" s="165">
        <f>SUM(C6:D6)</f>
        <v>11</v>
      </c>
      <c r="C6" s="166">
        <v>11</v>
      </c>
      <c r="D6" s="166"/>
      <c r="E6" s="166"/>
      <c r="F6" s="167"/>
      <c r="G6" s="167"/>
    </row>
    <row r="7" spans="1:7" x14ac:dyDescent="0.25">
      <c r="A7" s="165">
        <v>5</v>
      </c>
      <c r="B7" s="165">
        <f>SUM(C7:D7)</f>
        <v>11</v>
      </c>
      <c r="C7" s="166">
        <v>11</v>
      </c>
      <c r="D7" s="166"/>
      <c r="E7" s="166">
        <v>1</v>
      </c>
      <c r="F7" s="167"/>
      <c r="G7" s="167" t="s">
        <v>493</v>
      </c>
    </row>
    <row r="8" spans="1:7" x14ac:dyDescent="0.25">
      <c r="A8" s="165" t="s">
        <v>472</v>
      </c>
      <c r="B8" s="165">
        <f>SUM(B3:B7)</f>
        <v>50</v>
      </c>
      <c r="C8" s="165">
        <f>SUM(C3:C7)</f>
        <v>45</v>
      </c>
      <c r="D8" s="165">
        <f>SUM(D3:D7)</f>
        <v>5</v>
      </c>
      <c r="E8" s="165">
        <f>SUM(E3:E7)</f>
        <v>3</v>
      </c>
      <c r="F8" s="154"/>
      <c r="G8" s="154"/>
    </row>
    <row r="9" spans="1:7" x14ac:dyDescent="0.25">
      <c r="A9" s="165" t="s">
        <v>488</v>
      </c>
      <c r="C9" s="153">
        <f>C8/B8</f>
        <v>0.9</v>
      </c>
      <c r="D9" s="153">
        <f>D8/B8</f>
        <v>0.1</v>
      </c>
      <c r="F9" s="154"/>
      <c r="G9" s="154"/>
    </row>
  </sheetData>
  <mergeCells count="2">
    <mergeCell ref="B1:E1"/>
    <mergeCell ref="F1:G1"/>
  </mergeCells>
  <pageMargins left="0.7" right="0.7" top="0.75" bottom="0.75" header="0.3" footer="0.3"/>
  <pageSetup orientation="portrait" verticalDpi="3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48"/>
  <sheetViews>
    <sheetView zoomScale="85" zoomScaleNormal="85" workbookViewId="0">
      <pane ySplit="2" topLeftCell="A189" activePane="bottomLeft" state="frozen"/>
      <selection pane="bottomLeft" activeCell="AI1" sqref="AI1:AJ1048576"/>
    </sheetView>
  </sheetViews>
  <sheetFormatPr defaultColWidth="9" defaultRowHeight="15" x14ac:dyDescent="0.25"/>
  <cols>
    <col min="1" max="1" width="9" style="40"/>
    <col min="2" max="3" width="9" style="173"/>
    <col min="4" max="4" width="28" style="173" bestFit="1" customWidth="1"/>
    <col min="5" max="30" width="9" style="173"/>
    <col min="31" max="31" width="9.85546875" style="173" bestFit="1" customWidth="1"/>
    <col min="32" max="34" width="9" style="173"/>
    <col min="35" max="35" width="21.140625" style="489" bestFit="1" customWidth="1"/>
    <col min="36" max="36" width="9" style="489"/>
    <col min="37" max="16384" width="9" style="173"/>
  </cols>
  <sheetData>
    <row r="1" spans="1:28" x14ac:dyDescent="0.25">
      <c r="A1" s="588" t="s">
        <v>136</v>
      </c>
      <c r="B1" s="588"/>
      <c r="C1" s="588"/>
      <c r="D1" s="588"/>
      <c r="E1" s="588"/>
      <c r="F1" s="588"/>
      <c r="G1" s="588"/>
      <c r="H1" s="588"/>
      <c r="I1" s="583" t="s">
        <v>125</v>
      </c>
      <c r="J1" s="583"/>
      <c r="K1" s="583"/>
      <c r="L1" s="4"/>
      <c r="N1" s="583" t="s">
        <v>123</v>
      </c>
      <c r="O1" s="583"/>
      <c r="P1" s="583"/>
      <c r="Q1" s="583" t="s">
        <v>128</v>
      </c>
      <c r="R1" s="583"/>
      <c r="S1" s="172"/>
      <c r="T1" s="172"/>
      <c r="U1" s="172"/>
      <c r="V1" s="128"/>
      <c r="X1" s="583" t="s">
        <v>130</v>
      </c>
      <c r="Y1" s="583"/>
      <c r="Z1" s="583"/>
      <c r="AA1" s="48" t="s">
        <v>135</v>
      </c>
      <c r="AB1" s="45" t="s">
        <v>133</v>
      </c>
    </row>
    <row r="2" spans="1:28" x14ac:dyDescent="0.25">
      <c r="A2" s="40" t="s">
        <v>15</v>
      </c>
      <c r="B2" s="44" t="s">
        <v>112</v>
      </c>
      <c r="C2" s="173" t="s">
        <v>113</v>
      </c>
      <c r="D2" s="173" t="s">
        <v>114</v>
      </c>
      <c r="E2" s="173" t="s">
        <v>115</v>
      </c>
      <c r="F2" s="173" t="s">
        <v>116</v>
      </c>
      <c r="G2" s="173" t="s">
        <v>117</v>
      </c>
      <c r="H2" s="173" t="s">
        <v>137</v>
      </c>
      <c r="I2" s="173" t="s">
        <v>118</v>
      </c>
      <c r="J2" s="173" t="s">
        <v>119</v>
      </c>
      <c r="K2" s="173" t="s">
        <v>120</v>
      </c>
      <c r="L2" s="4" t="s">
        <v>121</v>
      </c>
      <c r="M2" s="173" t="s">
        <v>122</v>
      </c>
      <c r="N2" s="173" t="s">
        <v>119</v>
      </c>
      <c r="O2" s="3" t="s">
        <v>126</v>
      </c>
      <c r="P2" s="4" t="s">
        <v>127</v>
      </c>
      <c r="Q2" s="173" t="s">
        <v>129</v>
      </c>
      <c r="R2" s="173" t="s">
        <v>120</v>
      </c>
      <c r="S2" s="51" t="s">
        <v>179</v>
      </c>
      <c r="T2" s="173" t="s">
        <v>178</v>
      </c>
      <c r="U2" s="44" t="s">
        <v>416</v>
      </c>
      <c r="V2" s="116" t="s">
        <v>461</v>
      </c>
      <c r="X2" s="173" t="s">
        <v>124</v>
      </c>
      <c r="Y2" s="173" t="s">
        <v>131</v>
      </c>
      <c r="Z2" s="173" t="s">
        <v>132</v>
      </c>
      <c r="AA2" s="47" t="s">
        <v>18</v>
      </c>
      <c r="AB2" s="46" t="s">
        <v>134</v>
      </c>
    </row>
    <row r="3" spans="1:28" x14ac:dyDescent="0.25">
      <c r="A3" s="40">
        <v>42629</v>
      </c>
      <c r="B3" s="182">
        <v>302311</v>
      </c>
      <c r="C3" s="182">
        <v>8208</v>
      </c>
      <c r="D3" s="182" t="s">
        <v>176</v>
      </c>
      <c r="E3" s="1">
        <v>0.67133101851851851</v>
      </c>
      <c r="F3" s="1">
        <v>0.67185185185185192</v>
      </c>
      <c r="G3" s="182" t="s">
        <v>566</v>
      </c>
      <c r="H3" s="182" t="s">
        <v>566</v>
      </c>
    </row>
    <row r="4" spans="1:28" x14ac:dyDescent="0.25">
      <c r="B4" s="182">
        <v>302311</v>
      </c>
      <c r="C4" s="182">
        <v>13317</v>
      </c>
      <c r="D4" s="182" t="s">
        <v>23</v>
      </c>
      <c r="E4" s="1">
        <v>0.67185185185185192</v>
      </c>
      <c r="F4" s="1">
        <v>0.67185185185185192</v>
      </c>
      <c r="G4" s="182" t="s">
        <v>566</v>
      </c>
      <c r="H4" s="182" t="s">
        <v>566</v>
      </c>
    </row>
    <row r="5" spans="1:28" x14ac:dyDescent="0.25">
      <c r="B5" s="182">
        <v>302311</v>
      </c>
      <c r="C5" s="182">
        <v>13052</v>
      </c>
      <c r="D5" s="182" t="s">
        <v>23</v>
      </c>
      <c r="E5" s="1">
        <v>0.67197916666666668</v>
      </c>
      <c r="F5" s="1">
        <v>0.67214120370370367</v>
      </c>
      <c r="G5" s="182" t="s">
        <v>566</v>
      </c>
      <c r="H5" s="182" t="s">
        <v>566</v>
      </c>
    </row>
    <row r="6" spans="1:28" x14ac:dyDescent="0.25">
      <c r="B6" s="182">
        <v>302311</v>
      </c>
      <c r="C6" s="182">
        <v>13035</v>
      </c>
      <c r="D6" s="182" t="s">
        <v>42</v>
      </c>
      <c r="E6" s="1">
        <v>0.67214120370370367</v>
      </c>
      <c r="F6" s="1">
        <v>0.67219907407407409</v>
      </c>
      <c r="G6" s="182" t="s">
        <v>566</v>
      </c>
      <c r="H6" s="182" t="s">
        <v>566</v>
      </c>
    </row>
    <row r="7" spans="1:28" x14ac:dyDescent="0.25">
      <c r="B7" s="182">
        <v>302311</v>
      </c>
      <c r="C7" s="182">
        <v>13047</v>
      </c>
      <c r="D7" s="182" t="s">
        <v>41</v>
      </c>
      <c r="E7" s="1">
        <v>0.67219907407407409</v>
      </c>
      <c r="F7" s="1">
        <v>0.67251157407407414</v>
      </c>
      <c r="G7" s="182" t="s">
        <v>566</v>
      </c>
      <c r="H7" s="182" t="s">
        <v>566</v>
      </c>
    </row>
    <row r="8" spans="1:28" x14ac:dyDescent="0.25">
      <c r="B8" s="182">
        <v>302311</v>
      </c>
      <c r="C8" s="182">
        <v>13069</v>
      </c>
      <c r="D8" s="182" t="s">
        <v>21</v>
      </c>
      <c r="E8" s="1">
        <v>0.67251157407407414</v>
      </c>
      <c r="F8" s="1">
        <v>0.67251157407407414</v>
      </c>
      <c r="G8" s="182" t="s">
        <v>566</v>
      </c>
      <c r="H8" s="182" t="s">
        <v>566</v>
      </c>
    </row>
    <row r="9" spans="1:28" x14ac:dyDescent="0.25">
      <c r="B9" s="182">
        <v>302311</v>
      </c>
      <c r="C9" s="182">
        <v>16012</v>
      </c>
      <c r="D9" s="182" t="s">
        <v>442</v>
      </c>
      <c r="E9" s="1">
        <v>0.67312500000000008</v>
      </c>
      <c r="F9" s="1">
        <v>0.67328703703703707</v>
      </c>
      <c r="G9" s="182" t="s">
        <v>566</v>
      </c>
      <c r="H9" s="182" t="s">
        <v>566</v>
      </c>
    </row>
    <row r="10" spans="1:28" x14ac:dyDescent="0.25">
      <c r="B10" s="182">
        <v>302311</v>
      </c>
      <c r="C10" s="182">
        <v>16021</v>
      </c>
      <c r="D10" s="182" t="s">
        <v>431</v>
      </c>
      <c r="E10" s="1">
        <v>0.67328703703703707</v>
      </c>
      <c r="F10" s="1">
        <v>0.67334490740740749</v>
      </c>
      <c r="G10" s="182" t="s">
        <v>566</v>
      </c>
      <c r="H10" s="182" t="s">
        <v>566</v>
      </c>
    </row>
    <row r="11" spans="1:28" x14ac:dyDescent="0.25">
      <c r="B11" s="182">
        <v>302311</v>
      </c>
      <c r="C11" s="182">
        <v>16024</v>
      </c>
      <c r="D11" s="182" t="s">
        <v>432</v>
      </c>
      <c r="E11" s="1">
        <v>0.67334490740740749</v>
      </c>
      <c r="F11" s="1">
        <v>0.67334490740740749</v>
      </c>
      <c r="G11" s="182" t="s">
        <v>566</v>
      </c>
      <c r="H11" s="182" t="s">
        <v>566</v>
      </c>
    </row>
    <row r="12" spans="1:28" x14ac:dyDescent="0.25">
      <c r="B12" s="182">
        <v>302311</v>
      </c>
      <c r="C12" s="182">
        <v>16027</v>
      </c>
      <c r="D12" s="182" t="s">
        <v>433</v>
      </c>
      <c r="E12" s="1">
        <v>0.67342592592592598</v>
      </c>
      <c r="F12" s="1">
        <v>0.6734606481481481</v>
      </c>
      <c r="G12" s="182" t="s">
        <v>566</v>
      </c>
      <c r="H12" s="182" t="s">
        <v>566</v>
      </c>
    </row>
    <row r="13" spans="1:28" x14ac:dyDescent="0.25">
      <c r="B13" s="182">
        <v>302311</v>
      </c>
      <c r="C13" s="182">
        <v>16028</v>
      </c>
      <c r="D13" s="182" t="s">
        <v>434</v>
      </c>
      <c r="E13" s="1">
        <v>0.6734606481481481</v>
      </c>
      <c r="F13" s="1">
        <v>0.67349537037037033</v>
      </c>
      <c r="G13" s="182" t="s">
        <v>566</v>
      </c>
      <c r="H13" s="182" t="s">
        <v>566</v>
      </c>
    </row>
    <row r="14" spans="1:28" x14ac:dyDescent="0.25">
      <c r="B14" s="182">
        <v>302311</v>
      </c>
      <c r="C14" s="182">
        <v>16030</v>
      </c>
      <c r="D14" s="182" t="s">
        <v>435</v>
      </c>
      <c r="E14" s="1">
        <v>0.67349537037037033</v>
      </c>
      <c r="F14" s="1">
        <v>0.67357638888888882</v>
      </c>
      <c r="G14" s="182" t="s">
        <v>566</v>
      </c>
      <c r="H14" s="182" t="s">
        <v>566</v>
      </c>
    </row>
    <row r="15" spans="1:28" x14ac:dyDescent="0.25">
      <c r="B15" s="182">
        <v>302311</v>
      </c>
      <c r="C15" s="182">
        <v>16031</v>
      </c>
      <c r="D15" s="182" t="s">
        <v>436</v>
      </c>
      <c r="E15" s="1">
        <v>0.67357638888888882</v>
      </c>
      <c r="F15" s="1">
        <v>0.67359953703703701</v>
      </c>
      <c r="G15" s="182" t="s">
        <v>566</v>
      </c>
      <c r="H15" s="182" t="s">
        <v>566</v>
      </c>
    </row>
    <row r="16" spans="1:28" x14ac:dyDescent="0.25">
      <c r="B16" s="182">
        <v>302311</v>
      </c>
      <c r="C16" s="182">
        <v>16032</v>
      </c>
      <c r="D16" s="182" t="s">
        <v>436</v>
      </c>
      <c r="E16" s="1">
        <v>0.67359953703703701</v>
      </c>
      <c r="F16" s="1">
        <v>0.67365740740740743</v>
      </c>
      <c r="G16" s="182" t="s">
        <v>566</v>
      </c>
      <c r="H16" s="182" t="s">
        <v>566</v>
      </c>
    </row>
    <row r="17" spans="2:8" x14ac:dyDescent="0.25">
      <c r="B17" s="182">
        <v>302311</v>
      </c>
      <c r="C17" s="182">
        <v>16034</v>
      </c>
      <c r="D17" s="182" t="s">
        <v>437</v>
      </c>
      <c r="E17" s="1">
        <v>0.67365740740740743</v>
      </c>
      <c r="F17" s="1">
        <v>0.67371527777777773</v>
      </c>
      <c r="G17" s="182" t="s">
        <v>566</v>
      </c>
      <c r="H17" s="182" t="s">
        <v>566</v>
      </c>
    </row>
    <row r="18" spans="2:8" x14ac:dyDescent="0.25">
      <c r="B18" s="182">
        <v>302311</v>
      </c>
      <c r="C18" s="182">
        <v>16035</v>
      </c>
      <c r="D18" s="182" t="s">
        <v>439</v>
      </c>
      <c r="E18" s="1">
        <v>0.67371527777777773</v>
      </c>
      <c r="F18" s="1">
        <v>0.67377314814814815</v>
      </c>
      <c r="G18" s="182" t="s">
        <v>566</v>
      </c>
      <c r="H18" s="182" t="s">
        <v>566</v>
      </c>
    </row>
    <row r="19" spans="2:8" x14ac:dyDescent="0.25">
      <c r="B19" s="182">
        <v>302311</v>
      </c>
      <c r="C19" s="182">
        <v>16041</v>
      </c>
      <c r="D19" s="182" t="s">
        <v>440</v>
      </c>
      <c r="E19" s="1">
        <v>0.67377314814814815</v>
      </c>
      <c r="F19" s="1">
        <v>0.67377314814814815</v>
      </c>
      <c r="G19" s="182" t="s">
        <v>566</v>
      </c>
      <c r="H19" s="182" t="s">
        <v>566</v>
      </c>
    </row>
    <row r="20" spans="2:8" x14ac:dyDescent="0.25">
      <c r="B20" s="182">
        <v>302311</v>
      </c>
      <c r="C20" s="182">
        <v>16040</v>
      </c>
      <c r="D20" s="182" t="s">
        <v>441</v>
      </c>
      <c r="E20" s="1">
        <v>0.67614583333333333</v>
      </c>
      <c r="F20" s="1">
        <v>0.67621527777777779</v>
      </c>
      <c r="G20" s="182" t="s">
        <v>566</v>
      </c>
      <c r="H20" s="182" t="s">
        <v>566</v>
      </c>
    </row>
    <row r="21" spans="2:8" x14ac:dyDescent="0.25">
      <c r="B21" s="182">
        <v>302311</v>
      </c>
      <c r="C21" s="182">
        <v>16041</v>
      </c>
      <c r="D21" s="182" t="s">
        <v>440</v>
      </c>
      <c r="E21" s="1">
        <v>0.67621527777777779</v>
      </c>
      <c r="F21" s="1">
        <v>0.67628472222222225</v>
      </c>
      <c r="G21" s="182" t="s">
        <v>566</v>
      </c>
      <c r="H21" s="182" t="s">
        <v>566</v>
      </c>
    </row>
    <row r="22" spans="2:8" x14ac:dyDescent="0.25">
      <c r="B22" s="182">
        <v>302311</v>
      </c>
      <c r="C22" s="182">
        <v>16035</v>
      </c>
      <c r="D22" s="182" t="s">
        <v>439</v>
      </c>
      <c r="E22" s="1">
        <v>0.67628472222222225</v>
      </c>
      <c r="F22" s="1">
        <v>0.67634259259259266</v>
      </c>
      <c r="G22" s="182" t="s">
        <v>566</v>
      </c>
      <c r="H22" s="182" t="s">
        <v>566</v>
      </c>
    </row>
    <row r="23" spans="2:8" x14ac:dyDescent="0.25">
      <c r="B23" s="182">
        <v>302311</v>
      </c>
      <c r="C23" s="182">
        <v>16034</v>
      </c>
      <c r="D23" s="182" t="s">
        <v>437</v>
      </c>
      <c r="E23" s="1">
        <v>0.67634259259259266</v>
      </c>
      <c r="F23" s="1">
        <v>0.6763541666666667</v>
      </c>
      <c r="G23" s="182" t="s">
        <v>566</v>
      </c>
      <c r="H23" s="182" t="s">
        <v>566</v>
      </c>
    </row>
    <row r="24" spans="2:8" x14ac:dyDescent="0.25">
      <c r="B24" s="182">
        <v>302311</v>
      </c>
      <c r="C24" s="182">
        <v>16036</v>
      </c>
      <c r="D24" s="182" t="s">
        <v>438</v>
      </c>
      <c r="E24" s="1">
        <v>0.6763541666666667</v>
      </c>
      <c r="F24" s="1">
        <v>0.67668981481481483</v>
      </c>
      <c r="G24" s="182" t="s">
        <v>566</v>
      </c>
      <c r="H24" s="182" t="s">
        <v>566</v>
      </c>
    </row>
    <row r="25" spans="2:8" x14ac:dyDescent="0.25">
      <c r="B25" s="182">
        <v>302311</v>
      </c>
      <c r="C25" s="182">
        <v>15163</v>
      </c>
      <c r="D25" s="182" t="s">
        <v>624</v>
      </c>
      <c r="E25" s="1">
        <v>0.67668981481481483</v>
      </c>
      <c r="F25" s="1">
        <v>0.67674768518518524</v>
      </c>
      <c r="G25" s="182" t="s">
        <v>566</v>
      </c>
      <c r="H25" s="182" t="s">
        <v>566</v>
      </c>
    </row>
    <row r="26" spans="2:8" x14ac:dyDescent="0.25">
      <c r="B26" s="182">
        <v>302311</v>
      </c>
      <c r="C26" s="182">
        <v>15162</v>
      </c>
      <c r="D26" s="182" t="s">
        <v>625</v>
      </c>
      <c r="E26" s="1">
        <v>0.67674768518518524</v>
      </c>
      <c r="F26" s="1">
        <v>0.67675925925925917</v>
      </c>
      <c r="G26" s="182" t="s">
        <v>566</v>
      </c>
      <c r="H26" s="182" t="s">
        <v>566</v>
      </c>
    </row>
    <row r="27" spans="2:8" x14ac:dyDescent="0.25">
      <c r="B27" s="182">
        <v>302311</v>
      </c>
      <c r="C27" s="182">
        <v>15448</v>
      </c>
      <c r="D27" s="182" t="s">
        <v>626</v>
      </c>
      <c r="E27" s="1">
        <v>0.67675925925925917</v>
      </c>
      <c r="F27" s="1">
        <v>0.67682870370370374</v>
      </c>
      <c r="G27" s="182" t="s">
        <v>566</v>
      </c>
      <c r="H27" s="182" t="s">
        <v>566</v>
      </c>
    </row>
    <row r="28" spans="2:8" x14ac:dyDescent="0.25">
      <c r="B28" s="182">
        <v>302311</v>
      </c>
      <c r="C28" s="182">
        <v>15121</v>
      </c>
      <c r="D28" s="182" t="s">
        <v>627</v>
      </c>
      <c r="E28" s="1">
        <v>0.67682870370370374</v>
      </c>
      <c r="F28" s="1">
        <v>0.67682870370370374</v>
      </c>
      <c r="G28" s="182" t="s">
        <v>566</v>
      </c>
      <c r="H28" s="182" t="s">
        <v>566</v>
      </c>
    </row>
    <row r="29" spans="2:8" x14ac:dyDescent="0.25">
      <c r="B29" s="182">
        <v>302311</v>
      </c>
      <c r="C29" s="182">
        <v>15122</v>
      </c>
      <c r="D29" s="182" t="s">
        <v>627</v>
      </c>
      <c r="E29" s="1">
        <v>0.67692129629629638</v>
      </c>
      <c r="F29" s="1">
        <v>0.67700231481481488</v>
      </c>
      <c r="G29" s="182" t="s">
        <v>566</v>
      </c>
      <c r="H29" s="182" t="s">
        <v>566</v>
      </c>
    </row>
    <row r="30" spans="2:8" x14ac:dyDescent="0.25">
      <c r="B30" s="182">
        <v>302311</v>
      </c>
      <c r="C30" s="182">
        <v>15124</v>
      </c>
      <c r="D30" s="182" t="s">
        <v>628</v>
      </c>
      <c r="E30" s="1">
        <v>0.67700231481481488</v>
      </c>
      <c r="F30" s="1">
        <v>0.67700231481481488</v>
      </c>
      <c r="G30" s="182" t="s">
        <v>566</v>
      </c>
      <c r="H30" s="182" t="s">
        <v>566</v>
      </c>
    </row>
    <row r="31" spans="2:8" x14ac:dyDescent="0.25">
      <c r="B31" s="182">
        <v>302311</v>
      </c>
      <c r="C31" s="182">
        <v>15129</v>
      </c>
      <c r="D31" s="182" t="s">
        <v>629</v>
      </c>
      <c r="E31" s="1">
        <v>0.78798611111111105</v>
      </c>
      <c r="F31" s="1">
        <v>0.78798611111111105</v>
      </c>
      <c r="G31" s="182" t="s">
        <v>566</v>
      </c>
      <c r="H31" s="182" t="s">
        <v>566</v>
      </c>
    </row>
    <row r="32" spans="2:8" x14ac:dyDescent="0.25">
      <c r="B32" s="182">
        <v>302311</v>
      </c>
      <c r="C32" s="182">
        <v>15130</v>
      </c>
      <c r="D32" s="182" t="s">
        <v>629</v>
      </c>
      <c r="E32" s="1">
        <v>0.81196759259259255</v>
      </c>
      <c r="F32" s="1">
        <v>0.81196759259259255</v>
      </c>
      <c r="G32" s="182" t="s">
        <v>566</v>
      </c>
      <c r="H32" s="182" t="s">
        <v>566</v>
      </c>
    </row>
    <row r="33" spans="2:8" x14ac:dyDescent="0.25">
      <c r="B33" s="182">
        <v>302311</v>
      </c>
      <c r="C33" s="182">
        <v>15151</v>
      </c>
      <c r="D33" s="182" t="s">
        <v>630</v>
      </c>
      <c r="E33" s="1">
        <v>0.81236111111111109</v>
      </c>
      <c r="F33" s="1">
        <v>0.81248842592592585</v>
      </c>
      <c r="G33" s="182" t="s">
        <v>566</v>
      </c>
      <c r="H33" s="182" t="s">
        <v>566</v>
      </c>
    </row>
    <row r="34" spans="2:8" x14ac:dyDescent="0.25">
      <c r="B34" s="182">
        <v>302311</v>
      </c>
      <c r="C34" s="182">
        <v>15159</v>
      </c>
      <c r="D34" s="182" t="s">
        <v>631</v>
      </c>
      <c r="E34" s="1">
        <v>0.81248842592592585</v>
      </c>
      <c r="F34" s="1">
        <v>0.81265046296296306</v>
      </c>
      <c r="G34" s="182" t="s">
        <v>566</v>
      </c>
      <c r="H34" s="182" t="s">
        <v>566</v>
      </c>
    </row>
    <row r="35" spans="2:8" x14ac:dyDescent="0.25">
      <c r="B35" s="182">
        <v>302311</v>
      </c>
      <c r="C35" s="182">
        <v>15142</v>
      </c>
      <c r="D35" s="182" t="s">
        <v>632</v>
      </c>
      <c r="E35" s="1">
        <v>0.81265046296296306</v>
      </c>
      <c r="F35" s="1">
        <v>0.81268518518518518</v>
      </c>
      <c r="G35" s="182" t="s">
        <v>566</v>
      </c>
      <c r="H35" s="182" t="s">
        <v>566</v>
      </c>
    </row>
    <row r="36" spans="2:8" x14ac:dyDescent="0.25">
      <c r="B36" s="182">
        <v>302311</v>
      </c>
      <c r="C36" s="182">
        <v>15110</v>
      </c>
      <c r="D36" s="182" t="s">
        <v>633</v>
      </c>
      <c r="E36" s="1">
        <v>0.81268518518518518</v>
      </c>
      <c r="F36" s="1">
        <v>0.81282407407407409</v>
      </c>
      <c r="G36" s="182" t="s">
        <v>566</v>
      </c>
      <c r="H36" s="182" t="s">
        <v>566</v>
      </c>
    </row>
    <row r="37" spans="2:8" x14ac:dyDescent="0.25">
      <c r="B37" s="182">
        <v>302311</v>
      </c>
      <c r="C37" s="182">
        <v>15102</v>
      </c>
      <c r="D37" s="182" t="s">
        <v>634</v>
      </c>
      <c r="E37" s="1">
        <v>0.81282407407407409</v>
      </c>
      <c r="F37" s="1">
        <v>0.81285879629629632</v>
      </c>
      <c r="G37" s="182" t="s">
        <v>566</v>
      </c>
      <c r="H37" s="182" t="s">
        <v>566</v>
      </c>
    </row>
    <row r="38" spans="2:8" x14ac:dyDescent="0.25">
      <c r="B38" s="182">
        <v>302311</v>
      </c>
      <c r="C38" s="182">
        <v>15101</v>
      </c>
      <c r="D38" s="182" t="s">
        <v>635</v>
      </c>
      <c r="E38" s="1">
        <v>0.81285879629629632</v>
      </c>
      <c r="F38" s="1">
        <v>0.81295138888888896</v>
      </c>
      <c r="G38" s="182" t="s">
        <v>566</v>
      </c>
      <c r="H38" s="182" t="s">
        <v>566</v>
      </c>
    </row>
    <row r="39" spans="2:8" x14ac:dyDescent="0.25">
      <c r="B39" s="182">
        <v>302311</v>
      </c>
      <c r="C39" s="182">
        <v>15098</v>
      </c>
      <c r="D39" s="182" t="s">
        <v>636</v>
      </c>
      <c r="E39" s="1">
        <v>0.81295138888888896</v>
      </c>
      <c r="F39" s="1">
        <v>0.81295138888888896</v>
      </c>
      <c r="G39" s="182" t="s">
        <v>566</v>
      </c>
      <c r="H39" s="182" t="s">
        <v>566</v>
      </c>
    </row>
    <row r="40" spans="2:8" x14ac:dyDescent="0.25">
      <c r="B40" s="182">
        <v>302311</v>
      </c>
      <c r="C40" s="182">
        <v>15097</v>
      </c>
      <c r="D40" s="182" t="s">
        <v>443</v>
      </c>
      <c r="E40" s="1">
        <v>0.81303240740740745</v>
      </c>
      <c r="F40" s="1">
        <v>0.8131828703703704</v>
      </c>
      <c r="G40" s="182" t="s">
        <v>566</v>
      </c>
      <c r="H40" s="182" t="s">
        <v>566</v>
      </c>
    </row>
    <row r="41" spans="2:8" x14ac:dyDescent="0.25">
      <c r="B41" s="182">
        <v>302311</v>
      </c>
      <c r="C41" s="182">
        <v>15077</v>
      </c>
      <c r="D41" s="182" t="s">
        <v>162</v>
      </c>
      <c r="E41" s="1">
        <v>0.8131828703703704</v>
      </c>
      <c r="F41" s="1">
        <v>0.81324074074074071</v>
      </c>
      <c r="G41" s="182" t="s">
        <v>566</v>
      </c>
      <c r="H41" s="182" t="s">
        <v>566</v>
      </c>
    </row>
    <row r="42" spans="2:8" x14ac:dyDescent="0.25">
      <c r="B42" s="182">
        <v>302311</v>
      </c>
      <c r="C42" s="182">
        <v>15080</v>
      </c>
      <c r="D42" s="182" t="s">
        <v>161</v>
      </c>
      <c r="E42" s="1">
        <v>0.81324074074074071</v>
      </c>
      <c r="F42" s="1">
        <v>0.81357638888888895</v>
      </c>
      <c r="G42" s="182" t="s">
        <v>566</v>
      </c>
      <c r="H42" s="182" t="s">
        <v>566</v>
      </c>
    </row>
    <row r="43" spans="2:8" x14ac:dyDescent="0.25">
      <c r="B43" s="182">
        <v>302311</v>
      </c>
      <c r="C43" s="182">
        <v>15050</v>
      </c>
      <c r="D43" s="182" t="s">
        <v>159</v>
      </c>
      <c r="E43" s="1">
        <v>0.81357638888888895</v>
      </c>
      <c r="F43" s="1">
        <v>0.81359953703703702</v>
      </c>
      <c r="G43" s="182" t="s">
        <v>566</v>
      </c>
      <c r="H43" s="182" t="s">
        <v>566</v>
      </c>
    </row>
    <row r="44" spans="2:8" x14ac:dyDescent="0.25">
      <c r="B44" s="182">
        <v>302311</v>
      </c>
      <c r="C44" s="182">
        <v>15049</v>
      </c>
      <c r="D44" s="182" t="s">
        <v>158</v>
      </c>
      <c r="E44" s="1">
        <v>0.81359953703703702</v>
      </c>
      <c r="F44" s="1">
        <v>0.81359953703703702</v>
      </c>
      <c r="G44" s="182" t="s">
        <v>566</v>
      </c>
      <c r="H44" s="182" t="s">
        <v>566</v>
      </c>
    </row>
    <row r="45" spans="2:8" x14ac:dyDescent="0.25">
      <c r="B45" s="182">
        <v>302311</v>
      </c>
      <c r="C45" s="182">
        <v>15047</v>
      </c>
      <c r="D45" s="182" t="s">
        <v>445</v>
      </c>
      <c r="E45" s="1">
        <v>0.81371527777777775</v>
      </c>
      <c r="F45" s="1">
        <v>0.81434027777777773</v>
      </c>
      <c r="G45" s="182" t="s">
        <v>566</v>
      </c>
      <c r="H45" s="182" t="s">
        <v>566</v>
      </c>
    </row>
    <row r="46" spans="2:8" x14ac:dyDescent="0.25">
      <c r="B46" s="182">
        <v>302311</v>
      </c>
      <c r="C46" s="182">
        <v>15008</v>
      </c>
      <c r="D46" s="182" t="s">
        <v>567</v>
      </c>
      <c r="E46" s="1">
        <v>0.81434027777777773</v>
      </c>
      <c r="F46" s="1">
        <v>0.81434027777777773</v>
      </c>
      <c r="G46" s="182" t="s">
        <v>566</v>
      </c>
      <c r="H46" s="182" t="s">
        <v>566</v>
      </c>
    </row>
    <row r="49" spans="1:37" x14ac:dyDescent="0.25">
      <c r="A49" s="40">
        <v>42633</v>
      </c>
      <c r="B49" s="182">
        <v>302320</v>
      </c>
      <c r="C49" s="182">
        <v>20028</v>
      </c>
      <c r="D49" s="182" t="s">
        <v>165</v>
      </c>
      <c r="E49" s="1">
        <v>0.44693287037037038</v>
      </c>
      <c r="F49" s="1">
        <v>0.44693287037037038</v>
      </c>
      <c r="G49" s="182" t="s">
        <v>566</v>
      </c>
      <c r="H49" s="182" t="s">
        <v>566</v>
      </c>
    </row>
    <row r="50" spans="1:37" x14ac:dyDescent="0.25">
      <c r="B50" s="182">
        <v>302320</v>
      </c>
      <c r="C50" s="182">
        <v>20035</v>
      </c>
      <c r="D50" s="182" t="s">
        <v>8</v>
      </c>
      <c r="E50" s="1">
        <v>0.44729166666666664</v>
      </c>
      <c r="F50" s="1">
        <v>0.44738425925925923</v>
      </c>
      <c r="G50" s="182" t="s">
        <v>566</v>
      </c>
      <c r="H50" s="182" t="s">
        <v>566</v>
      </c>
      <c r="AC50" s="486">
        <v>302320</v>
      </c>
      <c r="AD50" s="486">
        <v>20022</v>
      </c>
      <c r="AE50" s="487">
        <v>42633</v>
      </c>
      <c r="AF50" s="486">
        <v>1</v>
      </c>
      <c r="AG50" s="486">
        <v>0</v>
      </c>
      <c r="AH50" s="488">
        <v>0.44729166666666664</v>
      </c>
      <c r="AI50" s="490" t="s">
        <v>848</v>
      </c>
      <c r="AJ50" s="490">
        <v>0</v>
      </c>
      <c r="AK50" s="488">
        <v>0.4707986111111111</v>
      </c>
    </row>
    <row r="51" spans="1:37" x14ac:dyDescent="0.25">
      <c r="B51" s="182">
        <v>302320</v>
      </c>
      <c r="C51" s="182">
        <v>20037</v>
      </c>
      <c r="D51" s="182" t="s">
        <v>8</v>
      </c>
      <c r="E51" s="1">
        <v>0.44738425925925923</v>
      </c>
      <c r="F51" s="1">
        <v>0.44761574074074079</v>
      </c>
      <c r="G51" s="182" t="s">
        <v>566</v>
      </c>
      <c r="H51" s="182" t="s">
        <v>566</v>
      </c>
    </row>
    <row r="52" spans="1:37" x14ac:dyDescent="0.25">
      <c r="B52" s="182">
        <v>302320</v>
      </c>
      <c r="C52" s="182">
        <v>20049</v>
      </c>
      <c r="D52" s="182" t="s">
        <v>13</v>
      </c>
      <c r="E52" s="1">
        <v>0.44761574074074079</v>
      </c>
      <c r="F52" s="1">
        <v>0.44761574074074079</v>
      </c>
      <c r="G52" s="182" t="s">
        <v>566</v>
      </c>
      <c r="H52" s="182" t="s">
        <v>566</v>
      </c>
    </row>
    <row r="53" spans="1:37" x14ac:dyDescent="0.25">
      <c r="B53" s="182">
        <v>302320</v>
      </c>
      <c r="C53" s="182">
        <v>20045</v>
      </c>
      <c r="D53" s="182" t="s">
        <v>14</v>
      </c>
      <c r="E53" s="1">
        <v>0.44796296296296295</v>
      </c>
      <c r="F53" s="1">
        <v>0.44796296296296295</v>
      </c>
      <c r="G53" s="182" t="s">
        <v>566</v>
      </c>
      <c r="H53" s="182" t="s">
        <v>566</v>
      </c>
    </row>
    <row r="54" spans="1:37" x14ac:dyDescent="0.25">
      <c r="B54" s="182">
        <v>302320</v>
      </c>
      <c r="C54" s="182">
        <v>20044</v>
      </c>
      <c r="D54" s="182" t="s">
        <v>180</v>
      </c>
      <c r="E54" s="1">
        <v>0.44991898148148146</v>
      </c>
      <c r="F54" s="1">
        <v>0.44993055555555556</v>
      </c>
      <c r="G54" s="182" t="s">
        <v>566</v>
      </c>
      <c r="H54" s="182" t="s">
        <v>566</v>
      </c>
    </row>
    <row r="55" spans="1:37" x14ac:dyDescent="0.25">
      <c r="B55" s="182">
        <v>302320</v>
      </c>
      <c r="C55" s="182">
        <v>20059</v>
      </c>
      <c r="D55" s="182" t="s">
        <v>10</v>
      </c>
      <c r="E55" s="1">
        <v>0.44993055555555556</v>
      </c>
      <c r="F55" s="1">
        <v>0.45</v>
      </c>
      <c r="G55" s="182" t="s">
        <v>566</v>
      </c>
      <c r="H55" s="182" t="s">
        <v>566</v>
      </c>
    </row>
    <row r="56" spans="1:37" x14ac:dyDescent="0.25">
      <c r="B56" s="182">
        <v>302320</v>
      </c>
      <c r="C56" s="182">
        <v>20052</v>
      </c>
      <c r="D56" s="182" t="s">
        <v>7</v>
      </c>
      <c r="E56" s="1">
        <v>0.45</v>
      </c>
      <c r="F56" s="1">
        <v>0.45001157407407405</v>
      </c>
      <c r="G56" s="182" t="s">
        <v>566</v>
      </c>
      <c r="H56" s="182" t="s">
        <v>566</v>
      </c>
    </row>
    <row r="57" spans="1:37" x14ac:dyDescent="0.25">
      <c r="B57" s="182">
        <v>302320</v>
      </c>
      <c r="C57" s="182">
        <v>20056</v>
      </c>
      <c r="D57" s="182" t="s">
        <v>9</v>
      </c>
      <c r="E57" s="1">
        <v>0.45</v>
      </c>
      <c r="F57" s="1">
        <v>0.45</v>
      </c>
      <c r="G57" s="182" t="s">
        <v>566</v>
      </c>
      <c r="H57" s="182" t="s">
        <v>566</v>
      </c>
    </row>
    <row r="58" spans="1:37" x14ac:dyDescent="0.25">
      <c r="B58" s="182">
        <v>302320</v>
      </c>
      <c r="C58" s="182">
        <v>20056</v>
      </c>
      <c r="D58" s="182" t="s">
        <v>9</v>
      </c>
      <c r="E58" s="1">
        <v>0.45001157407407405</v>
      </c>
      <c r="F58" s="1">
        <v>0.45003472222222224</v>
      </c>
      <c r="G58" s="182" t="s">
        <v>566</v>
      </c>
      <c r="H58" s="182" t="s">
        <v>566</v>
      </c>
    </row>
    <row r="59" spans="1:37" x14ac:dyDescent="0.25">
      <c r="B59" s="182">
        <v>302320</v>
      </c>
      <c r="C59" s="182">
        <v>20052</v>
      </c>
      <c r="D59" s="182" t="s">
        <v>7</v>
      </c>
      <c r="E59" s="1">
        <v>0.45003472222222224</v>
      </c>
      <c r="F59" s="1">
        <v>0.45003472222222224</v>
      </c>
      <c r="G59" s="182" t="s">
        <v>566</v>
      </c>
      <c r="H59" s="182" t="s">
        <v>566</v>
      </c>
    </row>
    <row r="60" spans="1:37" x14ac:dyDescent="0.25">
      <c r="B60" s="182">
        <v>302320</v>
      </c>
      <c r="C60" s="182">
        <v>20035</v>
      </c>
      <c r="D60" s="182" t="s">
        <v>8</v>
      </c>
      <c r="E60" s="1">
        <v>0.45023148148148145</v>
      </c>
      <c r="F60" s="1">
        <v>0.45034722222222223</v>
      </c>
      <c r="G60" s="182" t="s">
        <v>566</v>
      </c>
      <c r="H60" s="182" t="s">
        <v>566</v>
      </c>
    </row>
    <row r="61" spans="1:37" x14ac:dyDescent="0.25">
      <c r="B61" s="182">
        <v>302320</v>
      </c>
      <c r="C61" s="182">
        <v>20030</v>
      </c>
      <c r="D61" s="182" t="s">
        <v>6</v>
      </c>
      <c r="E61" s="1">
        <v>0.45034722222222223</v>
      </c>
      <c r="F61" s="1">
        <v>0.4503819444444444</v>
      </c>
      <c r="G61" s="182" t="s">
        <v>566</v>
      </c>
      <c r="H61" s="182" t="s">
        <v>566</v>
      </c>
    </row>
    <row r="62" spans="1:37" x14ac:dyDescent="0.25">
      <c r="B62" s="182">
        <v>302320</v>
      </c>
      <c r="C62" s="182">
        <v>20017</v>
      </c>
      <c r="D62" s="182" t="s">
        <v>5</v>
      </c>
      <c r="E62" s="1">
        <v>0.4503819444444444</v>
      </c>
      <c r="F62" s="1">
        <v>0.45042824074074073</v>
      </c>
      <c r="G62" s="182" t="s">
        <v>566</v>
      </c>
      <c r="H62" s="182" t="s">
        <v>566</v>
      </c>
    </row>
    <row r="63" spans="1:37" x14ac:dyDescent="0.25">
      <c r="B63" s="182">
        <v>302320</v>
      </c>
      <c r="C63" s="182">
        <v>20021</v>
      </c>
      <c r="D63" s="182" t="s">
        <v>0</v>
      </c>
      <c r="E63" s="1">
        <v>0.45042824074074073</v>
      </c>
      <c r="F63" s="1">
        <v>0.45045138888888886</v>
      </c>
      <c r="G63" s="182" t="s">
        <v>566</v>
      </c>
      <c r="H63" s="182" t="s">
        <v>566</v>
      </c>
    </row>
    <row r="64" spans="1:37" x14ac:dyDescent="0.25">
      <c r="B64" s="182">
        <v>302320</v>
      </c>
      <c r="C64" s="182">
        <v>20010</v>
      </c>
      <c r="D64" s="182" t="s">
        <v>1</v>
      </c>
      <c r="E64" s="1">
        <v>0.45045138888888886</v>
      </c>
      <c r="F64" s="1">
        <v>0.45050925925925928</v>
      </c>
      <c r="G64" s="182" t="s">
        <v>566</v>
      </c>
      <c r="H64" s="182" t="s">
        <v>566</v>
      </c>
    </row>
    <row r="65" spans="2:8" x14ac:dyDescent="0.25">
      <c r="B65" s="182">
        <v>302320</v>
      </c>
      <c r="C65" s="182">
        <v>20021</v>
      </c>
      <c r="D65" s="182" t="s">
        <v>0</v>
      </c>
      <c r="E65" s="1">
        <v>0.45050925925925928</v>
      </c>
      <c r="F65" s="1">
        <v>0.45052083333333331</v>
      </c>
      <c r="G65" s="182" t="s">
        <v>566</v>
      </c>
      <c r="H65" s="182" t="s">
        <v>566</v>
      </c>
    </row>
    <row r="66" spans="2:8" x14ac:dyDescent="0.25">
      <c r="B66" s="182">
        <v>302320</v>
      </c>
      <c r="C66" s="182">
        <v>20010</v>
      </c>
      <c r="D66" s="182" t="s">
        <v>1</v>
      </c>
      <c r="E66" s="1">
        <v>0.45052083333333331</v>
      </c>
      <c r="F66" s="1">
        <v>0.45069444444444445</v>
      </c>
      <c r="G66" s="182" t="s">
        <v>566</v>
      </c>
      <c r="H66" s="182" t="s">
        <v>566</v>
      </c>
    </row>
    <row r="67" spans="2:8" x14ac:dyDescent="0.25">
      <c r="B67" s="182">
        <v>302320</v>
      </c>
      <c r="C67" s="182">
        <v>20004</v>
      </c>
      <c r="D67" s="182" t="s">
        <v>2</v>
      </c>
      <c r="E67" s="1">
        <v>0.45069444444444445</v>
      </c>
      <c r="F67" s="1">
        <v>0.45069444444444445</v>
      </c>
      <c r="G67" s="182" t="s">
        <v>566</v>
      </c>
      <c r="H67" s="182" t="s">
        <v>566</v>
      </c>
    </row>
    <row r="68" spans="2:8" x14ac:dyDescent="0.25">
      <c r="B68" s="182">
        <v>302320</v>
      </c>
      <c r="C68" s="182">
        <v>20001</v>
      </c>
      <c r="D68" s="182" t="s">
        <v>3</v>
      </c>
      <c r="E68" s="1">
        <v>0.45074074074074072</v>
      </c>
      <c r="F68" s="1">
        <v>0.45082175925925921</v>
      </c>
      <c r="G68" s="182" t="s">
        <v>566</v>
      </c>
      <c r="H68" s="182" t="s">
        <v>566</v>
      </c>
    </row>
    <row r="69" spans="2:8" x14ac:dyDescent="0.25">
      <c r="B69" s="182">
        <v>302320</v>
      </c>
      <c r="C69" s="182">
        <v>20013</v>
      </c>
      <c r="D69" s="182" t="s">
        <v>36</v>
      </c>
      <c r="E69" s="1">
        <v>0.45082175925925921</v>
      </c>
      <c r="F69" s="1">
        <v>0.45090277777777782</v>
      </c>
      <c r="G69" s="182" t="s">
        <v>566</v>
      </c>
      <c r="H69" s="182" t="s">
        <v>566</v>
      </c>
    </row>
    <row r="70" spans="2:8" x14ac:dyDescent="0.25">
      <c r="B70" s="182">
        <v>302320</v>
      </c>
      <c r="C70" s="182">
        <v>20015</v>
      </c>
      <c r="D70" s="182" t="s">
        <v>37</v>
      </c>
      <c r="E70" s="1">
        <v>0.45090277777777782</v>
      </c>
      <c r="F70" s="1">
        <v>0.45098379629629631</v>
      </c>
      <c r="G70" s="182" t="s">
        <v>566</v>
      </c>
      <c r="H70" s="182" t="s">
        <v>566</v>
      </c>
    </row>
    <row r="71" spans="2:8" x14ac:dyDescent="0.25">
      <c r="B71" s="182">
        <v>302320</v>
      </c>
      <c r="C71" s="182">
        <v>20025</v>
      </c>
      <c r="D71" s="182" t="s">
        <v>39</v>
      </c>
      <c r="E71" s="1">
        <v>0.45098379629629631</v>
      </c>
      <c r="F71" s="1">
        <v>0.45103009259259258</v>
      </c>
      <c r="G71" s="182" t="s">
        <v>566</v>
      </c>
      <c r="H71" s="182" t="s">
        <v>566</v>
      </c>
    </row>
    <row r="72" spans="2:8" x14ac:dyDescent="0.25">
      <c r="B72" s="182">
        <v>302320</v>
      </c>
      <c r="C72" s="182">
        <v>20027</v>
      </c>
      <c r="D72" s="182" t="s">
        <v>38</v>
      </c>
      <c r="E72" s="1">
        <v>0.45098379629629631</v>
      </c>
      <c r="F72" s="1">
        <v>0.45098379629629631</v>
      </c>
      <c r="G72" s="182" t="s">
        <v>566</v>
      </c>
      <c r="H72" s="182" t="s">
        <v>566</v>
      </c>
    </row>
    <row r="73" spans="2:8" x14ac:dyDescent="0.25">
      <c r="B73" s="182">
        <v>302320</v>
      </c>
      <c r="C73" s="182">
        <v>20027</v>
      </c>
      <c r="D73" s="182" t="s">
        <v>38</v>
      </c>
      <c r="E73" s="1">
        <v>0.45103009259259258</v>
      </c>
      <c r="F73" s="1">
        <v>0.45114583333333336</v>
      </c>
      <c r="G73" s="182" t="s">
        <v>566</v>
      </c>
      <c r="H73" s="182" t="s">
        <v>566</v>
      </c>
    </row>
    <row r="74" spans="2:8" x14ac:dyDescent="0.25">
      <c r="B74" s="182">
        <v>302320</v>
      </c>
      <c r="C74" s="182">
        <v>20050</v>
      </c>
      <c r="D74" s="182" t="s">
        <v>12</v>
      </c>
      <c r="E74" s="1">
        <v>0.45114583333333336</v>
      </c>
      <c r="F74" s="1">
        <v>0.45127314814814817</v>
      </c>
      <c r="G74" s="182" t="s">
        <v>566</v>
      </c>
      <c r="H74" s="182" t="s">
        <v>566</v>
      </c>
    </row>
    <row r="75" spans="2:8" x14ac:dyDescent="0.25">
      <c r="B75" s="182">
        <v>302320</v>
      </c>
      <c r="C75" s="182">
        <v>20049</v>
      </c>
      <c r="D75" s="182" t="s">
        <v>13</v>
      </c>
      <c r="E75" s="1">
        <v>0.45127314814814817</v>
      </c>
      <c r="F75" s="1">
        <v>0.45142361111111112</v>
      </c>
      <c r="G75" s="182" t="s">
        <v>566</v>
      </c>
      <c r="H75" s="182" t="s">
        <v>566</v>
      </c>
    </row>
    <row r="76" spans="2:8" x14ac:dyDescent="0.25">
      <c r="B76" s="182">
        <v>302320</v>
      </c>
      <c r="C76" s="182">
        <v>20045</v>
      </c>
      <c r="D76" s="182" t="s">
        <v>14</v>
      </c>
      <c r="E76" s="1">
        <v>0.45142361111111112</v>
      </c>
      <c r="F76" s="1">
        <v>0.45142361111111112</v>
      </c>
      <c r="G76" s="182" t="s">
        <v>566</v>
      </c>
      <c r="H76" s="182" t="s">
        <v>566</v>
      </c>
    </row>
    <row r="77" spans="2:8" x14ac:dyDescent="0.25">
      <c r="B77" s="182">
        <v>302320</v>
      </c>
      <c r="C77" s="182">
        <v>20059</v>
      </c>
      <c r="D77" s="182" t="s">
        <v>10</v>
      </c>
      <c r="E77" s="1">
        <v>0.45149305555555558</v>
      </c>
      <c r="F77" s="1">
        <v>0.45157407407407407</v>
      </c>
      <c r="G77" s="182" t="s">
        <v>566</v>
      </c>
      <c r="H77" s="182" t="s">
        <v>566</v>
      </c>
    </row>
    <row r="78" spans="2:8" x14ac:dyDescent="0.25">
      <c r="B78" s="182">
        <v>302320</v>
      </c>
      <c r="C78" s="182">
        <v>20056</v>
      </c>
      <c r="D78" s="182" t="s">
        <v>9</v>
      </c>
      <c r="E78" s="1">
        <v>0.45157407407407407</v>
      </c>
      <c r="F78" s="1">
        <v>0.45158564814814817</v>
      </c>
      <c r="G78" s="182" t="s">
        <v>566</v>
      </c>
      <c r="H78" s="182" t="s">
        <v>566</v>
      </c>
    </row>
    <row r="79" spans="2:8" x14ac:dyDescent="0.25">
      <c r="B79" s="182">
        <v>302320</v>
      </c>
      <c r="C79" s="182">
        <v>20052</v>
      </c>
      <c r="D79" s="182" t="s">
        <v>7</v>
      </c>
      <c r="E79" s="1">
        <v>0.45158564814814817</v>
      </c>
      <c r="F79" s="1">
        <v>0.45181712962962961</v>
      </c>
      <c r="G79" s="182" t="s">
        <v>566</v>
      </c>
      <c r="H79" s="182" t="s">
        <v>566</v>
      </c>
    </row>
    <row r="80" spans="2:8" x14ac:dyDescent="0.25">
      <c r="B80" s="182">
        <v>302320</v>
      </c>
      <c r="C80" s="182">
        <v>20035</v>
      </c>
      <c r="D80" s="182" t="s">
        <v>8</v>
      </c>
      <c r="E80" s="1">
        <v>0.45181712962962961</v>
      </c>
      <c r="F80" s="1">
        <v>0.45187500000000003</v>
      </c>
      <c r="G80" s="182" t="s">
        <v>566</v>
      </c>
      <c r="H80" s="182" t="s">
        <v>566</v>
      </c>
    </row>
    <row r="81" spans="2:8" x14ac:dyDescent="0.25">
      <c r="B81" s="182">
        <v>302320</v>
      </c>
      <c r="C81" s="182">
        <v>20037</v>
      </c>
      <c r="D81" s="182" t="s">
        <v>8</v>
      </c>
      <c r="E81" s="1">
        <v>0.45187500000000003</v>
      </c>
      <c r="F81" s="1">
        <v>0.45193287037037039</v>
      </c>
      <c r="G81" s="182" t="s">
        <v>566</v>
      </c>
      <c r="H81" s="182" t="s">
        <v>566</v>
      </c>
    </row>
    <row r="82" spans="2:8" x14ac:dyDescent="0.25">
      <c r="B82" s="182">
        <v>302320</v>
      </c>
      <c r="C82" s="182">
        <v>20027</v>
      </c>
      <c r="D82" s="182" t="s">
        <v>38</v>
      </c>
      <c r="E82" s="1">
        <v>0.45193287037037039</v>
      </c>
      <c r="F82" s="1">
        <v>0.45203703703703701</v>
      </c>
      <c r="G82" s="182" t="s">
        <v>566</v>
      </c>
      <c r="H82" s="182" t="s">
        <v>566</v>
      </c>
    </row>
    <row r="83" spans="2:8" x14ac:dyDescent="0.25">
      <c r="B83" s="182">
        <v>302320</v>
      </c>
      <c r="C83" s="182">
        <v>20025</v>
      </c>
      <c r="D83" s="182" t="s">
        <v>39</v>
      </c>
      <c r="E83" s="1">
        <v>0.45203703703703701</v>
      </c>
      <c r="F83" s="1">
        <v>0.45210648148148147</v>
      </c>
      <c r="G83" s="182" t="s">
        <v>566</v>
      </c>
      <c r="H83" s="182" t="s">
        <v>566</v>
      </c>
    </row>
    <row r="84" spans="2:8" x14ac:dyDescent="0.25">
      <c r="B84" s="182">
        <v>302320</v>
      </c>
      <c r="C84" s="182">
        <v>20015</v>
      </c>
      <c r="D84" s="182" t="s">
        <v>37</v>
      </c>
      <c r="E84" s="1">
        <v>0.45210648148148147</v>
      </c>
      <c r="F84" s="1">
        <v>0.45210648148148147</v>
      </c>
      <c r="G84" s="182" t="s">
        <v>566</v>
      </c>
      <c r="H84" s="182" t="s">
        <v>566</v>
      </c>
    </row>
    <row r="85" spans="2:8" x14ac:dyDescent="0.25">
      <c r="B85" s="182">
        <v>302320</v>
      </c>
      <c r="C85" s="182">
        <v>20013</v>
      </c>
      <c r="D85" s="182" t="s">
        <v>36</v>
      </c>
      <c r="E85" s="1">
        <v>0.4522106481481481</v>
      </c>
      <c r="F85" s="1">
        <v>0.45224537037037038</v>
      </c>
      <c r="G85" s="182" t="s">
        <v>566</v>
      </c>
      <c r="H85" s="182" t="s">
        <v>566</v>
      </c>
    </row>
    <row r="86" spans="2:8" x14ac:dyDescent="0.25">
      <c r="B86" s="182">
        <v>302320</v>
      </c>
      <c r="C86" s="182">
        <v>20001</v>
      </c>
      <c r="D86" s="182" t="s">
        <v>3</v>
      </c>
      <c r="E86" s="1">
        <v>0.45224537037037038</v>
      </c>
      <c r="F86" s="1">
        <v>0.4522916666666667</v>
      </c>
      <c r="G86" s="182" t="s">
        <v>566</v>
      </c>
      <c r="H86" s="182" t="s">
        <v>566</v>
      </c>
    </row>
    <row r="87" spans="2:8" x14ac:dyDescent="0.25">
      <c r="B87" s="182">
        <v>302320</v>
      </c>
      <c r="C87" s="182">
        <v>20004</v>
      </c>
      <c r="D87" s="182" t="s">
        <v>2</v>
      </c>
      <c r="E87" s="1">
        <v>0.4522916666666667</v>
      </c>
      <c r="F87" s="1">
        <v>0.45234953703703701</v>
      </c>
      <c r="G87" s="182" t="s">
        <v>566</v>
      </c>
      <c r="H87" s="182" t="s">
        <v>566</v>
      </c>
    </row>
    <row r="88" spans="2:8" x14ac:dyDescent="0.25">
      <c r="B88" s="182">
        <v>302320</v>
      </c>
      <c r="C88" s="182">
        <v>20010</v>
      </c>
      <c r="D88" s="182" t="s">
        <v>1</v>
      </c>
      <c r="E88" s="1">
        <v>0.45234953703703701</v>
      </c>
      <c r="F88" s="1">
        <v>0.45244212962962965</v>
      </c>
      <c r="G88" s="182" t="s">
        <v>566</v>
      </c>
      <c r="H88" s="182" t="s">
        <v>566</v>
      </c>
    </row>
    <row r="89" spans="2:8" x14ac:dyDescent="0.25">
      <c r="B89" s="182">
        <v>302320</v>
      </c>
      <c r="C89" s="182">
        <v>20021</v>
      </c>
      <c r="D89" s="182" t="s">
        <v>0</v>
      </c>
      <c r="E89" s="1">
        <v>0.45244212962962965</v>
      </c>
      <c r="F89" s="1">
        <v>0.45253472222222224</v>
      </c>
      <c r="G89" s="182" t="s">
        <v>566</v>
      </c>
      <c r="H89" s="182" t="s">
        <v>566</v>
      </c>
    </row>
    <row r="90" spans="2:8" x14ac:dyDescent="0.25">
      <c r="B90" s="182">
        <v>302320</v>
      </c>
      <c r="C90" s="182">
        <v>20017</v>
      </c>
      <c r="D90" s="182" t="s">
        <v>5</v>
      </c>
      <c r="E90" s="1">
        <v>0.45253472222222224</v>
      </c>
      <c r="F90" s="1">
        <v>0.4526041666666667</v>
      </c>
      <c r="G90" s="182" t="s">
        <v>566</v>
      </c>
      <c r="H90" s="182" t="s">
        <v>566</v>
      </c>
    </row>
    <row r="91" spans="2:8" x14ac:dyDescent="0.25">
      <c r="B91" s="182">
        <v>302320</v>
      </c>
      <c r="C91" s="182">
        <v>20030</v>
      </c>
      <c r="D91" s="182" t="s">
        <v>6</v>
      </c>
      <c r="E91" s="1">
        <v>0.4526041666666667</v>
      </c>
      <c r="F91" s="1">
        <v>0.45275462962962965</v>
      </c>
      <c r="G91" s="182" t="s">
        <v>566</v>
      </c>
      <c r="H91" s="182" t="s">
        <v>566</v>
      </c>
    </row>
    <row r="92" spans="2:8" x14ac:dyDescent="0.25">
      <c r="B92" s="182">
        <v>302320</v>
      </c>
      <c r="C92" s="182">
        <v>20052</v>
      </c>
      <c r="D92" s="182" t="s">
        <v>7</v>
      </c>
      <c r="E92" s="1">
        <v>0.45275462962962965</v>
      </c>
      <c r="F92" s="1">
        <v>0.45277777777777778</v>
      </c>
      <c r="G92" s="182" t="s">
        <v>566</v>
      </c>
      <c r="H92" s="182" t="s">
        <v>566</v>
      </c>
    </row>
    <row r="93" spans="2:8" x14ac:dyDescent="0.25">
      <c r="B93" s="182">
        <v>302320</v>
      </c>
      <c r="C93" s="182">
        <v>20035</v>
      </c>
      <c r="D93" s="182" t="s">
        <v>8</v>
      </c>
      <c r="E93" s="1">
        <v>0.45277777777777778</v>
      </c>
      <c r="F93" s="1">
        <v>0.45281250000000001</v>
      </c>
      <c r="G93" s="182" t="s">
        <v>566</v>
      </c>
      <c r="H93" s="182" t="s">
        <v>566</v>
      </c>
    </row>
    <row r="94" spans="2:8" x14ac:dyDescent="0.25">
      <c r="B94" s="182">
        <v>302320</v>
      </c>
      <c r="C94" s="182">
        <v>20052</v>
      </c>
      <c r="D94" s="182" t="s">
        <v>7</v>
      </c>
      <c r="E94" s="1">
        <v>0.45281250000000001</v>
      </c>
      <c r="F94" s="1">
        <v>0.45281250000000001</v>
      </c>
      <c r="G94" s="182" t="s">
        <v>566</v>
      </c>
      <c r="H94" s="182" t="s">
        <v>566</v>
      </c>
    </row>
    <row r="95" spans="2:8" x14ac:dyDescent="0.25">
      <c r="B95" s="182">
        <v>302320</v>
      </c>
      <c r="C95" s="182">
        <v>20056</v>
      </c>
      <c r="D95" s="182" t="s">
        <v>9</v>
      </c>
      <c r="E95" s="1">
        <v>0.4529050925925926</v>
      </c>
      <c r="F95" s="1">
        <v>0.45298611111111109</v>
      </c>
      <c r="G95" s="182" t="s">
        <v>566</v>
      </c>
      <c r="H95" s="182" t="s">
        <v>566</v>
      </c>
    </row>
    <row r="96" spans="2:8" x14ac:dyDescent="0.25">
      <c r="B96" s="182">
        <v>302320</v>
      </c>
      <c r="C96" s="182">
        <v>20059</v>
      </c>
      <c r="D96" s="182" t="s">
        <v>10</v>
      </c>
      <c r="E96" s="1">
        <v>0.45298611111111109</v>
      </c>
      <c r="F96" s="1">
        <v>0.45306712962962964</v>
      </c>
      <c r="G96" s="182" t="s">
        <v>566</v>
      </c>
      <c r="H96" s="182" t="s">
        <v>566</v>
      </c>
    </row>
    <row r="97" spans="2:8" x14ac:dyDescent="0.25">
      <c r="B97" s="182">
        <v>302320</v>
      </c>
      <c r="C97" s="182">
        <v>20044</v>
      </c>
      <c r="D97" s="182" t="s">
        <v>180</v>
      </c>
      <c r="E97" s="1">
        <v>0.45306712962962964</v>
      </c>
      <c r="F97" s="1">
        <v>0.45313657407407404</v>
      </c>
      <c r="G97" s="182" t="s">
        <v>566</v>
      </c>
      <c r="H97" s="182" t="s">
        <v>566</v>
      </c>
    </row>
    <row r="98" spans="2:8" x14ac:dyDescent="0.25">
      <c r="B98" s="182">
        <v>302320</v>
      </c>
      <c r="C98" s="182">
        <v>20045</v>
      </c>
      <c r="D98" s="182" t="s">
        <v>14</v>
      </c>
      <c r="E98" s="1">
        <v>0.45313657407407404</v>
      </c>
      <c r="F98" s="1">
        <v>0.45317129629629632</v>
      </c>
      <c r="G98" s="182" t="s">
        <v>566</v>
      </c>
      <c r="H98" s="182" t="s">
        <v>566</v>
      </c>
    </row>
    <row r="99" spans="2:8" x14ac:dyDescent="0.25">
      <c r="B99" s="182">
        <v>302320</v>
      </c>
      <c r="C99" s="182">
        <v>20049</v>
      </c>
      <c r="D99" s="182" t="s">
        <v>13</v>
      </c>
      <c r="E99" s="1">
        <v>0.45317129629629632</v>
      </c>
      <c r="F99" s="1">
        <v>0.45328703703703704</v>
      </c>
      <c r="G99" s="182" t="s">
        <v>566</v>
      </c>
      <c r="H99" s="182" t="s">
        <v>566</v>
      </c>
    </row>
    <row r="100" spans="2:8" x14ac:dyDescent="0.25">
      <c r="B100" s="182">
        <v>302320</v>
      </c>
      <c r="C100" s="182">
        <v>20050</v>
      </c>
      <c r="D100" s="182" t="s">
        <v>12</v>
      </c>
      <c r="E100" s="1">
        <v>0.45328703703703704</v>
      </c>
      <c r="F100" s="1">
        <v>0.4534259259259259</v>
      </c>
      <c r="G100" s="182" t="s">
        <v>566</v>
      </c>
      <c r="H100" s="182" t="s">
        <v>566</v>
      </c>
    </row>
    <row r="101" spans="2:8" x14ac:dyDescent="0.25">
      <c r="B101" s="182">
        <v>302320</v>
      </c>
      <c r="C101" s="182">
        <v>20037</v>
      </c>
      <c r="D101" s="182" t="s">
        <v>8</v>
      </c>
      <c r="E101" s="1">
        <v>0.4534259259259259</v>
      </c>
      <c r="F101" s="1">
        <v>0.4534259259259259</v>
      </c>
      <c r="G101" s="182" t="s">
        <v>566</v>
      </c>
      <c r="H101" s="182" t="s">
        <v>566</v>
      </c>
    </row>
    <row r="102" spans="2:8" x14ac:dyDescent="0.25">
      <c r="B102" s="182">
        <v>302320</v>
      </c>
      <c r="C102" s="182">
        <v>20035</v>
      </c>
      <c r="D102" s="182" t="s">
        <v>8</v>
      </c>
      <c r="E102" s="1">
        <v>0.45351851851851849</v>
      </c>
      <c r="F102" s="1">
        <v>0.45363425925925926</v>
      </c>
      <c r="G102" s="182" t="s">
        <v>566</v>
      </c>
      <c r="H102" s="182" t="s">
        <v>566</v>
      </c>
    </row>
    <row r="103" spans="2:8" x14ac:dyDescent="0.25">
      <c r="B103" s="182">
        <v>302320</v>
      </c>
      <c r="C103" s="182">
        <v>20030</v>
      </c>
      <c r="D103" s="182" t="s">
        <v>6</v>
      </c>
      <c r="E103" s="1">
        <v>0.45363425925925926</v>
      </c>
      <c r="F103" s="1">
        <v>0.4536574074074074</v>
      </c>
      <c r="G103" s="182" t="s">
        <v>566</v>
      </c>
      <c r="H103" s="182" t="s">
        <v>566</v>
      </c>
    </row>
    <row r="104" spans="2:8" x14ac:dyDescent="0.25">
      <c r="B104" s="182">
        <v>302320</v>
      </c>
      <c r="C104" s="182">
        <v>20017</v>
      </c>
      <c r="D104" s="182" t="s">
        <v>5</v>
      </c>
      <c r="E104" s="1">
        <v>0.4536574074074074</v>
      </c>
      <c r="F104" s="1">
        <v>0.45370370370370372</v>
      </c>
      <c r="G104" s="182" t="s">
        <v>566</v>
      </c>
      <c r="H104" s="182" t="s">
        <v>566</v>
      </c>
    </row>
    <row r="105" spans="2:8" x14ac:dyDescent="0.25">
      <c r="B105" s="182">
        <v>302320</v>
      </c>
      <c r="C105" s="182">
        <v>20021</v>
      </c>
      <c r="D105" s="182" t="s">
        <v>0</v>
      </c>
      <c r="E105" s="1">
        <v>0.45370370370370372</v>
      </c>
      <c r="F105" s="1">
        <v>0.45371527777777776</v>
      </c>
      <c r="G105" s="182" t="s">
        <v>566</v>
      </c>
      <c r="H105" s="182" t="s">
        <v>566</v>
      </c>
    </row>
    <row r="106" spans="2:8" x14ac:dyDescent="0.25">
      <c r="B106" s="182">
        <v>302320</v>
      </c>
      <c r="C106" s="182">
        <v>20017</v>
      </c>
      <c r="D106" s="182" t="s">
        <v>5</v>
      </c>
      <c r="E106" s="1">
        <v>0.45371527777777776</v>
      </c>
      <c r="F106" s="1">
        <v>0.45372685185185185</v>
      </c>
      <c r="G106" s="182" t="s">
        <v>566</v>
      </c>
      <c r="H106" s="182" t="s">
        <v>566</v>
      </c>
    </row>
    <row r="107" spans="2:8" x14ac:dyDescent="0.25">
      <c r="B107" s="182">
        <v>302320</v>
      </c>
      <c r="C107" s="182">
        <v>20021</v>
      </c>
      <c r="D107" s="182" t="s">
        <v>0</v>
      </c>
      <c r="E107" s="1">
        <v>0.45372685185185185</v>
      </c>
      <c r="F107" s="1">
        <v>0.45375000000000004</v>
      </c>
      <c r="G107" s="182" t="s">
        <v>566</v>
      </c>
      <c r="H107" s="182" t="s">
        <v>566</v>
      </c>
    </row>
    <row r="108" spans="2:8" x14ac:dyDescent="0.25">
      <c r="B108" s="182">
        <v>302320</v>
      </c>
      <c r="C108" s="182">
        <v>20010</v>
      </c>
      <c r="D108" s="182" t="s">
        <v>1</v>
      </c>
      <c r="E108" s="1">
        <v>0.45375000000000004</v>
      </c>
      <c r="F108" s="1">
        <v>0.45376157407407408</v>
      </c>
      <c r="G108" s="182" t="s">
        <v>566</v>
      </c>
      <c r="H108" s="182" t="s">
        <v>566</v>
      </c>
    </row>
    <row r="109" spans="2:8" x14ac:dyDescent="0.25">
      <c r="B109" s="182">
        <v>302320</v>
      </c>
      <c r="C109" s="182">
        <v>20021</v>
      </c>
      <c r="D109" s="182" t="s">
        <v>0</v>
      </c>
      <c r="E109" s="1">
        <v>0.45376157407407408</v>
      </c>
      <c r="F109" s="1">
        <v>0.45379629629629631</v>
      </c>
      <c r="G109" s="182" t="s">
        <v>566</v>
      </c>
      <c r="H109" s="182" t="s">
        <v>566</v>
      </c>
    </row>
    <row r="110" spans="2:8" x14ac:dyDescent="0.25">
      <c r="B110" s="182">
        <v>302320</v>
      </c>
      <c r="C110" s="182">
        <v>20010</v>
      </c>
      <c r="D110" s="182" t="s">
        <v>1</v>
      </c>
      <c r="E110" s="1">
        <v>0.45379629629629631</v>
      </c>
      <c r="F110" s="1">
        <v>0.45398148148148149</v>
      </c>
      <c r="G110" s="182" t="s">
        <v>566</v>
      </c>
      <c r="H110" s="182" t="s">
        <v>566</v>
      </c>
    </row>
    <row r="111" spans="2:8" x14ac:dyDescent="0.25">
      <c r="B111" s="182">
        <v>302320</v>
      </c>
      <c r="C111" s="182">
        <v>20004</v>
      </c>
      <c r="D111" s="182" t="s">
        <v>2</v>
      </c>
      <c r="E111" s="1">
        <v>0.45398148148148149</v>
      </c>
      <c r="F111" s="1">
        <v>0.45402777777777775</v>
      </c>
      <c r="G111" s="182" t="s">
        <v>566</v>
      </c>
      <c r="H111" s="182" t="s">
        <v>566</v>
      </c>
    </row>
    <row r="112" spans="2:8" x14ac:dyDescent="0.25">
      <c r="B112" s="182">
        <v>302320</v>
      </c>
      <c r="C112" s="182">
        <v>20001</v>
      </c>
      <c r="D112" s="182" t="s">
        <v>3</v>
      </c>
      <c r="E112" s="1">
        <v>0.45402777777777775</v>
      </c>
      <c r="F112" s="1">
        <v>0.45402777777777775</v>
      </c>
      <c r="G112" s="182" t="s">
        <v>566</v>
      </c>
      <c r="H112" s="182" t="s">
        <v>566</v>
      </c>
    </row>
    <row r="113" spans="2:8" x14ac:dyDescent="0.25">
      <c r="B113" s="182">
        <v>302320</v>
      </c>
      <c r="C113" s="182">
        <v>20013</v>
      </c>
      <c r="D113" s="182" t="s">
        <v>36</v>
      </c>
      <c r="E113" s="1">
        <v>0.45421296296296299</v>
      </c>
      <c r="F113" s="1">
        <v>0.45429398148148148</v>
      </c>
      <c r="G113" s="182" t="s">
        <v>566</v>
      </c>
      <c r="H113" s="182" t="s">
        <v>566</v>
      </c>
    </row>
    <row r="114" spans="2:8" x14ac:dyDescent="0.25">
      <c r="B114" s="182">
        <v>302320</v>
      </c>
      <c r="C114" s="182">
        <v>20015</v>
      </c>
      <c r="D114" s="182" t="s">
        <v>37</v>
      </c>
      <c r="E114" s="1">
        <v>0.45429398148148148</v>
      </c>
      <c r="F114" s="1">
        <v>0.45438657407407407</v>
      </c>
      <c r="G114" s="182" t="s">
        <v>566</v>
      </c>
      <c r="H114" s="182" t="s">
        <v>566</v>
      </c>
    </row>
    <row r="115" spans="2:8" x14ac:dyDescent="0.25">
      <c r="B115" s="182">
        <v>302320</v>
      </c>
      <c r="C115" s="182">
        <v>20025</v>
      </c>
      <c r="D115" s="182" t="s">
        <v>39</v>
      </c>
      <c r="E115" s="1">
        <v>0.45438657407407407</v>
      </c>
      <c r="F115" s="1">
        <v>0.45443287037037039</v>
      </c>
      <c r="G115" s="182" t="s">
        <v>566</v>
      </c>
      <c r="H115" s="182" t="s">
        <v>566</v>
      </c>
    </row>
    <row r="116" spans="2:8" x14ac:dyDescent="0.25">
      <c r="B116" s="182">
        <v>302320</v>
      </c>
      <c r="C116" s="182">
        <v>20027</v>
      </c>
      <c r="D116" s="182" t="s">
        <v>38</v>
      </c>
      <c r="E116" s="1">
        <v>0.45443287037037039</v>
      </c>
      <c r="F116" s="1">
        <v>0.45450231481481485</v>
      </c>
      <c r="G116" s="182" t="s">
        <v>566</v>
      </c>
      <c r="H116" s="182" t="s">
        <v>566</v>
      </c>
    </row>
    <row r="117" spans="2:8" x14ac:dyDescent="0.25">
      <c r="B117" s="182">
        <v>302320</v>
      </c>
      <c r="C117" s="182">
        <v>20050</v>
      </c>
      <c r="D117" s="182" t="s">
        <v>12</v>
      </c>
      <c r="E117" s="1">
        <v>0.45450231481481485</v>
      </c>
      <c r="F117" s="1">
        <v>0.45462962962962966</v>
      </c>
      <c r="G117" s="182" t="s">
        <v>566</v>
      </c>
      <c r="H117" s="182" t="s">
        <v>566</v>
      </c>
    </row>
    <row r="118" spans="2:8" x14ac:dyDescent="0.25">
      <c r="B118" s="182">
        <v>302320</v>
      </c>
      <c r="C118" s="182">
        <v>20049</v>
      </c>
      <c r="D118" s="182" t="s">
        <v>13</v>
      </c>
      <c r="E118" s="1">
        <v>0.45462962962962966</v>
      </c>
      <c r="F118" s="1">
        <v>0.45474537037037038</v>
      </c>
      <c r="G118" s="182" t="s">
        <v>566</v>
      </c>
      <c r="H118" s="182" t="s">
        <v>566</v>
      </c>
    </row>
    <row r="119" spans="2:8" x14ac:dyDescent="0.25">
      <c r="B119" s="182">
        <v>302320</v>
      </c>
      <c r="C119" s="182">
        <v>20045</v>
      </c>
      <c r="D119" s="182" t="s">
        <v>14</v>
      </c>
      <c r="E119" s="1">
        <v>0.45474537037037038</v>
      </c>
      <c r="F119" s="1">
        <v>0.45479166666666665</v>
      </c>
      <c r="G119" s="182" t="s">
        <v>566</v>
      </c>
      <c r="H119" s="182" t="s">
        <v>566</v>
      </c>
    </row>
    <row r="120" spans="2:8" x14ac:dyDescent="0.25">
      <c r="B120" s="182">
        <v>302320</v>
      </c>
      <c r="C120" s="182">
        <v>20239</v>
      </c>
      <c r="D120" s="182" t="s">
        <v>181</v>
      </c>
      <c r="E120" s="1">
        <v>0.45479166666666665</v>
      </c>
      <c r="F120" s="1">
        <v>0.45479166666666665</v>
      </c>
      <c r="G120" s="182" t="s">
        <v>566</v>
      </c>
      <c r="H120" s="182" t="s">
        <v>566</v>
      </c>
    </row>
    <row r="121" spans="2:8" x14ac:dyDescent="0.25">
      <c r="B121" s="182">
        <v>302320</v>
      </c>
      <c r="C121" s="182">
        <v>20045</v>
      </c>
      <c r="D121" s="182" t="s">
        <v>14</v>
      </c>
      <c r="E121" s="1">
        <v>0.45530092592592591</v>
      </c>
      <c r="F121" s="1">
        <v>0.45537037037037037</v>
      </c>
      <c r="G121" s="182" t="s">
        <v>566</v>
      </c>
      <c r="H121" s="182" t="s">
        <v>566</v>
      </c>
    </row>
    <row r="122" spans="2:8" x14ac:dyDescent="0.25">
      <c r="B122" s="182">
        <v>302320</v>
      </c>
      <c r="C122" s="182">
        <v>20044</v>
      </c>
      <c r="D122" s="182" t="s">
        <v>180</v>
      </c>
      <c r="E122" s="1">
        <v>0.45537037037037037</v>
      </c>
      <c r="F122" s="1">
        <v>0.4553935185185185</v>
      </c>
      <c r="G122" s="182" t="s">
        <v>566</v>
      </c>
      <c r="H122" s="182" t="s">
        <v>566</v>
      </c>
    </row>
    <row r="123" spans="2:8" x14ac:dyDescent="0.25">
      <c r="B123" s="182">
        <v>302320</v>
      </c>
      <c r="C123" s="182">
        <v>20059</v>
      </c>
      <c r="D123" s="182" t="s">
        <v>10</v>
      </c>
      <c r="E123" s="1">
        <v>0.4553935185185185</v>
      </c>
      <c r="F123" s="1">
        <v>0.45545138888888892</v>
      </c>
      <c r="G123" s="182" t="s">
        <v>566</v>
      </c>
      <c r="H123" s="182" t="s">
        <v>566</v>
      </c>
    </row>
    <row r="124" spans="2:8" x14ac:dyDescent="0.25">
      <c r="B124" s="182">
        <v>302320</v>
      </c>
      <c r="C124" s="182">
        <v>20056</v>
      </c>
      <c r="D124" s="182" t="s">
        <v>9</v>
      </c>
      <c r="E124" s="1">
        <v>0.45545138888888892</v>
      </c>
      <c r="F124" s="1">
        <v>0.45546296296296296</v>
      </c>
      <c r="G124" s="182" t="s">
        <v>566</v>
      </c>
      <c r="H124" s="182" t="s">
        <v>566</v>
      </c>
    </row>
    <row r="125" spans="2:8" x14ac:dyDescent="0.25">
      <c r="B125" s="182">
        <v>302320</v>
      </c>
      <c r="C125" s="182">
        <v>20052</v>
      </c>
      <c r="D125" s="182" t="s">
        <v>7</v>
      </c>
      <c r="E125" s="1">
        <v>0.45546296296296296</v>
      </c>
      <c r="F125" s="1">
        <v>0.45549768518518513</v>
      </c>
      <c r="G125" s="182" t="s">
        <v>566</v>
      </c>
      <c r="H125" s="182" t="s">
        <v>566</v>
      </c>
    </row>
    <row r="126" spans="2:8" x14ac:dyDescent="0.25">
      <c r="B126" s="182">
        <v>302320</v>
      </c>
      <c r="C126" s="182">
        <v>20056</v>
      </c>
      <c r="D126" s="182" t="s">
        <v>9</v>
      </c>
      <c r="E126" s="1">
        <v>0.45549768518518513</v>
      </c>
      <c r="F126" s="1">
        <v>0.45552083333333332</v>
      </c>
      <c r="G126" s="182" t="s">
        <v>566</v>
      </c>
      <c r="H126" s="182" t="s">
        <v>566</v>
      </c>
    </row>
    <row r="127" spans="2:8" x14ac:dyDescent="0.25">
      <c r="B127" s="182">
        <v>302320</v>
      </c>
      <c r="C127" s="182">
        <v>20052</v>
      </c>
      <c r="D127" s="182" t="s">
        <v>7</v>
      </c>
      <c r="E127" s="1">
        <v>0.45552083333333332</v>
      </c>
      <c r="F127" s="1">
        <v>0.45552083333333332</v>
      </c>
      <c r="G127" s="182" t="s">
        <v>566</v>
      </c>
      <c r="H127" s="182" t="s">
        <v>566</v>
      </c>
    </row>
    <row r="128" spans="2:8" x14ac:dyDescent="0.25">
      <c r="B128" s="182">
        <v>302320</v>
      </c>
      <c r="C128" s="182">
        <v>20035</v>
      </c>
      <c r="D128" s="182" t="s">
        <v>8</v>
      </c>
      <c r="E128" s="1">
        <v>0.45569444444444446</v>
      </c>
      <c r="F128" s="1">
        <v>0.45576388888888886</v>
      </c>
      <c r="G128" s="182" t="s">
        <v>566</v>
      </c>
      <c r="H128" s="182" t="s">
        <v>566</v>
      </c>
    </row>
    <row r="129" spans="2:8" x14ac:dyDescent="0.25">
      <c r="B129" s="182">
        <v>302320</v>
      </c>
      <c r="C129" s="182">
        <v>20037</v>
      </c>
      <c r="D129" s="182" t="s">
        <v>8</v>
      </c>
      <c r="E129" s="1">
        <v>0.45576388888888886</v>
      </c>
      <c r="F129" s="1">
        <v>0.45584490740740741</v>
      </c>
      <c r="G129" s="182" t="s">
        <v>566</v>
      </c>
      <c r="H129" s="182" t="s">
        <v>566</v>
      </c>
    </row>
    <row r="130" spans="2:8" x14ac:dyDescent="0.25">
      <c r="B130" s="182">
        <v>302320</v>
      </c>
      <c r="C130" s="182">
        <v>20050</v>
      </c>
      <c r="D130" s="182" t="s">
        <v>12</v>
      </c>
      <c r="E130" s="1">
        <v>0.45584490740740741</v>
      </c>
      <c r="F130" s="1">
        <v>0.4559259259259259</v>
      </c>
      <c r="G130" s="182" t="s">
        <v>566</v>
      </c>
      <c r="H130" s="182" t="s">
        <v>566</v>
      </c>
    </row>
    <row r="131" spans="2:8" x14ac:dyDescent="0.25">
      <c r="B131" s="182">
        <v>302320</v>
      </c>
      <c r="C131" s="182">
        <v>20049</v>
      </c>
      <c r="D131" s="182" t="s">
        <v>13</v>
      </c>
      <c r="E131" s="1">
        <v>0.4559259259259259</v>
      </c>
      <c r="F131" s="1">
        <v>0.45604166666666668</v>
      </c>
      <c r="G131" s="182" t="s">
        <v>566</v>
      </c>
      <c r="H131" s="182" t="s">
        <v>566</v>
      </c>
    </row>
    <row r="132" spans="2:8" x14ac:dyDescent="0.25">
      <c r="B132" s="182">
        <v>302320</v>
      </c>
      <c r="C132" s="182">
        <v>20045</v>
      </c>
      <c r="D132" s="182" t="s">
        <v>14</v>
      </c>
      <c r="E132" s="1">
        <v>0.45604166666666668</v>
      </c>
      <c r="F132" s="1">
        <v>0.45611111111111113</v>
      </c>
      <c r="G132" s="182" t="s">
        <v>566</v>
      </c>
      <c r="H132" s="182" t="s">
        <v>566</v>
      </c>
    </row>
    <row r="133" spans="2:8" x14ac:dyDescent="0.25">
      <c r="B133" s="182">
        <v>302320</v>
      </c>
      <c r="C133" s="182">
        <v>20044</v>
      </c>
      <c r="D133" s="182" t="s">
        <v>180</v>
      </c>
      <c r="E133" s="1">
        <v>0.45611111111111113</v>
      </c>
      <c r="F133" s="1">
        <v>0.45614583333333331</v>
      </c>
      <c r="G133" s="182" t="s">
        <v>566</v>
      </c>
      <c r="H133" s="182" t="s">
        <v>566</v>
      </c>
    </row>
    <row r="134" spans="2:8" x14ac:dyDescent="0.25">
      <c r="B134" s="182">
        <v>302320</v>
      </c>
      <c r="C134" s="182">
        <v>20059</v>
      </c>
      <c r="D134" s="182" t="s">
        <v>10</v>
      </c>
      <c r="E134" s="1">
        <v>0.45614583333333331</v>
      </c>
      <c r="F134" s="1">
        <v>0.45619212962962963</v>
      </c>
      <c r="G134" s="182" t="s">
        <v>566</v>
      </c>
      <c r="H134" s="182" t="s">
        <v>566</v>
      </c>
    </row>
    <row r="135" spans="2:8" x14ac:dyDescent="0.25">
      <c r="B135" s="182">
        <v>302320</v>
      </c>
      <c r="C135" s="182">
        <v>20052</v>
      </c>
      <c r="D135" s="182" t="s">
        <v>7</v>
      </c>
      <c r="E135" s="1">
        <v>0.45619212962962963</v>
      </c>
      <c r="F135" s="1">
        <v>0.45620370370370367</v>
      </c>
      <c r="G135" s="182" t="s">
        <v>566</v>
      </c>
      <c r="H135" s="182" t="s">
        <v>566</v>
      </c>
    </row>
    <row r="136" spans="2:8" x14ac:dyDescent="0.25">
      <c r="B136" s="182">
        <v>302320</v>
      </c>
      <c r="C136" s="182">
        <v>20056</v>
      </c>
      <c r="D136" s="182" t="s">
        <v>9</v>
      </c>
      <c r="E136" s="1">
        <v>0.45620370370370367</v>
      </c>
      <c r="F136" s="1">
        <v>0.4562268518518518</v>
      </c>
      <c r="G136" s="182" t="s">
        <v>566</v>
      </c>
      <c r="H136" s="182" t="s">
        <v>566</v>
      </c>
    </row>
    <row r="137" spans="2:8" x14ac:dyDescent="0.25">
      <c r="B137" s="182">
        <v>302320</v>
      </c>
      <c r="C137" s="182">
        <v>20052</v>
      </c>
      <c r="D137" s="182" t="s">
        <v>7</v>
      </c>
      <c r="E137" s="1">
        <v>0.4562268518518518</v>
      </c>
      <c r="F137" s="1">
        <v>0.45626157407407408</v>
      </c>
      <c r="G137" s="182" t="s">
        <v>566</v>
      </c>
      <c r="H137" s="182" t="s">
        <v>566</v>
      </c>
    </row>
    <row r="138" spans="2:8" x14ac:dyDescent="0.25">
      <c r="B138" s="182">
        <v>302320</v>
      </c>
      <c r="C138" s="182">
        <v>20056</v>
      </c>
      <c r="D138" s="182" t="s">
        <v>9</v>
      </c>
      <c r="E138" s="1">
        <v>0.45626157407407408</v>
      </c>
      <c r="F138" s="1">
        <v>0.45626157407407408</v>
      </c>
      <c r="G138" s="182" t="s">
        <v>566</v>
      </c>
      <c r="H138" s="182" t="s">
        <v>566</v>
      </c>
    </row>
    <row r="139" spans="2:8" x14ac:dyDescent="0.25">
      <c r="B139" s="182">
        <v>302320</v>
      </c>
      <c r="C139" s="182">
        <v>20059</v>
      </c>
      <c r="D139" s="182" t="s">
        <v>10</v>
      </c>
      <c r="E139" s="1">
        <v>0.45633101851851854</v>
      </c>
      <c r="F139" s="1">
        <v>0.4563888888888889</v>
      </c>
      <c r="G139" s="182" t="s">
        <v>566</v>
      </c>
      <c r="H139" s="182" t="s">
        <v>566</v>
      </c>
    </row>
    <row r="140" spans="2:8" x14ac:dyDescent="0.25">
      <c r="B140" s="182">
        <v>302320</v>
      </c>
      <c r="C140" s="182">
        <v>20044</v>
      </c>
      <c r="D140" s="182" t="s">
        <v>180</v>
      </c>
      <c r="E140" s="1">
        <v>0.4563888888888889</v>
      </c>
      <c r="F140" s="1">
        <v>0.4564467592592592</v>
      </c>
      <c r="G140" s="182" t="s">
        <v>566</v>
      </c>
      <c r="H140" s="182" t="s">
        <v>566</v>
      </c>
    </row>
    <row r="141" spans="2:8" x14ac:dyDescent="0.25">
      <c r="B141" s="182">
        <v>302320</v>
      </c>
      <c r="C141" s="182">
        <v>20045</v>
      </c>
      <c r="D141" s="182" t="s">
        <v>14</v>
      </c>
      <c r="E141" s="1">
        <v>0.4564467592592592</v>
      </c>
      <c r="F141" s="1">
        <v>0.45651620370370366</v>
      </c>
      <c r="G141" s="182" t="s">
        <v>566</v>
      </c>
      <c r="H141" s="182" t="s">
        <v>566</v>
      </c>
    </row>
    <row r="142" spans="2:8" x14ac:dyDescent="0.25">
      <c r="B142" s="182">
        <v>302320</v>
      </c>
      <c r="C142" s="182">
        <v>20049</v>
      </c>
      <c r="D142" s="182" t="s">
        <v>13</v>
      </c>
      <c r="E142" s="1">
        <v>0.45651620370370366</v>
      </c>
      <c r="F142" s="1">
        <v>0.45663194444444444</v>
      </c>
      <c r="G142" s="182" t="s">
        <v>566</v>
      </c>
      <c r="H142" s="182" t="s">
        <v>566</v>
      </c>
    </row>
    <row r="143" spans="2:8" x14ac:dyDescent="0.25">
      <c r="B143" s="182">
        <v>302320</v>
      </c>
      <c r="C143" s="182">
        <v>20050</v>
      </c>
      <c r="D143" s="182" t="s">
        <v>12</v>
      </c>
      <c r="E143" s="1">
        <v>0.45663194444444444</v>
      </c>
      <c r="F143" s="1">
        <v>0.45673611111111106</v>
      </c>
      <c r="G143" s="182" t="s">
        <v>566</v>
      </c>
      <c r="H143" s="182" t="s">
        <v>566</v>
      </c>
    </row>
    <row r="144" spans="2:8" x14ac:dyDescent="0.25">
      <c r="B144" s="182">
        <v>302320</v>
      </c>
      <c r="C144" s="182">
        <v>20037</v>
      </c>
      <c r="D144" s="182" t="s">
        <v>8</v>
      </c>
      <c r="E144" s="1">
        <v>0.45673611111111106</v>
      </c>
      <c r="F144" s="1">
        <v>0.45681712962962967</v>
      </c>
      <c r="G144" s="182" t="s">
        <v>566</v>
      </c>
      <c r="H144" s="182" t="s">
        <v>566</v>
      </c>
    </row>
    <row r="145" spans="2:8" x14ac:dyDescent="0.25">
      <c r="B145" s="182">
        <v>302320</v>
      </c>
      <c r="C145" s="182">
        <v>20035</v>
      </c>
      <c r="D145" s="182" t="s">
        <v>8</v>
      </c>
      <c r="E145" s="1">
        <v>0.45681712962962967</v>
      </c>
      <c r="F145" s="1">
        <v>0.45688657407407413</v>
      </c>
      <c r="G145" s="182" t="s">
        <v>566</v>
      </c>
      <c r="H145" s="182" t="s">
        <v>566</v>
      </c>
    </row>
    <row r="146" spans="2:8" x14ac:dyDescent="0.25">
      <c r="B146" s="182">
        <v>302320</v>
      </c>
      <c r="C146" s="182">
        <v>20052</v>
      </c>
      <c r="D146" s="182" t="s">
        <v>7</v>
      </c>
      <c r="E146" s="1">
        <v>0.45688657407407413</v>
      </c>
      <c r="F146" s="1">
        <v>0.45696759259259262</v>
      </c>
      <c r="G146" s="182" t="s">
        <v>566</v>
      </c>
      <c r="H146" s="182" t="s">
        <v>566</v>
      </c>
    </row>
    <row r="147" spans="2:8" x14ac:dyDescent="0.25">
      <c r="B147" s="182">
        <v>302320</v>
      </c>
      <c r="C147" s="182">
        <v>20056</v>
      </c>
      <c r="D147" s="182" t="s">
        <v>9</v>
      </c>
      <c r="E147" s="1">
        <v>0.45696759259259262</v>
      </c>
      <c r="F147" s="1">
        <v>0.45696759259259262</v>
      </c>
      <c r="G147" s="182" t="s">
        <v>566</v>
      </c>
      <c r="H147" s="182" t="s">
        <v>566</v>
      </c>
    </row>
    <row r="148" spans="2:8" x14ac:dyDescent="0.25">
      <c r="B148" s="182">
        <v>302320</v>
      </c>
      <c r="C148" s="182">
        <v>20059</v>
      </c>
      <c r="D148" s="182" t="s">
        <v>10</v>
      </c>
      <c r="E148" s="1">
        <v>0.45706018518518521</v>
      </c>
      <c r="F148" s="1">
        <v>0.45711805555555557</v>
      </c>
      <c r="G148" s="182" t="s">
        <v>566</v>
      </c>
      <c r="H148" s="182" t="s">
        <v>566</v>
      </c>
    </row>
    <row r="149" spans="2:8" x14ac:dyDescent="0.25">
      <c r="B149" s="182">
        <v>302320</v>
      </c>
      <c r="C149" s="182">
        <v>20044</v>
      </c>
      <c r="D149" s="182" t="s">
        <v>180</v>
      </c>
      <c r="E149" s="1">
        <v>0.45711805555555557</v>
      </c>
      <c r="F149" s="1">
        <v>0.45721064814814816</v>
      </c>
      <c r="G149" s="182" t="s">
        <v>566</v>
      </c>
      <c r="H149" s="182" t="s">
        <v>566</v>
      </c>
    </row>
    <row r="150" spans="2:8" x14ac:dyDescent="0.25">
      <c r="B150" s="182">
        <v>302320</v>
      </c>
      <c r="C150" s="182">
        <v>20045</v>
      </c>
      <c r="D150" s="182" t="s">
        <v>14</v>
      </c>
      <c r="E150" s="1">
        <v>0.45721064814814816</v>
      </c>
      <c r="F150" s="1">
        <v>0.4572222222222222</v>
      </c>
      <c r="G150" s="182" t="s">
        <v>566</v>
      </c>
      <c r="H150" s="182" t="s">
        <v>566</v>
      </c>
    </row>
    <row r="151" spans="2:8" x14ac:dyDescent="0.25">
      <c r="B151" s="182">
        <v>302320</v>
      </c>
      <c r="C151" s="182">
        <v>20049</v>
      </c>
      <c r="D151" s="182" t="s">
        <v>13</v>
      </c>
      <c r="E151" s="1">
        <v>0.4572222222222222</v>
      </c>
      <c r="F151" s="1">
        <v>0.45732638888888894</v>
      </c>
      <c r="G151" s="182" t="s">
        <v>566</v>
      </c>
      <c r="H151" s="182" t="s">
        <v>566</v>
      </c>
    </row>
    <row r="152" spans="2:8" x14ac:dyDescent="0.25">
      <c r="B152" s="182">
        <v>302320</v>
      </c>
      <c r="C152" s="182">
        <v>20050</v>
      </c>
      <c r="D152" s="182" t="s">
        <v>12</v>
      </c>
      <c r="E152" s="1">
        <v>0.45732638888888894</v>
      </c>
      <c r="F152" s="1">
        <v>0.4574421296296296</v>
      </c>
      <c r="G152" s="182" t="s">
        <v>566</v>
      </c>
      <c r="H152" s="182" t="s">
        <v>566</v>
      </c>
    </row>
    <row r="153" spans="2:8" x14ac:dyDescent="0.25">
      <c r="B153" s="182">
        <v>302320</v>
      </c>
      <c r="C153" s="182">
        <v>20027</v>
      </c>
      <c r="D153" s="182" t="s">
        <v>38</v>
      </c>
      <c r="E153" s="1">
        <v>0.4574421296296296</v>
      </c>
      <c r="F153" s="1">
        <v>0.45753472222222219</v>
      </c>
      <c r="G153" s="182" t="s">
        <v>566</v>
      </c>
      <c r="H153" s="182" t="s">
        <v>566</v>
      </c>
    </row>
    <row r="154" spans="2:8" x14ac:dyDescent="0.25">
      <c r="B154" s="182">
        <v>302320</v>
      </c>
      <c r="C154" s="182">
        <v>20025</v>
      </c>
      <c r="D154" s="182" t="s">
        <v>39</v>
      </c>
      <c r="E154" s="1">
        <v>0.45753472222222219</v>
      </c>
      <c r="F154" s="1">
        <v>0.4576157407407408</v>
      </c>
      <c r="G154" s="182" t="s">
        <v>566</v>
      </c>
      <c r="H154" s="182" t="s">
        <v>566</v>
      </c>
    </row>
    <row r="155" spans="2:8" x14ac:dyDescent="0.25">
      <c r="B155" s="182">
        <v>302320</v>
      </c>
      <c r="C155" s="182">
        <v>20015</v>
      </c>
      <c r="D155" s="182" t="s">
        <v>37</v>
      </c>
      <c r="E155" s="1">
        <v>0.4576157407407408</v>
      </c>
      <c r="F155" s="1">
        <v>0.4576157407407408</v>
      </c>
      <c r="G155" s="182" t="s">
        <v>566</v>
      </c>
      <c r="H155" s="182" t="s">
        <v>566</v>
      </c>
    </row>
    <row r="156" spans="2:8" x14ac:dyDescent="0.25">
      <c r="B156" s="182">
        <v>302320</v>
      </c>
      <c r="C156" s="182">
        <v>20013</v>
      </c>
      <c r="D156" s="182" t="s">
        <v>36</v>
      </c>
      <c r="E156" s="1">
        <v>0.45769675925925929</v>
      </c>
      <c r="F156" s="1">
        <v>0.45771990740740742</v>
      </c>
      <c r="G156" s="182" t="s">
        <v>566</v>
      </c>
      <c r="H156" s="182" t="s">
        <v>566</v>
      </c>
    </row>
    <row r="157" spans="2:8" x14ac:dyDescent="0.25">
      <c r="B157" s="182">
        <v>302320</v>
      </c>
      <c r="C157" s="182">
        <v>20001</v>
      </c>
      <c r="D157" s="182" t="s">
        <v>3</v>
      </c>
      <c r="E157" s="1">
        <v>0.45771990740740742</v>
      </c>
      <c r="F157" s="1">
        <v>0.45778935185185188</v>
      </c>
      <c r="G157" s="182" t="s">
        <v>566</v>
      </c>
      <c r="H157" s="182" t="s">
        <v>566</v>
      </c>
    </row>
    <row r="158" spans="2:8" x14ac:dyDescent="0.25">
      <c r="B158" s="182">
        <v>302320</v>
      </c>
      <c r="C158" s="182">
        <v>20004</v>
      </c>
      <c r="D158" s="182" t="s">
        <v>2</v>
      </c>
      <c r="E158" s="1">
        <v>0.45778935185185188</v>
      </c>
      <c r="F158" s="1">
        <v>0.45780092592592592</v>
      </c>
      <c r="G158" s="182" t="s">
        <v>566</v>
      </c>
      <c r="H158" s="182" t="s">
        <v>566</v>
      </c>
    </row>
    <row r="159" spans="2:8" x14ac:dyDescent="0.25">
      <c r="B159" s="182">
        <v>302320</v>
      </c>
      <c r="C159" s="182">
        <v>20010</v>
      </c>
      <c r="D159" s="182" t="s">
        <v>1</v>
      </c>
      <c r="E159" s="1">
        <v>0.45780092592592592</v>
      </c>
      <c r="F159" s="1">
        <v>0.45792824074074073</v>
      </c>
      <c r="G159" s="182" t="s">
        <v>566</v>
      </c>
      <c r="H159" s="182" t="s">
        <v>566</v>
      </c>
    </row>
    <row r="160" spans="2:8" x14ac:dyDescent="0.25">
      <c r="B160" s="182">
        <v>302320</v>
      </c>
      <c r="C160" s="182">
        <v>20021</v>
      </c>
      <c r="D160" s="182" t="s">
        <v>0</v>
      </c>
      <c r="E160" s="1">
        <v>0.45792824074074073</v>
      </c>
      <c r="F160" s="1">
        <v>0.45798611111111115</v>
      </c>
      <c r="G160" s="182" t="s">
        <v>566</v>
      </c>
      <c r="H160" s="182" t="s">
        <v>566</v>
      </c>
    </row>
    <row r="161" spans="2:8" x14ac:dyDescent="0.25">
      <c r="B161" s="182">
        <v>302320</v>
      </c>
      <c r="C161" s="182">
        <v>20017</v>
      </c>
      <c r="D161" s="182" t="s">
        <v>5</v>
      </c>
      <c r="E161" s="1">
        <v>0.45798611111111115</v>
      </c>
      <c r="F161" s="1">
        <v>0.45804398148148145</v>
      </c>
      <c r="G161" s="182" t="s">
        <v>566</v>
      </c>
      <c r="H161" s="182" t="s">
        <v>566</v>
      </c>
    </row>
    <row r="162" spans="2:8" x14ac:dyDescent="0.25">
      <c r="B162" s="182">
        <v>302320</v>
      </c>
      <c r="C162" s="182">
        <v>20030</v>
      </c>
      <c r="D162" s="182" t="s">
        <v>6</v>
      </c>
      <c r="E162" s="1">
        <v>0.45804398148148145</v>
      </c>
      <c r="F162" s="1">
        <v>0.4581365740740741</v>
      </c>
      <c r="G162" s="182" t="s">
        <v>566</v>
      </c>
      <c r="H162" s="182" t="s">
        <v>566</v>
      </c>
    </row>
    <row r="163" spans="2:8" x14ac:dyDescent="0.25">
      <c r="B163" s="182">
        <v>302320</v>
      </c>
      <c r="C163" s="182">
        <v>20029</v>
      </c>
      <c r="D163" s="182" t="s">
        <v>11</v>
      </c>
      <c r="E163" s="1">
        <v>0.4581365740740741</v>
      </c>
      <c r="F163" s="1">
        <v>0.45821759259259259</v>
      </c>
      <c r="G163" s="182" t="s">
        <v>566</v>
      </c>
      <c r="H163" s="182" t="s">
        <v>566</v>
      </c>
    </row>
    <row r="164" spans="2:8" x14ac:dyDescent="0.25">
      <c r="B164" s="182">
        <v>302320</v>
      </c>
      <c r="C164" s="182">
        <v>20035</v>
      </c>
      <c r="D164" s="182" t="s">
        <v>8</v>
      </c>
      <c r="E164" s="1">
        <v>0.45821759259259259</v>
      </c>
      <c r="F164" s="1">
        <v>0.45825231481481482</v>
      </c>
      <c r="G164" s="182" t="s">
        <v>566</v>
      </c>
      <c r="H164" s="182" t="s">
        <v>566</v>
      </c>
    </row>
    <row r="165" spans="2:8" x14ac:dyDescent="0.25">
      <c r="B165" s="182">
        <v>302320</v>
      </c>
      <c r="C165" s="182">
        <v>20052</v>
      </c>
      <c r="D165" s="182" t="s">
        <v>7</v>
      </c>
      <c r="E165" s="1">
        <v>0.45825231481481482</v>
      </c>
      <c r="F165" s="1">
        <v>0.45834490740740735</v>
      </c>
      <c r="G165" s="182" t="s">
        <v>566</v>
      </c>
      <c r="H165" s="182" t="s">
        <v>566</v>
      </c>
    </row>
    <row r="166" spans="2:8" x14ac:dyDescent="0.25">
      <c r="B166" s="182">
        <v>302320</v>
      </c>
      <c r="C166" s="182">
        <v>20056</v>
      </c>
      <c r="D166" s="182" t="s">
        <v>9</v>
      </c>
      <c r="E166" s="1">
        <v>0.45834490740740735</v>
      </c>
      <c r="F166" s="1">
        <v>0.45834490740740735</v>
      </c>
      <c r="G166" s="182" t="s">
        <v>566</v>
      </c>
      <c r="H166" s="182" t="s">
        <v>566</v>
      </c>
    </row>
    <row r="167" spans="2:8" x14ac:dyDescent="0.25">
      <c r="B167" s="182">
        <v>302320</v>
      </c>
      <c r="C167" s="182">
        <v>20059</v>
      </c>
      <c r="D167" s="182" t="s">
        <v>10</v>
      </c>
      <c r="E167" s="1">
        <v>0.45842592592592596</v>
      </c>
      <c r="F167" s="1">
        <v>0.45850694444444445</v>
      </c>
      <c r="G167" s="182" t="s">
        <v>566</v>
      </c>
      <c r="H167" s="182" t="s">
        <v>566</v>
      </c>
    </row>
    <row r="168" spans="2:8" x14ac:dyDescent="0.25">
      <c r="B168" s="182">
        <v>302320</v>
      </c>
      <c r="C168" s="182">
        <v>20044</v>
      </c>
      <c r="D168" s="182" t="s">
        <v>180</v>
      </c>
      <c r="E168" s="1">
        <v>0.45850694444444445</v>
      </c>
      <c r="F168" s="1">
        <v>0.45857638888888891</v>
      </c>
      <c r="G168" s="182" t="s">
        <v>566</v>
      </c>
      <c r="H168" s="182" t="s">
        <v>566</v>
      </c>
    </row>
    <row r="169" spans="2:8" x14ac:dyDescent="0.25">
      <c r="B169" s="182">
        <v>302320</v>
      </c>
      <c r="C169" s="182">
        <v>20045</v>
      </c>
      <c r="D169" s="182" t="s">
        <v>14</v>
      </c>
      <c r="E169" s="1">
        <v>0.45857638888888891</v>
      </c>
      <c r="F169" s="1">
        <v>0.45871527777777782</v>
      </c>
      <c r="G169" s="182" t="s">
        <v>566</v>
      </c>
      <c r="H169" s="182" t="s">
        <v>566</v>
      </c>
    </row>
    <row r="170" spans="2:8" x14ac:dyDescent="0.25">
      <c r="B170" s="182">
        <v>302320</v>
      </c>
      <c r="C170" s="182">
        <v>20239</v>
      </c>
      <c r="D170" s="182" t="s">
        <v>181</v>
      </c>
      <c r="E170" s="1">
        <v>0.45871527777777782</v>
      </c>
      <c r="F170" s="1">
        <v>0.45871527777777782</v>
      </c>
      <c r="G170" s="182" t="s">
        <v>566</v>
      </c>
      <c r="H170" s="182" t="s">
        <v>566</v>
      </c>
    </row>
    <row r="171" spans="2:8" x14ac:dyDescent="0.25">
      <c r="B171" s="182">
        <v>302320</v>
      </c>
      <c r="C171" s="182">
        <v>20045</v>
      </c>
      <c r="D171" s="182" t="s">
        <v>14</v>
      </c>
      <c r="E171" s="1">
        <v>0.46550925925925929</v>
      </c>
      <c r="F171" s="1">
        <v>0.4656481481481482</v>
      </c>
      <c r="G171" s="182" t="s">
        <v>566</v>
      </c>
      <c r="H171" s="182" t="s">
        <v>566</v>
      </c>
    </row>
    <row r="172" spans="2:8" x14ac:dyDescent="0.25">
      <c r="B172" s="182">
        <v>302320</v>
      </c>
      <c r="C172" s="182">
        <v>20044</v>
      </c>
      <c r="D172" s="182" t="s">
        <v>180</v>
      </c>
      <c r="E172" s="1">
        <v>0.4656481481481482</v>
      </c>
      <c r="F172" s="1">
        <v>0.46572916666666669</v>
      </c>
      <c r="G172" s="182" t="s">
        <v>566</v>
      </c>
      <c r="H172" s="182" t="s">
        <v>566</v>
      </c>
    </row>
    <row r="173" spans="2:8" x14ac:dyDescent="0.25">
      <c r="B173" s="182">
        <v>302320</v>
      </c>
      <c r="C173" s="182">
        <v>20045</v>
      </c>
      <c r="D173" s="182" t="s">
        <v>14</v>
      </c>
      <c r="E173" s="1">
        <v>0.46572916666666669</v>
      </c>
      <c r="F173" s="1">
        <v>0.46575231481481483</v>
      </c>
      <c r="G173" s="182" t="s">
        <v>566</v>
      </c>
      <c r="H173" s="182" t="s">
        <v>566</v>
      </c>
    </row>
    <row r="174" spans="2:8" x14ac:dyDescent="0.25">
      <c r="B174" s="182">
        <v>302320</v>
      </c>
      <c r="C174" s="182">
        <v>20239</v>
      </c>
      <c r="D174" s="182" t="s">
        <v>181</v>
      </c>
      <c r="E174" s="1">
        <v>0.46589120370370374</v>
      </c>
      <c r="F174" s="1">
        <v>0.46589120370370374</v>
      </c>
      <c r="G174" s="182" t="s">
        <v>566</v>
      </c>
      <c r="H174" s="182" t="s">
        <v>566</v>
      </c>
    </row>
    <row r="175" spans="2:8" x14ac:dyDescent="0.25">
      <c r="B175" s="182">
        <v>302320</v>
      </c>
      <c r="C175" s="182">
        <v>20044</v>
      </c>
      <c r="D175" s="182" t="s">
        <v>180</v>
      </c>
      <c r="E175" s="1">
        <v>0.46947916666666667</v>
      </c>
      <c r="F175" s="1">
        <v>0.46947916666666667</v>
      </c>
      <c r="G175" s="182" t="s">
        <v>566</v>
      </c>
      <c r="H175" s="182" t="s">
        <v>566</v>
      </c>
    </row>
    <row r="176" spans="2:8" x14ac:dyDescent="0.25">
      <c r="B176" s="182">
        <v>302320</v>
      </c>
      <c r="C176" s="182">
        <v>20045</v>
      </c>
      <c r="D176" s="182" t="s">
        <v>14</v>
      </c>
      <c r="E176" s="1">
        <v>0.47046296296296292</v>
      </c>
      <c r="F176" s="1">
        <v>0.47053240740740737</v>
      </c>
      <c r="G176" s="182" t="s">
        <v>566</v>
      </c>
      <c r="H176" s="182" t="s">
        <v>566</v>
      </c>
    </row>
    <row r="177" spans="2:37" x14ac:dyDescent="0.25">
      <c r="B177" s="182">
        <v>302320</v>
      </c>
      <c r="C177" s="182">
        <v>20049</v>
      </c>
      <c r="D177" s="182" t="s">
        <v>13</v>
      </c>
      <c r="E177" s="1">
        <v>0.47053240740740737</v>
      </c>
      <c r="F177" s="1">
        <v>0.47062500000000002</v>
      </c>
      <c r="G177" s="182" t="s">
        <v>566</v>
      </c>
      <c r="H177" s="182" t="s">
        <v>566</v>
      </c>
    </row>
    <row r="178" spans="2:37" x14ac:dyDescent="0.25">
      <c r="B178" s="182">
        <v>302320</v>
      </c>
      <c r="C178" s="182">
        <v>20050</v>
      </c>
      <c r="D178" s="182" t="s">
        <v>12</v>
      </c>
      <c r="E178" s="1">
        <v>0.47062500000000002</v>
      </c>
      <c r="F178" s="1">
        <v>0.4707986111111111</v>
      </c>
      <c r="G178" s="182" t="s">
        <v>566</v>
      </c>
      <c r="H178" s="182" t="s">
        <v>566</v>
      </c>
    </row>
    <row r="179" spans="2:37" x14ac:dyDescent="0.25">
      <c r="B179" s="182">
        <v>302320</v>
      </c>
      <c r="C179" s="182">
        <v>20025</v>
      </c>
      <c r="D179" s="182" t="s">
        <v>39</v>
      </c>
      <c r="E179" s="1">
        <v>0.4707986111111111</v>
      </c>
      <c r="F179" s="1">
        <v>0.4707986111111111</v>
      </c>
      <c r="G179" s="182" t="s">
        <v>566</v>
      </c>
      <c r="H179" s="182" t="s">
        <v>566</v>
      </c>
    </row>
    <row r="180" spans="2:37" x14ac:dyDescent="0.25">
      <c r="B180" s="182">
        <v>302320</v>
      </c>
      <c r="C180" s="183">
        <v>20022</v>
      </c>
      <c r="D180" s="182" t="s">
        <v>177</v>
      </c>
      <c r="E180" s="1">
        <v>0.47108796296296296</v>
      </c>
      <c r="F180" s="1">
        <v>0.47108796296296296</v>
      </c>
      <c r="G180" s="182" t="s">
        <v>566</v>
      </c>
      <c r="H180" s="182" t="s">
        <v>566</v>
      </c>
    </row>
    <row r="181" spans="2:37" x14ac:dyDescent="0.25">
      <c r="B181" s="192">
        <v>302320</v>
      </c>
      <c r="C181" s="193">
        <v>20015</v>
      </c>
      <c r="D181" s="193" t="s">
        <v>37</v>
      </c>
      <c r="E181" s="194">
        <v>0.64739583333333328</v>
      </c>
      <c r="F181" s="195">
        <v>0.64773148148148152</v>
      </c>
      <c r="G181" s="182"/>
      <c r="H181" s="182"/>
      <c r="I181" s="182">
        <f>(F181-E181)*86400</f>
        <v>29.000000000007731</v>
      </c>
      <c r="J181" s="2">
        <f>L181*J182/L182</f>
        <v>23.882264150940763</v>
      </c>
      <c r="K181" s="3">
        <v>23.882264150940763</v>
      </c>
      <c r="L181" s="182">
        <v>17.579999999999998</v>
      </c>
      <c r="M181" s="38">
        <f>L181/K181*0.0113636*60</f>
        <v>0.50189233333338856</v>
      </c>
      <c r="N181" s="3">
        <f>K181</f>
        <v>23.882264150940763</v>
      </c>
      <c r="O181" s="3">
        <v>23.882264150940763</v>
      </c>
      <c r="P181" s="4">
        <f>O181/60</f>
        <v>0.3980377358490127</v>
      </c>
      <c r="Q181" s="182">
        <f>L181</f>
        <v>17.579999999999998</v>
      </c>
      <c r="R181" s="182">
        <v>17.579999999999998</v>
      </c>
      <c r="S181" s="182">
        <v>1</v>
      </c>
      <c r="X181" s="4">
        <v>0.3980377358490127</v>
      </c>
      <c r="Y181" s="182">
        <v>17.579999999999998</v>
      </c>
      <c r="Z181" s="38">
        <v>0.50189233333338856</v>
      </c>
    </row>
    <row r="182" spans="2:37" x14ac:dyDescent="0.25">
      <c r="B182" s="196">
        <v>302320</v>
      </c>
      <c r="C182" s="197">
        <v>20013</v>
      </c>
      <c r="D182" s="197" t="s">
        <v>36</v>
      </c>
      <c r="E182" s="198">
        <v>0.64773148148148152</v>
      </c>
      <c r="F182" s="199">
        <v>0.64773148148148152</v>
      </c>
      <c r="G182" s="182"/>
      <c r="H182" s="182"/>
      <c r="I182" s="182">
        <f>(F182-E182)*86400</f>
        <v>0</v>
      </c>
      <c r="J182" s="2">
        <f>(E183-E182)*86400</f>
        <v>35.999999999996035</v>
      </c>
      <c r="K182" s="182">
        <v>36</v>
      </c>
      <c r="L182" s="182">
        <v>26.5</v>
      </c>
      <c r="M182" s="38">
        <f t="shared" ref="M182:M192" si="0">L182/K182*0.0113636*60</f>
        <v>0.50189233333333338</v>
      </c>
      <c r="N182" s="3">
        <f>N181+K182</f>
        <v>59.882264150940763</v>
      </c>
      <c r="O182" s="3">
        <v>59.882264150940763</v>
      </c>
      <c r="P182" s="4">
        <f t="shared" ref="P182:P192" si="1">O182/60</f>
        <v>0.99803773584901267</v>
      </c>
      <c r="Q182" s="182">
        <f t="shared" ref="Q182:Q193" si="2">Q181+L182</f>
        <v>44.08</v>
      </c>
      <c r="R182" s="182">
        <v>44.08</v>
      </c>
      <c r="S182" s="182">
        <v>2</v>
      </c>
      <c r="X182" s="4">
        <v>0.99803773584901267</v>
      </c>
      <c r="Y182" s="182">
        <v>44.08</v>
      </c>
      <c r="Z182" s="38">
        <v>0.50189233333333338</v>
      </c>
    </row>
    <row r="183" spans="2:37" x14ac:dyDescent="0.25">
      <c r="B183" s="196">
        <v>302320</v>
      </c>
      <c r="C183" s="197">
        <v>20001</v>
      </c>
      <c r="D183" s="197" t="s">
        <v>3</v>
      </c>
      <c r="E183" s="198">
        <v>0.64814814814814814</v>
      </c>
      <c r="F183" s="199">
        <v>0.64814814814814814</v>
      </c>
      <c r="G183" s="182"/>
      <c r="H183" s="182"/>
      <c r="I183" s="177">
        <f t="shared" ref="I183:I192" si="3">(F183-E183)*86400</f>
        <v>0</v>
      </c>
      <c r="J183" s="178">
        <f t="shared" ref="J183:J192" si="4">(E184-E183)*86400</f>
        <v>0</v>
      </c>
      <c r="K183" s="177">
        <v>0</v>
      </c>
      <c r="L183" s="177"/>
      <c r="M183" s="38"/>
      <c r="N183" s="3">
        <f t="shared" ref="N183:N193" si="5">N182+K183</f>
        <v>59.882264150940763</v>
      </c>
      <c r="O183" s="3"/>
      <c r="P183" s="4"/>
      <c r="Q183" s="182">
        <f t="shared" si="2"/>
        <v>44.08</v>
      </c>
      <c r="R183" s="182"/>
      <c r="X183" s="4">
        <v>1.5980377358490125</v>
      </c>
      <c r="Y183" s="182">
        <v>75.25</v>
      </c>
      <c r="Z183" s="38">
        <v>0.59033902000000005</v>
      </c>
    </row>
    <row r="184" spans="2:37" x14ac:dyDescent="0.25">
      <c r="B184" s="196">
        <v>302320</v>
      </c>
      <c r="C184" s="197">
        <v>20004</v>
      </c>
      <c r="D184" s="197" t="s">
        <v>2</v>
      </c>
      <c r="E184" s="198">
        <v>0.64814814814814814</v>
      </c>
      <c r="F184" s="199">
        <v>0.64856481481481476</v>
      </c>
      <c r="G184" s="182"/>
      <c r="H184" s="182"/>
      <c r="I184" s="182">
        <f t="shared" si="3"/>
        <v>35.999999999996035</v>
      </c>
      <c r="J184" s="2">
        <f t="shared" si="4"/>
        <v>35.999999999996035</v>
      </c>
      <c r="K184" s="182">
        <v>36</v>
      </c>
      <c r="L184" s="182">
        <v>31.17</v>
      </c>
      <c r="M184" s="38">
        <f t="shared" si="0"/>
        <v>0.59033902000000005</v>
      </c>
      <c r="N184" s="3">
        <f t="shared" si="5"/>
        <v>95.882264150940756</v>
      </c>
      <c r="O184" s="3">
        <v>95.882264150940756</v>
      </c>
      <c r="P184" s="4">
        <f t="shared" si="1"/>
        <v>1.5980377358490125</v>
      </c>
      <c r="Q184" s="182">
        <f t="shared" si="2"/>
        <v>75.25</v>
      </c>
      <c r="R184" s="182">
        <v>75.25</v>
      </c>
      <c r="S184" s="173">
        <v>3</v>
      </c>
      <c r="X184" s="4">
        <v>2.0147044025156791</v>
      </c>
      <c r="Y184" s="182">
        <v>102.17</v>
      </c>
      <c r="Z184" s="38">
        <v>0.73417946879999996</v>
      </c>
    </row>
    <row r="185" spans="2:37" x14ac:dyDescent="0.25">
      <c r="B185" s="196">
        <v>302320</v>
      </c>
      <c r="C185" s="197">
        <v>20010</v>
      </c>
      <c r="D185" s="197" t="s">
        <v>1</v>
      </c>
      <c r="E185" s="198">
        <v>0.64856481481481476</v>
      </c>
      <c r="F185" s="199">
        <v>0.64856481481481476</v>
      </c>
      <c r="G185" s="182"/>
      <c r="H185" s="182"/>
      <c r="I185" s="182">
        <f t="shared" si="3"/>
        <v>0</v>
      </c>
      <c r="J185" s="2">
        <f t="shared" si="4"/>
        <v>25.000000000000711</v>
      </c>
      <c r="K185" s="182">
        <v>25</v>
      </c>
      <c r="L185" s="182">
        <v>26.92</v>
      </c>
      <c r="M185" s="38">
        <f t="shared" si="0"/>
        <v>0.73417946879999996</v>
      </c>
      <c r="N185" s="3">
        <f t="shared" si="5"/>
        <v>120.88226415094076</v>
      </c>
      <c r="O185" s="3">
        <v>120.88226415094076</v>
      </c>
      <c r="P185" s="4">
        <f t="shared" si="1"/>
        <v>2.0147044025156791</v>
      </c>
      <c r="Q185" s="182">
        <f t="shared" si="2"/>
        <v>102.17</v>
      </c>
      <c r="R185" s="182">
        <v>102.17</v>
      </c>
      <c r="S185" s="173">
        <v>4</v>
      </c>
      <c r="X185" s="4">
        <v>2.9647044025156792</v>
      </c>
      <c r="Y185" s="182">
        <v>128.5</v>
      </c>
      <c r="Z185" s="38">
        <v>0.31495114526315787</v>
      </c>
    </row>
    <row r="186" spans="2:37" x14ac:dyDescent="0.25">
      <c r="B186" s="196">
        <v>302320</v>
      </c>
      <c r="C186" s="197">
        <v>20021</v>
      </c>
      <c r="D186" s="197" t="s">
        <v>0</v>
      </c>
      <c r="E186" s="198">
        <v>0.64885416666666662</v>
      </c>
      <c r="F186" s="199">
        <v>0.64885416666666662</v>
      </c>
      <c r="G186" s="182"/>
      <c r="H186" s="182"/>
      <c r="I186" s="182">
        <f t="shared" si="3"/>
        <v>0</v>
      </c>
      <c r="J186" s="2">
        <f t="shared" si="4"/>
        <v>56.999999999999318</v>
      </c>
      <c r="K186" s="182">
        <v>57</v>
      </c>
      <c r="L186" s="182">
        <v>26.33</v>
      </c>
      <c r="M186" s="38">
        <f t="shared" si="0"/>
        <v>0.31495114526315787</v>
      </c>
      <c r="N186" s="3">
        <f t="shared" si="5"/>
        <v>177.88226415094076</v>
      </c>
      <c r="O186" s="3">
        <v>177.88226415094076</v>
      </c>
      <c r="P186" s="4">
        <f t="shared" si="1"/>
        <v>2.9647044025156792</v>
      </c>
      <c r="Q186" s="182">
        <f t="shared" si="2"/>
        <v>128.5</v>
      </c>
      <c r="R186" s="182">
        <v>128.5</v>
      </c>
      <c r="S186" s="173">
        <v>5</v>
      </c>
      <c r="X186" s="4">
        <v>3.6147044025156791</v>
      </c>
      <c r="Y186" s="182">
        <v>159.25</v>
      </c>
      <c r="Z186" s="38">
        <v>0.53758569230769226</v>
      </c>
    </row>
    <row r="187" spans="2:37" x14ac:dyDescent="0.25">
      <c r="B187" s="196">
        <v>302320</v>
      </c>
      <c r="C187" s="197">
        <v>20017</v>
      </c>
      <c r="D187" s="197" t="s">
        <v>5</v>
      </c>
      <c r="E187" s="198">
        <v>0.64951388888888884</v>
      </c>
      <c r="F187" s="199">
        <v>0.64996527777777779</v>
      </c>
      <c r="G187" s="182"/>
      <c r="H187" s="182"/>
      <c r="I187" s="182">
        <f t="shared" si="3"/>
        <v>39.000000000006096</v>
      </c>
      <c r="J187" s="2">
        <f t="shared" si="4"/>
        <v>39.000000000006096</v>
      </c>
      <c r="K187" s="182">
        <v>39</v>
      </c>
      <c r="L187" s="182">
        <v>30.75</v>
      </c>
      <c r="M187" s="38">
        <f t="shared" si="0"/>
        <v>0.53758569230769226</v>
      </c>
      <c r="N187" s="3">
        <f t="shared" si="5"/>
        <v>216.88226415094076</v>
      </c>
      <c r="O187" s="3">
        <v>216.88226415094076</v>
      </c>
      <c r="P187" s="4">
        <f t="shared" si="1"/>
        <v>3.6147044025156791</v>
      </c>
      <c r="Q187" s="182">
        <f t="shared" si="2"/>
        <v>159.25</v>
      </c>
      <c r="R187" s="182">
        <v>159.25</v>
      </c>
      <c r="S187" s="173">
        <v>6</v>
      </c>
      <c r="X187" s="4">
        <v>4.7813710691823452</v>
      </c>
      <c r="Y187" s="182">
        <v>199.75</v>
      </c>
      <c r="Z187" s="38">
        <v>0.3944792571428572</v>
      </c>
    </row>
    <row r="188" spans="2:37" x14ac:dyDescent="0.25">
      <c r="B188" s="196">
        <v>302320</v>
      </c>
      <c r="C188" s="197">
        <v>20030</v>
      </c>
      <c r="D188" s="197" t="s">
        <v>6</v>
      </c>
      <c r="E188" s="198">
        <v>0.64996527777777779</v>
      </c>
      <c r="F188" s="199">
        <v>0.64996527777777779</v>
      </c>
      <c r="G188" s="182"/>
      <c r="H188" s="182"/>
      <c r="I188" s="182">
        <f t="shared" si="3"/>
        <v>0</v>
      </c>
      <c r="J188" s="2">
        <f t="shared" si="4"/>
        <v>69.999999999998153</v>
      </c>
      <c r="K188" s="182">
        <v>70</v>
      </c>
      <c r="L188" s="182">
        <v>40.5</v>
      </c>
      <c r="M188" s="38">
        <f t="shared" si="0"/>
        <v>0.3944792571428572</v>
      </c>
      <c r="N188" s="3">
        <f t="shared" si="5"/>
        <v>286.88226415094073</v>
      </c>
      <c r="O188" s="3">
        <v>286.88226415094073</v>
      </c>
      <c r="P188" s="4">
        <f t="shared" si="1"/>
        <v>4.7813710691823452</v>
      </c>
      <c r="Q188" s="182">
        <f t="shared" si="2"/>
        <v>199.75</v>
      </c>
      <c r="R188" s="182">
        <v>199.75</v>
      </c>
      <c r="S188" s="173">
        <v>7</v>
      </c>
      <c r="X188" s="4">
        <v>5.2647044025156786</v>
      </c>
      <c r="Y188" s="182">
        <v>223.54</v>
      </c>
      <c r="Z188" s="38">
        <v>0.55932422896551715</v>
      </c>
    </row>
    <row r="189" spans="2:37" x14ac:dyDescent="0.25">
      <c r="B189" s="196">
        <v>302320</v>
      </c>
      <c r="C189" s="197">
        <v>20035</v>
      </c>
      <c r="D189" s="197" t="s">
        <v>8</v>
      </c>
      <c r="E189" s="198">
        <v>0.65077546296296296</v>
      </c>
      <c r="F189" s="199">
        <v>0.65077546296296296</v>
      </c>
      <c r="G189" s="182"/>
      <c r="H189" s="182"/>
      <c r="I189" s="182">
        <f t="shared" si="3"/>
        <v>0</v>
      </c>
      <c r="J189" s="2">
        <f t="shared" si="4"/>
        <v>28.999999999998138</v>
      </c>
      <c r="K189" s="182">
        <v>29</v>
      </c>
      <c r="L189" s="182">
        <v>23.79</v>
      </c>
      <c r="M189" s="38">
        <f t="shared" si="0"/>
        <v>0.55932422896551715</v>
      </c>
      <c r="N189" s="3">
        <f t="shared" si="5"/>
        <v>315.88226415094073</v>
      </c>
      <c r="O189" s="3">
        <v>315.88226415094073</v>
      </c>
      <c r="P189" s="4">
        <f t="shared" si="1"/>
        <v>5.2647044025156786</v>
      </c>
      <c r="Q189" s="182">
        <f t="shared" si="2"/>
        <v>223.54</v>
      </c>
      <c r="R189" s="182">
        <v>223.54</v>
      </c>
      <c r="S189" s="173">
        <v>8</v>
      </c>
      <c r="X189" s="4">
        <v>5.8980377358490124</v>
      </c>
      <c r="Y189" s="182">
        <v>236.70999999999998</v>
      </c>
      <c r="Z189" s="38">
        <v>0.23630307157894737</v>
      </c>
    </row>
    <row r="190" spans="2:37" x14ac:dyDescent="0.25">
      <c r="B190" s="196">
        <v>302320</v>
      </c>
      <c r="C190" s="197">
        <v>20037</v>
      </c>
      <c r="D190" s="197" t="s">
        <v>8</v>
      </c>
      <c r="E190" s="198">
        <v>0.65111111111111108</v>
      </c>
      <c r="F190" s="199">
        <v>0.65150462962962963</v>
      </c>
      <c r="G190" s="182"/>
      <c r="H190" s="182"/>
      <c r="I190" s="182">
        <f t="shared" si="3"/>
        <v>34.000000000002117</v>
      </c>
      <c r="J190" s="2">
        <f t="shared" si="4"/>
        <v>34.000000000002117</v>
      </c>
      <c r="K190" s="182">
        <v>38</v>
      </c>
      <c r="L190" s="182">
        <v>13.17</v>
      </c>
      <c r="M190" s="38">
        <f t="shared" si="0"/>
        <v>0.23630307157894737</v>
      </c>
      <c r="N190" s="3">
        <f t="shared" si="5"/>
        <v>353.88226415094073</v>
      </c>
      <c r="O190" s="3">
        <v>353.88226415094073</v>
      </c>
      <c r="P190" s="4">
        <f t="shared" si="1"/>
        <v>5.8980377358490124</v>
      </c>
      <c r="Q190" s="182">
        <f t="shared" si="2"/>
        <v>236.70999999999998</v>
      </c>
      <c r="R190" s="182">
        <v>236.70999999999998</v>
      </c>
      <c r="S190" s="173">
        <v>9</v>
      </c>
      <c r="X190" s="4">
        <v>6.9813710691823454</v>
      </c>
      <c r="Y190" s="182">
        <v>263.38</v>
      </c>
      <c r="Z190" s="38">
        <v>0.27975434953846151</v>
      </c>
    </row>
    <row r="191" spans="2:37" x14ac:dyDescent="0.25">
      <c r="B191" s="196">
        <v>302320</v>
      </c>
      <c r="C191" s="197">
        <v>20038</v>
      </c>
      <c r="D191" s="197" t="s">
        <v>182</v>
      </c>
      <c r="E191" s="198">
        <v>0.65150462962962963</v>
      </c>
      <c r="F191" s="199">
        <v>0.65150462962962963</v>
      </c>
      <c r="G191" s="182"/>
      <c r="H191" s="182"/>
      <c r="I191" s="177">
        <f t="shared" si="3"/>
        <v>0</v>
      </c>
      <c r="J191" s="178">
        <f t="shared" si="4"/>
        <v>3.9999999999974278</v>
      </c>
      <c r="K191" s="177"/>
      <c r="L191" s="177"/>
      <c r="M191" s="38"/>
      <c r="N191" s="3">
        <f t="shared" si="5"/>
        <v>353.88226415094073</v>
      </c>
      <c r="O191" s="3"/>
      <c r="P191" s="4"/>
      <c r="Q191" s="182">
        <f t="shared" si="2"/>
        <v>236.70999999999998</v>
      </c>
      <c r="R191" s="182"/>
      <c r="X191" s="4">
        <v>7.42819021678892</v>
      </c>
      <c r="Y191" s="182">
        <v>274.38</v>
      </c>
      <c r="Z191" s="38">
        <v>0.27975434953844541</v>
      </c>
      <c r="AC191" s="483">
        <v>302320</v>
      </c>
      <c r="AD191" s="483">
        <v>20022</v>
      </c>
      <c r="AE191" s="485">
        <v>42633</v>
      </c>
      <c r="AF191" s="483">
        <v>2</v>
      </c>
      <c r="AG191" s="486">
        <v>304.38</v>
      </c>
      <c r="AH191" s="381">
        <v>0.64739583333333328</v>
      </c>
      <c r="AI191" s="489" t="s">
        <v>849</v>
      </c>
      <c r="AJ191" s="489">
        <v>0.71787699999999999</v>
      </c>
      <c r="AK191" s="381">
        <v>0.65230324074074075</v>
      </c>
    </row>
    <row r="192" spans="2:37" x14ac:dyDescent="0.25">
      <c r="B192" s="196">
        <v>302320</v>
      </c>
      <c r="C192" s="197">
        <v>20027</v>
      </c>
      <c r="D192" s="197" t="s">
        <v>38</v>
      </c>
      <c r="E192" s="198">
        <v>0.65155092592592589</v>
      </c>
      <c r="F192" s="199">
        <v>0.65155092592592589</v>
      </c>
      <c r="G192" s="182"/>
      <c r="H192" s="182"/>
      <c r="I192" s="182">
        <f t="shared" si="3"/>
        <v>0</v>
      </c>
      <c r="J192" s="2">
        <f t="shared" si="4"/>
        <v>65.000000000003766</v>
      </c>
      <c r="K192" s="182">
        <v>65</v>
      </c>
      <c r="L192" s="182">
        <v>26.67</v>
      </c>
      <c r="M192" s="38">
        <f t="shared" si="0"/>
        <v>0.27975434953846151</v>
      </c>
      <c r="N192" s="3">
        <f t="shared" si="5"/>
        <v>418.88226415094073</v>
      </c>
      <c r="O192" s="3">
        <v>418.88226415094073</v>
      </c>
      <c r="P192" s="4">
        <f t="shared" si="1"/>
        <v>6.9813710691823454</v>
      </c>
      <c r="Q192" s="182">
        <f t="shared" si="2"/>
        <v>263.38</v>
      </c>
      <c r="R192" s="182">
        <v>263.38</v>
      </c>
      <c r="S192" s="173">
        <v>10</v>
      </c>
    </row>
    <row r="193" spans="1:36" x14ac:dyDescent="0.25">
      <c r="B193" s="200">
        <v>302320</v>
      </c>
      <c r="C193" s="201">
        <v>20025</v>
      </c>
      <c r="D193" s="201" t="s">
        <v>39</v>
      </c>
      <c r="E193" s="202">
        <v>0.65230324074074075</v>
      </c>
      <c r="F193" s="203">
        <v>0.65278935185185183</v>
      </c>
      <c r="G193" s="182"/>
      <c r="H193" s="182"/>
      <c r="I193" s="182">
        <f>(F193-E193)*86400</f>
        <v>41.999999999996973</v>
      </c>
      <c r="J193" s="53">
        <f>L193*J192/L192</f>
        <v>26.809148856394501</v>
      </c>
      <c r="K193" s="38">
        <v>26.809148856394501</v>
      </c>
      <c r="L193" s="182">
        <v>11</v>
      </c>
      <c r="M193" s="38">
        <f>L193/K193*0.0113636*60</f>
        <v>0.27975434953844541</v>
      </c>
      <c r="N193" s="3">
        <f t="shared" si="5"/>
        <v>445.6914130073352</v>
      </c>
      <c r="O193" s="3">
        <v>445.6914130073352</v>
      </c>
      <c r="P193" s="4">
        <f>O193/60</f>
        <v>7.42819021678892</v>
      </c>
      <c r="Q193" s="182">
        <f t="shared" si="2"/>
        <v>274.38</v>
      </c>
      <c r="R193" s="182">
        <v>274.38</v>
      </c>
      <c r="S193" s="182"/>
    </row>
    <row r="194" spans="1:36" x14ac:dyDescent="0.25">
      <c r="B194" s="182">
        <v>302320</v>
      </c>
      <c r="C194" s="183">
        <v>20022</v>
      </c>
      <c r="D194" s="182" t="s">
        <v>177</v>
      </c>
      <c r="E194" s="1">
        <v>0.65278935185185183</v>
      </c>
      <c r="F194" s="1">
        <v>0.65278935185185183</v>
      </c>
      <c r="G194" s="182" t="s">
        <v>566</v>
      </c>
      <c r="H194" s="182" t="s">
        <v>566</v>
      </c>
      <c r="M194" s="38">
        <f>AVERAGE(M182:M192)</f>
        <v>0.46097872965888531</v>
      </c>
    </row>
    <row r="195" spans="1:36" x14ac:dyDescent="0.25">
      <c r="B195" s="182">
        <v>302320</v>
      </c>
      <c r="C195" s="183">
        <v>20022</v>
      </c>
      <c r="D195" s="182" t="s">
        <v>177</v>
      </c>
      <c r="E195" s="1">
        <v>0.97287037037037039</v>
      </c>
      <c r="F195" s="1">
        <v>0.97287037037037039</v>
      </c>
      <c r="G195" s="182" t="s">
        <v>566</v>
      </c>
      <c r="H195" s="182" t="s">
        <v>566</v>
      </c>
    </row>
    <row r="196" spans="1:36" s="182" customFormat="1" x14ac:dyDescent="0.25">
      <c r="A196" s="40"/>
      <c r="AI196" s="489"/>
      <c r="AJ196" s="489"/>
    </row>
    <row r="197" spans="1:36" s="182" customFormat="1" x14ac:dyDescent="0.25">
      <c r="A197" s="40"/>
      <c r="AI197" s="489"/>
      <c r="AJ197" s="489"/>
    </row>
    <row r="198" spans="1:36" x14ac:dyDescent="0.25">
      <c r="A198" s="40">
        <v>42634</v>
      </c>
      <c r="B198" s="182">
        <v>302320</v>
      </c>
      <c r="C198" s="183">
        <v>20022</v>
      </c>
      <c r="D198" s="182" t="s">
        <v>177</v>
      </c>
      <c r="E198" s="1">
        <v>4.5335648148148146E-2</v>
      </c>
      <c r="F198" s="1">
        <v>4.5335648148148146E-2</v>
      </c>
      <c r="G198" s="182" t="s">
        <v>566</v>
      </c>
      <c r="H198" s="182" t="s">
        <v>566</v>
      </c>
    </row>
    <row r="199" spans="1:36" x14ac:dyDescent="0.25">
      <c r="B199" s="182">
        <v>302320</v>
      </c>
      <c r="C199" s="183">
        <v>20022</v>
      </c>
      <c r="D199" s="182" t="s">
        <v>177</v>
      </c>
      <c r="E199" s="1">
        <v>0.21425925925925926</v>
      </c>
      <c r="F199" s="1">
        <v>0.21425925925925926</v>
      </c>
      <c r="G199" s="182" t="s">
        <v>566</v>
      </c>
      <c r="H199" s="182" t="s">
        <v>566</v>
      </c>
    </row>
    <row r="200" spans="1:36" x14ac:dyDescent="0.25">
      <c r="B200" s="192">
        <v>302320</v>
      </c>
      <c r="C200" s="193">
        <v>20025</v>
      </c>
      <c r="D200" s="193" t="s">
        <v>39</v>
      </c>
      <c r="E200" s="194">
        <v>0.4871759259259259</v>
      </c>
      <c r="F200" s="195">
        <v>0.48752314814814812</v>
      </c>
      <c r="G200" s="182"/>
      <c r="H200" s="182"/>
      <c r="I200" s="182">
        <f>(F200-E200)*86400</f>
        <v>29.999999999999893</v>
      </c>
      <c r="J200" s="2">
        <f>L200*J201/L201</f>
        <v>22.096357226793256</v>
      </c>
      <c r="K200" s="3">
        <v>22.096357226793256</v>
      </c>
      <c r="L200" s="182">
        <v>15.67</v>
      </c>
      <c r="M200" s="38">
        <f>L200/K200*0.0113636*60</f>
        <v>0.48352117999997268</v>
      </c>
      <c r="N200" s="3">
        <f>K200</f>
        <v>22.096357226793256</v>
      </c>
      <c r="O200" s="3">
        <v>22.096357226793256</v>
      </c>
      <c r="P200" s="4">
        <f>O200/60</f>
        <v>0.36827262044655423</v>
      </c>
      <c r="Q200" s="182">
        <f>L200</f>
        <v>15.67</v>
      </c>
      <c r="R200" s="182">
        <v>15.67</v>
      </c>
      <c r="S200" s="182">
        <v>1</v>
      </c>
      <c r="X200" s="4">
        <v>0.36827262044655423</v>
      </c>
      <c r="Y200" s="182">
        <v>15.67</v>
      </c>
      <c r="Z200" s="38">
        <v>0.48352117999997268</v>
      </c>
    </row>
    <row r="201" spans="1:36" x14ac:dyDescent="0.25">
      <c r="B201" s="196">
        <v>302320</v>
      </c>
      <c r="C201" s="197">
        <v>20027</v>
      </c>
      <c r="D201" s="197" t="s">
        <v>38</v>
      </c>
      <c r="E201" s="198">
        <v>0.48752314814814812</v>
      </c>
      <c r="F201" s="199">
        <v>0.48752314814814812</v>
      </c>
      <c r="G201" s="182"/>
      <c r="H201" s="182"/>
      <c r="I201" s="182">
        <f>(F201-E201)*86400</f>
        <v>0</v>
      </c>
      <c r="J201" s="2">
        <f>(E202-E201)*86400</f>
        <v>48.000000000002707</v>
      </c>
      <c r="K201" s="182">
        <v>48</v>
      </c>
      <c r="L201" s="182">
        <v>34.04</v>
      </c>
      <c r="M201" s="38">
        <f t="shared" ref="M201:M226" si="6">L201/K201*0.0113636*60</f>
        <v>0.48352117999999994</v>
      </c>
      <c r="N201" s="3">
        <f>N200+K201</f>
        <v>70.096357226793259</v>
      </c>
      <c r="O201" s="3">
        <v>70.096357226793259</v>
      </c>
      <c r="P201" s="4">
        <f t="shared" ref="P201:P227" si="7">O201/60</f>
        <v>1.1682726204465543</v>
      </c>
      <c r="Q201" s="182">
        <f t="shared" ref="Q201:Q227" si="8">Q200+L201</f>
        <v>49.71</v>
      </c>
      <c r="R201" s="182">
        <v>49.71</v>
      </c>
      <c r="S201" s="182">
        <v>2</v>
      </c>
      <c r="X201" s="4">
        <v>1.1682726204465543</v>
      </c>
      <c r="Y201" s="182">
        <v>49.71</v>
      </c>
      <c r="Z201" s="38">
        <v>0.48352117999999994</v>
      </c>
    </row>
    <row r="202" spans="1:36" x14ac:dyDescent="0.25">
      <c r="B202" s="196">
        <v>302320</v>
      </c>
      <c r="C202" s="197">
        <v>20050</v>
      </c>
      <c r="D202" s="197" t="s">
        <v>12</v>
      </c>
      <c r="E202" s="198">
        <v>0.48807870370370371</v>
      </c>
      <c r="F202" s="199">
        <v>0.48834490740740738</v>
      </c>
      <c r="G202" s="182"/>
      <c r="H202" s="182"/>
      <c r="I202" s="182">
        <f t="shared" ref="I202:I226" si="9">(F202-E202)*86400</f>
        <v>22.9999999999972</v>
      </c>
      <c r="J202" s="2">
        <f t="shared" ref="J202:J226" si="10">(E203-E202)*86400</f>
        <v>22.9999999999972</v>
      </c>
      <c r="K202" s="182">
        <v>23</v>
      </c>
      <c r="L202" s="182">
        <v>27.25</v>
      </c>
      <c r="M202" s="38">
        <f t="shared" si="6"/>
        <v>0.80780373913043468</v>
      </c>
      <c r="N202" s="3">
        <f t="shared" ref="N202:N227" si="11">N201+K202</f>
        <v>93.096357226793259</v>
      </c>
      <c r="O202" s="3">
        <v>93.096357226793259</v>
      </c>
      <c r="P202" s="4">
        <f t="shared" si="7"/>
        <v>1.5516059537798876</v>
      </c>
      <c r="Q202" s="182">
        <f t="shared" si="8"/>
        <v>76.960000000000008</v>
      </c>
      <c r="R202" s="182">
        <v>76.960000000000008</v>
      </c>
      <c r="S202" s="173">
        <v>3</v>
      </c>
      <c r="X202" s="4">
        <v>1.5516059537798876</v>
      </c>
      <c r="Y202" s="182">
        <v>76.960000000000008</v>
      </c>
      <c r="Z202" s="38">
        <v>0.80780373913043468</v>
      </c>
    </row>
    <row r="203" spans="1:36" x14ac:dyDescent="0.25">
      <c r="B203" s="196">
        <v>302320</v>
      </c>
      <c r="C203" s="197">
        <v>20049</v>
      </c>
      <c r="D203" s="197" t="s">
        <v>13</v>
      </c>
      <c r="E203" s="198">
        <v>0.48834490740740738</v>
      </c>
      <c r="F203" s="199">
        <v>0.48834490740740738</v>
      </c>
      <c r="G203" s="182"/>
      <c r="H203" s="182"/>
      <c r="I203" s="182">
        <f t="shared" si="9"/>
        <v>0</v>
      </c>
      <c r="J203" s="2">
        <f t="shared" si="10"/>
        <v>34.000000000002117</v>
      </c>
      <c r="K203" s="182">
        <v>62</v>
      </c>
      <c r="L203" s="182">
        <v>36</v>
      </c>
      <c r="M203" s="38">
        <f t="shared" si="6"/>
        <v>0.39589316129032259</v>
      </c>
      <c r="N203" s="3">
        <f t="shared" si="11"/>
        <v>155.09635722679326</v>
      </c>
      <c r="O203" s="3">
        <v>155.09635722679326</v>
      </c>
      <c r="P203" s="4">
        <f t="shared" si="7"/>
        <v>2.5849392871132211</v>
      </c>
      <c r="Q203" s="182">
        <f t="shared" si="8"/>
        <v>112.96000000000001</v>
      </c>
      <c r="R203" s="182">
        <v>112.96000000000001</v>
      </c>
      <c r="S203" s="173">
        <v>4</v>
      </c>
      <c r="X203" s="4">
        <v>2.5849392871132211</v>
      </c>
      <c r="Y203" s="182">
        <v>112.96000000000001</v>
      </c>
      <c r="Z203" s="38">
        <v>0.39589316129032259</v>
      </c>
    </row>
    <row r="204" spans="1:36" x14ac:dyDescent="0.25">
      <c r="B204" s="196">
        <v>302320</v>
      </c>
      <c r="C204" s="197">
        <v>20048</v>
      </c>
      <c r="D204" s="197" t="s">
        <v>561</v>
      </c>
      <c r="E204" s="198">
        <v>0.48873842592592592</v>
      </c>
      <c r="F204" s="199">
        <v>0.48906250000000001</v>
      </c>
      <c r="G204" s="182"/>
      <c r="H204" s="182"/>
      <c r="I204" s="177">
        <f t="shared" si="9"/>
        <v>28.00000000000118</v>
      </c>
      <c r="J204" s="178">
        <f t="shared" si="10"/>
        <v>28.00000000000118</v>
      </c>
      <c r="K204" s="177"/>
      <c r="L204" s="177"/>
      <c r="M204" s="38"/>
      <c r="N204" s="3">
        <f t="shared" si="11"/>
        <v>155.09635722679326</v>
      </c>
      <c r="O204" s="3"/>
      <c r="P204" s="4"/>
      <c r="Q204" s="182">
        <f t="shared" si="8"/>
        <v>112.96000000000001</v>
      </c>
      <c r="R204" s="182"/>
      <c r="X204" s="4">
        <v>3.1349392871132209</v>
      </c>
      <c r="Y204" s="182">
        <v>137.46</v>
      </c>
      <c r="Z204" s="38">
        <v>0.50619672727272724</v>
      </c>
    </row>
    <row r="205" spans="1:36" x14ac:dyDescent="0.25">
      <c r="B205" s="196">
        <v>302320</v>
      </c>
      <c r="C205" s="197">
        <v>20045</v>
      </c>
      <c r="D205" s="197" t="s">
        <v>14</v>
      </c>
      <c r="E205" s="198">
        <v>0.48906250000000001</v>
      </c>
      <c r="F205" s="199">
        <v>0.48906250000000001</v>
      </c>
      <c r="G205" s="182"/>
      <c r="H205" s="182"/>
      <c r="I205" s="184">
        <f t="shared" si="9"/>
        <v>0</v>
      </c>
      <c r="J205" s="220">
        <f t="shared" si="10"/>
        <v>32.999999999995566</v>
      </c>
      <c r="K205" s="185">
        <v>33</v>
      </c>
      <c r="L205" s="185">
        <v>24.5</v>
      </c>
      <c r="M205" s="216">
        <f t="shared" si="6"/>
        <v>0.50619672727272724</v>
      </c>
      <c r="N205" s="3">
        <f t="shared" si="11"/>
        <v>188.09635722679326</v>
      </c>
      <c r="O205" s="3">
        <v>188.09635722679326</v>
      </c>
      <c r="P205" s="4">
        <f t="shared" si="7"/>
        <v>3.1349392871132209</v>
      </c>
      <c r="Q205" s="182">
        <f t="shared" si="8"/>
        <v>137.46</v>
      </c>
      <c r="R205" s="182">
        <v>137.46</v>
      </c>
      <c r="S205" s="173">
        <v>5</v>
      </c>
      <c r="X205" s="4">
        <v>3.2849392871132208</v>
      </c>
      <c r="Y205" s="182">
        <v>153.13</v>
      </c>
      <c r="Z205" s="38">
        <v>1.1871174133333333</v>
      </c>
    </row>
    <row r="206" spans="1:36" x14ac:dyDescent="0.25">
      <c r="B206" s="196">
        <v>302320</v>
      </c>
      <c r="C206" s="197">
        <v>20044</v>
      </c>
      <c r="D206" s="197" t="s">
        <v>180</v>
      </c>
      <c r="E206" s="198">
        <v>0.4894444444444444</v>
      </c>
      <c r="F206" s="199">
        <v>0.48950231481481482</v>
      </c>
      <c r="G206" s="182"/>
      <c r="H206" s="182"/>
      <c r="I206" s="186">
        <f t="shared" si="9"/>
        <v>5.000000000003979</v>
      </c>
      <c r="J206" s="118">
        <f t="shared" si="10"/>
        <v>5.000000000003979</v>
      </c>
      <c r="K206" s="187">
        <v>9</v>
      </c>
      <c r="L206" s="187">
        <v>15.67</v>
      </c>
      <c r="M206" s="217">
        <f t="shared" si="6"/>
        <v>1.1871174133333333</v>
      </c>
      <c r="N206" s="3">
        <f t="shared" si="11"/>
        <v>197.09635722679326</v>
      </c>
      <c r="O206" s="3">
        <v>197.09635722679326</v>
      </c>
      <c r="P206" s="4">
        <f t="shared" si="7"/>
        <v>3.2849392871132208</v>
      </c>
      <c r="Q206" s="182">
        <f t="shared" si="8"/>
        <v>153.13</v>
      </c>
      <c r="R206" s="182">
        <v>153.13</v>
      </c>
      <c r="S206" s="173">
        <v>6</v>
      </c>
      <c r="U206" s="173" t="s">
        <v>637</v>
      </c>
      <c r="V206" s="173" t="s">
        <v>638</v>
      </c>
      <c r="X206" s="4">
        <v>5.5849392871132206</v>
      </c>
      <c r="Y206" s="182">
        <v>179.13</v>
      </c>
      <c r="Z206" s="38">
        <v>0.12845808695652175</v>
      </c>
    </row>
    <row r="207" spans="1:36" x14ac:dyDescent="0.25">
      <c r="B207" s="196">
        <v>302320</v>
      </c>
      <c r="C207" s="197">
        <v>20059</v>
      </c>
      <c r="D207" s="197" t="s">
        <v>10</v>
      </c>
      <c r="E207" s="198">
        <v>0.48950231481481482</v>
      </c>
      <c r="F207" s="199">
        <v>0.48952546296296301</v>
      </c>
      <c r="G207" s="182"/>
      <c r="H207" s="182"/>
      <c r="I207" s="100">
        <f t="shared" si="9"/>
        <v>2.0000000000035101</v>
      </c>
      <c r="J207" s="99">
        <f t="shared" si="10"/>
        <v>2.0000000000035101</v>
      </c>
      <c r="K207" s="97"/>
      <c r="L207" s="97"/>
      <c r="M207" s="217"/>
      <c r="N207" s="3">
        <f t="shared" si="11"/>
        <v>197.09635722679326</v>
      </c>
      <c r="O207" s="3"/>
      <c r="P207" s="4"/>
      <c r="Q207" s="182">
        <f t="shared" si="8"/>
        <v>153.13</v>
      </c>
      <c r="R207" s="182"/>
      <c r="X207" s="4">
        <v>7.5849392871132206</v>
      </c>
      <c r="Y207" s="182">
        <v>207.20999999999998</v>
      </c>
      <c r="Z207" s="38">
        <v>0.24864147116883115</v>
      </c>
    </row>
    <row r="208" spans="1:36" x14ac:dyDescent="0.25">
      <c r="B208" s="196">
        <v>302320</v>
      </c>
      <c r="C208" s="197">
        <v>20059</v>
      </c>
      <c r="D208" s="197" t="s">
        <v>10</v>
      </c>
      <c r="E208" s="198">
        <v>0.48952546296296301</v>
      </c>
      <c r="F208" s="199">
        <v>0.48954861111111114</v>
      </c>
      <c r="G208" s="182"/>
      <c r="H208" s="182"/>
      <c r="I208" s="100">
        <f t="shared" si="9"/>
        <v>1.9999999999987139</v>
      </c>
      <c r="J208" s="99">
        <f t="shared" si="10"/>
        <v>0</v>
      </c>
      <c r="K208" s="97"/>
      <c r="L208" s="97"/>
      <c r="M208" s="217"/>
      <c r="N208" s="3">
        <f t="shared" si="11"/>
        <v>197.09635722679326</v>
      </c>
      <c r="O208" s="3"/>
      <c r="P208" s="4"/>
      <c r="Q208" s="182">
        <f t="shared" si="8"/>
        <v>153.13</v>
      </c>
      <c r="R208" s="182"/>
      <c r="X208" s="4">
        <v>8.5349392871132217</v>
      </c>
      <c r="Y208" s="182">
        <v>236.78999999999996</v>
      </c>
      <c r="Z208" s="38">
        <v>0.35382661894736839</v>
      </c>
    </row>
    <row r="209" spans="2:37" x14ac:dyDescent="0.25">
      <c r="B209" s="196">
        <v>302320</v>
      </c>
      <c r="C209" s="197">
        <v>20044</v>
      </c>
      <c r="D209" s="197" t="s">
        <v>180</v>
      </c>
      <c r="E209" s="198">
        <v>0.48952546296296301</v>
      </c>
      <c r="F209" s="199">
        <v>0.48952546296296301</v>
      </c>
      <c r="G209" s="182"/>
      <c r="H209" s="182"/>
      <c r="I209" s="100">
        <f t="shared" si="9"/>
        <v>0</v>
      </c>
      <c r="J209" s="99">
        <f t="shared" si="10"/>
        <v>1.9999999999987139</v>
      </c>
      <c r="K209" s="97"/>
      <c r="L209" s="97"/>
      <c r="M209" s="217"/>
      <c r="N209" s="3">
        <f t="shared" si="11"/>
        <v>197.09635722679326</v>
      </c>
      <c r="O209" s="3"/>
      <c r="P209" s="4"/>
      <c r="Q209" s="182">
        <f t="shared" si="8"/>
        <v>153.13</v>
      </c>
      <c r="R209" s="182"/>
      <c r="X209" s="4">
        <v>9.1182726204465556</v>
      </c>
      <c r="Y209" s="182">
        <v>260.58</v>
      </c>
      <c r="Z209" s="38">
        <v>0.46344007542857141</v>
      </c>
    </row>
    <row r="210" spans="2:37" x14ac:dyDescent="0.25">
      <c r="B210" s="196">
        <v>302320</v>
      </c>
      <c r="C210" s="197">
        <v>20044</v>
      </c>
      <c r="D210" s="197" t="s">
        <v>180</v>
      </c>
      <c r="E210" s="198">
        <v>0.48954861111111114</v>
      </c>
      <c r="F210" s="199">
        <v>0.48954861111111114</v>
      </c>
      <c r="G210" s="182"/>
      <c r="H210" s="182"/>
      <c r="I210" s="100">
        <f t="shared" si="9"/>
        <v>0</v>
      </c>
      <c r="J210" s="99">
        <f t="shared" si="10"/>
        <v>0</v>
      </c>
      <c r="K210" s="97"/>
      <c r="L210" s="97"/>
      <c r="M210" s="217"/>
      <c r="N210" s="3">
        <f t="shared" si="11"/>
        <v>197.09635722679326</v>
      </c>
      <c r="O210" s="3"/>
      <c r="P210" s="4"/>
      <c r="Q210" s="182">
        <f t="shared" si="8"/>
        <v>153.13</v>
      </c>
      <c r="R210" s="182"/>
      <c r="X210" s="4">
        <v>9.5016059537798885</v>
      </c>
      <c r="Y210" s="182">
        <v>273.75</v>
      </c>
      <c r="Z210" s="38">
        <v>0.39041377043478254</v>
      </c>
    </row>
    <row r="211" spans="2:37" x14ac:dyDescent="0.25">
      <c r="B211" s="196">
        <v>302320</v>
      </c>
      <c r="C211" s="197">
        <v>20059</v>
      </c>
      <c r="D211" s="197" t="s">
        <v>10</v>
      </c>
      <c r="E211" s="198">
        <v>0.48954861111111114</v>
      </c>
      <c r="F211" s="199">
        <v>0.48954861111111114</v>
      </c>
      <c r="G211" s="182"/>
      <c r="H211" s="182"/>
      <c r="I211" s="186">
        <f t="shared" si="9"/>
        <v>0</v>
      </c>
      <c r="J211" s="118">
        <f t="shared" si="10"/>
        <v>94.999999999998863</v>
      </c>
      <c r="K211" s="187">
        <v>138</v>
      </c>
      <c r="L211" s="187">
        <v>26</v>
      </c>
      <c r="M211" s="217">
        <f t="shared" si="6"/>
        <v>0.12845808695652175</v>
      </c>
      <c r="N211" s="3">
        <f t="shared" si="11"/>
        <v>335.09635722679326</v>
      </c>
      <c r="O211" s="3">
        <v>335.09635722679326</v>
      </c>
      <c r="P211" s="4">
        <f t="shared" si="7"/>
        <v>5.5849392871132206</v>
      </c>
      <c r="Q211" s="182">
        <f t="shared" si="8"/>
        <v>179.13</v>
      </c>
      <c r="R211" s="182">
        <v>179.13</v>
      </c>
      <c r="S211" s="173">
        <v>7</v>
      </c>
      <c r="X211" s="4">
        <v>10.084939287113222</v>
      </c>
      <c r="Y211" s="182">
        <v>300.42</v>
      </c>
      <c r="Z211" s="38">
        <v>0.519543792</v>
      </c>
    </row>
    <row r="212" spans="2:37" x14ac:dyDescent="0.25">
      <c r="B212" s="196">
        <v>302320</v>
      </c>
      <c r="C212" s="197">
        <v>20059</v>
      </c>
      <c r="D212" s="197" t="s">
        <v>10</v>
      </c>
      <c r="E212" s="198">
        <v>0.49064814814814817</v>
      </c>
      <c r="F212" s="199">
        <v>0.49114583333333334</v>
      </c>
      <c r="G212" s="182"/>
      <c r="H212" s="182"/>
      <c r="I212" s="100">
        <f t="shared" si="9"/>
        <v>42.999999999998728</v>
      </c>
      <c r="J212" s="99">
        <f t="shared" si="10"/>
        <v>0</v>
      </c>
      <c r="K212" s="97">
        <v>0</v>
      </c>
      <c r="L212" s="97"/>
      <c r="M212" s="217"/>
      <c r="N212" s="3">
        <f t="shared" si="11"/>
        <v>335.09635722679326</v>
      </c>
      <c r="O212" s="3"/>
      <c r="P212" s="4"/>
      <c r="Q212" s="182">
        <f t="shared" si="8"/>
        <v>179.13</v>
      </c>
      <c r="R212" s="182"/>
      <c r="X212" s="4">
        <v>10.684939287113222</v>
      </c>
      <c r="Y212" s="182">
        <v>328.84000000000003</v>
      </c>
      <c r="Z212" s="38">
        <v>0.53825585333333337</v>
      </c>
    </row>
    <row r="213" spans="2:37" x14ac:dyDescent="0.25">
      <c r="B213" s="196">
        <v>302320</v>
      </c>
      <c r="C213" s="197">
        <v>20060</v>
      </c>
      <c r="D213" s="197" t="s">
        <v>621</v>
      </c>
      <c r="E213" s="198">
        <v>0.49064814814814817</v>
      </c>
      <c r="F213" s="199">
        <v>0.49064814814814817</v>
      </c>
      <c r="G213" s="182"/>
      <c r="H213" s="182"/>
      <c r="I213" s="456">
        <f t="shared" si="9"/>
        <v>0</v>
      </c>
      <c r="J213" s="457">
        <f t="shared" si="10"/>
        <v>42.999999999998728</v>
      </c>
      <c r="K213" s="458">
        <v>43</v>
      </c>
      <c r="L213" s="458"/>
      <c r="M213" s="217"/>
      <c r="N213" s="3">
        <f t="shared" si="11"/>
        <v>378.09635722679326</v>
      </c>
      <c r="O213" s="3"/>
      <c r="P213" s="4"/>
      <c r="Q213" s="182">
        <f t="shared" si="8"/>
        <v>179.13</v>
      </c>
      <c r="R213" s="182"/>
      <c r="X213" s="4">
        <v>11.301605953779889</v>
      </c>
      <c r="Y213" s="182">
        <v>357.42</v>
      </c>
      <c r="Z213" s="38">
        <v>0.52665679135135135</v>
      </c>
    </row>
    <row r="214" spans="2:37" x14ac:dyDescent="0.25">
      <c r="B214" s="196">
        <v>302320</v>
      </c>
      <c r="C214" s="197">
        <v>20056</v>
      </c>
      <c r="D214" s="197" t="s">
        <v>9</v>
      </c>
      <c r="E214" s="198">
        <v>0.49114583333333334</v>
      </c>
      <c r="F214" s="199">
        <v>0.49123842592592593</v>
      </c>
      <c r="G214" s="182"/>
      <c r="H214" s="182"/>
      <c r="I214" s="186">
        <f t="shared" si="9"/>
        <v>7.9999999999996518</v>
      </c>
      <c r="J214" s="118">
        <f t="shared" si="10"/>
        <v>7.9999999999996518</v>
      </c>
      <c r="K214" s="187">
        <v>77</v>
      </c>
      <c r="L214" s="187">
        <v>28.08</v>
      </c>
      <c r="M214" s="217">
        <f t="shared" si="6"/>
        <v>0.24864147116883115</v>
      </c>
      <c r="N214" s="3">
        <f t="shared" si="11"/>
        <v>455.09635722679326</v>
      </c>
      <c r="O214" s="3">
        <v>455.09635722679326</v>
      </c>
      <c r="P214" s="4">
        <f t="shared" si="7"/>
        <v>7.5849392871132206</v>
      </c>
      <c r="Q214" s="182">
        <f t="shared" si="8"/>
        <v>207.20999999999998</v>
      </c>
      <c r="R214" s="182">
        <v>207.20999999999998</v>
      </c>
      <c r="S214" s="173">
        <v>8</v>
      </c>
      <c r="X214" s="4">
        <v>12.218272620446555</v>
      </c>
      <c r="Y214" s="182">
        <v>391.92</v>
      </c>
      <c r="Z214" s="38">
        <v>0.42768458181818181</v>
      </c>
    </row>
    <row r="215" spans="2:37" x14ac:dyDescent="0.25">
      <c r="B215" s="196">
        <v>302320</v>
      </c>
      <c r="C215" s="197">
        <v>20059</v>
      </c>
      <c r="D215" s="197" t="s">
        <v>10</v>
      </c>
      <c r="E215" s="198">
        <v>0.49123842592592593</v>
      </c>
      <c r="F215" s="199">
        <v>0.49123842592592593</v>
      </c>
      <c r="G215" s="182"/>
      <c r="H215" s="182"/>
      <c r="I215" s="100">
        <f t="shared" si="9"/>
        <v>0</v>
      </c>
      <c r="J215" s="99">
        <f t="shared" si="10"/>
        <v>18.999999999999773</v>
      </c>
      <c r="K215" s="97"/>
      <c r="L215" s="97"/>
      <c r="M215" s="217"/>
      <c r="N215" s="3">
        <f t="shared" si="11"/>
        <v>455.09635722679326</v>
      </c>
      <c r="O215" s="3"/>
      <c r="P215" s="4"/>
      <c r="Q215" s="182">
        <f t="shared" si="8"/>
        <v>207.20999999999998</v>
      </c>
      <c r="R215" s="182"/>
      <c r="X215" s="4">
        <v>14.668272620446555</v>
      </c>
      <c r="Y215" s="182">
        <v>455</v>
      </c>
      <c r="Z215" s="38">
        <v>0.29257791346938777</v>
      </c>
    </row>
    <row r="216" spans="2:37" x14ac:dyDescent="0.25">
      <c r="B216" s="196">
        <v>302320</v>
      </c>
      <c r="C216" s="197">
        <v>20056</v>
      </c>
      <c r="D216" s="197" t="s">
        <v>9</v>
      </c>
      <c r="E216" s="198">
        <v>0.49145833333333333</v>
      </c>
      <c r="F216" s="199">
        <v>0.49145833333333333</v>
      </c>
      <c r="G216" s="182"/>
      <c r="H216" s="182"/>
      <c r="I216" s="100">
        <f t="shared" si="9"/>
        <v>0</v>
      </c>
      <c r="J216" s="99">
        <f t="shared" si="10"/>
        <v>0</v>
      </c>
      <c r="K216" s="97"/>
      <c r="L216" s="97"/>
      <c r="M216" s="217"/>
      <c r="N216" s="3">
        <f t="shared" si="11"/>
        <v>455.09635722679326</v>
      </c>
      <c r="O216" s="3"/>
      <c r="P216" s="4"/>
      <c r="Q216" s="182">
        <f t="shared" si="8"/>
        <v>207.20999999999998</v>
      </c>
      <c r="R216" s="182"/>
      <c r="X216" s="4">
        <v>15.095507877263293</v>
      </c>
      <c r="Y216" s="182">
        <v>466</v>
      </c>
      <c r="Z216" s="38">
        <v>0.29257791346938972</v>
      </c>
      <c r="AC216" s="483">
        <v>302320</v>
      </c>
      <c r="AD216" s="483">
        <v>20022</v>
      </c>
      <c r="AE216" s="485">
        <v>42634</v>
      </c>
      <c r="AF216" s="483">
        <v>1</v>
      </c>
      <c r="AG216" s="486">
        <v>402.92</v>
      </c>
      <c r="AH216" s="381">
        <v>0.4871759259259259</v>
      </c>
      <c r="AI216" s="489" t="s">
        <v>846</v>
      </c>
      <c r="AJ216" s="489">
        <v>0.47682799999999997</v>
      </c>
      <c r="AK216" s="381">
        <v>0.49695601851851851</v>
      </c>
    </row>
    <row r="217" spans="2:37" x14ac:dyDescent="0.25">
      <c r="B217" s="196">
        <v>302320</v>
      </c>
      <c r="C217" s="197">
        <v>20059</v>
      </c>
      <c r="D217" s="197" t="s">
        <v>10</v>
      </c>
      <c r="E217" s="198">
        <v>0.49145833333333333</v>
      </c>
      <c r="F217" s="199">
        <v>0.49148148148148146</v>
      </c>
      <c r="G217" s="182"/>
      <c r="H217" s="182"/>
      <c r="I217" s="100">
        <f t="shared" si="9"/>
        <v>1.9999999999987139</v>
      </c>
      <c r="J217" s="99">
        <f t="shared" si="10"/>
        <v>1.9999999999987139</v>
      </c>
      <c r="K217" s="97"/>
      <c r="L217" s="97"/>
      <c r="M217" s="217"/>
      <c r="N217" s="3">
        <f t="shared" si="11"/>
        <v>455.09635722679326</v>
      </c>
      <c r="O217" s="3"/>
      <c r="P217" s="4"/>
      <c r="Q217" s="182">
        <f t="shared" si="8"/>
        <v>207.20999999999998</v>
      </c>
      <c r="R217" s="182"/>
      <c r="X217" s="4"/>
      <c r="Y217" s="182"/>
      <c r="Z217" s="38"/>
    </row>
    <row r="218" spans="2:37" x14ac:dyDescent="0.25">
      <c r="B218" s="196">
        <v>302320</v>
      </c>
      <c r="C218" s="197">
        <v>20056</v>
      </c>
      <c r="D218" s="197" t="s">
        <v>9</v>
      </c>
      <c r="E218" s="198">
        <v>0.49148148148148146</v>
      </c>
      <c r="F218" s="199">
        <v>0.49148148148148146</v>
      </c>
      <c r="G218" s="182"/>
      <c r="H218" s="182"/>
      <c r="I218" s="100">
        <f t="shared" si="9"/>
        <v>0</v>
      </c>
      <c r="J218" s="99">
        <f t="shared" si="10"/>
        <v>48.000000000002707</v>
      </c>
      <c r="K218" s="97"/>
      <c r="L218" s="97"/>
      <c r="M218" s="217"/>
      <c r="N218" s="3">
        <f t="shared" si="11"/>
        <v>455.09635722679326</v>
      </c>
      <c r="O218" s="3"/>
      <c r="P218" s="4"/>
      <c r="Q218" s="182">
        <f t="shared" si="8"/>
        <v>207.20999999999998</v>
      </c>
      <c r="R218" s="182"/>
      <c r="X218" s="4"/>
      <c r="Y218" s="182"/>
      <c r="Z218" s="38"/>
    </row>
    <row r="219" spans="2:37" x14ac:dyDescent="0.25">
      <c r="B219" s="196">
        <v>302320</v>
      </c>
      <c r="C219" s="197">
        <v>20052</v>
      </c>
      <c r="D219" s="197" t="s">
        <v>7</v>
      </c>
      <c r="E219" s="198">
        <v>0.49203703703703705</v>
      </c>
      <c r="F219" s="199">
        <v>0.49203703703703705</v>
      </c>
      <c r="G219" s="182"/>
      <c r="H219" s="182"/>
      <c r="I219" s="188">
        <f t="shared" si="9"/>
        <v>0</v>
      </c>
      <c r="J219" s="218">
        <f t="shared" si="10"/>
        <v>56.999999999999318</v>
      </c>
      <c r="K219" s="189">
        <v>57</v>
      </c>
      <c r="L219" s="189">
        <v>29.58</v>
      </c>
      <c r="M219" s="219">
        <f t="shared" si="6"/>
        <v>0.35382661894736839</v>
      </c>
      <c r="N219" s="3">
        <f t="shared" si="11"/>
        <v>512.09635722679332</v>
      </c>
      <c r="O219" s="3">
        <v>512.09635722679332</v>
      </c>
      <c r="P219" s="4">
        <f t="shared" si="7"/>
        <v>8.5349392871132217</v>
      </c>
      <c r="Q219" s="182">
        <f t="shared" si="8"/>
        <v>236.78999999999996</v>
      </c>
      <c r="R219" s="182">
        <v>236.78999999999996</v>
      </c>
      <c r="S219" s="173">
        <v>9</v>
      </c>
    </row>
    <row r="220" spans="2:37" x14ac:dyDescent="0.25">
      <c r="B220" s="196">
        <v>302320</v>
      </c>
      <c r="C220" s="197">
        <v>20035</v>
      </c>
      <c r="D220" s="197" t="s">
        <v>8</v>
      </c>
      <c r="E220" s="198">
        <v>0.49269675925925926</v>
      </c>
      <c r="F220" s="199">
        <v>0.4931018518518519</v>
      </c>
      <c r="G220" s="182"/>
      <c r="H220" s="182"/>
      <c r="I220" s="182">
        <f t="shared" si="9"/>
        <v>35.000000000003872</v>
      </c>
      <c r="J220" s="2">
        <f t="shared" si="10"/>
        <v>35.000000000003872</v>
      </c>
      <c r="K220" s="182">
        <v>35</v>
      </c>
      <c r="L220" s="182">
        <v>23.79</v>
      </c>
      <c r="M220" s="38">
        <f t="shared" si="6"/>
        <v>0.46344007542857141</v>
      </c>
      <c r="N220" s="3">
        <f t="shared" si="11"/>
        <v>547.09635722679332</v>
      </c>
      <c r="O220" s="3">
        <v>547.09635722679332</v>
      </c>
      <c r="P220" s="4">
        <f t="shared" si="7"/>
        <v>9.1182726204465556</v>
      </c>
      <c r="Q220" s="182">
        <f t="shared" si="8"/>
        <v>260.58</v>
      </c>
      <c r="R220" s="182">
        <v>260.58</v>
      </c>
      <c r="S220" s="173">
        <v>10</v>
      </c>
    </row>
    <row r="221" spans="2:37" x14ac:dyDescent="0.25">
      <c r="B221" s="196">
        <v>302320</v>
      </c>
      <c r="C221" s="197">
        <v>20037</v>
      </c>
      <c r="D221" s="197" t="s">
        <v>8</v>
      </c>
      <c r="E221" s="198">
        <v>0.4931018518518519</v>
      </c>
      <c r="F221" s="199">
        <v>0.49336805555555557</v>
      </c>
      <c r="G221" s="182"/>
      <c r="H221" s="182"/>
      <c r="I221" s="182">
        <f t="shared" si="9"/>
        <v>22.9999999999972</v>
      </c>
      <c r="J221" s="2">
        <f t="shared" si="10"/>
        <v>22.9999999999972</v>
      </c>
      <c r="K221" s="182">
        <v>23</v>
      </c>
      <c r="L221" s="182">
        <v>13.17</v>
      </c>
      <c r="M221" s="38">
        <f t="shared" si="6"/>
        <v>0.39041377043478254</v>
      </c>
      <c r="N221" s="3">
        <f t="shared" si="11"/>
        <v>570.09635722679332</v>
      </c>
      <c r="O221" s="3">
        <v>570.09635722679332</v>
      </c>
      <c r="P221" s="4">
        <f t="shared" si="7"/>
        <v>9.5016059537798885</v>
      </c>
      <c r="Q221" s="182">
        <f t="shared" si="8"/>
        <v>273.75</v>
      </c>
      <c r="R221" s="182">
        <v>273.75</v>
      </c>
      <c r="S221" s="182">
        <v>11</v>
      </c>
    </row>
    <row r="222" spans="2:37" x14ac:dyDescent="0.25">
      <c r="B222" s="196">
        <v>302320</v>
      </c>
      <c r="C222" s="197">
        <v>20027</v>
      </c>
      <c r="D222" s="197" t="s">
        <v>38</v>
      </c>
      <c r="E222" s="198">
        <v>0.49336805555555557</v>
      </c>
      <c r="F222" s="199">
        <v>0.49336805555555557</v>
      </c>
      <c r="G222" s="182"/>
      <c r="H222" s="182"/>
      <c r="I222" s="182">
        <f t="shared" si="9"/>
        <v>0</v>
      </c>
      <c r="J222" s="2">
        <f t="shared" si="10"/>
        <v>34.999999999999076</v>
      </c>
      <c r="K222" s="182">
        <v>35</v>
      </c>
      <c r="L222" s="182">
        <v>26.67</v>
      </c>
      <c r="M222" s="38">
        <f t="shared" si="6"/>
        <v>0.519543792</v>
      </c>
      <c r="N222" s="3">
        <f t="shared" si="11"/>
        <v>605.09635722679332</v>
      </c>
      <c r="O222" s="3">
        <v>605.09635722679332</v>
      </c>
      <c r="P222" s="4">
        <f t="shared" si="7"/>
        <v>10.084939287113222</v>
      </c>
      <c r="Q222" s="182">
        <f t="shared" si="8"/>
        <v>300.42</v>
      </c>
      <c r="R222" s="182">
        <v>300.42</v>
      </c>
      <c r="S222" s="182">
        <v>12</v>
      </c>
    </row>
    <row r="223" spans="2:37" x14ac:dyDescent="0.25">
      <c r="B223" s="196">
        <v>302320</v>
      </c>
      <c r="C223" s="197">
        <v>20025</v>
      </c>
      <c r="D223" s="197" t="s">
        <v>39</v>
      </c>
      <c r="E223" s="198">
        <v>0.49377314814814816</v>
      </c>
      <c r="F223" s="199">
        <v>0.49377314814814816</v>
      </c>
      <c r="G223" s="182"/>
      <c r="H223" s="182"/>
      <c r="I223" s="182">
        <f t="shared" si="9"/>
        <v>0</v>
      </c>
      <c r="J223" s="2">
        <f t="shared" si="10"/>
        <v>35.999999999996035</v>
      </c>
      <c r="K223" s="182">
        <v>36</v>
      </c>
      <c r="L223" s="182">
        <v>28.42</v>
      </c>
      <c r="M223" s="38">
        <f t="shared" si="6"/>
        <v>0.53825585333333337</v>
      </c>
      <c r="N223" s="3">
        <f t="shared" si="11"/>
        <v>641.09635722679332</v>
      </c>
      <c r="O223" s="3">
        <v>641.09635722679332</v>
      </c>
      <c r="P223" s="4">
        <f t="shared" si="7"/>
        <v>10.684939287113222</v>
      </c>
      <c r="Q223" s="182">
        <f t="shared" si="8"/>
        <v>328.84000000000003</v>
      </c>
      <c r="R223" s="182">
        <v>328.84000000000003</v>
      </c>
      <c r="S223" s="182">
        <v>13</v>
      </c>
    </row>
    <row r="224" spans="2:37" x14ac:dyDescent="0.25">
      <c r="B224" s="196">
        <v>302320</v>
      </c>
      <c r="C224" s="197">
        <v>20015</v>
      </c>
      <c r="D224" s="197" t="s">
        <v>37</v>
      </c>
      <c r="E224" s="198">
        <v>0.49418981481481478</v>
      </c>
      <c r="F224" s="199">
        <v>0.49461805555555555</v>
      </c>
      <c r="G224" s="182"/>
      <c r="H224" s="182"/>
      <c r="I224" s="182">
        <f t="shared" si="9"/>
        <v>37.000000000002586</v>
      </c>
      <c r="J224" s="2">
        <f t="shared" si="10"/>
        <v>37.000000000002586</v>
      </c>
      <c r="K224" s="182">
        <v>37</v>
      </c>
      <c r="L224" s="182">
        <v>28.58</v>
      </c>
      <c r="M224" s="38">
        <f t="shared" si="6"/>
        <v>0.52665679135135135</v>
      </c>
      <c r="N224" s="3">
        <f t="shared" si="11"/>
        <v>678.09635722679332</v>
      </c>
      <c r="O224" s="3">
        <v>678.09635722679332</v>
      </c>
      <c r="P224" s="4">
        <f t="shared" si="7"/>
        <v>11.301605953779889</v>
      </c>
      <c r="Q224" s="182">
        <f t="shared" si="8"/>
        <v>357.42</v>
      </c>
      <c r="R224" s="182">
        <v>357.42</v>
      </c>
      <c r="S224" s="182">
        <v>14</v>
      </c>
    </row>
    <row r="225" spans="1:36" x14ac:dyDescent="0.25">
      <c r="B225" s="196">
        <v>302320</v>
      </c>
      <c r="C225" s="197">
        <v>20013</v>
      </c>
      <c r="D225" s="197" t="s">
        <v>36</v>
      </c>
      <c r="E225" s="198">
        <v>0.49461805555555555</v>
      </c>
      <c r="F225" s="199">
        <v>0.49461805555555555</v>
      </c>
      <c r="G225" s="182"/>
      <c r="H225" s="182"/>
      <c r="I225" s="182">
        <f t="shared" si="9"/>
        <v>0</v>
      </c>
      <c r="J225" s="2">
        <f t="shared" si="10"/>
        <v>55.000000000000604</v>
      </c>
      <c r="K225" s="182">
        <v>55</v>
      </c>
      <c r="L225" s="182">
        <v>34.5</v>
      </c>
      <c r="M225" s="38">
        <f t="shared" si="6"/>
        <v>0.42768458181818181</v>
      </c>
      <c r="N225" s="3">
        <f t="shared" si="11"/>
        <v>733.09635722679332</v>
      </c>
      <c r="O225" s="3">
        <v>733.09635722679332</v>
      </c>
      <c r="P225" s="4">
        <f t="shared" si="7"/>
        <v>12.218272620446555</v>
      </c>
      <c r="Q225" s="182">
        <f t="shared" si="8"/>
        <v>391.92</v>
      </c>
      <c r="R225" s="182">
        <v>391.92</v>
      </c>
      <c r="S225" s="182">
        <v>15</v>
      </c>
    </row>
    <row r="226" spans="1:36" x14ac:dyDescent="0.25">
      <c r="B226" s="196">
        <v>302320</v>
      </c>
      <c r="C226" s="197">
        <v>20001</v>
      </c>
      <c r="D226" s="197" t="s">
        <v>3</v>
      </c>
      <c r="E226" s="198">
        <v>0.49525462962962963</v>
      </c>
      <c r="F226" s="199">
        <v>0.49525462962962963</v>
      </c>
      <c r="G226" s="182"/>
      <c r="H226" s="182"/>
      <c r="I226" s="210">
        <f t="shared" si="9"/>
        <v>0</v>
      </c>
      <c r="J226" s="211">
        <f t="shared" si="10"/>
        <v>146.99999999999901</v>
      </c>
      <c r="K226" s="210">
        <v>147</v>
      </c>
      <c r="L226" s="210">
        <v>63.08</v>
      </c>
      <c r="M226" s="38">
        <f t="shared" si="6"/>
        <v>0.29257791346938777</v>
      </c>
      <c r="N226" s="3">
        <f t="shared" si="11"/>
        <v>880.09635722679332</v>
      </c>
      <c r="O226" s="3">
        <v>880.09635722679332</v>
      </c>
      <c r="P226" s="4">
        <f t="shared" si="7"/>
        <v>14.668272620446555</v>
      </c>
      <c r="Q226" s="182">
        <f t="shared" si="8"/>
        <v>455</v>
      </c>
      <c r="R226" s="182">
        <v>455</v>
      </c>
      <c r="S226" s="182">
        <v>16</v>
      </c>
      <c r="T226" s="173">
        <v>1</v>
      </c>
      <c r="U226" s="173">
        <v>2</v>
      </c>
      <c r="V226" s="173">
        <v>13</v>
      </c>
    </row>
    <row r="227" spans="1:36" x14ac:dyDescent="0.25">
      <c r="B227" s="200">
        <v>302320</v>
      </c>
      <c r="C227" s="201">
        <v>20015</v>
      </c>
      <c r="D227" s="201" t="s">
        <v>37</v>
      </c>
      <c r="E227" s="202">
        <v>0.49695601851851851</v>
      </c>
      <c r="F227" s="203">
        <v>0.49724537037037037</v>
      </c>
      <c r="G227" s="182"/>
      <c r="H227" s="182"/>
      <c r="I227" s="182">
        <f>(F227-E227)*86400</f>
        <v>25.000000000000711</v>
      </c>
      <c r="J227" s="53">
        <f>L227*J226/L226</f>
        <v>25.634115409004266</v>
      </c>
      <c r="K227" s="38">
        <v>25.634115409004266</v>
      </c>
      <c r="L227" s="182">
        <v>11</v>
      </c>
      <c r="M227" s="38">
        <f>L227/K227*0.0113636*60</f>
        <v>0.29257791346938972</v>
      </c>
      <c r="N227" s="3">
        <f t="shared" si="11"/>
        <v>905.73047263579758</v>
      </c>
      <c r="O227" s="3">
        <v>905.73047263579758</v>
      </c>
      <c r="P227" s="4">
        <f t="shared" si="7"/>
        <v>15.095507877263293</v>
      </c>
      <c r="Q227" s="182">
        <f t="shared" si="8"/>
        <v>466</v>
      </c>
      <c r="R227" s="182">
        <v>466</v>
      </c>
    </row>
    <row r="228" spans="1:36" x14ac:dyDescent="0.25">
      <c r="B228" s="182">
        <v>302320</v>
      </c>
      <c r="C228" s="183">
        <v>20022</v>
      </c>
      <c r="D228" s="182" t="s">
        <v>177</v>
      </c>
      <c r="E228" s="1">
        <v>0.49724537037037037</v>
      </c>
      <c r="F228" s="1">
        <v>0.49724537037037037</v>
      </c>
      <c r="G228" s="182" t="s">
        <v>566</v>
      </c>
      <c r="H228" s="182" t="s">
        <v>566</v>
      </c>
      <c r="M228" s="38">
        <f>AVERAGE(M201:M226)</f>
        <v>0.4846687450623432</v>
      </c>
    </row>
    <row r="229" spans="1:36" s="182" customFormat="1" x14ac:dyDescent="0.25">
      <c r="A229" s="40"/>
      <c r="C229" s="52"/>
      <c r="E229" s="1"/>
      <c r="F229" s="1"/>
      <c r="AI229" s="489"/>
      <c r="AJ229" s="489"/>
    </row>
    <row r="230" spans="1:36" x14ac:dyDescent="0.25">
      <c r="B230" s="192">
        <v>302320</v>
      </c>
      <c r="C230" s="193">
        <v>20025</v>
      </c>
      <c r="D230" s="193" t="s">
        <v>39</v>
      </c>
      <c r="E230" s="194">
        <v>0.68835648148148154</v>
      </c>
      <c r="F230" s="195">
        <v>0.68835648148148154</v>
      </c>
      <c r="G230" s="182"/>
      <c r="H230" s="182"/>
      <c r="I230" s="182">
        <f>(F230-E230)*86400</f>
        <v>0</v>
      </c>
      <c r="J230" s="2">
        <f>L230*J231/L231</f>
        <v>34.525558166859085</v>
      </c>
      <c r="K230" s="3">
        <v>34.525558166859085</v>
      </c>
      <c r="L230" s="182">
        <v>15.67</v>
      </c>
      <c r="M230" s="38">
        <f>L230/K230*0.0113636*60</f>
        <v>0.30945355520003076</v>
      </c>
      <c r="N230" s="3">
        <f>K230</f>
        <v>34.525558166859085</v>
      </c>
      <c r="O230" s="3">
        <v>34.525558166859085</v>
      </c>
      <c r="P230" s="4">
        <f>O230/60</f>
        <v>0.57542596944765145</v>
      </c>
      <c r="Q230" s="182">
        <f>L230</f>
        <v>15.67</v>
      </c>
      <c r="R230" s="182">
        <v>15.67</v>
      </c>
      <c r="S230" s="182">
        <v>1</v>
      </c>
      <c r="X230" s="4">
        <v>0.57542596944765145</v>
      </c>
      <c r="Y230" s="182">
        <v>15.67</v>
      </c>
      <c r="Z230" s="38">
        <v>0.30945355520003076</v>
      </c>
    </row>
    <row r="231" spans="1:36" x14ac:dyDescent="0.25">
      <c r="B231" s="196">
        <v>302320</v>
      </c>
      <c r="C231" s="197">
        <v>20027</v>
      </c>
      <c r="D231" s="197" t="s">
        <v>38</v>
      </c>
      <c r="E231" s="198">
        <v>0.68869212962962967</v>
      </c>
      <c r="F231" s="199">
        <v>0.68869212962962967</v>
      </c>
      <c r="G231" s="182"/>
      <c r="H231" s="182"/>
      <c r="I231" s="182">
        <f>(F231-E231)*86400</f>
        <v>0</v>
      </c>
      <c r="J231" s="2">
        <f>(E232-E231)*86400</f>
        <v>74.999999999992539</v>
      </c>
      <c r="K231" s="182">
        <v>75</v>
      </c>
      <c r="L231" s="182">
        <v>34.04</v>
      </c>
      <c r="M231" s="38">
        <f t="shared" ref="M231:M245" si="12">L231/K231*0.0113636*60</f>
        <v>0.30945355519999995</v>
      </c>
      <c r="N231" s="3">
        <f>N230+K231</f>
        <v>109.52555816685908</v>
      </c>
      <c r="O231" s="3">
        <v>109.52555816685908</v>
      </c>
      <c r="P231" s="4">
        <f t="shared" ref="P231:P246" si="13">O231/60</f>
        <v>1.8254259694476513</v>
      </c>
      <c r="Q231" s="182">
        <f t="shared" ref="Q231:Q246" si="14">Q230+L231</f>
        <v>49.71</v>
      </c>
      <c r="R231" s="182">
        <v>49.71</v>
      </c>
      <c r="S231" s="182">
        <v>2</v>
      </c>
      <c r="X231" s="4">
        <v>1.8254259694476513</v>
      </c>
      <c r="Y231" s="182">
        <v>49.71</v>
      </c>
      <c r="Z231" s="38">
        <v>0.30945355519999995</v>
      </c>
    </row>
    <row r="232" spans="1:36" x14ac:dyDescent="0.25">
      <c r="B232" s="196">
        <v>302320</v>
      </c>
      <c r="C232" s="197">
        <v>20050</v>
      </c>
      <c r="D232" s="197" t="s">
        <v>12</v>
      </c>
      <c r="E232" s="198">
        <v>0.68956018518518514</v>
      </c>
      <c r="F232" s="199">
        <v>0.68986111111111104</v>
      </c>
      <c r="G232" s="182"/>
      <c r="H232" s="182"/>
      <c r="I232" s="182">
        <f t="shared" ref="I232:I245" si="15">(F232-E232)*86400</f>
        <v>25.999999999997669</v>
      </c>
      <c r="J232" s="2">
        <f t="shared" ref="J232:J245" si="16">(E233-E232)*86400</f>
        <v>25.999999999997669</v>
      </c>
      <c r="K232" s="182">
        <v>26</v>
      </c>
      <c r="L232" s="182">
        <v>27.25</v>
      </c>
      <c r="M232" s="38">
        <f t="shared" si="12"/>
        <v>0.71459561538461536</v>
      </c>
      <c r="N232" s="3">
        <f t="shared" ref="N232:N246" si="17">N231+K232</f>
        <v>135.52555816685907</v>
      </c>
      <c r="O232" s="3">
        <v>135.52555816685907</v>
      </c>
      <c r="P232" s="4">
        <f t="shared" si="13"/>
        <v>2.2587593027809847</v>
      </c>
      <c r="Q232" s="182">
        <f t="shared" si="14"/>
        <v>76.960000000000008</v>
      </c>
      <c r="R232" s="182">
        <v>76.960000000000008</v>
      </c>
      <c r="S232" s="182">
        <v>3</v>
      </c>
      <c r="X232" s="4">
        <v>2.2587593027809847</v>
      </c>
      <c r="Y232" s="182">
        <v>76.960000000000008</v>
      </c>
      <c r="Z232" s="38">
        <v>0.71459561538461536</v>
      </c>
    </row>
    <row r="233" spans="1:36" x14ac:dyDescent="0.25">
      <c r="B233" s="196">
        <v>302320</v>
      </c>
      <c r="C233" s="197">
        <v>20049</v>
      </c>
      <c r="D233" s="197" t="s">
        <v>13</v>
      </c>
      <c r="E233" s="198">
        <v>0.68986111111111104</v>
      </c>
      <c r="F233" s="199">
        <v>0.68986111111111104</v>
      </c>
      <c r="G233" s="182"/>
      <c r="H233" s="182"/>
      <c r="I233" s="182">
        <f t="shared" si="15"/>
        <v>0</v>
      </c>
      <c r="J233" s="2">
        <f t="shared" si="16"/>
        <v>53.000000000011482</v>
      </c>
      <c r="K233" s="182">
        <v>53</v>
      </c>
      <c r="L233" s="182">
        <v>36</v>
      </c>
      <c r="M233" s="38">
        <f t="shared" si="12"/>
        <v>0.46312030188679243</v>
      </c>
      <c r="N233" s="3">
        <f t="shared" si="17"/>
        <v>188.52555816685907</v>
      </c>
      <c r="O233" s="3">
        <v>188.52555816685907</v>
      </c>
      <c r="P233" s="4">
        <f t="shared" si="13"/>
        <v>3.142092636114318</v>
      </c>
      <c r="Q233" s="182">
        <f t="shared" si="14"/>
        <v>112.96000000000001</v>
      </c>
      <c r="R233" s="182">
        <v>112.96000000000001</v>
      </c>
      <c r="S233" s="182">
        <v>4</v>
      </c>
      <c r="X233" s="4">
        <v>3.142092636114318</v>
      </c>
      <c r="Y233" s="182">
        <v>112.96000000000001</v>
      </c>
      <c r="Z233" s="38">
        <v>0.46312030188679243</v>
      </c>
    </row>
    <row r="234" spans="1:36" x14ac:dyDescent="0.25">
      <c r="B234" s="196">
        <v>302320</v>
      </c>
      <c r="C234" s="197">
        <v>20045</v>
      </c>
      <c r="D234" s="197" t="s">
        <v>14</v>
      </c>
      <c r="E234" s="198">
        <v>0.69047453703703709</v>
      </c>
      <c r="F234" s="199">
        <v>0.69047453703703709</v>
      </c>
      <c r="G234" s="182"/>
      <c r="H234" s="182"/>
      <c r="I234" s="182">
        <f t="shared" si="15"/>
        <v>0</v>
      </c>
      <c r="J234" s="2">
        <f t="shared" si="16"/>
        <v>34.000000000002117</v>
      </c>
      <c r="K234" s="182">
        <v>34</v>
      </c>
      <c r="L234" s="182">
        <v>24.5</v>
      </c>
      <c r="M234" s="38">
        <f t="shared" si="12"/>
        <v>0.49130858823529411</v>
      </c>
      <c r="N234" s="3">
        <f t="shared" si="17"/>
        <v>222.52555816685907</v>
      </c>
      <c r="O234" s="3">
        <v>222.52555816685907</v>
      </c>
      <c r="P234" s="4">
        <f t="shared" si="13"/>
        <v>3.7087593027809844</v>
      </c>
      <c r="Q234" s="182">
        <f t="shared" si="14"/>
        <v>137.46</v>
      </c>
      <c r="R234" s="182">
        <v>137.46</v>
      </c>
      <c r="S234" s="182">
        <v>5</v>
      </c>
      <c r="X234" s="4">
        <v>3.7087593027809844</v>
      </c>
      <c r="Y234" s="182">
        <v>137.46</v>
      </c>
      <c r="Z234" s="38">
        <v>0.49130858823529411</v>
      </c>
    </row>
    <row r="235" spans="1:36" x14ac:dyDescent="0.25">
      <c r="B235" s="196">
        <v>302320</v>
      </c>
      <c r="C235" s="197">
        <v>20044</v>
      </c>
      <c r="D235" s="197" t="s">
        <v>180</v>
      </c>
      <c r="E235" s="198">
        <v>0.69086805555555564</v>
      </c>
      <c r="F235" s="199">
        <v>0.69113425925925931</v>
      </c>
      <c r="G235" s="182"/>
      <c r="H235" s="182"/>
      <c r="I235" s="182">
        <f t="shared" si="15"/>
        <v>22.9999999999972</v>
      </c>
      <c r="J235" s="2">
        <f t="shared" si="16"/>
        <v>22.9999999999972</v>
      </c>
      <c r="K235" s="182">
        <v>23</v>
      </c>
      <c r="L235" s="182">
        <v>15.67</v>
      </c>
      <c r="M235" s="38">
        <f t="shared" si="12"/>
        <v>0.46452420521739129</v>
      </c>
      <c r="N235" s="3">
        <f t="shared" si="17"/>
        <v>245.52555816685907</v>
      </c>
      <c r="O235" s="3">
        <v>245.52555816685907</v>
      </c>
      <c r="P235" s="4">
        <f t="shared" si="13"/>
        <v>4.0920926361143177</v>
      </c>
      <c r="Q235" s="182">
        <f t="shared" si="14"/>
        <v>153.13</v>
      </c>
      <c r="R235" s="182">
        <v>153.13</v>
      </c>
      <c r="S235" s="182">
        <v>6</v>
      </c>
      <c r="X235" s="4">
        <v>4.0920926361143177</v>
      </c>
      <c r="Y235" s="182">
        <v>153.13</v>
      </c>
      <c r="Z235" s="38">
        <v>0.46452420521739129</v>
      </c>
    </row>
    <row r="236" spans="1:36" x14ac:dyDescent="0.25">
      <c r="B236" s="196">
        <v>302320</v>
      </c>
      <c r="C236" s="197">
        <v>20059</v>
      </c>
      <c r="D236" s="197" t="s">
        <v>10</v>
      </c>
      <c r="E236" s="198">
        <v>0.69113425925925931</v>
      </c>
      <c r="F236" s="199">
        <v>0.69113425925925931</v>
      </c>
      <c r="G236" s="182"/>
      <c r="H236" s="182"/>
      <c r="I236" s="182">
        <f t="shared" si="15"/>
        <v>0</v>
      </c>
      <c r="J236" s="2">
        <f t="shared" si="16"/>
        <v>136.99999999999585</v>
      </c>
      <c r="K236" s="182">
        <v>137</v>
      </c>
      <c r="L236" s="182">
        <v>26</v>
      </c>
      <c r="M236" s="38">
        <f t="shared" si="12"/>
        <v>0.12939573722627737</v>
      </c>
      <c r="N236" s="3">
        <f t="shared" si="17"/>
        <v>382.52555816685907</v>
      </c>
      <c r="O236" s="3">
        <v>382.52555816685907</v>
      </c>
      <c r="P236" s="4">
        <f t="shared" si="13"/>
        <v>6.3754259694476509</v>
      </c>
      <c r="Q236" s="182">
        <f t="shared" si="14"/>
        <v>179.13</v>
      </c>
      <c r="R236" s="182">
        <v>179.13</v>
      </c>
      <c r="S236" s="182">
        <v>7</v>
      </c>
      <c r="X236" s="4">
        <v>6.3754259694476509</v>
      </c>
      <c r="Y236" s="182">
        <v>179.13</v>
      </c>
      <c r="Z236" s="38">
        <v>0.12939573722627737</v>
      </c>
    </row>
    <row r="237" spans="1:36" x14ac:dyDescent="0.25">
      <c r="B237" s="196">
        <v>302320</v>
      </c>
      <c r="C237" s="197">
        <v>20056</v>
      </c>
      <c r="D237" s="197" t="s">
        <v>9</v>
      </c>
      <c r="E237" s="198">
        <v>0.69271990740740741</v>
      </c>
      <c r="F237" s="199">
        <v>0.69271990740740741</v>
      </c>
      <c r="G237" s="182"/>
      <c r="H237" s="182"/>
      <c r="I237" s="182">
        <f t="shared" si="15"/>
        <v>0</v>
      </c>
      <c r="J237" s="2">
        <f t="shared" si="16"/>
        <v>61.999999999993705</v>
      </c>
      <c r="K237" s="182">
        <v>62</v>
      </c>
      <c r="L237" s="182">
        <v>28.08</v>
      </c>
      <c r="M237" s="38">
        <f t="shared" si="12"/>
        <v>0.3087966658064516</v>
      </c>
      <c r="N237" s="3">
        <f t="shared" si="17"/>
        <v>444.52555816685907</v>
      </c>
      <c r="O237" s="3">
        <v>444.52555816685907</v>
      </c>
      <c r="P237" s="4">
        <f t="shared" si="13"/>
        <v>7.4087593027809842</v>
      </c>
      <c r="Q237" s="182">
        <f t="shared" si="14"/>
        <v>207.20999999999998</v>
      </c>
      <c r="R237" s="182">
        <v>207.20999999999998</v>
      </c>
      <c r="S237" s="182">
        <v>8</v>
      </c>
      <c r="X237" s="4">
        <v>7.4087593027809842</v>
      </c>
      <c r="Y237" s="182">
        <v>207.20999999999998</v>
      </c>
      <c r="Z237" s="38">
        <v>0.3087966658064516</v>
      </c>
    </row>
    <row r="238" spans="1:36" x14ac:dyDescent="0.25">
      <c r="B238" s="196">
        <v>302320</v>
      </c>
      <c r="C238" s="197">
        <v>20052</v>
      </c>
      <c r="D238" s="197" t="s">
        <v>7</v>
      </c>
      <c r="E238" s="198">
        <v>0.69343749999999993</v>
      </c>
      <c r="F238" s="199">
        <v>0.69343749999999993</v>
      </c>
      <c r="G238" s="182"/>
      <c r="H238" s="182"/>
      <c r="I238" s="182">
        <f t="shared" si="15"/>
        <v>0</v>
      </c>
      <c r="J238" s="2">
        <f t="shared" si="16"/>
        <v>39.000000000006096</v>
      </c>
      <c r="K238" s="182">
        <v>39</v>
      </c>
      <c r="L238" s="182">
        <v>29.58</v>
      </c>
      <c r="M238" s="38">
        <f t="shared" si="12"/>
        <v>0.51713121230769232</v>
      </c>
      <c r="N238" s="3">
        <f t="shared" si="17"/>
        <v>483.52555816685907</v>
      </c>
      <c r="O238" s="3">
        <v>483.52555816685907</v>
      </c>
      <c r="P238" s="4">
        <f t="shared" si="13"/>
        <v>8.0587593027809845</v>
      </c>
      <c r="Q238" s="182">
        <f t="shared" si="14"/>
        <v>236.78999999999996</v>
      </c>
      <c r="R238" s="182">
        <v>236.78999999999996</v>
      </c>
      <c r="S238" s="182">
        <v>9</v>
      </c>
      <c r="X238" s="4">
        <v>8.0587593027809845</v>
      </c>
      <c r="Y238" s="182">
        <v>236.78999999999996</v>
      </c>
      <c r="Z238" s="38">
        <v>0.51713121230769232</v>
      </c>
    </row>
    <row r="239" spans="1:36" x14ac:dyDescent="0.25">
      <c r="B239" s="196">
        <v>302320</v>
      </c>
      <c r="C239" s="197">
        <v>20035</v>
      </c>
      <c r="D239" s="197" t="s">
        <v>8</v>
      </c>
      <c r="E239" s="198">
        <v>0.69388888888888889</v>
      </c>
      <c r="F239" s="199">
        <v>0.69388888888888889</v>
      </c>
      <c r="G239" s="182"/>
      <c r="H239" s="182"/>
      <c r="I239" s="182">
        <f t="shared" si="15"/>
        <v>0</v>
      </c>
      <c r="J239" s="2">
        <f t="shared" si="16"/>
        <v>60.000000000009379</v>
      </c>
      <c r="K239" s="182">
        <v>60</v>
      </c>
      <c r="L239" s="182">
        <v>40.5</v>
      </c>
      <c r="M239" s="38">
        <f t="shared" si="12"/>
        <v>0.46022580000000002</v>
      </c>
      <c r="N239" s="3">
        <f t="shared" si="17"/>
        <v>543.52555816685913</v>
      </c>
      <c r="O239" s="3">
        <v>543.52555816685913</v>
      </c>
      <c r="P239" s="4">
        <f t="shared" si="13"/>
        <v>9.0587593027809863</v>
      </c>
      <c r="Q239" s="182">
        <f t="shared" si="14"/>
        <v>277.28999999999996</v>
      </c>
      <c r="R239" s="182">
        <v>277.28999999999996</v>
      </c>
      <c r="S239" s="182">
        <v>10</v>
      </c>
      <c r="X239" s="4">
        <v>9.0587593027809863</v>
      </c>
      <c r="Y239" s="182">
        <v>277.28999999999996</v>
      </c>
      <c r="Z239" s="38">
        <v>0.46022580000000002</v>
      </c>
    </row>
    <row r="240" spans="1:36" x14ac:dyDescent="0.25">
      <c r="B240" s="196">
        <v>302320</v>
      </c>
      <c r="C240" s="197">
        <v>20030</v>
      </c>
      <c r="D240" s="197" t="s">
        <v>6</v>
      </c>
      <c r="E240" s="198">
        <v>0.69458333333333344</v>
      </c>
      <c r="F240" s="199">
        <v>0.69458333333333344</v>
      </c>
      <c r="G240" s="182"/>
      <c r="H240" s="182"/>
      <c r="I240" s="182">
        <f t="shared" si="15"/>
        <v>0</v>
      </c>
      <c r="J240" s="2">
        <f t="shared" si="16"/>
        <v>43.999999999990891</v>
      </c>
      <c r="K240" s="182">
        <v>44</v>
      </c>
      <c r="L240" s="182">
        <v>30.75</v>
      </c>
      <c r="M240" s="38">
        <f t="shared" si="12"/>
        <v>0.47649640909090907</v>
      </c>
      <c r="N240" s="3">
        <f t="shared" si="17"/>
        <v>587.52555816685913</v>
      </c>
      <c r="O240" s="3">
        <v>587.52555816685913</v>
      </c>
      <c r="P240" s="4">
        <f t="shared" si="13"/>
        <v>9.7920926361143188</v>
      </c>
      <c r="Q240" s="182">
        <f t="shared" si="14"/>
        <v>308.03999999999996</v>
      </c>
      <c r="R240" s="182">
        <v>308.03999999999996</v>
      </c>
      <c r="S240" s="182">
        <v>11</v>
      </c>
      <c r="X240" s="4">
        <v>9.7920926361143188</v>
      </c>
      <c r="Y240" s="182">
        <v>308.03999999999996</v>
      </c>
      <c r="Z240" s="38">
        <v>0.47649640909090907</v>
      </c>
    </row>
    <row r="241" spans="2:37" x14ac:dyDescent="0.25">
      <c r="B241" s="196">
        <v>302320</v>
      </c>
      <c r="C241" s="197">
        <v>20017</v>
      </c>
      <c r="D241" s="197" t="s">
        <v>5</v>
      </c>
      <c r="E241" s="198">
        <v>0.6950925925925926</v>
      </c>
      <c r="F241" s="199">
        <v>0.6950925925925926</v>
      </c>
      <c r="G241" s="182"/>
      <c r="H241" s="182"/>
      <c r="I241" s="182">
        <f t="shared" si="15"/>
        <v>0</v>
      </c>
      <c r="J241" s="2">
        <f t="shared" si="16"/>
        <v>47.999999999997911</v>
      </c>
      <c r="K241" s="182">
        <v>48</v>
      </c>
      <c r="L241" s="182">
        <v>26.33</v>
      </c>
      <c r="M241" s="38">
        <f t="shared" si="12"/>
        <v>0.37400448499999994</v>
      </c>
      <c r="N241" s="3">
        <f t="shared" si="17"/>
        <v>635.52555816685913</v>
      </c>
      <c r="O241" s="3">
        <v>635.52555816685913</v>
      </c>
      <c r="P241" s="4">
        <f t="shared" si="13"/>
        <v>10.59209263611432</v>
      </c>
      <c r="Q241" s="182">
        <f t="shared" si="14"/>
        <v>334.36999999999995</v>
      </c>
      <c r="R241" s="182">
        <v>334.36999999999995</v>
      </c>
      <c r="S241" s="182">
        <v>12</v>
      </c>
      <c r="X241" s="4">
        <v>10.59209263611432</v>
      </c>
      <c r="Y241" s="182">
        <v>334.36999999999995</v>
      </c>
      <c r="Z241" s="38">
        <v>0.37400448499999994</v>
      </c>
    </row>
    <row r="242" spans="2:37" x14ac:dyDescent="0.25">
      <c r="B242" s="196">
        <v>302320</v>
      </c>
      <c r="C242" s="197">
        <v>20021</v>
      </c>
      <c r="D242" s="197" t="s">
        <v>0</v>
      </c>
      <c r="E242" s="198">
        <v>0.69564814814814813</v>
      </c>
      <c r="F242" s="199">
        <v>0.69564814814814813</v>
      </c>
      <c r="G242" s="182"/>
      <c r="H242" s="182"/>
      <c r="I242" s="182">
        <f t="shared" si="15"/>
        <v>0</v>
      </c>
      <c r="J242" s="2">
        <f t="shared" si="16"/>
        <v>173.00000000000148</v>
      </c>
      <c r="K242" s="182">
        <v>173</v>
      </c>
      <c r="L242" s="182">
        <v>26.92</v>
      </c>
      <c r="M242" s="38">
        <f t="shared" si="12"/>
        <v>0.10609529895953758</v>
      </c>
      <c r="N242" s="3">
        <f t="shared" si="17"/>
        <v>808.52555816685913</v>
      </c>
      <c r="O242" s="3">
        <v>808.52555816685913</v>
      </c>
      <c r="P242" s="4">
        <f t="shared" si="13"/>
        <v>13.475425969447652</v>
      </c>
      <c r="Q242" s="182">
        <f t="shared" si="14"/>
        <v>361.28999999999996</v>
      </c>
      <c r="R242" s="182">
        <v>361.28999999999996</v>
      </c>
      <c r="S242" s="182">
        <v>13</v>
      </c>
      <c r="X242" s="4">
        <v>13.475425969447652</v>
      </c>
      <c r="Y242" s="182">
        <v>361.28999999999996</v>
      </c>
      <c r="Z242" s="38">
        <v>0.10609529895953758</v>
      </c>
    </row>
    <row r="243" spans="2:37" x14ac:dyDescent="0.25">
      <c r="B243" s="196">
        <v>302320</v>
      </c>
      <c r="C243" s="197">
        <v>20010</v>
      </c>
      <c r="D243" s="197" t="s">
        <v>1</v>
      </c>
      <c r="E243" s="198">
        <v>0.69765046296296296</v>
      </c>
      <c r="F243" s="199">
        <v>0.69805555555555554</v>
      </c>
      <c r="G243" s="182"/>
      <c r="H243" s="182"/>
      <c r="I243" s="182">
        <f t="shared" si="15"/>
        <v>34.999999999999076</v>
      </c>
      <c r="J243" s="2">
        <f t="shared" si="16"/>
        <v>34.999999999999076</v>
      </c>
      <c r="K243" s="182">
        <v>35</v>
      </c>
      <c r="L243" s="182">
        <v>31.17</v>
      </c>
      <c r="M243" s="38">
        <f t="shared" si="12"/>
        <v>0.60720584914285713</v>
      </c>
      <c r="N243" s="3">
        <f t="shared" si="17"/>
        <v>843.52555816685913</v>
      </c>
      <c r="O243" s="3">
        <v>843.52555816685913</v>
      </c>
      <c r="P243" s="4">
        <f t="shared" si="13"/>
        <v>14.058759302780986</v>
      </c>
      <c r="Q243" s="182">
        <f t="shared" si="14"/>
        <v>392.46</v>
      </c>
      <c r="R243" s="182">
        <v>392.46</v>
      </c>
      <c r="S243" s="182">
        <v>14</v>
      </c>
      <c r="X243" s="4">
        <v>14.058759302780986</v>
      </c>
      <c r="Y243" s="182">
        <v>392.46</v>
      </c>
      <c r="Z243" s="38">
        <v>0.60720584914285713</v>
      </c>
    </row>
    <row r="244" spans="2:37" x14ac:dyDescent="0.25">
      <c r="B244" s="196">
        <v>302320</v>
      </c>
      <c r="C244" s="197">
        <v>20004</v>
      </c>
      <c r="D244" s="197" t="s">
        <v>2</v>
      </c>
      <c r="E244" s="198">
        <v>0.69805555555555554</v>
      </c>
      <c r="F244" s="199">
        <v>0.69805555555555554</v>
      </c>
      <c r="G244" s="182"/>
      <c r="H244" s="182"/>
      <c r="I244" s="182">
        <f t="shared" si="15"/>
        <v>0</v>
      </c>
      <c r="J244" s="2">
        <f t="shared" si="16"/>
        <v>39.000000000006096</v>
      </c>
      <c r="K244" s="182">
        <v>39</v>
      </c>
      <c r="L244" s="182">
        <v>26.5</v>
      </c>
      <c r="M244" s="38">
        <f t="shared" si="12"/>
        <v>0.46328523076923078</v>
      </c>
      <c r="N244" s="3">
        <f t="shared" si="17"/>
        <v>882.52555816685913</v>
      </c>
      <c r="O244" s="3">
        <v>882.52555816685913</v>
      </c>
      <c r="P244" s="4">
        <f t="shared" si="13"/>
        <v>14.708759302780985</v>
      </c>
      <c r="Q244" s="182">
        <f t="shared" si="14"/>
        <v>418.96</v>
      </c>
      <c r="R244" s="182">
        <v>418.96</v>
      </c>
      <c r="S244" s="182">
        <v>15</v>
      </c>
      <c r="X244" s="4">
        <v>14.708759302780985</v>
      </c>
      <c r="Y244" s="182">
        <v>418.96</v>
      </c>
      <c r="Z244" s="38">
        <v>0.46328523076923078</v>
      </c>
    </row>
    <row r="245" spans="2:37" x14ac:dyDescent="0.25">
      <c r="B245" s="196">
        <v>302320</v>
      </c>
      <c r="C245" s="197">
        <v>20013</v>
      </c>
      <c r="D245" s="197" t="s">
        <v>36</v>
      </c>
      <c r="E245" s="198">
        <v>0.6985069444444445</v>
      </c>
      <c r="F245" s="199">
        <v>0.69899305555555558</v>
      </c>
      <c r="G245" s="182"/>
      <c r="H245" s="182"/>
      <c r="I245" s="182">
        <f t="shared" si="15"/>
        <v>41.999999999996973</v>
      </c>
      <c r="J245" s="2">
        <f t="shared" si="16"/>
        <v>41.999999999996973</v>
      </c>
      <c r="K245" s="182">
        <v>42</v>
      </c>
      <c r="L245" s="182">
        <v>28.58</v>
      </c>
      <c r="M245" s="38">
        <f t="shared" si="12"/>
        <v>0.46395955428571423</v>
      </c>
      <c r="N245" s="3">
        <f t="shared" si="17"/>
        <v>924.52555816685913</v>
      </c>
      <c r="O245" s="3">
        <v>924.52555816685913</v>
      </c>
      <c r="P245" s="4">
        <f t="shared" si="13"/>
        <v>15.408759302780986</v>
      </c>
      <c r="Q245" s="182">
        <f t="shared" si="14"/>
        <v>447.53999999999996</v>
      </c>
      <c r="R245" s="182">
        <v>447.53999999999996</v>
      </c>
      <c r="S245" s="182">
        <v>16</v>
      </c>
      <c r="X245" s="4">
        <v>15.408759302780986</v>
      </c>
      <c r="Y245" s="182">
        <v>447.53999999999996</v>
      </c>
      <c r="Z245" s="38">
        <v>0.46395955428571423</v>
      </c>
    </row>
    <row r="246" spans="2:37" x14ac:dyDescent="0.25">
      <c r="B246" s="200">
        <v>302320</v>
      </c>
      <c r="C246" s="201">
        <v>20015</v>
      </c>
      <c r="D246" s="201" t="s">
        <v>37</v>
      </c>
      <c r="E246" s="202">
        <v>0.69899305555555558</v>
      </c>
      <c r="F246" s="203">
        <v>0.69899305555555558</v>
      </c>
      <c r="G246" s="182"/>
      <c r="H246" s="182"/>
      <c r="I246" s="182">
        <f>(F246-E246)*86400</f>
        <v>0</v>
      </c>
      <c r="J246" s="53">
        <f>L246*J245/L245</f>
        <v>16.165150454862378</v>
      </c>
      <c r="K246" s="38">
        <v>16.165150454862378</v>
      </c>
      <c r="L246" s="182">
        <v>11</v>
      </c>
      <c r="M246" s="38">
        <f>L246/K246*0.0113636*60</f>
        <v>0.46395955428574764</v>
      </c>
      <c r="N246" s="3">
        <f t="shared" si="17"/>
        <v>940.69070862172146</v>
      </c>
      <c r="O246" s="3">
        <v>940.69070862172146</v>
      </c>
      <c r="P246" s="4">
        <f t="shared" si="13"/>
        <v>15.678178477028691</v>
      </c>
      <c r="Q246" s="182">
        <f t="shared" si="14"/>
        <v>458.53999999999996</v>
      </c>
      <c r="R246" s="182">
        <v>458.53999999999996</v>
      </c>
      <c r="X246" s="4">
        <v>15.678178477028691</v>
      </c>
      <c r="Y246" s="182">
        <v>458.53999999999996</v>
      </c>
      <c r="Z246" s="38">
        <v>0.46395955428574764</v>
      </c>
      <c r="AC246" s="483">
        <v>302320</v>
      </c>
      <c r="AD246" s="483">
        <v>20022</v>
      </c>
      <c r="AE246" s="485">
        <v>42634</v>
      </c>
      <c r="AF246" s="483">
        <v>2</v>
      </c>
      <c r="AG246" s="483">
        <v>458.54</v>
      </c>
      <c r="AH246" s="381">
        <v>0.68835648148148154</v>
      </c>
      <c r="AI246" s="489" t="s">
        <v>847</v>
      </c>
      <c r="AJ246" s="489">
        <v>0.49895499999999998</v>
      </c>
      <c r="AK246" s="381">
        <v>0.69899305555555558</v>
      </c>
    </row>
    <row r="247" spans="2:37" x14ac:dyDescent="0.25">
      <c r="B247" s="182">
        <v>302320</v>
      </c>
      <c r="C247" s="183">
        <v>20022</v>
      </c>
      <c r="D247" s="182" t="s">
        <v>177</v>
      </c>
      <c r="E247" s="1">
        <v>0.69959490740740737</v>
      </c>
      <c r="F247" s="1">
        <v>0.69959490740740737</v>
      </c>
      <c r="G247" s="182" t="s">
        <v>566</v>
      </c>
      <c r="H247" s="182" t="s">
        <v>566</v>
      </c>
      <c r="M247" s="38">
        <f>AVERAGE(M231:M245)</f>
        <v>0.42330656723418425</v>
      </c>
    </row>
    <row r="248" spans="2:37" x14ac:dyDescent="0.25">
      <c r="B248" s="182">
        <v>302320</v>
      </c>
      <c r="C248" s="183">
        <v>20022</v>
      </c>
      <c r="D248" s="182" t="s">
        <v>177</v>
      </c>
      <c r="E248" s="1">
        <v>0.98170138888888892</v>
      </c>
      <c r="F248" s="1">
        <v>0.98170138888888892</v>
      </c>
      <c r="G248" s="182" t="s">
        <v>566</v>
      </c>
      <c r="H248" s="182" t="s">
        <v>566</v>
      </c>
    </row>
  </sheetData>
  <mergeCells count="5">
    <mergeCell ref="A1:H1"/>
    <mergeCell ref="I1:K1"/>
    <mergeCell ref="N1:P1"/>
    <mergeCell ref="Q1:R1"/>
    <mergeCell ref="X1:Z1"/>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30"/>
  <sheetViews>
    <sheetView zoomScale="70" zoomScaleNormal="70" workbookViewId="0">
      <pane ySplit="3" topLeftCell="A4" activePane="bottomLeft" state="frozen"/>
      <selection pane="bottomLeft" activeCell="AR4" sqref="AR4:AR16"/>
    </sheetView>
  </sheetViews>
  <sheetFormatPr defaultColWidth="9" defaultRowHeight="15" x14ac:dyDescent="0.25"/>
  <cols>
    <col min="1" max="1" width="3" style="264" bestFit="1" customWidth="1"/>
    <col min="2" max="2" width="10.42578125" style="264" bestFit="1" customWidth="1"/>
    <col min="3" max="3" width="5.140625" style="40" bestFit="1" customWidth="1"/>
    <col min="4" max="4" width="13" style="264" bestFit="1" customWidth="1"/>
    <col min="5" max="5" width="14.140625" style="264" bestFit="1" customWidth="1"/>
    <col min="6" max="6" width="10.85546875" style="264" bestFit="1" customWidth="1"/>
    <col min="7" max="7" width="14.28515625" style="264" bestFit="1" customWidth="1"/>
    <col min="8" max="8" width="17.28515625" style="38" bestFit="1" customWidth="1"/>
    <col min="9" max="9" width="24.140625" style="38" bestFit="1" customWidth="1"/>
    <col min="10" max="10" width="4.85546875" style="264" bestFit="1" customWidth="1"/>
    <col min="11" max="11" width="14.5703125" style="264" bestFit="1" customWidth="1"/>
    <col min="12" max="12" width="16.42578125" style="264" bestFit="1" customWidth="1"/>
    <col min="13" max="13" width="14.28515625" style="264" bestFit="1" customWidth="1"/>
    <col min="14" max="15" width="4.85546875" style="264" customWidth="1"/>
    <col min="16" max="16" width="5.42578125" style="264" bestFit="1" customWidth="1"/>
    <col min="17" max="17" width="10.5703125" style="264" bestFit="1" customWidth="1"/>
    <col min="18" max="18" width="10.42578125" style="264" bestFit="1" customWidth="1"/>
    <col min="19" max="20" width="5.42578125" style="3" bestFit="1" customWidth="1"/>
    <col min="21" max="21" width="5.7109375" style="264" bestFit="1" customWidth="1"/>
    <col min="22" max="22" width="5" style="264" bestFit="1" customWidth="1"/>
    <col min="23" max="23" width="6.42578125" style="264" bestFit="1" customWidth="1"/>
    <col min="24" max="24" width="5.140625" style="3" bestFit="1" customWidth="1"/>
    <col min="25" max="25" width="5.140625" style="264" bestFit="1" customWidth="1"/>
    <col min="26" max="26" width="5.7109375" style="264" bestFit="1" customWidth="1"/>
    <col min="27" max="27" width="5" style="264" bestFit="1" customWidth="1"/>
    <col min="28" max="28" width="4.42578125" style="3" bestFit="1" customWidth="1"/>
    <col min="29" max="29" width="4.140625" style="264" bestFit="1" customWidth="1"/>
    <col min="30" max="30" width="5.7109375" style="264" bestFit="1" customWidth="1"/>
    <col min="31" max="31" width="5" style="264" bestFit="1" customWidth="1"/>
    <col min="32" max="32" width="4.42578125" style="3" bestFit="1" customWidth="1"/>
    <col min="33" max="33" width="4.140625" style="264" bestFit="1" customWidth="1"/>
    <col min="34" max="34" width="7.28515625" style="264" bestFit="1" customWidth="1"/>
    <col min="35" max="35" width="5" style="264" bestFit="1" customWidth="1"/>
    <col min="36" max="36" width="4.42578125" style="264" bestFit="1" customWidth="1"/>
    <col min="37" max="37" width="4.140625" style="264" bestFit="1" customWidth="1"/>
    <col min="38" max="38" width="6" style="264" bestFit="1" customWidth="1"/>
    <col min="39" max="39" width="5" style="264" bestFit="1" customWidth="1"/>
    <col min="40" max="40" width="2.42578125" style="264" bestFit="1" customWidth="1"/>
    <col min="41" max="41" width="4.140625" style="264" bestFit="1" customWidth="1"/>
    <col min="42" max="42" width="5.140625" style="264" bestFit="1" customWidth="1"/>
    <col min="43" max="43" width="5" style="264" bestFit="1" customWidth="1"/>
    <col min="44" max="16384" width="9" style="264"/>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264" t="s">
        <v>16</v>
      </c>
      <c r="B3" s="264" t="s">
        <v>140</v>
      </c>
      <c r="C3" s="40" t="s">
        <v>15</v>
      </c>
      <c r="D3" s="264" t="s">
        <v>145</v>
      </c>
      <c r="E3" s="264" t="s">
        <v>147</v>
      </c>
      <c r="F3" s="264" t="s">
        <v>141</v>
      </c>
      <c r="G3" s="264" t="s">
        <v>142</v>
      </c>
      <c r="H3" s="38" t="s">
        <v>143</v>
      </c>
      <c r="I3" s="38" t="s">
        <v>498</v>
      </c>
      <c r="J3" s="264" t="s">
        <v>43</v>
      </c>
      <c r="K3" s="264" t="s">
        <v>138</v>
      </c>
      <c r="L3" s="264" t="s">
        <v>139</v>
      </c>
      <c r="M3" s="264" t="s">
        <v>144</v>
      </c>
      <c r="O3" s="264" t="s">
        <v>16</v>
      </c>
      <c r="P3" s="9" t="s">
        <v>15</v>
      </c>
      <c r="Q3" s="264" t="s">
        <v>17</v>
      </c>
      <c r="R3" s="264" t="s">
        <v>18</v>
      </c>
      <c r="S3" s="3" t="s">
        <v>44</v>
      </c>
      <c r="T3" s="3" t="s">
        <v>45</v>
      </c>
      <c r="U3" s="38" t="s">
        <v>46</v>
      </c>
      <c r="V3" s="39" t="s">
        <v>43</v>
      </c>
      <c r="W3" s="39" t="s">
        <v>44</v>
      </c>
      <c r="X3" s="3" t="s">
        <v>44</v>
      </c>
      <c r="Y3" s="264" t="s">
        <v>45</v>
      </c>
      <c r="Z3" s="264" t="s">
        <v>46</v>
      </c>
      <c r="AA3" s="264" t="s">
        <v>43</v>
      </c>
      <c r="AB3" s="3" t="s">
        <v>44</v>
      </c>
      <c r="AC3" s="264" t="s">
        <v>45</v>
      </c>
      <c r="AD3" s="264" t="s">
        <v>46</v>
      </c>
      <c r="AE3" s="264" t="s">
        <v>43</v>
      </c>
      <c r="AF3" s="3" t="s">
        <v>44</v>
      </c>
      <c r="AG3" s="264" t="s">
        <v>45</v>
      </c>
      <c r="AH3" s="264" t="s">
        <v>46</v>
      </c>
      <c r="AI3" s="264" t="s">
        <v>43</v>
      </c>
      <c r="AJ3" s="39" t="s">
        <v>44</v>
      </c>
      <c r="AK3" s="264" t="s">
        <v>45</v>
      </c>
      <c r="AL3" s="264" t="s">
        <v>46</v>
      </c>
      <c r="AM3" s="264" t="s">
        <v>43</v>
      </c>
      <c r="AN3" s="39" t="s">
        <v>44</v>
      </c>
      <c r="AO3" s="264" t="s">
        <v>45</v>
      </c>
      <c r="AP3" s="264" t="s">
        <v>46</v>
      </c>
      <c r="AQ3" s="264" t="s">
        <v>43</v>
      </c>
    </row>
    <row r="4" spans="1:44" x14ac:dyDescent="0.25">
      <c r="A4" s="264">
        <v>1</v>
      </c>
      <c r="B4" s="264">
        <v>32</v>
      </c>
      <c r="C4" s="40">
        <v>42633</v>
      </c>
      <c r="D4" s="41">
        <v>42633.64739583333</v>
      </c>
      <c r="E4" s="41" t="s">
        <v>148</v>
      </c>
      <c r="F4" s="3">
        <v>445.6914130073352</v>
      </c>
      <c r="G4" s="264">
        <v>274.38</v>
      </c>
      <c r="H4" s="38">
        <f t="shared" ref="H4:H6" si="0">G4/F4*0.0113636*60</f>
        <v>0.4197448472648071</v>
      </c>
      <c r="I4" s="263">
        <v>0.46097872965888531</v>
      </c>
      <c r="J4" s="39">
        <f t="shared" ref="J4:J6" si="1">(H4-0.142)/0.1278*0.1+7</f>
        <v>7.2173277365139334</v>
      </c>
      <c r="K4" s="264">
        <v>10</v>
      </c>
      <c r="M4" s="264" t="s">
        <v>149</v>
      </c>
      <c r="O4" s="264">
        <v>1</v>
      </c>
      <c r="P4" s="40">
        <v>42633</v>
      </c>
      <c r="Q4" s="264">
        <v>1</v>
      </c>
      <c r="R4" s="264">
        <v>1</v>
      </c>
      <c r="S4" s="3">
        <f>SUM(W4,X4,AB4,AF4,AJ4,AN4)</f>
        <v>274.38</v>
      </c>
      <c r="T4" s="3">
        <f t="shared" ref="T4" si="2">SUM(Y4,AC4,AG4,AK4,AO4)</f>
        <v>445.6914130073352</v>
      </c>
      <c r="U4" s="38">
        <f t="shared" ref="U4" si="3">S4/T4*0.0113636*60</f>
        <v>0.4197448472648071</v>
      </c>
      <c r="V4" s="39">
        <f>(U4-0.142)/0.1278*0.1+7</f>
        <v>7.2173277365139334</v>
      </c>
      <c r="W4" s="39"/>
      <c r="X4" s="264">
        <v>274.38</v>
      </c>
      <c r="Y4" s="3">
        <v>445.6914130073352</v>
      </c>
      <c r="Z4" s="38">
        <f t="shared" ref="Z4" si="4">X4/Y4*0.0113636*60</f>
        <v>0.4197448472648071</v>
      </c>
      <c r="AA4" s="39">
        <f>(Z4-0.142)/0.1278*0.1+7</f>
        <v>7.2173277365139334</v>
      </c>
      <c r="AB4" s="4"/>
      <c r="AC4" s="3"/>
      <c r="AD4" s="38"/>
      <c r="AE4" s="39"/>
      <c r="AH4" s="38"/>
      <c r="AI4" s="39"/>
      <c r="AL4" s="38"/>
      <c r="AM4" s="39"/>
      <c r="AP4" s="38"/>
      <c r="AQ4" s="39"/>
      <c r="AR4" s="38">
        <f>MAX(Z4,AD4,AH4,AL4,AP4)</f>
        <v>0.4197448472648071</v>
      </c>
    </row>
    <row r="5" spans="1:44" x14ac:dyDescent="0.25">
      <c r="A5" s="264">
        <v>2</v>
      </c>
      <c r="B5" s="264">
        <v>32</v>
      </c>
      <c r="C5" s="40">
        <v>42634</v>
      </c>
      <c r="D5" s="41">
        <v>42634.487175925926</v>
      </c>
      <c r="E5" s="41" t="s">
        <v>148</v>
      </c>
      <c r="F5" s="3">
        <v>905.73047263579758</v>
      </c>
      <c r="G5" s="264">
        <v>466</v>
      </c>
      <c r="H5" s="38">
        <f t="shared" si="0"/>
        <v>0.35079559051974241</v>
      </c>
      <c r="I5" s="263">
        <v>0.4846687450623432</v>
      </c>
      <c r="J5" s="39">
        <f>(H5-0.142)/0.1278*0.1+7</f>
        <v>7.1633768313925996</v>
      </c>
      <c r="K5" s="264">
        <v>17</v>
      </c>
      <c r="L5" s="264">
        <v>1</v>
      </c>
      <c r="M5" s="264" t="s">
        <v>149</v>
      </c>
      <c r="O5" s="264">
        <v>2</v>
      </c>
      <c r="P5" s="40">
        <v>42634</v>
      </c>
      <c r="Q5" s="264">
        <v>2</v>
      </c>
      <c r="R5" s="264">
        <v>2</v>
      </c>
      <c r="S5" s="3">
        <f t="shared" ref="S5" si="5">SUM(W5,X5,AB5,AF5,AJ5,AN5)</f>
        <v>924.54</v>
      </c>
      <c r="T5" s="3">
        <f t="shared" ref="T5" si="6">SUM(Y5,AC5,AG5,AK5,AO5)</f>
        <v>1846.421181257519</v>
      </c>
      <c r="U5" s="38">
        <f t="shared" ref="U5" si="7">S5/T5*0.0113636*60</f>
        <v>0.34139890239489362</v>
      </c>
      <c r="V5" s="39">
        <f>(U5-0.142)/0.1278*0.1+7</f>
        <v>7.1560241802776945</v>
      </c>
      <c r="W5" s="39"/>
      <c r="X5" s="264">
        <v>466</v>
      </c>
      <c r="Y5" s="3">
        <v>905.73047263579758</v>
      </c>
      <c r="Z5" s="38">
        <f t="shared" ref="Z5" si="8">X5/Y5*0.0113636*60</f>
        <v>0.35079559051974241</v>
      </c>
      <c r="AA5" s="39">
        <f>(Z5-0.142)/0.1278*0.1+7</f>
        <v>7.1633768313925996</v>
      </c>
      <c r="AB5" s="264">
        <v>458.53999999999996</v>
      </c>
      <c r="AC5" s="3">
        <v>940.69070862172146</v>
      </c>
      <c r="AD5" s="38">
        <f t="shared" ref="AD5" si="9">AB5/AC5*0.0113636*60</f>
        <v>0.332351436848008</v>
      </c>
      <c r="AE5" s="39">
        <f>(AD5-0.142)/0.1278*0.1+7</f>
        <v>7.1489447862660471</v>
      </c>
      <c r="AG5" s="3"/>
      <c r="AH5" s="38"/>
      <c r="AI5" s="39"/>
      <c r="AL5" s="38"/>
      <c r="AM5" s="39"/>
      <c r="AP5" s="38"/>
      <c r="AQ5" s="39"/>
      <c r="AR5" s="38">
        <f t="shared" ref="AR5:AR16" si="10">MAX(Z5,AD5,AH5,AL5,AP5)</f>
        <v>0.35079559051974241</v>
      </c>
    </row>
    <row r="6" spans="1:44" x14ac:dyDescent="0.25">
      <c r="A6" s="264">
        <v>3</v>
      </c>
      <c r="B6" s="264">
        <v>32</v>
      </c>
      <c r="C6" s="40">
        <v>42634</v>
      </c>
      <c r="D6" s="41">
        <v>42634.688356481478</v>
      </c>
      <c r="E6" s="41" t="s">
        <v>148</v>
      </c>
      <c r="F6" s="3">
        <v>940.69070862172146</v>
      </c>
      <c r="G6" s="264">
        <v>458.53999999999996</v>
      </c>
      <c r="H6" s="38">
        <f t="shared" si="0"/>
        <v>0.332351436848008</v>
      </c>
      <c r="I6" s="263">
        <v>0.42330656723418425</v>
      </c>
      <c r="J6" s="39">
        <f t="shared" si="1"/>
        <v>7.1489447862660471</v>
      </c>
      <c r="M6" s="264" t="s">
        <v>149</v>
      </c>
      <c r="P6" s="40"/>
      <c r="U6" s="38"/>
      <c r="V6" s="39"/>
      <c r="W6" s="39"/>
      <c r="X6" s="264"/>
      <c r="Y6" s="3"/>
      <c r="Z6" s="38"/>
      <c r="AA6" s="39"/>
      <c r="AB6" s="264"/>
      <c r="AC6" s="3"/>
      <c r="AD6" s="38"/>
      <c r="AE6" s="39"/>
      <c r="AG6" s="3"/>
      <c r="AH6" s="38"/>
      <c r="AI6" s="39"/>
      <c r="AJ6" s="3"/>
      <c r="AK6" s="3"/>
      <c r="AL6" s="38"/>
      <c r="AM6" s="39"/>
      <c r="AP6" s="38"/>
      <c r="AQ6" s="39"/>
      <c r="AR6" s="38">
        <f t="shared" si="10"/>
        <v>0</v>
      </c>
    </row>
    <row r="7" spans="1:44" x14ac:dyDescent="0.25">
      <c r="D7" s="41"/>
      <c r="E7" s="41"/>
      <c r="F7" s="3"/>
      <c r="I7" s="263"/>
      <c r="J7" s="39"/>
      <c r="P7" s="40"/>
      <c r="U7" s="38"/>
      <c r="V7" s="39"/>
      <c r="W7" s="39"/>
      <c r="X7" s="264"/>
      <c r="Y7" s="3"/>
      <c r="Z7" s="38"/>
      <c r="AA7" s="39"/>
      <c r="AB7" s="39"/>
      <c r="AC7" s="3"/>
      <c r="AD7" s="38"/>
      <c r="AE7" s="39"/>
      <c r="AG7" s="3"/>
      <c r="AH7" s="38"/>
      <c r="AI7" s="39"/>
      <c r="AJ7" s="3"/>
      <c r="AK7" s="3"/>
      <c r="AL7" s="38"/>
      <c r="AM7" s="39"/>
      <c r="AP7" s="38"/>
      <c r="AQ7" s="39"/>
      <c r="AR7" s="38">
        <f t="shared" si="10"/>
        <v>0</v>
      </c>
    </row>
    <row r="8" spans="1:44" x14ac:dyDescent="0.25">
      <c r="D8" s="41"/>
      <c r="E8" s="41"/>
      <c r="F8" s="3"/>
      <c r="I8" s="263"/>
      <c r="J8" s="39"/>
      <c r="P8" s="40"/>
      <c r="U8" s="38"/>
      <c r="V8" s="39"/>
      <c r="W8" s="39"/>
      <c r="X8" s="264"/>
      <c r="Y8" s="3"/>
      <c r="Z8" s="38"/>
      <c r="AA8" s="39"/>
      <c r="AB8" s="264"/>
      <c r="AC8" s="3"/>
      <c r="AD8" s="38"/>
      <c r="AE8" s="39"/>
      <c r="AF8" s="264"/>
      <c r="AG8" s="3"/>
      <c r="AH8" s="39"/>
      <c r="AI8" s="39"/>
      <c r="AL8" s="38"/>
      <c r="AM8" s="39"/>
      <c r="AP8" s="38"/>
      <c r="AQ8" s="39"/>
      <c r="AR8" s="38">
        <f t="shared" si="10"/>
        <v>0</v>
      </c>
    </row>
    <row r="9" spans="1:44" x14ac:dyDescent="0.25">
      <c r="D9" s="41"/>
      <c r="E9" s="41"/>
      <c r="F9" s="3"/>
      <c r="I9" s="263"/>
      <c r="J9" s="39"/>
      <c r="P9" s="40"/>
      <c r="U9" s="38"/>
      <c r="V9" s="39"/>
      <c r="W9" s="39"/>
      <c r="X9" s="264"/>
      <c r="Y9" s="3"/>
      <c r="Z9" s="38"/>
      <c r="AA9" s="39"/>
      <c r="AD9" s="38"/>
      <c r="AE9" s="39"/>
      <c r="AH9" s="38"/>
      <c r="AI9" s="39"/>
      <c r="AL9" s="38"/>
      <c r="AM9" s="39"/>
      <c r="AP9" s="38"/>
      <c r="AQ9" s="39"/>
      <c r="AR9" s="38">
        <f>MAX(Z9,AD9,AH9,AL9,AP9)</f>
        <v>0</v>
      </c>
    </row>
    <row r="10" spans="1:44" x14ac:dyDescent="0.25">
      <c r="D10" s="41"/>
      <c r="E10" s="41"/>
      <c r="F10" s="3"/>
      <c r="I10" s="263"/>
      <c r="U10" s="38"/>
      <c r="V10" s="39"/>
      <c r="W10" s="39"/>
      <c r="Z10" s="38"/>
      <c r="AR10" s="38">
        <f t="shared" si="10"/>
        <v>0</v>
      </c>
    </row>
    <row r="11" spans="1:44" x14ac:dyDescent="0.25">
      <c r="D11" s="41"/>
      <c r="E11" s="41"/>
      <c r="F11" s="3"/>
      <c r="I11" s="263"/>
      <c r="U11" s="38"/>
      <c r="V11" s="39"/>
      <c r="W11" s="39"/>
      <c r="Z11" s="38"/>
      <c r="AA11" s="39"/>
      <c r="AD11" s="38"/>
      <c r="AE11" s="39"/>
      <c r="AR11" s="38">
        <f t="shared" si="10"/>
        <v>0</v>
      </c>
    </row>
    <row r="12" spans="1:44" x14ac:dyDescent="0.25">
      <c r="D12" s="41"/>
      <c r="E12" s="41"/>
      <c r="F12" s="3"/>
      <c r="I12" s="263"/>
      <c r="P12" s="40"/>
      <c r="U12" s="38"/>
      <c r="V12" s="39"/>
      <c r="W12" s="39"/>
      <c r="Z12" s="38"/>
      <c r="AA12" s="39"/>
      <c r="AD12" s="38"/>
      <c r="AE12" s="39"/>
      <c r="AR12" s="38">
        <f>MAX(Z12,AD12,AH12,AL12,AP12)</f>
        <v>0</v>
      </c>
    </row>
    <row r="13" spans="1:44" x14ac:dyDescent="0.25">
      <c r="D13" s="261"/>
      <c r="E13" s="261"/>
      <c r="F13" s="3"/>
      <c r="I13" s="263"/>
      <c r="J13" s="52"/>
      <c r="K13" s="52"/>
      <c r="L13" s="52"/>
      <c r="P13" s="40"/>
      <c r="U13" s="38"/>
      <c r="V13" s="39"/>
      <c r="W13" s="39"/>
      <c r="Z13" s="38"/>
      <c r="AA13" s="39"/>
      <c r="AD13" s="38"/>
      <c r="AE13" s="39"/>
      <c r="AR13" s="38">
        <f t="shared" si="10"/>
        <v>0</v>
      </c>
    </row>
    <row r="14" spans="1:44" x14ac:dyDescent="0.25">
      <c r="D14" s="261"/>
      <c r="E14" s="261"/>
      <c r="F14" s="3"/>
      <c r="I14" s="263"/>
      <c r="J14" s="52"/>
      <c r="K14" s="52"/>
      <c r="P14" s="9"/>
      <c r="U14" s="38"/>
      <c r="V14" s="39"/>
      <c r="W14" s="39"/>
      <c r="AR14" s="38">
        <f t="shared" si="10"/>
        <v>0</v>
      </c>
    </row>
    <row r="15" spans="1:44" x14ac:dyDescent="0.25">
      <c r="D15" s="261"/>
      <c r="E15" s="261"/>
      <c r="F15" s="52"/>
      <c r="G15" s="52"/>
      <c r="I15" s="263"/>
      <c r="J15" s="52"/>
      <c r="K15" s="52"/>
      <c r="P15" s="9"/>
      <c r="U15" s="38"/>
      <c r="V15" s="39"/>
      <c r="W15" s="39"/>
      <c r="AR15" s="38">
        <f t="shared" si="10"/>
        <v>0</v>
      </c>
    </row>
    <row r="16" spans="1:44" x14ac:dyDescent="0.25">
      <c r="D16" s="261"/>
      <c r="E16" s="261"/>
      <c r="F16" s="3"/>
      <c r="I16" s="263"/>
      <c r="J16" s="52"/>
      <c r="K16" s="52"/>
      <c r="L16" s="52"/>
      <c r="P16" s="9"/>
      <c r="U16" s="38"/>
      <c r="V16" s="39"/>
      <c r="W16" s="39"/>
      <c r="AR16" s="38">
        <f t="shared" si="10"/>
        <v>0</v>
      </c>
    </row>
    <row r="17" spans="1:43" x14ac:dyDescent="0.25">
      <c r="D17" s="261"/>
      <c r="E17" s="261"/>
      <c r="F17" s="3"/>
      <c r="I17" s="263"/>
      <c r="J17" s="52"/>
      <c r="K17" s="52"/>
      <c r="L17" s="52"/>
      <c r="P17" s="9"/>
      <c r="U17" s="38"/>
      <c r="V17" s="39"/>
      <c r="W17" s="39"/>
    </row>
    <row r="18" spans="1:43" s="3" customFormat="1" x14ac:dyDescent="0.25">
      <c r="A18" s="264"/>
      <c r="B18" s="264"/>
      <c r="C18" s="40"/>
      <c r="D18" s="264"/>
      <c r="E18" s="264"/>
      <c r="F18" s="264"/>
      <c r="G18" s="264"/>
      <c r="H18" s="38"/>
      <c r="I18" s="38"/>
      <c r="J18" s="264"/>
      <c r="K18" s="264"/>
      <c r="L18" s="264"/>
      <c r="M18" s="264"/>
      <c r="N18" s="264"/>
      <c r="O18" s="264"/>
      <c r="P18" s="9"/>
      <c r="Q18" s="264"/>
      <c r="R18" s="264"/>
      <c r="U18" s="38"/>
      <c r="V18" s="39"/>
      <c r="W18" s="39"/>
      <c r="Y18" s="264"/>
      <c r="Z18" s="264"/>
      <c r="AA18" s="264"/>
      <c r="AC18" s="264"/>
      <c r="AD18" s="264"/>
      <c r="AE18" s="264"/>
      <c r="AG18" s="264"/>
      <c r="AH18" s="264"/>
      <c r="AI18" s="264"/>
      <c r="AJ18" s="264"/>
      <c r="AK18" s="264"/>
      <c r="AL18" s="264"/>
      <c r="AM18" s="264"/>
      <c r="AN18" s="264"/>
      <c r="AO18" s="264"/>
      <c r="AP18" s="264"/>
      <c r="AQ18" s="264"/>
    </row>
    <row r="19" spans="1:43" s="3" customFormat="1" x14ac:dyDescent="0.25">
      <c r="A19" s="264"/>
      <c r="B19" s="264"/>
      <c r="C19" s="40"/>
      <c r="D19" s="264"/>
      <c r="E19" s="264"/>
      <c r="F19" s="264"/>
      <c r="G19" s="264"/>
      <c r="H19" s="38"/>
      <c r="I19" s="38"/>
      <c r="J19" s="264"/>
      <c r="K19" s="264"/>
      <c r="L19" s="264"/>
      <c r="M19" s="264"/>
      <c r="N19" s="264"/>
      <c r="O19" s="264"/>
      <c r="P19" s="9"/>
      <c r="Q19" s="264"/>
      <c r="R19" s="264"/>
      <c r="U19" s="38"/>
      <c r="V19" s="39"/>
      <c r="W19" s="39"/>
      <c r="Y19" s="264"/>
      <c r="Z19" s="264"/>
      <c r="AA19" s="264"/>
      <c r="AC19" s="264"/>
      <c r="AD19" s="264"/>
      <c r="AE19" s="264"/>
      <c r="AG19" s="264"/>
      <c r="AH19" s="264"/>
      <c r="AI19" s="264"/>
      <c r="AJ19" s="264"/>
      <c r="AK19" s="264"/>
      <c r="AL19" s="264"/>
      <c r="AM19" s="264"/>
      <c r="AN19" s="264"/>
      <c r="AO19" s="264"/>
      <c r="AP19" s="264"/>
      <c r="AQ19" s="264"/>
    </row>
    <row r="20" spans="1:43" s="3" customFormat="1" x14ac:dyDescent="0.25">
      <c r="A20" s="264"/>
      <c r="B20" s="264"/>
      <c r="C20" s="40"/>
      <c r="D20" s="264"/>
      <c r="E20" s="264"/>
      <c r="F20" s="264"/>
      <c r="G20" s="264"/>
      <c r="H20" s="38"/>
      <c r="I20" s="38"/>
      <c r="J20" s="264"/>
      <c r="K20" s="264"/>
      <c r="L20" s="264"/>
      <c r="M20" s="264"/>
      <c r="N20" s="264"/>
      <c r="O20" s="264"/>
      <c r="P20" s="9"/>
      <c r="Q20" s="264"/>
      <c r="R20" s="264"/>
      <c r="U20" s="38"/>
      <c r="V20" s="39"/>
      <c r="W20" s="39"/>
      <c r="Y20" s="264"/>
      <c r="Z20" s="264"/>
      <c r="AA20" s="264"/>
      <c r="AC20" s="264"/>
      <c r="AD20" s="264"/>
      <c r="AE20" s="264"/>
      <c r="AG20" s="264"/>
      <c r="AH20" s="264"/>
      <c r="AI20" s="264"/>
      <c r="AJ20" s="264"/>
      <c r="AK20" s="264"/>
      <c r="AL20" s="264"/>
      <c r="AM20" s="264"/>
      <c r="AN20" s="264"/>
      <c r="AO20" s="264"/>
      <c r="AP20" s="264"/>
      <c r="AQ20" s="264"/>
    </row>
    <row r="21" spans="1:43" s="3" customFormat="1" x14ac:dyDescent="0.25">
      <c r="A21" s="264"/>
      <c r="B21" s="264"/>
      <c r="C21" s="40"/>
      <c r="D21" s="264"/>
      <c r="E21" s="264"/>
      <c r="F21" s="264"/>
      <c r="G21" s="264"/>
      <c r="H21" s="38"/>
      <c r="I21" s="38"/>
      <c r="J21" s="264"/>
      <c r="K21" s="264"/>
      <c r="L21" s="264"/>
      <c r="M21" s="264"/>
      <c r="N21" s="264"/>
      <c r="O21" s="264"/>
      <c r="P21" s="9"/>
      <c r="Q21" s="264"/>
      <c r="R21" s="264"/>
      <c r="U21" s="38"/>
      <c r="V21" s="39"/>
      <c r="W21" s="39"/>
      <c r="Y21" s="264"/>
      <c r="Z21" s="264"/>
      <c r="AA21" s="264"/>
      <c r="AC21" s="264"/>
      <c r="AD21" s="264"/>
      <c r="AE21" s="264"/>
      <c r="AG21" s="264"/>
      <c r="AH21" s="264"/>
      <c r="AI21" s="264"/>
      <c r="AJ21" s="264"/>
      <c r="AK21" s="264"/>
      <c r="AL21" s="264"/>
      <c r="AM21" s="264"/>
      <c r="AN21" s="264"/>
      <c r="AO21" s="264"/>
      <c r="AP21" s="264"/>
      <c r="AQ21" s="264"/>
    </row>
    <row r="22" spans="1:43" s="3" customFormat="1" x14ac:dyDescent="0.25">
      <c r="A22" s="264"/>
      <c r="B22" s="264"/>
      <c r="C22" s="40"/>
      <c r="D22" s="264"/>
      <c r="E22" s="264"/>
      <c r="F22" s="264"/>
      <c r="G22" s="264"/>
      <c r="H22" s="38"/>
      <c r="I22" s="38"/>
      <c r="J22" s="264"/>
      <c r="K22" s="264"/>
      <c r="L22" s="264"/>
      <c r="M22" s="264"/>
      <c r="N22" s="264"/>
      <c r="O22" s="264"/>
      <c r="P22" s="9"/>
      <c r="Q22" s="264"/>
      <c r="R22" s="264"/>
      <c r="U22" s="38"/>
      <c r="V22" s="39"/>
      <c r="W22" s="39"/>
      <c r="Y22" s="264"/>
      <c r="Z22" s="264"/>
      <c r="AA22" s="264"/>
      <c r="AC22" s="264"/>
      <c r="AD22" s="264"/>
      <c r="AE22" s="264"/>
      <c r="AG22" s="264"/>
      <c r="AH22" s="264"/>
      <c r="AI22" s="264"/>
      <c r="AJ22" s="264"/>
      <c r="AK22" s="264"/>
      <c r="AL22" s="264"/>
      <c r="AM22" s="264"/>
      <c r="AN22" s="264"/>
      <c r="AO22" s="264"/>
      <c r="AP22" s="264"/>
      <c r="AQ22" s="264"/>
    </row>
    <row r="23" spans="1:43" s="3" customFormat="1" x14ac:dyDescent="0.25">
      <c r="A23" s="264"/>
      <c r="B23" s="264"/>
      <c r="C23" s="40"/>
      <c r="D23" s="264"/>
      <c r="E23" s="264"/>
      <c r="F23" s="264"/>
      <c r="G23" s="264"/>
      <c r="H23" s="38"/>
      <c r="I23" s="38"/>
      <c r="J23" s="264"/>
      <c r="K23" s="264"/>
      <c r="L23" s="264"/>
      <c r="M23" s="264"/>
      <c r="N23" s="264"/>
      <c r="O23" s="264"/>
      <c r="P23" s="9"/>
      <c r="Q23" s="264"/>
      <c r="R23" s="264"/>
      <c r="U23" s="38"/>
      <c r="V23" s="39"/>
      <c r="W23" s="39"/>
      <c r="Y23" s="264"/>
      <c r="Z23" s="264"/>
      <c r="AA23" s="264"/>
      <c r="AC23" s="264"/>
      <c r="AD23" s="264"/>
      <c r="AE23" s="264"/>
      <c r="AG23" s="264"/>
      <c r="AH23" s="264"/>
      <c r="AI23" s="264"/>
      <c r="AJ23" s="264"/>
      <c r="AK23" s="264"/>
      <c r="AL23" s="264"/>
      <c r="AM23" s="264"/>
      <c r="AN23" s="264"/>
      <c r="AO23" s="264"/>
      <c r="AP23" s="264"/>
      <c r="AQ23" s="264"/>
    </row>
    <row r="24" spans="1:43" s="3" customFormat="1" x14ac:dyDescent="0.25">
      <c r="A24" s="264"/>
      <c r="B24" s="264"/>
      <c r="C24" s="40"/>
      <c r="D24" s="264"/>
      <c r="E24" s="264"/>
      <c r="F24" s="264"/>
      <c r="G24" s="264"/>
      <c r="H24" s="38"/>
      <c r="I24" s="38"/>
      <c r="J24" s="264"/>
      <c r="K24" s="264"/>
      <c r="L24" s="264"/>
      <c r="M24" s="264"/>
      <c r="N24" s="264"/>
      <c r="O24" s="264"/>
      <c r="P24" s="9"/>
      <c r="Q24" s="264"/>
      <c r="R24" s="264"/>
      <c r="U24" s="38"/>
      <c r="V24" s="39"/>
      <c r="W24" s="39"/>
      <c r="Y24" s="264"/>
      <c r="Z24" s="264"/>
      <c r="AA24" s="264"/>
      <c r="AC24" s="264"/>
      <c r="AD24" s="264"/>
      <c r="AE24" s="264"/>
      <c r="AG24" s="264"/>
      <c r="AH24" s="264"/>
      <c r="AI24" s="264"/>
      <c r="AJ24" s="264"/>
      <c r="AK24" s="264"/>
      <c r="AL24" s="264"/>
      <c r="AM24" s="264"/>
      <c r="AN24" s="264"/>
      <c r="AO24" s="264"/>
      <c r="AP24" s="264"/>
      <c r="AQ24" s="264"/>
    </row>
    <row r="25" spans="1:43" s="3" customFormat="1" x14ac:dyDescent="0.25">
      <c r="A25" s="264"/>
      <c r="B25" s="264"/>
      <c r="C25" s="40"/>
      <c r="D25" s="264"/>
      <c r="E25" s="264"/>
      <c r="F25" s="264"/>
      <c r="G25" s="264"/>
      <c r="H25" s="38"/>
      <c r="I25" s="38"/>
      <c r="J25" s="264"/>
      <c r="K25" s="264"/>
      <c r="L25" s="264"/>
      <c r="M25" s="264"/>
      <c r="N25" s="264"/>
      <c r="O25" s="264"/>
      <c r="P25" s="9"/>
      <c r="Q25" s="264"/>
      <c r="R25" s="264"/>
      <c r="U25" s="38"/>
      <c r="V25" s="39"/>
      <c r="W25" s="39"/>
      <c r="Y25" s="264"/>
      <c r="Z25" s="264"/>
      <c r="AA25" s="264"/>
      <c r="AC25" s="264"/>
      <c r="AD25" s="264"/>
      <c r="AE25" s="264"/>
      <c r="AG25" s="264"/>
      <c r="AH25" s="264"/>
      <c r="AI25" s="264"/>
      <c r="AJ25" s="264"/>
      <c r="AK25" s="264"/>
      <c r="AL25" s="264"/>
      <c r="AM25" s="264"/>
      <c r="AN25" s="264"/>
      <c r="AO25" s="264"/>
      <c r="AP25" s="264"/>
      <c r="AQ25" s="264"/>
    </row>
    <row r="26" spans="1:43" s="3" customFormat="1" x14ac:dyDescent="0.25">
      <c r="A26" s="264"/>
      <c r="B26" s="264"/>
      <c r="C26" s="40"/>
      <c r="D26" s="264"/>
      <c r="E26" s="264"/>
      <c r="F26" s="264"/>
      <c r="G26" s="264"/>
      <c r="H26" s="38"/>
      <c r="I26" s="38"/>
      <c r="J26" s="264"/>
      <c r="K26" s="264"/>
      <c r="L26" s="264"/>
      <c r="M26" s="264"/>
      <c r="N26" s="264"/>
      <c r="O26" s="264"/>
      <c r="P26" s="9"/>
      <c r="Q26" s="264"/>
      <c r="R26" s="264"/>
      <c r="U26" s="38"/>
      <c r="V26" s="39"/>
      <c r="W26" s="39"/>
      <c r="Y26" s="264"/>
      <c r="Z26" s="264"/>
      <c r="AA26" s="264"/>
      <c r="AC26" s="264"/>
      <c r="AD26" s="264"/>
      <c r="AE26" s="264"/>
      <c r="AG26" s="264"/>
      <c r="AH26" s="264"/>
      <c r="AI26" s="264"/>
      <c r="AJ26" s="264"/>
      <c r="AK26" s="264"/>
      <c r="AL26" s="264"/>
      <c r="AM26" s="264"/>
      <c r="AN26" s="264"/>
      <c r="AO26" s="264"/>
      <c r="AP26" s="264"/>
      <c r="AQ26" s="264"/>
    </row>
    <row r="27" spans="1:43" s="3" customFormat="1" x14ac:dyDescent="0.25">
      <c r="A27" s="264"/>
      <c r="B27" s="264"/>
      <c r="C27" s="40"/>
      <c r="D27" s="264"/>
      <c r="E27" s="264"/>
      <c r="F27" s="264"/>
      <c r="G27" s="264"/>
      <c r="H27" s="38"/>
      <c r="I27" s="38"/>
      <c r="J27" s="264"/>
      <c r="K27" s="264"/>
      <c r="L27" s="264"/>
      <c r="M27" s="264"/>
      <c r="N27" s="264"/>
      <c r="O27" s="264"/>
      <c r="P27" s="9"/>
      <c r="Q27" s="264"/>
      <c r="R27" s="264"/>
      <c r="U27" s="38"/>
      <c r="V27" s="39"/>
      <c r="W27" s="39"/>
      <c r="Y27" s="264"/>
      <c r="Z27" s="264"/>
      <c r="AA27" s="264"/>
      <c r="AC27" s="264"/>
      <c r="AD27" s="264"/>
      <c r="AE27" s="264"/>
      <c r="AG27" s="264"/>
      <c r="AH27" s="264"/>
      <c r="AI27" s="264"/>
      <c r="AJ27" s="264"/>
      <c r="AK27" s="264"/>
      <c r="AL27" s="264"/>
      <c r="AM27" s="264"/>
      <c r="AN27" s="264"/>
      <c r="AO27" s="264"/>
      <c r="AP27" s="264"/>
      <c r="AQ27" s="264"/>
    </row>
    <row r="28" spans="1:43" s="3" customFormat="1" x14ac:dyDescent="0.25">
      <c r="A28" s="264"/>
      <c r="B28" s="264"/>
      <c r="C28" s="40"/>
      <c r="D28" s="264"/>
      <c r="E28" s="264"/>
      <c r="F28" s="264"/>
      <c r="G28" s="264"/>
      <c r="H28" s="38"/>
      <c r="I28" s="38"/>
      <c r="J28" s="264"/>
      <c r="K28" s="264"/>
      <c r="L28" s="264"/>
      <c r="M28" s="264"/>
      <c r="N28" s="264"/>
      <c r="O28" s="264"/>
      <c r="P28" s="9"/>
      <c r="Q28" s="264"/>
      <c r="R28" s="264"/>
      <c r="U28" s="38"/>
      <c r="V28" s="39"/>
      <c r="W28" s="39"/>
      <c r="Y28" s="264"/>
      <c r="Z28" s="264"/>
      <c r="AA28" s="264"/>
      <c r="AC28" s="264"/>
      <c r="AD28" s="264"/>
      <c r="AE28" s="264"/>
      <c r="AG28" s="264"/>
      <c r="AH28" s="264"/>
      <c r="AI28" s="264"/>
      <c r="AJ28" s="264"/>
      <c r="AK28" s="264"/>
      <c r="AL28" s="264"/>
      <c r="AM28" s="264"/>
      <c r="AN28" s="264"/>
      <c r="AO28" s="264"/>
      <c r="AP28" s="264"/>
      <c r="AQ28" s="264"/>
    </row>
    <row r="29" spans="1:43" s="3" customFormat="1" x14ac:dyDescent="0.25">
      <c r="A29" s="264"/>
      <c r="B29" s="264"/>
      <c r="C29" s="40"/>
      <c r="D29" s="264"/>
      <c r="E29" s="264"/>
      <c r="F29" s="264"/>
      <c r="G29" s="264"/>
      <c r="H29" s="38"/>
      <c r="I29" s="38"/>
      <c r="J29" s="264"/>
      <c r="K29" s="264"/>
      <c r="L29" s="264"/>
      <c r="M29" s="264"/>
      <c r="N29" s="264"/>
      <c r="O29" s="264"/>
      <c r="P29" s="9"/>
      <c r="Q29" s="264"/>
      <c r="R29" s="264"/>
      <c r="U29" s="38"/>
      <c r="V29" s="39"/>
      <c r="W29" s="39"/>
      <c r="Y29" s="264"/>
      <c r="Z29" s="264"/>
      <c r="AA29" s="264"/>
      <c r="AC29" s="264"/>
      <c r="AD29" s="264"/>
      <c r="AE29" s="264"/>
      <c r="AG29" s="264"/>
      <c r="AH29" s="264"/>
      <c r="AI29" s="264"/>
      <c r="AJ29" s="264"/>
      <c r="AK29" s="264"/>
      <c r="AL29" s="264"/>
      <c r="AM29" s="264"/>
      <c r="AN29" s="264"/>
      <c r="AO29" s="264"/>
      <c r="AP29" s="264"/>
      <c r="AQ29" s="264"/>
    </row>
    <row r="30" spans="1:43" s="3" customFormat="1" x14ac:dyDescent="0.25">
      <c r="A30" s="264"/>
      <c r="B30" s="264"/>
      <c r="C30" s="40"/>
      <c r="D30" s="264"/>
      <c r="E30" s="264"/>
      <c r="F30" s="264"/>
      <c r="G30" s="264"/>
      <c r="H30" s="38"/>
      <c r="I30" s="38"/>
      <c r="J30" s="264"/>
      <c r="K30" s="264"/>
      <c r="L30" s="264"/>
      <c r="M30" s="264"/>
      <c r="N30" s="264"/>
      <c r="O30" s="264"/>
      <c r="P30" s="9"/>
      <c r="Q30" s="264"/>
      <c r="R30" s="264"/>
      <c r="U30" s="38"/>
      <c r="V30" s="39"/>
      <c r="W30" s="39"/>
      <c r="Y30" s="264"/>
      <c r="Z30" s="264"/>
      <c r="AA30" s="264"/>
      <c r="AC30" s="264"/>
      <c r="AD30" s="264"/>
      <c r="AE30" s="264"/>
      <c r="AG30" s="264"/>
      <c r="AH30" s="264"/>
      <c r="AI30" s="264"/>
      <c r="AJ30" s="264"/>
      <c r="AK30" s="264"/>
      <c r="AL30" s="264"/>
      <c r="AM30" s="264"/>
      <c r="AN30" s="264"/>
      <c r="AO30" s="264"/>
      <c r="AP30" s="264"/>
      <c r="AQ30" s="264"/>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32"/>
  <sheetViews>
    <sheetView zoomScale="85" zoomScaleNormal="85" workbookViewId="0">
      <pane ySplit="2" topLeftCell="A3" activePane="bottomLeft" state="frozen"/>
      <selection pane="bottomLeft" activeCell="D6" sqref="D6"/>
    </sheetView>
  </sheetViews>
  <sheetFormatPr defaultColWidth="9" defaultRowHeight="15" x14ac:dyDescent="0.25"/>
  <cols>
    <col min="1" max="1" width="11" style="264" bestFit="1" customWidth="1"/>
    <col min="2" max="5" width="9" style="264"/>
    <col min="6" max="6" width="23.85546875" style="264" bestFit="1" customWidth="1"/>
    <col min="7" max="7" width="16" style="264" bestFit="1" customWidth="1"/>
    <col min="8" max="16384" width="9" style="264"/>
  </cols>
  <sheetData>
    <row r="1" spans="1:43" x14ac:dyDescent="0.25">
      <c r="B1" s="583" t="s">
        <v>486</v>
      </c>
      <c r="C1" s="583"/>
      <c r="D1" s="583"/>
      <c r="E1" s="583"/>
      <c r="F1" s="583" t="s">
        <v>485</v>
      </c>
      <c r="G1" s="583"/>
    </row>
    <row r="2" spans="1:43" x14ac:dyDescent="0.25">
      <c r="A2" s="264" t="s">
        <v>487</v>
      </c>
      <c r="B2" s="264" t="s">
        <v>472</v>
      </c>
      <c r="C2" s="264" t="s">
        <v>483</v>
      </c>
      <c r="D2" s="264" t="s">
        <v>470</v>
      </c>
      <c r="E2" s="264" t="s">
        <v>484</v>
      </c>
      <c r="F2" s="264" t="s">
        <v>470</v>
      </c>
      <c r="G2" s="264" t="s">
        <v>484</v>
      </c>
    </row>
    <row r="3" spans="1:43" x14ac:dyDescent="0.25">
      <c r="A3" s="264">
        <v>1</v>
      </c>
      <c r="B3" s="264">
        <v>10</v>
      </c>
      <c r="C3" s="264">
        <v>10</v>
      </c>
      <c r="F3" s="167"/>
      <c r="G3" s="167"/>
    </row>
    <row r="4" spans="1:43" x14ac:dyDescent="0.25">
      <c r="A4" s="264">
        <v>2</v>
      </c>
      <c r="B4" s="264">
        <v>17</v>
      </c>
      <c r="C4" s="264">
        <v>16</v>
      </c>
      <c r="D4" s="264">
        <v>1</v>
      </c>
      <c r="E4" s="264">
        <v>1</v>
      </c>
      <c r="F4" s="167" t="s">
        <v>648</v>
      </c>
      <c r="G4" s="167" t="s">
        <v>663</v>
      </c>
    </row>
    <row r="5" spans="1:43" x14ac:dyDescent="0.25">
      <c r="A5" s="264">
        <v>3</v>
      </c>
      <c r="B5" s="264">
        <v>16</v>
      </c>
      <c r="C5" s="264">
        <v>16</v>
      </c>
      <c r="F5" s="167"/>
      <c r="G5" s="167"/>
    </row>
    <row r="6" spans="1:43" x14ac:dyDescent="0.25">
      <c r="A6" s="264" t="s">
        <v>472</v>
      </c>
      <c r="B6" s="264">
        <f>SUM(B3:B5)</f>
        <v>43</v>
      </c>
      <c r="C6" s="264">
        <f>SUM(C3:C5)</f>
        <v>42</v>
      </c>
      <c r="D6" s="264">
        <f>SUM(D3:D5)</f>
        <v>1</v>
      </c>
      <c r="P6" s="40"/>
      <c r="S6" s="3"/>
      <c r="T6" s="3"/>
      <c r="U6" s="38"/>
      <c r="V6" s="39"/>
      <c r="W6" s="39"/>
      <c r="X6" s="3"/>
      <c r="Y6" s="3"/>
      <c r="Z6" s="38"/>
      <c r="AA6" s="39"/>
      <c r="AB6" s="3"/>
      <c r="AC6" s="3"/>
      <c r="AD6" s="38"/>
      <c r="AE6" s="39"/>
      <c r="AF6" s="3"/>
      <c r="AG6" s="3"/>
      <c r="AH6" s="38"/>
      <c r="AI6" s="39"/>
      <c r="AJ6" s="3"/>
      <c r="AK6" s="3"/>
      <c r="AL6" s="38"/>
      <c r="AM6" s="39"/>
      <c r="AP6" s="38"/>
      <c r="AQ6" s="39"/>
    </row>
    <row r="7" spans="1:43" x14ac:dyDescent="0.25">
      <c r="A7" s="264" t="s">
        <v>488</v>
      </c>
      <c r="C7" s="153">
        <f>C6/B6</f>
        <v>0.97674418604651159</v>
      </c>
      <c r="D7" s="153">
        <f>D6/B6</f>
        <v>2.3255813953488372E-2</v>
      </c>
      <c r="P7" s="40"/>
      <c r="S7" s="3"/>
      <c r="T7" s="3"/>
      <c r="U7" s="38"/>
      <c r="V7" s="39"/>
      <c r="W7" s="39"/>
      <c r="Y7" s="3"/>
      <c r="Z7" s="38"/>
      <c r="AA7" s="39"/>
      <c r="AC7" s="3"/>
      <c r="AD7" s="38"/>
      <c r="AE7" s="39"/>
      <c r="AG7" s="3"/>
      <c r="AH7" s="38"/>
      <c r="AI7" s="39"/>
      <c r="AL7" s="38"/>
      <c r="AM7" s="39"/>
      <c r="AP7" s="38"/>
      <c r="AQ7" s="39"/>
    </row>
    <row r="8" spans="1:43" x14ac:dyDescent="0.25">
      <c r="P8" s="40"/>
      <c r="S8" s="3"/>
      <c r="T8" s="3"/>
      <c r="U8" s="38"/>
      <c r="V8" s="39"/>
      <c r="W8" s="39"/>
      <c r="Y8" s="3"/>
      <c r="Z8" s="38"/>
      <c r="AA8" s="39"/>
      <c r="AB8" s="3"/>
      <c r="AD8" s="38"/>
      <c r="AE8" s="39"/>
      <c r="AF8" s="3"/>
      <c r="AH8" s="38"/>
      <c r="AI8" s="39"/>
      <c r="AL8" s="38"/>
      <c r="AM8" s="39"/>
      <c r="AP8" s="38"/>
      <c r="AQ8" s="39"/>
    </row>
    <row r="9" spans="1:43" x14ac:dyDescent="0.25">
      <c r="L9" s="52"/>
      <c r="M9" s="52"/>
      <c r="N9" s="240"/>
      <c r="O9" s="261"/>
      <c r="P9" s="261"/>
      <c r="Q9" s="2"/>
      <c r="R9" s="52"/>
      <c r="S9" s="53"/>
      <c r="T9" s="53"/>
      <c r="U9" s="52"/>
      <c r="V9" s="52"/>
      <c r="W9" s="52"/>
      <c r="X9" s="52"/>
      <c r="Y9" s="52"/>
      <c r="Z9" s="38"/>
      <c r="AB9" s="3"/>
      <c r="AF9" s="3"/>
    </row>
    <row r="10" spans="1:43" x14ac:dyDescent="0.25">
      <c r="L10" s="52"/>
      <c r="M10" s="52"/>
      <c r="N10" s="240"/>
      <c r="O10" s="261"/>
      <c r="P10" s="261"/>
      <c r="Q10" s="2"/>
      <c r="R10" s="52"/>
      <c r="S10" s="53"/>
      <c r="T10" s="53"/>
      <c r="U10" s="52"/>
      <c r="V10" s="52"/>
      <c r="W10" s="52"/>
      <c r="X10" s="52"/>
      <c r="Y10" s="52"/>
      <c r="Z10" s="38"/>
      <c r="AA10" s="39"/>
      <c r="AB10" s="3"/>
      <c r="AD10" s="38"/>
      <c r="AE10" s="39"/>
      <c r="AF10" s="3"/>
    </row>
    <row r="11" spans="1:43" x14ac:dyDescent="0.25">
      <c r="L11" s="52"/>
      <c r="M11" s="52"/>
      <c r="N11" s="240"/>
      <c r="O11" s="261"/>
      <c r="P11" s="261"/>
      <c r="Q11" s="2"/>
      <c r="R11" s="52"/>
      <c r="S11" s="53"/>
      <c r="T11" s="53"/>
      <c r="U11" s="265"/>
      <c r="V11" s="52"/>
      <c r="W11" s="52"/>
      <c r="X11" s="52"/>
      <c r="Y11" s="52"/>
      <c r="Z11" s="38"/>
      <c r="AA11" s="39"/>
      <c r="AB11" s="3"/>
      <c r="AD11" s="38"/>
      <c r="AE11" s="39"/>
      <c r="AF11" s="3"/>
    </row>
    <row r="12" spans="1:43" x14ac:dyDescent="0.25">
      <c r="L12" s="52"/>
      <c r="M12" s="52"/>
      <c r="N12" s="240"/>
      <c r="O12" s="261"/>
      <c r="P12" s="261"/>
      <c r="Q12" s="2"/>
      <c r="R12" s="52"/>
      <c r="S12" s="53"/>
      <c r="T12" s="53"/>
      <c r="U12" s="265"/>
      <c r="V12" s="52"/>
      <c r="W12" s="52"/>
      <c r="X12" s="52"/>
      <c r="Y12" s="52"/>
      <c r="Z12" s="38"/>
      <c r="AA12" s="39"/>
      <c r="AB12" s="3"/>
      <c r="AD12" s="38"/>
      <c r="AE12" s="39"/>
      <c r="AF12" s="3"/>
    </row>
    <row r="13" spans="1:43" x14ac:dyDescent="0.25">
      <c r="L13" s="52"/>
      <c r="M13" s="52"/>
      <c r="N13" s="52"/>
      <c r="O13" s="52"/>
      <c r="P13" s="266"/>
      <c r="Q13" s="52"/>
      <c r="R13" s="52"/>
      <c r="S13" s="2"/>
      <c r="T13" s="2"/>
      <c r="U13" s="53"/>
      <c r="V13" s="265"/>
      <c r="W13" s="265"/>
      <c r="X13" s="2"/>
      <c r="Y13" s="52"/>
      <c r="AB13" s="3"/>
      <c r="AF13" s="3"/>
    </row>
    <row r="14" spans="1:43" x14ac:dyDescent="0.25">
      <c r="P14" s="9"/>
      <c r="S14" s="3"/>
      <c r="T14" s="3"/>
      <c r="U14" s="38"/>
      <c r="V14" s="39"/>
      <c r="W14" s="39"/>
      <c r="X14" s="3"/>
      <c r="AB14" s="3"/>
      <c r="AF14" s="3"/>
    </row>
    <row r="15" spans="1:43" x14ac:dyDescent="0.25">
      <c r="P15" s="9"/>
      <c r="S15" s="3"/>
      <c r="T15" s="3"/>
      <c r="U15" s="38"/>
      <c r="V15" s="39"/>
      <c r="W15" s="39"/>
      <c r="X15" s="3"/>
      <c r="AB15" s="3"/>
      <c r="AF15" s="3"/>
    </row>
    <row r="16" spans="1:43" x14ac:dyDescent="0.25">
      <c r="K16" s="52"/>
      <c r="L16" s="52"/>
      <c r="M16" s="240"/>
      <c r="N16" s="261"/>
      <c r="O16" s="261"/>
      <c r="P16" s="2"/>
      <c r="Q16" s="52"/>
      <c r="R16" s="53"/>
      <c r="S16" s="53"/>
      <c r="T16" s="265"/>
      <c r="U16" s="52"/>
      <c r="V16" s="52"/>
      <c r="W16" s="52"/>
      <c r="X16" s="3"/>
      <c r="AB16" s="3"/>
      <c r="AF16" s="3"/>
    </row>
    <row r="17" spans="3:23" x14ac:dyDescent="0.25">
      <c r="K17" s="52"/>
      <c r="L17" s="52"/>
      <c r="M17" s="240"/>
      <c r="N17" s="261"/>
      <c r="O17" s="261"/>
      <c r="P17" s="2"/>
      <c r="Q17" s="52"/>
      <c r="R17" s="53"/>
      <c r="S17" s="53"/>
      <c r="T17" s="265"/>
      <c r="U17" s="52"/>
      <c r="V17" s="52"/>
      <c r="W17" s="52"/>
    </row>
    <row r="18" spans="3:23" x14ac:dyDescent="0.25">
      <c r="K18" s="52"/>
      <c r="L18" s="52"/>
      <c r="M18" s="240"/>
      <c r="N18" s="261"/>
      <c r="O18" s="261"/>
      <c r="P18" s="2"/>
      <c r="Q18" s="52"/>
      <c r="R18" s="53"/>
      <c r="S18" s="53"/>
      <c r="T18" s="265"/>
      <c r="U18" s="52"/>
      <c r="V18" s="52"/>
      <c r="W18" s="52"/>
    </row>
    <row r="19" spans="3:23" x14ac:dyDescent="0.25">
      <c r="K19" s="52"/>
      <c r="L19" s="52"/>
      <c r="M19" s="240"/>
      <c r="N19" s="261"/>
      <c r="O19" s="261"/>
      <c r="P19" s="2"/>
      <c r="Q19" s="52"/>
      <c r="R19" s="53"/>
      <c r="S19" s="53"/>
      <c r="T19" s="265"/>
      <c r="U19" s="52"/>
      <c r="V19" s="52"/>
      <c r="W19" s="52"/>
    </row>
    <row r="20" spans="3:23" x14ac:dyDescent="0.25">
      <c r="C20" s="40"/>
      <c r="D20" s="41"/>
      <c r="E20" s="41"/>
      <c r="F20" s="3"/>
      <c r="H20" s="38"/>
      <c r="I20" s="38"/>
      <c r="K20" s="52"/>
      <c r="L20" s="52"/>
      <c r="M20" s="240"/>
      <c r="N20" s="261"/>
      <c r="O20" s="261"/>
      <c r="P20" s="2"/>
      <c r="Q20" s="52"/>
      <c r="R20" s="53"/>
      <c r="S20" s="53"/>
      <c r="T20" s="265"/>
      <c r="U20" s="52"/>
      <c r="V20" s="52"/>
      <c r="W20" s="52"/>
    </row>
    <row r="21" spans="3:23" x14ac:dyDescent="0.25">
      <c r="C21" s="40"/>
      <c r="D21" s="41"/>
      <c r="E21" s="41"/>
      <c r="F21" s="3"/>
      <c r="H21" s="38"/>
      <c r="I21" s="38"/>
      <c r="K21" s="52"/>
      <c r="L21" s="52"/>
      <c r="M21" s="240"/>
      <c r="N21" s="261"/>
      <c r="O21" s="261"/>
      <c r="P21" s="2"/>
      <c r="Q21" s="52"/>
      <c r="R21" s="53"/>
      <c r="S21" s="53"/>
      <c r="T21" s="265"/>
      <c r="U21" s="52"/>
      <c r="V21" s="52"/>
      <c r="W21" s="52"/>
    </row>
    <row r="22" spans="3:23" x14ac:dyDescent="0.25">
      <c r="C22" s="40"/>
      <c r="D22" s="41"/>
      <c r="E22" s="41"/>
      <c r="F22" s="3"/>
      <c r="H22" s="38"/>
      <c r="I22" s="38"/>
    </row>
    <row r="23" spans="3:23" x14ac:dyDescent="0.25">
      <c r="C23" s="40"/>
      <c r="D23" s="41"/>
      <c r="E23" s="41"/>
      <c r="F23" s="3"/>
      <c r="H23" s="38"/>
      <c r="I23" s="38"/>
    </row>
    <row r="24" spans="3:23" x14ac:dyDescent="0.25">
      <c r="C24" s="40"/>
      <c r="D24" s="41"/>
      <c r="E24" s="41"/>
      <c r="F24" s="3"/>
      <c r="H24" s="38"/>
      <c r="I24" s="38"/>
    </row>
    <row r="25" spans="3:23" x14ac:dyDescent="0.25">
      <c r="C25" s="40"/>
      <c r="D25" s="41"/>
      <c r="E25" s="41"/>
      <c r="F25" s="3"/>
      <c r="H25" s="38"/>
      <c r="I25" s="38"/>
    </row>
    <row r="26" spans="3:23" x14ac:dyDescent="0.25">
      <c r="C26" s="40"/>
      <c r="D26" s="41"/>
      <c r="E26" s="41"/>
      <c r="F26" s="3"/>
      <c r="H26" s="38"/>
      <c r="I26" s="38"/>
    </row>
    <row r="27" spans="3:23" x14ac:dyDescent="0.25">
      <c r="C27" s="40"/>
      <c r="D27" s="41"/>
      <c r="E27" s="41"/>
      <c r="F27" s="3"/>
      <c r="H27" s="38"/>
      <c r="I27" s="38"/>
    </row>
    <row r="28" spans="3:23" x14ac:dyDescent="0.25">
      <c r="C28" s="40"/>
      <c r="D28" s="41"/>
      <c r="E28" s="41"/>
      <c r="F28" s="3"/>
      <c r="H28" s="38"/>
      <c r="I28" s="38"/>
    </row>
    <row r="29" spans="3:23" x14ac:dyDescent="0.25">
      <c r="C29" s="40"/>
      <c r="D29" s="41"/>
      <c r="E29" s="41"/>
      <c r="F29" s="3"/>
      <c r="H29" s="38"/>
      <c r="I29" s="38"/>
    </row>
    <row r="30" spans="3:23" x14ac:dyDescent="0.25">
      <c r="C30" s="40"/>
      <c r="D30" s="41"/>
      <c r="E30" s="41"/>
      <c r="H30" s="38"/>
      <c r="I30" s="38"/>
    </row>
    <row r="31" spans="3:23" x14ac:dyDescent="0.25">
      <c r="C31" s="40"/>
      <c r="D31" s="41"/>
      <c r="E31" s="41"/>
      <c r="F31" s="3"/>
      <c r="H31" s="38"/>
      <c r="I31" s="38"/>
    </row>
    <row r="32" spans="3:23" x14ac:dyDescent="0.25">
      <c r="C32" s="40"/>
      <c r="D32" s="41"/>
      <c r="E32" s="41"/>
      <c r="F32" s="3"/>
      <c r="H32" s="38"/>
      <c r="I32" s="38"/>
    </row>
  </sheetData>
  <mergeCells count="2">
    <mergeCell ref="B1:E1"/>
    <mergeCell ref="F1:G1"/>
  </mergeCells>
  <pageMargins left="0.7" right="0.7" top="0.75" bottom="0.75" header="0.3" footer="0.3"/>
  <pageSetup orientation="portrait" verticalDpi="3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29"/>
  <sheetViews>
    <sheetView zoomScale="85" zoomScaleNormal="85" workbookViewId="0">
      <pane ySplit="2" topLeftCell="A72" activePane="bottomLeft" state="frozen"/>
      <selection pane="bottomLeft" activeCell="AI1" sqref="AI1:AJ1048576"/>
    </sheetView>
  </sheetViews>
  <sheetFormatPr defaultRowHeight="15" x14ac:dyDescent="0.25"/>
  <cols>
    <col min="1" max="1" width="9" style="40"/>
    <col min="4" max="4" width="26" bestFit="1" customWidth="1"/>
    <col min="31" max="31" width="9.85546875" bestFit="1" customWidth="1"/>
    <col min="35" max="35" width="20.140625" style="489" bestFit="1" customWidth="1"/>
    <col min="36" max="36" width="9.140625" style="489"/>
  </cols>
  <sheetData>
    <row r="1" spans="1:36" s="173" customFormat="1" x14ac:dyDescent="0.25">
      <c r="A1" s="588" t="s">
        <v>136</v>
      </c>
      <c r="B1" s="588"/>
      <c r="C1" s="588"/>
      <c r="D1" s="588"/>
      <c r="E1" s="588"/>
      <c r="F1" s="588"/>
      <c r="G1" s="588"/>
      <c r="H1" s="588"/>
      <c r="I1" s="583" t="s">
        <v>125</v>
      </c>
      <c r="J1" s="583"/>
      <c r="K1" s="583"/>
      <c r="L1" s="4"/>
      <c r="N1" s="583" t="s">
        <v>123</v>
      </c>
      <c r="O1" s="583"/>
      <c r="P1" s="583"/>
      <c r="Q1" s="583" t="s">
        <v>128</v>
      </c>
      <c r="R1" s="583"/>
      <c r="S1" s="172"/>
      <c r="T1" s="172"/>
      <c r="U1" s="172"/>
      <c r="V1" s="128"/>
      <c r="X1" s="583" t="s">
        <v>130</v>
      </c>
      <c r="Y1" s="583"/>
      <c r="Z1" s="583"/>
      <c r="AA1" s="48" t="s">
        <v>135</v>
      </c>
      <c r="AB1" s="45" t="s">
        <v>133</v>
      </c>
      <c r="AI1" s="489"/>
      <c r="AJ1" s="489"/>
    </row>
    <row r="2" spans="1:36" s="173" customFormat="1" x14ac:dyDescent="0.25">
      <c r="A2" s="40" t="s">
        <v>15</v>
      </c>
      <c r="B2" s="44" t="s">
        <v>112</v>
      </c>
      <c r="C2" s="173" t="s">
        <v>113</v>
      </c>
      <c r="D2" s="173" t="s">
        <v>114</v>
      </c>
      <c r="E2" s="173" t="s">
        <v>115</v>
      </c>
      <c r="F2" s="173" t="s">
        <v>116</v>
      </c>
      <c r="G2" s="173" t="s">
        <v>117</v>
      </c>
      <c r="H2" s="173" t="s">
        <v>137</v>
      </c>
      <c r="I2" s="173" t="s">
        <v>118</v>
      </c>
      <c r="J2" s="173" t="s">
        <v>119</v>
      </c>
      <c r="K2" s="173" t="s">
        <v>120</v>
      </c>
      <c r="L2" s="4" t="s">
        <v>121</v>
      </c>
      <c r="M2" s="173" t="s">
        <v>122</v>
      </c>
      <c r="N2" s="173" t="s">
        <v>119</v>
      </c>
      <c r="O2" s="3" t="s">
        <v>126</v>
      </c>
      <c r="P2" s="4" t="s">
        <v>127</v>
      </c>
      <c r="Q2" s="173" t="s">
        <v>129</v>
      </c>
      <c r="R2" s="173" t="s">
        <v>120</v>
      </c>
      <c r="S2" s="51" t="s">
        <v>179</v>
      </c>
      <c r="T2" s="173" t="s">
        <v>178</v>
      </c>
      <c r="U2" s="44" t="s">
        <v>416</v>
      </c>
      <c r="V2" s="116" t="s">
        <v>461</v>
      </c>
      <c r="X2" s="173" t="s">
        <v>124</v>
      </c>
      <c r="Y2" s="173" t="s">
        <v>131</v>
      </c>
      <c r="Z2" s="173" t="s">
        <v>132</v>
      </c>
      <c r="AA2" s="47" t="s">
        <v>18</v>
      </c>
      <c r="AB2" s="46" t="s">
        <v>134</v>
      </c>
      <c r="AI2" s="489"/>
      <c r="AJ2" s="489"/>
    </row>
    <row r="3" spans="1:36" x14ac:dyDescent="0.25">
      <c r="A3" s="40">
        <v>42633</v>
      </c>
      <c r="B3" s="182">
        <v>234750</v>
      </c>
      <c r="C3" s="182">
        <v>13052</v>
      </c>
      <c r="D3" s="182" t="s">
        <v>23</v>
      </c>
      <c r="E3" s="1">
        <v>0.38866898148148149</v>
      </c>
      <c r="F3" s="1">
        <v>0.38874999999999998</v>
      </c>
      <c r="G3" s="182" t="s">
        <v>566</v>
      </c>
      <c r="H3" s="182" t="s">
        <v>566</v>
      </c>
    </row>
    <row r="4" spans="1:36" x14ac:dyDescent="0.25">
      <c r="B4" s="182">
        <v>234750</v>
      </c>
      <c r="C4" s="182">
        <v>13035</v>
      </c>
      <c r="D4" s="182" t="s">
        <v>42</v>
      </c>
      <c r="E4" s="1">
        <v>0.38874999999999998</v>
      </c>
      <c r="F4" s="1">
        <v>0.38878472222222221</v>
      </c>
      <c r="G4" s="182" t="s">
        <v>566</v>
      </c>
      <c r="H4" s="182" t="s">
        <v>566</v>
      </c>
    </row>
    <row r="5" spans="1:36" x14ac:dyDescent="0.25">
      <c r="B5" s="182">
        <v>234750</v>
      </c>
      <c r="C5" s="182">
        <v>13047</v>
      </c>
      <c r="D5" s="182" t="s">
        <v>41</v>
      </c>
      <c r="E5" s="1">
        <v>0.38878472222222221</v>
      </c>
      <c r="F5" s="1">
        <v>0.38886574074074076</v>
      </c>
      <c r="G5" s="182" t="s">
        <v>566</v>
      </c>
      <c r="H5" s="182" t="s">
        <v>566</v>
      </c>
    </row>
    <row r="6" spans="1:36" x14ac:dyDescent="0.25">
      <c r="B6" s="182">
        <v>234750</v>
      </c>
      <c r="C6" s="182">
        <v>13046</v>
      </c>
      <c r="D6" s="182" t="s">
        <v>22</v>
      </c>
      <c r="E6" s="1">
        <v>0.38886574074074076</v>
      </c>
      <c r="F6" s="1">
        <v>0.38886574074074076</v>
      </c>
      <c r="G6" s="182" t="s">
        <v>566</v>
      </c>
      <c r="H6" s="182" t="s">
        <v>566</v>
      </c>
    </row>
    <row r="7" spans="1:36" x14ac:dyDescent="0.25">
      <c r="B7" s="182">
        <v>234750</v>
      </c>
      <c r="C7" s="182">
        <v>13071</v>
      </c>
      <c r="D7" s="182" t="s">
        <v>25</v>
      </c>
      <c r="E7" s="1">
        <v>0.38909722222222221</v>
      </c>
      <c r="F7" s="1">
        <v>0.38913194444444449</v>
      </c>
      <c r="G7" s="182" t="s">
        <v>566</v>
      </c>
      <c r="H7" s="182" t="s">
        <v>566</v>
      </c>
    </row>
    <row r="8" spans="1:36" x14ac:dyDescent="0.25">
      <c r="B8" s="182">
        <v>234750</v>
      </c>
      <c r="C8" s="182">
        <v>13069</v>
      </c>
      <c r="D8" s="182" t="s">
        <v>21</v>
      </c>
      <c r="E8" s="1">
        <v>0.38913194444444449</v>
      </c>
      <c r="F8" s="1">
        <v>0.38913194444444449</v>
      </c>
      <c r="G8" s="182" t="s">
        <v>566</v>
      </c>
      <c r="H8" s="182" t="s">
        <v>566</v>
      </c>
    </row>
    <row r="9" spans="1:36" x14ac:dyDescent="0.25">
      <c r="B9" s="182">
        <v>234750</v>
      </c>
      <c r="C9" s="182">
        <v>15092</v>
      </c>
      <c r="D9" s="182" t="s">
        <v>27</v>
      </c>
      <c r="E9" s="1">
        <v>0.38969907407407406</v>
      </c>
      <c r="F9" s="1">
        <v>0.38975694444444442</v>
      </c>
      <c r="G9" s="182" t="s">
        <v>566</v>
      </c>
      <c r="H9" s="182" t="s">
        <v>566</v>
      </c>
    </row>
    <row r="10" spans="1:36" x14ac:dyDescent="0.25">
      <c r="B10" s="182">
        <v>234750</v>
      </c>
      <c r="C10" s="182">
        <v>15091</v>
      </c>
      <c r="D10" s="182" t="s">
        <v>28</v>
      </c>
      <c r="E10" s="1">
        <v>0.38975694444444442</v>
      </c>
      <c r="F10" s="1">
        <v>0.38983796296296297</v>
      </c>
      <c r="G10" s="182" t="s">
        <v>566</v>
      </c>
      <c r="H10" s="182" t="s">
        <v>566</v>
      </c>
    </row>
    <row r="11" spans="1:36" x14ac:dyDescent="0.25">
      <c r="B11" s="182">
        <v>234750</v>
      </c>
      <c r="C11" s="182">
        <v>15087</v>
      </c>
      <c r="D11" s="182" t="s">
        <v>29</v>
      </c>
      <c r="E11" s="1">
        <v>0.38983796296296297</v>
      </c>
      <c r="F11" s="1">
        <v>0.3899305555555555</v>
      </c>
      <c r="G11" s="182" t="s">
        <v>566</v>
      </c>
      <c r="H11" s="182" t="s">
        <v>566</v>
      </c>
    </row>
    <row r="12" spans="1:36" x14ac:dyDescent="0.25">
      <c r="B12" s="182">
        <v>234750</v>
      </c>
      <c r="C12" s="182">
        <v>15072</v>
      </c>
      <c r="D12" s="182" t="s">
        <v>30</v>
      </c>
      <c r="E12" s="1">
        <v>0.3899305555555555</v>
      </c>
      <c r="F12" s="1">
        <v>0.39018518518518519</v>
      </c>
      <c r="G12" s="182" t="s">
        <v>566</v>
      </c>
      <c r="H12" s="182" t="s">
        <v>566</v>
      </c>
    </row>
    <row r="13" spans="1:36" x14ac:dyDescent="0.25">
      <c r="B13" s="182">
        <v>234750</v>
      </c>
      <c r="C13" s="182">
        <v>15054</v>
      </c>
      <c r="D13" s="182" t="s">
        <v>166</v>
      </c>
      <c r="E13" s="1">
        <v>0.39018518518518519</v>
      </c>
      <c r="F13" s="1">
        <v>0.39018518518518519</v>
      </c>
      <c r="G13" s="182" t="s">
        <v>566</v>
      </c>
      <c r="H13" s="182" t="s">
        <v>566</v>
      </c>
    </row>
    <row r="14" spans="1:36" x14ac:dyDescent="0.25">
      <c r="B14" s="182">
        <v>234750</v>
      </c>
      <c r="C14" s="182">
        <v>15004</v>
      </c>
      <c r="D14" s="182" t="s">
        <v>622</v>
      </c>
      <c r="E14" s="1">
        <v>0.39050925925925922</v>
      </c>
      <c r="F14" s="1">
        <v>0.39050925925925922</v>
      </c>
      <c r="G14" s="182" t="s">
        <v>566</v>
      </c>
      <c r="H14" s="182" t="s">
        <v>566</v>
      </c>
    </row>
    <row r="15" spans="1:36" x14ac:dyDescent="0.25">
      <c r="B15" s="182">
        <v>234750</v>
      </c>
      <c r="C15" s="182">
        <v>15049</v>
      </c>
      <c r="D15" s="182" t="s">
        <v>158</v>
      </c>
      <c r="E15" s="1">
        <v>0.39172453703703702</v>
      </c>
      <c r="F15" s="1">
        <v>0.39172453703703702</v>
      </c>
      <c r="G15" s="182" t="s">
        <v>566</v>
      </c>
      <c r="H15" s="182" t="s">
        <v>566</v>
      </c>
    </row>
    <row r="16" spans="1:36" x14ac:dyDescent="0.25">
      <c r="B16" s="182">
        <v>234750</v>
      </c>
      <c r="C16" s="182">
        <v>15044</v>
      </c>
      <c r="D16" s="182" t="s">
        <v>623</v>
      </c>
      <c r="E16" s="1">
        <v>0.39250000000000002</v>
      </c>
      <c r="F16" s="1">
        <v>0.39250000000000002</v>
      </c>
      <c r="G16" s="182" t="s">
        <v>566</v>
      </c>
      <c r="H16" s="182" t="s">
        <v>566</v>
      </c>
    </row>
    <row r="17" spans="1:36" x14ac:dyDescent="0.25">
      <c r="B17" s="182">
        <v>234750</v>
      </c>
      <c r="C17" s="182">
        <v>15049</v>
      </c>
      <c r="D17" s="182" t="s">
        <v>158</v>
      </c>
      <c r="E17" s="1">
        <v>0.44662037037037039</v>
      </c>
      <c r="F17" s="1">
        <v>0.44662037037037039</v>
      </c>
      <c r="G17" s="182" t="s">
        <v>566</v>
      </c>
      <c r="H17" s="182" t="s">
        <v>566</v>
      </c>
    </row>
    <row r="18" spans="1:36" x14ac:dyDescent="0.25">
      <c r="B18" s="182">
        <v>234750</v>
      </c>
      <c r="C18" s="182">
        <v>15050</v>
      </c>
      <c r="D18" s="182" t="s">
        <v>159</v>
      </c>
      <c r="E18" s="1">
        <v>0.44730324074074074</v>
      </c>
      <c r="F18" s="1">
        <v>0.44730324074074074</v>
      </c>
      <c r="G18" s="182" t="s">
        <v>566</v>
      </c>
      <c r="H18" s="182" t="s">
        <v>566</v>
      </c>
    </row>
    <row r="19" spans="1:36" x14ac:dyDescent="0.25">
      <c r="B19" s="182">
        <v>234750</v>
      </c>
      <c r="C19" s="182">
        <v>15049</v>
      </c>
      <c r="D19" s="182" t="s">
        <v>158</v>
      </c>
      <c r="E19" s="1">
        <v>0.44802083333333331</v>
      </c>
      <c r="F19" s="1">
        <v>0.44851851851851854</v>
      </c>
      <c r="G19" s="182" t="s">
        <v>566</v>
      </c>
      <c r="H19" s="182" t="s">
        <v>566</v>
      </c>
    </row>
    <row r="20" spans="1:36" x14ac:dyDescent="0.25">
      <c r="B20" s="182">
        <v>234750</v>
      </c>
      <c r="C20" s="182">
        <v>15044</v>
      </c>
      <c r="D20" s="182" t="s">
        <v>623</v>
      </c>
      <c r="E20" s="1">
        <v>0.44851851851851854</v>
      </c>
      <c r="F20" s="1">
        <v>0.44851851851851854</v>
      </c>
      <c r="G20" s="182" t="s">
        <v>566</v>
      </c>
      <c r="H20" s="182" t="s">
        <v>566</v>
      </c>
    </row>
    <row r="21" spans="1:36" s="182" customFormat="1" x14ac:dyDescent="0.25">
      <c r="A21" s="40"/>
      <c r="AI21" s="489"/>
      <c r="AJ21" s="489"/>
    </row>
    <row r="22" spans="1:36" s="182" customFormat="1" x14ac:dyDescent="0.25">
      <c r="A22" s="40"/>
      <c r="AI22" s="489"/>
      <c r="AJ22" s="489"/>
    </row>
    <row r="23" spans="1:36" x14ac:dyDescent="0.25">
      <c r="A23" s="40">
        <v>42634</v>
      </c>
      <c r="B23" s="182">
        <v>234750</v>
      </c>
      <c r="C23" s="182">
        <v>15044</v>
      </c>
      <c r="D23" s="182" t="s">
        <v>623</v>
      </c>
      <c r="E23" s="1">
        <v>0.21520833333333333</v>
      </c>
      <c r="F23" s="1">
        <v>0.21520833333333333</v>
      </c>
      <c r="G23" s="182" t="s">
        <v>566</v>
      </c>
      <c r="H23" s="182" t="s">
        <v>566</v>
      </c>
    </row>
    <row r="24" spans="1:36" x14ac:dyDescent="0.25">
      <c r="B24" s="182">
        <v>234750</v>
      </c>
      <c r="C24" s="182">
        <v>15049</v>
      </c>
      <c r="D24" s="182" t="s">
        <v>158</v>
      </c>
      <c r="E24" s="1">
        <v>0.40728009259259257</v>
      </c>
      <c r="F24" s="1">
        <v>0.40728009259259257</v>
      </c>
      <c r="G24" s="182" t="s">
        <v>566</v>
      </c>
      <c r="H24" s="182" t="s">
        <v>566</v>
      </c>
    </row>
    <row r="25" spans="1:36" x14ac:dyDescent="0.25">
      <c r="B25" s="182">
        <v>234750</v>
      </c>
      <c r="C25" s="182">
        <v>15050</v>
      </c>
      <c r="D25" s="182" t="s">
        <v>159</v>
      </c>
      <c r="E25" s="1">
        <v>0.40807870370370369</v>
      </c>
      <c r="F25" s="1">
        <v>0.40807870370370369</v>
      </c>
      <c r="G25" s="182" t="s">
        <v>566</v>
      </c>
      <c r="H25" s="182" t="s">
        <v>566</v>
      </c>
    </row>
    <row r="26" spans="1:36" x14ac:dyDescent="0.25">
      <c r="B26" s="182">
        <v>234750</v>
      </c>
      <c r="C26" s="182">
        <v>15049</v>
      </c>
      <c r="D26" s="182" t="s">
        <v>158</v>
      </c>
      <c r="E26" s="1">
        <v>0.4097453703703704</v>
      </c>
      <c r="F26" s="1">
        <v>0.4097453703703704</v>
      </c>
      <c r="G26" s="182" t="s">
        <v>566</v>
      </c>
      <c r="H26" s="182" t="s">
        <v>566</v>
      </c>
    </row>
    <row r="27" spans="1:36" x14ac:dyDescent="0.25">
      <c r="B27" s="182">
        <v>234750</v>
      </c>
      <c r="C27" s="182">
        <v>15044</v>
      </c>
      <c r="D27" s="182" t="s">
        <v>623</v>
      </c>
      <c r="E27" s="1">
        <v>0.41082175925925929</v>
      </c>
      <c r="F27" s="1">
        <v>0.41082175925925929</v>
      </c>
      <c r="G27" s="182" t="s">
        <v>566</v>
      </c>
      <c r="H27" s="182" t="s">
        <v>566</v>
      </c>
    </row>
    <row r="28" spans="1:36" x14ac:dyDescent="0.25">
      <c r="B28" s="182">
        <v>234750</v>
      </c>
      <c r="C28" s="182">
        <v>15049</v>
      </c>
      <c r="D28" s="182" t="s">
        <v>158</v>
      </c>
      <c r="E28" s="1">
        <v>0.7064583333333333</v>
      </c>
      <c r="F28" s="1">
        <v>0.70648148148148149</v>
      </c>
      <c r="G28" s="182" t="s">
        <v>566</v>
      </c>
      <c r="H28" s="182" t="s">
        <v>566</v>
      </c>
    </row>
    <row r="29" spans="1:36" x14ac:dyDescent="0.25">
      <c r="B29" s="182">
        <v>234750</v>
      </c>
      <c r="C29" s="182">
        <v>15044</v>
      </c>
      <c r="D29" s="182" t="s">
        <v>623</v>
      </c>
      <c r="E29" s="1">
        <v>0.70648148148148149</v>
      </c>
      <c r="F29" s="1">
        <v>0.70652777777777775</v>
      </c>
      <c r="G29" s="182" t="s">
        <v>566</v>
      </c>
      <c r="H29" s="182" t="s">
        <v>566</v>
      </c>
    </row>
    <row r="30" spans="1:36" x14ac:dyDescent="0.25">
      <c r="B30" s="182">
        <v>234750</v>
      </c>
      <c r="C30" s="182">
        <v>15049</v>
      </c>
      <c r="D30" s="182" t="s">
        <v>158</v>
      </c>
      <c r="E30" s="1">
        <v>0.70652777777777775</v>
      </c>
      <c r="F30" s="1">
        <v>0.70652777777777775</v>
      </c>
      <c r="G30" s="182" t="s">
        <v>566</v>
      </c>
      <c r="H30" s="182" t="s">
        <v>566</v>
      </c>
    </row>
    <row r="31" spans="1:36" x14ac:dyDescent="0.25">
      <c r="B31" s="182">
        <v>234750</v>
      </c>
      <c r="C31" s="182">
        <v>15044</v>
      </c>
      <c r="D31" s="182" t="s">
        <v>623</v>
      </c>
      <c r="E31" s="1">
        <v>0.70896990740740751</v>
      </c>
      <c r="F31" s="1">
        <v>0.70898148148148143</v>
      </c>
      <c r="G31" s="182" t="s">
        <v>566</v>
      </c>
      <c r="H31" s="182" t="s">
        <v>566</v>
      </c>
    </row>
    <row r="32" spans="1:36" x14ac:dyDescent="0.25">
      <c r="B32" s="182">
        <v>234750</v>
      </c>
      <c r="C32" s="182">
        <v>15049</v>
      </c>
      <c r="D32" s="182" t="s">
        <v>158</v>
      </c>
      <c r="E32" s="1">
        <v>0.70898148148148143</v>
      </c>
      <c r="F32" s="1">
        <v>0.70898148148148143</v>
      </c>
      <c r="G32" s="182" t="s">
        <v>566</v>
      </c>
      <c r="H32" s="182" t="s">
        <v>566</v>
      </c>
    </row>
    <row r="33" spans="2:8" x14ac:dyDescent="0.25">
      <c r="B33" s="182">
        <v>234750</v>
      </c>
      <c r="C33" s="182">
        <v>15044</v>
      </c>
      <c r="D33" s="182" t="s">
        <v>623</v>
      </c>
      <c r="E33" s="1">
        <v>0.710474537037037</v>
      </c>
      <c r="F33" s="1">
        <v>0.710474537037037</v>
      </c>
      <c r="G33" s="182" t="s">
        <v>566</v>
      </c>
      <c r="H33" s="182" t="s">
        <v>566</v>
      </c>
    </row>
    <row r="34" spans="2:8" x14ac:dyDescent="0.25">
      <c r="B34" s="182">
        <v>234750</v>
      </c>
      <c r="C34" s="182">
        <v>15049</v>
      </c>
      <c r="D34" s="182" t="s">
        <v>158</v>
      </c>
      <c r="E34" s="1">
        <v>0.71186342592592589</v>
      </c>
      <c r="F34" s="1">
        <v>0.71196759259259268</v>
      </c>
      <c r="G34" s="182" t="s">
        <v>566</v>
      </c>
      <c r="H34" s="182" t="s">
        <v>566</v>
      </c>
    </row>
    <row r="35" spans="2:8" x14ac:dyDescent="0.25">
      <c r="B35" s="182">
        <v>234750</v>
      </c>
      <c r="C35" s="182">
        <v>15044</v>
      </c>
      <c r="D35" s="182" t="s">
        <v>623</v>
      </c>
      <c r="E35" s="1">
        <v>0.71196759259259268</v>
      </c>
      <c r="F35" s="1">
        <v>0.71196759259259268</v>
      </c>
      <c r="G35" s="182" t="s">
        <v>566</v>
      </c>
      <c r="H35" s="182" t="s">
        <v>566</v>
      </c>
    </row>
    <row r="36" spans="2:8" x14ac:dyDescent="0.25">
      <c r="B36" s="182">
        <v>234750</v>
      </c>
      <c r="C36" s="182">
        <v>15049</v>
      </c>
      <c r="D36" s="182" t="s">
        <v>158</v>
      </c>
      <c r="E36" s="1">
        <v>0.72090277777777778</v>
      </c>
      <c r="F36" s="1">
        <v>0.72090277777777778</v>
      </c>
      <c r="G36" s="182" t="s">
        <v>566</v>
      </c>
      <c r="H36" s="182" t="s">
        <v>566</v>
      </c>
    </row>
    <row r="37" spans="2:8" x14ac:dyDescent="0.25">
      <c r="B37" s="182">
        <v>234750</v>
      </c>
      <c r="C37" s="182">
        <v>15044</v>
      </c>
      <c r="D37" s="182" t="s">
        <v>623</v>
      </c>
      <c r="E37" s="1">
        <v>0.72387731481481488</v>
      </c>
      <c r="F37" s="1">
        <v>0.72387731481481488</v>
      </c>
      <c r="G37" s="182" t="s">
        <v>566</v>
      </c>
      <c r="H37" s="182" t="s">
        <v>566</v>
      </c>
    </row>
    <row r="38" spans="2:8" x14ac:dyDescent="0.25">
      <c r="B38" s="182">
        <v>234750</v>
      </c>
      <c r="C38" s="182">
        <v>15049</v>
      </c>
      <c r="D38" s="182" t="s">
        <v>158</v>
      </c>
      <c r="E38" s="1">
        <v>0.7506828703703704</v>
      </c>
      <c r="F38" s="1">
        <v>0.7506828703703704</v>
      </c>
      <c r="G38" s="182" t="s">
        <v>566</v>
      </c>
      <c r="H38" s="182" t="s">
        <v>566</v>
      </c>
    </row>
    <row r="39" spans="2:8" x14ac:dyDescent="0.25">
      <c r="B39" s="182">
        <v>234750</v>
      </c>
      <c r="C39" s="182">
        <v>15044</v>
      </c>
      <c r="D39" s="182" t="s">
        <v>623</v>
      </c>
      <c r="E39" s="1">
        <v>0.75143518518518515</v>
      </c>
      <c r="F39" s="1">
        <v>0.75143518518518515</v>
      </c>
      <c r="G39" s="182" t="s">
        <v>566</v>
      </c>
      <c r="H39" s="182" t="s">
        <v>566</v>
      </c>
    </row>
    <row r="40" spans="2:8" x14ac:dyDescent="0.25">
      <c r="B40" s="182">
        <v>234750</v>
      </c>
      <c r="C40" s="182">
        <v>15049</v>
      </c>
      <c r="D40" s="182" t="s">
        <v>158</v>
      </c>
      <c r="E40" s="1">
        <v>0.75364583333333324</v>
      </c>
      <c r="F40" s="1">
        <v>0.75364583333333324</v>
      </c>
      <c r="G40" s="182" t="s">
        <v>566</v>
      </c>
      <c r="H40" s="182" t="s">
        <v>566</v>
      </c>
    </row>
    <row r="41" spans="2:8" x14ac:dyDescent="0.25">
      <c r="B41" s="182">
        <v>234750</v>
      </c>
      <c r="C41" s="182">
        <v>15044</v>
      </c>
      <c r="D41" s="182" t="s">
        <v>623</v>
      </c>
      <c r="E41" s="1">
        <v>0.75513888888888892</v>
      </c>
      <c r="F41" s="1">
        <v>0.75518518518518529</v>
      </c>
      <c r="G41" s="182" t="s">
        <v>566</v>
      </c>
      <c r="H41" s="182" t="s">
        <v>566</v>
      </c>
    </row>
    <row r="42" spans="2:8" x14ac:dyDescent="0.25">
      <c r="B42" s="182">
        <v>234750</v>
      </c>
      <c r="C42" s="182">
        <v>15049</v>
      </c>
      <c r="D42" s="182" t="s">
        <v>158</v>
      </c>
      <c r="E42" s="1">
        <v>0.75518518518518529</v>
      </c>
      <c r="F42" s="1">
        <v>0.75523148148148145</v>
      </c>
      <c r="G42" s="182" t="s">
        <v>566</v>
      </c>
      <c r="H42" s="182" t="s">
        <v>566</v>
      </c>
    </row>
    <row r="43" spans="2:8" x14ac:dyDescent="0.25">
      <c r="B43" s="182">
        <v>234750</v>
      </c>
      <c r="C43" s="182">
        <v>15044</v>
      </c>
      <c r="D43" s="182" t="s">
        <v>623</v>
      </c>
      <c r="E43" s="1">
        <v>0.75523148148148145</v>
      </c>
      <c r="F43" s="1">
        <v>0.75523148148148145</v>
      </c>
      <c r="G43" s="182" t="s">
        <v>566</v>
      </c>
      <c r="H43" s="182" t="s">
        <v>566</v>
      </c>
    </row>
    <row r="44" spans="2:8" x14ac:dyDescent="0.25">
      <c r="B44" s="182">
        <v>234750</v>
      </c>
      <c r="C44" s="182">
        <v>15049</v>
      </c>
      <c r="D44" s="182" t="s">
        <v>158</v>
      </c>
      <c r="E44" s="1">
        <v>0.81618055555555558</v>
      </c>
      <c r="F44" s="1">
        <v>0.8162152777777778</v>
      </c>
      <c r="G44" s="182" t="s">
        <v>566</v>
      </c>
      <c r="H44" s="182" t="s">
        <v>566</v>
      </c>
    </row>
    <row r="45" spans="2:8" x14ac:dyDescent="0.25">
      <c r="B45" s="182">
        <v>234750</v>
      </c>
      <c r="C45" s="182">
        <v>15044</v>
      </c>
      <c r="D45" s="182" t="s">
        <v>623</v>
      </c>
      <c r="E45" s="1">
        <v>0.8162152777777778</v>
      </c>
      <c r="F45" s="1">
        <v>0.8162962962962963</v>
      </c>
      <c r="G45" s="182" t="s">
        <v>566</v>
      </c>
      <c r="H45" s="182" t="s">
        <v>566</v>
      </c>
    </row>
    <row r="46" spans="2:8" x14ac:dyDescent="0.25">
      <c r="B46" s="182">
        <v>234750</v>
      </c>
      <c r="C46" s="182">
        <v>15049</v>
      </c>
      <c r="D46" s="182" t="s">
        <v>158</v>
      </c>
      <c r="E46" s="1">
        <v>0.8162962962962963</v>
      </c>
      <c r="F46" s="1">
        <v>0.8162962962962963</v>
      </c>
      <c r="G46" s="182" t="s">
        <v>566</v>
      </c>
      <c r="H46" s="182" t="s">
        <v>566</v>
      </c>
    </row>
    <row r="47" spans="2:8" x14ac:dyDescent="0.25">
      <c r="B47" s="182">
        <v>234750</v>
      </c>
      <c r="C47" s="182">
        <v>15044</v>
      </c>
      <c r="D47" s="182" t="s">
        <v>623</v>
      </c>
      <c r="E47" s="1">
        <v>0.81657407407407412</v>
      </c>
      <c r="F47" s="1">
        <v>0.81668981481481484</v>
      </c>
      <c r="G47" s="182" t="s">
        <v>566</v>
      </c>
      <c r="H47" s="182" t="s">
        <v>566</v>
      </c>
    </row>
    <row r="48" spans="2:8" x14ac:dyDescent="0.25">
      <c r="B48" s="182">
        <v>234750</v>
      </c>
      <c r="C48" s="182">
        <v>15049</v>
      </c>
      <c r="D48" s="182" t="s">
        <v>158</v>
      </c>
      <c r="E48" s="1">
        <v>0.81668981481481484</v>
      </c>
      <c r="F48" s="1">
        <v>0.81671296296296303</v>
      </c>
      <c r="G48" s="182" t="s">
        <v>566</v>
      </c>
      <c r="H48" s="182" t="s">
        <v>566</v>
      </c>
    </row>
    <row r="49" spans="1:36" x14ac:dyDescent="0.25">
      <c r="B49" s="182">
        <v>234750</v>
      </c>
      <c r="C49" s="182">
        <v>15044</v>
      </c>
      <c r="D49" s="182" t="s">
        <v>623</v>
      </c>
      <c r="E49" s="1">
        <v>0.81671296296296303</v>
      </c>
      <c r="F49" s="1">
        <v>0.81671296296296303</v>
      </c>
      <c r="G49" s="182" t="s">
        <v>566</v>
      </c>
      <c r="H49" s="182" t="s">
        <v>566</v>
      </c>
    </row>
    <row r="50" spans="1:36" x14ac:dyDescent="0.25">
      <c r="B50" s="182">
        <v>234750</v>
      </c>
      <c r="C50" s="182">
        <v>15049</v>
      </c>
      <c r="D50" s="182" t="s">
        <v>158</v>
      </c>
      <c r="E50" s="1">
        <v>0.81766203703703699</v>
      </c>
      <c r="F50" s="1">
        <v>0.81766203703703699</v>
      </c>
      <c r="G50" s="182" t="s">
        <v>566</v>
      </c>
      <c r="H50" s="182" t="s">
        <v>566</v>
      </c>
    </row>
    <row r="51" spans="1:36" x14ac:dyDescent="0.25">
      <c r="B51" s="182">
        <v>234750</v>
      </c>
      <c r="C51" s="182">
        <v>15044</v>
      </c>
      <c r="D51" s="182" t="s">
        <v>623</v>
      </c>
      <c r="E51" s="1">
        <v>0.81914351851851863</v>
      </c>
      <c r="F51" s="1">
        <v>0.81914351851851863</v>
      </c>
      <c r="G51" s="182" t="s">
        <v>566</v>
      </c>
      <c r="H51" s="182" t="s">
        <v>566</v>
      </c>
    </row>
    <row r="52" spans="1:36" x14ac:dyDescent="0.25">
      <c r="B52" s="182">
        <v>234750</v>
      </c>
      <c r="C52" s="182">
        <v>15049</v>
      </c>
      <c r="D52" s="182" t="s">
        <v>158</v>
      </c>
      <c r="E52" s="1">
        <v>0.91681712962962969</v>
      </c>
      <c r="F52" s="1">
        <v>0.91690972222222211</v>
      </c>
      <c r="G52" s="182" t="s">
        <v>566</v>
      </c>
      <c r="H52" s="182" t="s">
        <v>566</v>
      </c>
    </row>
    <row r="53" spans="1:36" x14ac:dyDescent="0.25">
      <c r="B53" s="182">
        <v>234750</v>
      </c>
      <c r="C53" s="182">
        <v>15044</v>
      </c>
      <c r="D53" s="182" t="s">
        <v>623</v>
      </c>
      <c r="E53" s="1">
        <v>0.91690972222222211</v>
      </c>
      <c r="F53" s="1">
        <v>0.91690972222222211</v>
      </c>
      <c r="G53" s="182" t="s">
        <v>566</v>
      </c>
      <c r="H53" s="182" t="s">
        <v>566</v>
      </c>
    </row>
    <row r="54" spans="1:36" s="182" customFormat="1" x14ac:dyDescent="0.25">
      <c r="A54" s="40"/>
      <c r="AI54" s="489"/>
      <c r="AJ54" s="489"/>
    </row>
    <row r="55" spans="1:36" s="182" customFormat="1" x14ac:dyDescent="0.25">
      <c r="A55" s="40"/>
      <c r="AI55" s="489"/>
      <c r="AJ55" s="489"/>
    </row>
    <row r="56" spans="1:36" x14ac:dyDescent="0.25">
      <c r="A56" s="40">
        <v>42635</v>
      </c>
      <c r="B56" s="182">
        <v>234750</v>
      </c>
      <c r="C56" s="182">
        <v>15049</v>
      </c>
      <c r="D56" s="182" t="s">
        <v>158</v>
      </c>
      <c r="E56" s="1">
        <v>0.23196759259259259</v>
      </c>
      <c r="F56" s="1">
        <v>0.23200231481481481</v>
      </c>
      <c r="G56" s="182" t="s">
        <v>566</v>
      </c>
      <c r="H56" s="182" t="s">
        <v>566</v>
      </c>
    </row>
    <row r="57" spans="1:36" x14ac:dyDescent="0.25">
      <c r="B57" s="182">
        <v>234750</v>
      </c>
      <c r="C57" s="182">
        <v>15044</v>
      </c>
      <c r="D57" s="182" t="s">
        <v>623</v>
      </c>
      <c r="E57" s="1">
        <v>0.23200231481481481</v>
      </c>
      <c r="F57" s="1">
        <v>0.23200231481481481</v>
      </c>
      <c r="G57" s="182" t="s">
        <v>566</v>
      </c>
      <c r="H57" s="182" t="s">
        <v>566</v>
      </c>
    </row>
    <row r="58" spans="1:36" x14ac:dyDescent="0.25">
      <c r="B58" s="182">
        <v>234750</v>
      </c>
      <c r="C58" s="182">
        <v>15049</v>
      </c>
      <c r="D58" s="182" t="s">
        <v>158</v>
      </c>
      <c r="E58" s="1">
        <v>0.3291087962962963</v>
      </c>
      <c r="F58" s="1">
        <v>0.3293402777777778</v>
      </c>
      <c r="G58" s="182" t="s">
        <v>566</v>
      </c>
      <c r="H58" s="182" t="s">
        <v>566</v>
      </c>
    </row>
    <row r="59" spans="1:36" x14ac:dyDescent="0.25">
      <c r="B59" s="182">
        <v>234750</v>
      </c>
      <c r="C59" s="182">
        <v>15050</v>
      </c>
      <c r="D59" s="182" t="s">
        <v>159</v>
      </c>
      <c r="E59" s="1">
        <v>0.3293402777777778</v>
      </c>
      <c r="F59" s="1">
        <v>0.3293402777777778</v>
      </c>
      <c r="G59" s="182" t="s">
        <v>566</v>
      </c>
      <c r="H59" s="182" t="s">
        <v>566</v>
      </c>
    </row>
    <row r="60" spans="1:36" x14ac:dyDescent="0.25">
      <c r="B60" s="182">
        <v>234750</v>
      </c>
      <c r="C60" s="182">
        <v>15061</v>
      </c>
      <c r="D60" s="182" t="s">
        <v>444</v>
      </c>
      <c r="E60" s="1">
        <v>0.32976851851851852</v>
      </c>
      <c r="F60" s="1">
        <v>0.3303935185185185</v>
      </c>
      <c r="G60" s="182" t="s">
        <v>566</v>
      </c>
      <c r="H60" s="182" t="s">
        <v>566</v>
      </c>
    </row>
    <row r="61" spans="1:36" x14ac:dyDescent="0.25">
      <c r="B61" s="182">
        <v>234750</v>
      </c>
      <c r="C61" s="182">
        <v>15050</v>
      </c>
      <c r="D61" s="182" t="s">
        <v>159</v>
      </c>
      <c r="E61" s="1">
        <v>0.3303935185185185</v>
      </c>
      <c r="F61" s="1">
        <v>0.3303935185185185</v>
      </c>
      <c r="G61" s="182" t="s">
        <v>566</v>
      </c>
      <c r="H61" s="182" t="s">
        <v>566</v>
      </c>
    </row>
    <row r="62" spans="1:36" x14ac:dyDescent="0.25">
      <c r="B62" s="182">
        <v>234750</v>
      </c>
      <c r="C62" s="182">
        <v>15049</v>
      </c>
      <c r="D62" s="182" t="s">
        <v>158</v>
      </c>
      <c r="E62" s="1">
        <v>0.33056712962962964</v>
      </c>
      <c r="F62" s="1">
        <v>0.33094907407407409</v>
      </c>
      <c r="G62" s="182" t="s">
        <v>566</v>
      </c>
      <c r="H62" s="182" t="s">
        <v>566</v>
      </c>
    </row>
    <row r="63" spans="1:36" x14ac:dyDescent="0.25">
      <c r="B63" s="182">
        <v>234750</v>
      </c>
      <c r="C63" s="182">
        <v>15044</v>
      </c>
      <c r="D63" s="182" t="s">
        <v>623</v>
      </c>
      <c r="E63" s="1">
        <v>0.33094907407407409</v>
      </c>
      <c r="F63" s="1">
        <v>0.33094907407407409</v>
      </c>
      <c r="G63" s="182" t="s">
        <v>566</v>
      </c>
      <c r="H63" s="182" t="s">
        <v>566</v>
      </c>
    </row>
    <row r="64" spans="1:36" x14ac:dyDescent="0.25">
      <c r="B64" s="182">
        <v>234750</v>
      </c>
      <c r="C64" s="182">
        <v>15049</v>
      </c>
      <c r="D64" s="182" t="s">
        <v>158</v>
      </c>
      <c r="E64" s="1">
        <v>0.52019675925925923</v>
      </c>
      <c r="F64" s="1">
        <v>0.52031250000000007</v>
      </c>
      <c r="G64" s="182" t="s">
        <v>566</v>
      </c>
      <c r="H64" s="182" t="s">
        <v>566</v>
      </c>
    </row>
    <row r="65" spans="2:8" x14ac:dyDescent="0.25">
      <c r="B65" s="182">
        <v>234750</v>
      </c>
      <c r="C65" s="182">
        <v>15047</v>
      </c>
      <c r="D65" s="182" t="s">
        <v>445</v>
      </c>
      <c r="E65" s="1">
        <v>0.52031250000000007</v>
      </c>
      <c r="F65" s="1">
        <v>0.52031250000000007</v>
      </c>
      <c r="G65" s="182" t="s">
        <v>566</v>
      </c>
      <c r="H65" s="182" t="s">
        <v>566</v>
      </c>
    </row>
    <row r="66" spans="2:8" x14ac:dyDescent="0.25">
      <c r="B66" s="182">
        <v>234750</v>
      </c>
      <c r="C66" s="182">
        <v>15005</v>
      </c>
      <c r="D66" s="182" t="s">
        <v>34</v>
      </c>
      <c r="E66" s="1">
        <v>0.52109953703703704</v>
      </c>
      <c r="F66" s="1">
        <v>0.52121527777777776</v>
      </c>
      <c r="G66" s="182" t="s">
        <v>566</v>
      </c>
      <c r="H66" s="182" t="s">
        <v>566</v>
      </c>
    </row>
    <row r="67" spans="2:8" x14ac:dyDescent="0.25">
      <c r="B67" s="182">
        <v>234750</v>
      </c>
      <c r="C67" s="182">
        <v>15006</v>
      </c>
      <c r="D67" s="182" t="s">
        <v>446</v>
      </c>
      <c r="E67" s="1">
        <v>0.52121527777777776</v>
      </c>
      <c r="F67" s="1">
        <v>0.52121527777777776</v>
      </c>
      <c r="G67" s="182" t="s">
        <v>566</v>
      </c>
      <c r="H67" s="182" t="s">
        <v>566</v>
      </c>
    </row>
    <row r="68" spans="2:8" x14ac:dyDescent="0.25">
      <c r="B68" s="182">
        <v>234750</v>
      </c>
      <c r="C68" s="182">
        <v>15007</v>
      </c>
      <c r="D68" s="182" t="s">
        <v>32</v>
      </c>
      <c r="E68" s="1">
        <v>0.521550925925926</v>
      </c>
      <c r="F68" s="1">
        <v>0.521550925925926</v>
      </c>
      <c r="G68" s="182" t="s">
        <v>566</v>
      </c>
      <c r="H68" s="182" t="s">
        <v>566</v>
      </c>
    </row>
    <row r="69" spans="2:8" x14ac:dyDescent="0.25">
      <c r="B69" s="182">
        <v>234750</v>
      </c>
      <c r="C69" s="182">
        <v>15006</v>
      </c>
      <c r="D69" s="182" t="s">
        <v>446</v>
      </c>
      <c r="E69" s="1">
        <v>0.52232638888888883</v>
      </c>
      <c r="F69" s="1">
        <v>0.52256944444444442</v>
      </c>
      <c r="G69" s="182" t="s">
        <v>566</v>
      </c>
      <c r="H69" s="182" t="s">
        <v>566</v>
      </c>
    </row>
    <row r="70" spans="2:8" x14ac:dyDescent="0.25">
      <c r="B70" s="182">
        <v>234750</v>
      </c>
      <c r="C70" s="182">
        <v>15005</v>
      </c>
      <c r="D70" s="182" t="s">
        <v>34</v>
      </c>
      <c r="E70" s="1">
        <v>0.52256944444444442</v>
      </c>
      <c r="F70" s="1">
        <v>0.52256944444444442</v>
      </c>
      <c r="G70" s="182" t="s">
        <v>566</v>
      </c>
      <c r="H70" s="182" t="s">
        <v>566</v>
      </c>
    </row>
    <row r="71" spans="2:8" x14ac:dyDescent="0.25">
      <c r="B71" s="182">
        <v>234750</v>
      </c>
      <c r="C71" s="182">
        <v>15047</v>
      </c>
      <c r="D71" s="182" t="s">
        <v>445</v>
      </c>
      <c r="E71" s="1">
        <v>0.5231365740740741</v>
      </c>
      <c r="F71" s="1">
        <v>0.52334490740740736</v>
      </c>
      <c r="G71" s="182" t="s">
        <v>566</v>
      </c>
      <c r="H71" s="182" t="s">
        <v>566</v>
      </c>
    </row>
    <row r="72" spans="2:8" x14ac:dyDescent="0.25">
      <c r="B72" s="182">
        <v>234750</v>
      </c>
      <c r="C72" s="182">
        <v>15049</v>
      </c>
      <c r="D72" s="182" t="s">
        <v>158</v>
      </c>
      <c r="E72" s="1">
        <v>0.52334490740740736</v>
      </c>
      <c r="F72" s="1">
        <v>0.52334490740740736</v>
      </c>
      <c r="G72" s="182" t="s">
        <v>566</v>
      </c>
      <c r="H72" s="182" t="s">
        <v>566</v>
      </c>
    </row>
    <row r="73" spans="2:8" x14ac:dyDescent="0.25">
      <c r="B73" s="182">
        <v>234750</v>
      </c>
      <c r="C73" s="182">
        <v>15044</v>
      </c>
      <c r="D73" s="182" t="s">
        <v>623</v>
      </c>
      <c r="E73" s="1">
        <v>0.52385416666666662</v>
      </c>
      <c r="F73" s="1">
        <v>0.52385416666666662</v>
      </c>
      <c r="G73" s="182" t="s">
        <v>566</v>
      </c>
      <c r="H73" s="182" t="s">
        <v>566</v>
      </c>
    </row>
    <row r="74" spans="2:8" x14ac:dyDescent="0.25">
      <c r="B74" s="182">
        <v>234750</v>
      </c>
      <c r="C74" s="182">
        <v>15049</v>
      </c>
      <c r="D74" s="182" t="s">
        <v>158</v>
      </c>
      <c r="E74" s="1">
        <v>0.67024305555555552</v>
      </c>
      <c r="F74" s="1">
        <v>0.6702893518518519</v>
      </c>
      <c r="G74" s="182" t="s">
        <v>566</v>
      </c>
      <c r="H74" s="182" t="s">
        <v>566</v>
      </c>
    </row>
    <row r="75" spans="2:8" x14ac:dyDescent="0.25">
      <c r="B75" s="182">
        <v>234750</v>
      </c>
      <c r="C75" s="182">
        <v>15044</v>
      </c>
      <c r="D75" s="182" t="s">
        <v>623</v>
      </c>
      <c r="E75" s="1">
        <v>0.6702893518518519</v>
      </c>
      <c r="F75" s="1">
        <v>0.6702893518518519</v>
      </c>
      <c r="G75" s="182" t="s">
        <v>566</v>
      </c>
      <c r="H75" s="182" t="s">
        <v>566</v>
      </c>
    </row>
    <row r="76" spans="2:8" x14ac:dyDescent="0.25">
      <c r="B76" s="182">
        <v>234750</v>
      </c>
      <c r="C76" s="182">
        <v>15049</v>
      </c>
      <c r="D76" s="182" t="s">
        <v>158</v>
      </c>
      <c r="E76" s="1">
        <v>0.67122685185185194</v>
      </c>
      <c r="F76" s="1">
        <v>0.6712731481481482</v>
      </c>
      <c r="G76" s="182" t="s">
        <v>566</v>
      </c>
      <c r="H76" s="182" t="s">
        <v>566</v>
      </c>
    </row>
    <row r="77" spans="2:8" x14ac:dyDescent="0.25">
      <c r="B77" s="182">
        <v>234750</v>
      </c>
      <c r="C77" s="182">
        <v>15044</v>
      </c>
      <c r="D77" s="182" t="s">
        <v>623</v>
      </c>
      <c r="E77" s="1">
        <v>0.6712731481481482</v>
      </c>
      <c r="F77" s="1">
        <v>0.6712731481481482</v>
      </c>
      <c r="G77" s="182" t="s">
        <v>566</v>
      </c>
      <c r="H77" s="182" t="s">
        <v>566</v>
      </c>
    </row>
    <row r="78" spans="2:8" x14ac:dyDescent="0.25">
      <c r="B78" s="182">
        <v>234750</v>
      </c>
      <c r="C78" s="182">
        <v>15049</v>
      </c>
      <c r="D78" s="182" t="s">
        <v>158</v>
      </c>
      <c r="E78" s="1">
        <v>0.71916666666666673</v>
      </c>
      <c r="F78" s="1">
        <v>0.719212962962963</v>
      </c>
      <c r="G78" s="182" t="s">
        <v>566</v>
      </c>
      <c r="H78" s="182" t="s">
        <v>566</v>
      </c>
    </row>
    <row r="79" spans="2:8" x14ac:dyDescent="0.25">
      <c r="B79" s="182">
        <v>234750</v>
      </c>
      <c r="C79" s="182">
        <v>15044</v>
      </c>
      <c r="D79" s="182" t="s">
        <v>623</v>
      </c>
      <c r="E79" s="1">
        <v>0.719212962962963</v>
      </c>
      <c r="F79" s="1">
        <v>0.71925925925925915</v>
      </c>
      <c r="G79" s="182" t="s">
        <v>566</v>
      </c>
      <c r="H79" s="182" t="s">
        <v>566</v>
      </c>
    </row>
    <row r="80" spans="2:8" x14ac:dyDescent="0.25">
      <c r="B80" s="182">
        <v>234750</v>
      </c>
      <c r="C80" s="182">
        <v>15049</v>
      </c>
      <c r="D80" s="182" t="s">
        <v>158</v>
      </c>
      <c r="E80" s="1">
        <v>0.71925925925925915</v>
      </c>
      <c r="F80" s="1">
        <v>0.71931712962962957</v>
      </c>
      <c r="G80" s="182" t="s">
        <v>566</v>
      </c>
      <c r="H80" s="182" t="s">
        <v>566</v>
      </c>
    </row>
    <row r="81" spans="1:36" x14ac:dyDescent="0.25">
      <c r="B81" s="182">
        <v>234750</v>
      </c>
      <c r="C81" s="182">
        <v>15044</v>
      </c>
      <c r="D81" s="182" t="s">
        <v>623</v>
      </c>
      <c r="E81" s="1">
        <v>0.71931712962962957</v>
      </c>
      <c r="F81" s="1">
        <v>0.71931712962962957</v>
      </c>
      <c r="G81" s="182" t="s">
        <v>566</v>
      </c>
      <c r="H81" s="182" t="s">
        <v>566</v>
      </c>
    </row>
    <row r="82" spans="1:36" s="182" customFormat="1" x14ac:dyDescent="0.25">
      <c r="A82" s="40"/>
      <c r="AI82" s="489"/>
      <c r="AJ82" s="489"/>
    </row>
    <row r="83" spans="1:36" s="182" customFormat="1" x14ac:dyDescent="0.25">
      <c r="A83" s="40"/>
      <c r="AI83" s="489"/>
      <c r="AJ83" s="489"/>
    </row>
    <row r="84" spans="1:36" x14ac:dyDescent="0.25">
      <c r="A84" s="40">
        <v>42636</v>
      </c>
      <c r="B84" s="182">
        <v>234750</v>
      </c>
      <c r="C84" s="182">
        <v>15047</v>
      </c>
      <c r="D84" s="182" t="s">
        <v>445</v>
      </c>
      <c r="E84" s="1">
        <v>0.34107638888888886</v>
      </c>
      <c r="F84" s="1">
        <v>0.34107638888888886</v>
      </c>
      <c r="G84" s="182" t="s">
        <v>566</v>
      </c>
      <c r="H84" s="182" t="s">
        <v>566</v>
      </c>
    </row>
    <row r="85" spans="1:36" x14ac:dyDescent="0.25">
      <c r="B85" s="182">
        <v>234750</v>
      </c>
      <c r="C85" s="182">
        <v>15005</v>
      </c>
      <c r="D85" s="182" t="s">
        <v>34</v>
      </c>
      <c r="E85" s="1">
        <v>0.34297453703703701</v>
      </c>
      <c r="F85" s="1">
        <v>0.34297453703703701</v>
      </c>
      <c r="G85" s="182" t="s">
        <v>566</v>
      </c>
      <c r="H85" s="182" t="s">
        <v>566</v>
      </c>
    </row>
    <row r="86" spans="1:36" x14ac:dyDescent="0.25">
      <c r="B86" s="182">
        <v>234750</v>
      </c>
      <c r="C86" s="182">
        <v>15006</v>
      </c>
      <c r="D86" s="182" t="s">
        <v>446</v>
      </c>
      <c r="E86" s="1">
        <v>0.34326388888888887</v>
      </c>
      <c r="F86" s="1">
        <v>0.34384259259259259</v>
      </c>
      <c r="G86" s="182" t="s">
        <v>566</v>
      </c>
      <c r="H86" s="182" t="s">
        <v>566</v>
      </c>
    </row>
    <row r="87" spans="1:36" x14ac:dyDescent="0.25">
      <c r="B87" s="182">
        <v>234750</v>
      </c>
      <c r="C87" s="182">
        <v>15007</v>
      </c>
      <c r="D87" s="182" t="s">
        <v>32</v>
      </c>
      <c r="E87" s="1">
        <v>0.34384259259259259</v>
      </c>
      <c r="F87" s="1">
        <v>0.34384259259259259</v>
      </c>
      <c r="G87" s="182" t="s">
        <v>566</v>
      </c>
      <c r="H87" s="182" t="s">
        <v>566</v>
      </c>
    </row>
    <row r="88" spans="1:36" x14ac:dyDescent="0.25">
      <c r="B88" s="182">
        <v>234750</v>
      </c>
      <c r="C88" s="182">
        <v>15006</v>
      </c>
      <c r="D88" s="182" t="s">
        <v>446</v>
      </c>
      <c r="E88" s="1">
        <v>0.34524305555555551</v>
      </c>
      <c r="F88" s="1">
        <v>0.34524305555555551</v>
      </c>
      <c r="G88" s="182" t="s">
        <v>566</v>
      </c>
      <c r="H88" s="182" t="s">
        <v>566</v>
      </c>
    </row>
    <row r="89" spans="1:36" x14ac:dyDescent="0.25">
      <c r="B89" s="182">
        <v>234750</v>
      </c>
      <c r="C89" s="182">
        <v>15005</v>
      </c>
      <c r="D89" s="182" t="s">
        <v>34</v>
      </c>
      <c r="E89" s="1">
        <v>0.34540509259259261</v>
      </c>
      <c r="F89" s="1">
        <v>0.34540509259259261</v>
      </c>
      <c r="G89" s="182" t="s">
        <v>566</v>
      </c>
      <c r="H89" s="182" t="s">
        <v>566</v>
      </c>
    </row>
    <row r="90" spans="1:36" x14ac:dyDescent="0.25">
      <c r="B90" s="182">
        <v>234750</v>
      </c>
      <c r="C90" s="182">
        <v>15047</v>
      </c>
      <c r="D90" s="182" t="s">
        <v>445</v>
      </c>
      <c r="E90" s="1">
        <v>0.34609953703703705</v>
      </c>
      <c r="F90" s="1">
        <v>0.3464930555555556</v>
      </c>
      <c r="G90" s="182" t="s">
        <v>566</v>
      </c>
      <c r="H90" s="182" t="s">
        <v>566</v>
      </c>
    </row>
    <row r="91" spans="1:36" x14ac:dyDescent="0.25">
      <c r="B91" s="182">
        <v>234750</v>
      </c>
      <c r="C91" s="182">
        <v>15049</v>
      </c>
      <c r="D91" s="182" t="s">
        <v>158</v>
      </c>
      <c r="E91" s="1">
        <v>0.3464930555555556</v>
      </c>
      <c r="F91" s="1">
        <v>0.3465509259259259</v>
      </c>
      <c r="G91" s="182" t="s">
        <v>566</v>
      </c>
      <c r="H91" s="182" t="s">
        <v>566</v>
      </c>
    </row>
    <row r="92" spans="1:36" x14ac:dyDescent="0.25">
      <c r="B92" s="182">
        <v>234750</v>
      </c>
      <c r="C92" s="182">
        <v>15044</v>
      </c>
      <c r="D92" s="182" t="s">
        <v>623</v>
      </c>
      <c r="E92" s="1">
        <v>0.3465509259259259</v>
      </c>
      <c r="F92" s="1">
        <v>0.3465509259259259</v>
      </c>
      <c r="G92" s="182" t="s">
        <v>566</v>
      </c>
      <c r="H92" s="182" t="s">
        <v>566</v>
      </c>
    </row>
    <row r="93" spans="1:36" x14ac:dyDescent="0.25">
      <c r="B93" s="182">
        <v>234750</v>
      </c>
      <c r="C93" s="182">
        <v>15049</v>
      </c>
      <c r="D93" s="182" t="s">
        <v>158</v>
      </c>
      <c r="E93" s="1">
        <v>0.47062500000000002</v>
      </c>
      <c r="F93" s="1">
        <v>0.47062500000000002</v>
      </c>
      <c r="G93" s="182" t="s">
        <v>566</v>
      </c>
      <c r="H93" s="182" t="s">
        <v>566</v>
      </c>
    </row>
    <row r="94" spans="1:36" x14ac:dyDescent="0.25">
      <c r="B94" s="182">
        <v>234750</v>
      </c>
      <c r="C94" s="182">
        <v>15081</v>
      </c>
      <c r="D94" s="182" t="s">
        <v>160</v>
      </c>
      <c r="E94" s="1">
        <v>0.47128472222222223</v>
      </c>
      <c r="F94" s="1">
        <v>0.47128472222222223</v>
      </c>
      <c r="G94" s="182" t="s">
        <v>566</v>
      </c>
      <c r="H94" s="182" t="s">
        <v>566</v>
      </c>
    </row>
    <row r="95" spans="1:36" x14ac:dyDescent="0.25">
      <c r="B95" s="182">
        <v>234750</v>
      </c>
      <c r="C95" s="182">
        <v>20063</v>
      </c>
      <c r="D95" s="182" t="s">
        <v>163</v>
      </c>
      <c r="E95" s="1">
        <v>0.47241898148148148</v>
      </c>
      <c r="F95" s="1">
        <v>0.47241898148148148</v>
      </c>
      <c r="G95" s="182" t="s">
        <v>566</v>
      </c>
      <c r="H95" s="182" t="s">
        <v>566</v>
      </c>
    </row>
    <row r="96" spans="1:36" x14ac:dyDescent="0.25">
      <c r="B96" s="182">
        <v>234750</v>
      </c>
      <c r="C96" s="182">
        <v>20021</v>
      </c>
      <c r="D96" s="182" t="s">
        <v>0</v>
      </c>
      <c r="E96" s="1">
        <v>0.47361111111111115</v>
      </c>
      <c r="F96" s="1">
        <v>0.47361111111111115</v>
      </c>
      <c r="G96" s="182" t="s">
        <v>566</v>
      </c>
      <c r="H96" s="182" t="s">
        <v>566</v>
      </c>
    </row>
    <row r="97" spans="1:37" x14ac:dyDescent="0.25">
      <c r="B97" s="182">
        <v>234750</v>
      </c>
      <c r="C97" s="183">
        <v>20009</v>
      </c>
      <c r="D97" s="182" t="s">
        <v>589</v>
      </c>
      <c r="E97" s="1">
        <v>0.47515046296296298</v>
      </c>
      <c r="F97" s="1">
        <v>0.47515046296296298</v>
      </c>
      <c r="G97" s="182" t="s">
        <v>566</v>
      </c>
      <c r="H97" s="182" t="s">
        <v>566</v>
      </c>
    </row>
    <row r="98" spans="1:37" x14ac:dyDescent="0.25">
      <c r="B98" s="192">
        <v>234750</v>
      </c>
      <c r="C98" s="193">
        <v>20010</v>
      </c>
      <c r="D98" s="193" t="s">
        <v>1</v>
      </c>
      <c r="E98" s="194">
        <v>0.71226851851851858</v>
      </c>
      <c r="F98" s="195">
        <v>0.71229166666666666</v>
      </c>
      <c r="G98" s="182"/>
      <c r="H98" s="182"/>
      <c r="I98" s="182">
        <f t="shared" ref="I98:I105" si="0">(F98-E98)*86400</f>
        <v>1.9999999999939178</v>
      </c>
      <c r="J98" s="2">
        <f>L98*J99/L99</f>
        <v>3.5482912332843584</v>
      </c>
      <c r="K98" s="3">
        <v>3.5482912332843584</v>
      </c>
      <c r="L98" s="182">
        <v>15.92</v>
      </c>
      <c r="M98" s="38">
        <f>L98/K98*0.0113636*60</f>
        <v>3.0590811199995218</v>
      </c>
      <c r="N98" s="3">
        <f>K98</f>
        <v>3.5482912332843584</v>
      </c>
      <c r="O98" s="3">
        <v>3.5482912332843584</v>
      </c>
      <c r="P98" s="4">
        <f>O98/60</f>
        <v>5.9138187221405972E-2</v>
      </c>
      <c r="Q98" s="182">
        <f>L98</f>
        <v>15.92</v>
      </c>
      <c r="R98" s="182">
        <v>15.92</v>
      </c>
      <c r="S98" s="182">
        <v>1</v>
      </c>
      <c r="X98" s="4">
        <v>5.9138187221405972E-2</v>
      </c>
      <c r="Y98" s="182">
        <v>15.92</v>
      </c>
      <c r="Z98" s="38">
        <v>3.0590811199995218</v>
      </c>
    </row>
    <row r="99" spans="1:37" x14ac:dyDescent="0.25">
      <c r="B99" s="200">
        <v>234750</v>
      </c>
      <c r="C99" s="201">
        <v>20021</v>
      </c>
      <c r="D99" s="201" t="s">
        <v>0</v>
      </c>
      <c r="E99" s="202">
        <v>0.71229166666666666</v>
      </c>
      <c r="F99" s="203">
        <v>0.71236111111111111</v>
      </c>
      <c r="G99" s="182"/>
      <c r="H99" s="182"/>
      <c r="I99" s="182">
        <f t="shared" si="0"/>
        <v>6.0000000000009379</v>
      </c>
      <c r="J99" s="2">
        <f t="shared" ref="J99:J104" si="1">(E100-E99)*86400</f>
        <v>6.0000000000009379</v>
      </c>
      <c r="K99" s="182">
        <v>6</v>
      </c>
      <c r="L99" s="182">
        <v>26.92</v>
      </c>
      <c r="M99" s="38">
        <f t="shared" ref="M99:M104" si="2">L99/K99*0.0113636*60</f>
        <v>3.0590811200000005</v>
      </c>
      <c r="N99" s="3">
        <f>N98+K99</f>
        <v>9.5482912332843579</v>
      </c>
      <c r="O99" s="3">
        <v>9.5482912332843579</v>
      </c>
      <c r="P99" s="4">
        <f t="shared" ref="P99:P105" si="3">O99/60</f>
        <v>0.15913818722140596</v>
      </c>
      <c r="Q99" s="182">
        <f t="shared" ref="Q99:Q105" si="4">Q98+L99</f>
        <v>42.84</v>
      </c>
      <c r="R99" s="182">
        <v>42.84</v>
      </c>
      <c r="S99" s="182">
        <v>2</v>
      </c>
      <c r="X99" s="4">
        <v>0.15913818722140596</v>
      </c>
      <c r="Y99" s="182">
        <v>42.84</v>
      </c>
      <c r="Z99" s="38">
        <v>3.0590811200000005</v>
      </c>
    </row>
    <row r="100" spans="1:37" x14ac:dyDescent="0.25">
      <c r="B100" s="196">
        <v>234750</v>
      </c>
      <c r="C100" s="197">
        <v>20010</v>
      </c>
      <c r="D100" s="197" t="s">
        <v>1</v>
      </c>
      <c r="E100" s="198">
        <v>0.71236111111111111</v>
      </c>
      <c r="F100" s="199">
        <v>0.71236111111111111</v>
      </c>
      <c r="G100" s="182"/>
      <c r="H100" s="182"/>
      <c r="I100" s="182">
        <f t="shared" si="0"/>
        <v>0</v>
      </c>
      <c r="J100" s="2">
        <f t="shared" si="1"/>
        <v>39.000000000006096</v>
      </c>
      <c r="K100" s="182">
        <v>39</v>
      </c>
      <c r="L100" s="182">
        <v>31.17</v>
      </c>
      <c r="M100" s="38">
        <f t="shared" si="2"/>
        <v>0.54492832615384612</v>
      </c>
      <c r="N100" s="3">
        <f t="shared" ref="N100:N105" si="5">N99+K100</f>
        <v>48.54829123328436</v>
      </c>
      <c r="O100" s="3">
        <v>48.54829123328436</v>
      </c>
      <c r="P100" s="4">
        <f t="shared" si="3"/>
        <v>0.80913818722140596</v>
      </c>
      <c r="Q100" s="182">
        <f t="shared" si="4"/>
        <v>74.010000000000005</v>
      </c>
      <c r="R100" s="182">
        <v>74.010000000000005</v>
      </c>
      <c r="S100" s="182">
        <v>3</v>
      </c>
      <c r="X100" s="4">
        <v>0.80913818722140596</v>
      </c>
      <c r="Y100" s="182">
        <v>74.010000000000005</v>
      </c>
      <c r="Z100" s="38">
        <v>0.54492832615384612</v>
      </c>
    </row>
    <row r="101" spans="1:37" x14ac:dyDescent="0.25">
      <c r="B101" s="196">
        <v>234750</v>
      </c>
      <c r="C101" s="197">
        <v>20004</v>
      </c>
      <c r="D101" s="197" t="s">
        <v>2</v>
      </c>
      <c r="E101" s="198">
        <v>0.71281250000000007</v>
      </c>
      <c r="F101" s="199">
        <v>0.71281250000000007</v>
      </c>
      <c r="G101" s="182"/>
      <c r="H101" s="182"/>
      <c r="I101" s="182">
        <f t="shared" si="0"/>
        <v>0</v>
      </c>
      <c r="J101" s="2">
        <f t="shared" si="1"/>
        <v>57.999999999986684</v>
      </c>
      <c r="K101" s="182">
        <v>58</v>
      </c>
      <c r="L101" s="182">
        <v>26.5</v>
      </c>
      <c r="M101" s="38">
        <f t="shared" si="2"/>
        <v>0.31151937931034485</v>
      </c>
      <c r="N101" s="3">
        <f t="shared" si="5"/>
        <v>106.54829123328436</v>
      </c>
      <c r="O101" s="3">
        <v>106.54829123328436</v>
      </c>
      <c r="P101" s="4">
        <f t="shared" si="3"/>
        <v>1.7758048538880726</v>
      </c>
      <c r="Q101" s="182">
        <f t="shared" si="4"/>
        <v>100.51</v>
      </c>
      <c r="R101" s="182">
        <v>100.51</v>
      </c>
      <c r="S101" s="182">
        <v>4</v>
      </c>
      <c r="X101" s="4">
        <v>1.7758048538880726</v>
      </c>
      <c r="Y101" s="182">
        <v>100.51</v>
      </c>
      <c r="Z101" s="38">
        <v>0.31151937931034485</v>
      </c>
    </row>
    <row r="102" spans="1:37" x14ac:dyDescent="0.25">
      <c r="B102" s="196">
        <v>234750</v>
      </c>
      <c r="C102" s="197">
        <v>20013</v>
      </c>
      <c r="D102" s="197" t="s">
        <v>36</v>
      </c>
      <c r="E102" s="198">
        <v>0.71348379629629621</v>
      </c>
      <c r="F102" s="199">
        <v>0.71348379629629621</v>
      </c>
      <c r="G102" s="182"/>
      <c r="H102" s="182"/>
      <c r="I102" s="182">
        <f t="shared" si="0"/>
        <v>0</v>
      </c>
      <c r="J102" s="2">
        <f t="shared" si="1"/>
        <v>71.000000000014296</v>
      </c>
      <c r="K102" s="182">
        <v>71</v>
      </c>
      <c r="L102" s="182">
        <v>34.5</v>
      </c>
      <c r="M102" s="38">
        <f t="shared" si="2"/>
        <v>0.33130495774647889</v>
      </c>
      <c r="N102" s="3">
        <f t="shared" si="5"/>
        <v>177.54829123328437</v>
      </c>
      <c r="O102" s="3">
        <v>177.54829123328437</v>
      </c>
      <c r="P102" s="4">
        <f t="shared" si="3"/>
        <v>2.9591381872214062</v>
      </c>
      <c r="Q102" s="182">
        <f t="shared" si="4"/>
        <v>135.01</v>
      </c>
      <c r="R102" s="182">
        <v>135.01</v>
      </c>
      <c r="S102" s="182">
        <v>5</v>
      </c>
      <c r="X102" s="4">
        <v>2.9591381872214062</v>
      </c>
      <c r="Y102" s="182">
        <v>135.01</v>
      </c>
      <c r="Z102" s="38">
        <v>0.33130495774647889</v>
      </c>
    </row>
    <row r="103" spans="1:37" x14ac:dyDescent="0.25">
      <c r="B103" s="256">
        <v>234750</v>
      </c>
      <c r="C103" s="257">
        <v>20001</v>
      </c>
      <c r="D103" s="257" t="s">
        <v>3</v>
      </c>
      <c r="E103" s="258">
        <v>0.71430555555555564</v>
      </c>
      <c r="F103" s="259">
        <v>0.71438657407407413</v>
      </c>
      <c r="G103" s="182"/>
      <c r="H103" s="182"/>
      <c r="I103" s="182">
        <f t="shared" si="0"/>
        <v>6.9999999999978968</v>
      </c>
      <c r="J103" s="2">
        <f t="shared" si="1"/>
        <v>6.9999999999978968</v>
      </c>
      <c r="K103" s="182">
        <v>7</v>
      </c>
      <c r="L103" s="182">
        <v>22</v>
      </c>
      <c r="M103" s="38">
        <f t="shared" si="2"/>
        <v>2.1428502857142853</v>
      </c>
      <c r="N103" s="3">
        <f t="shared" si="5"/>
        <v>184.54829123328437</v>
      </c>
      <c r="O103" s="3">
        <v>184.54829123328437</v>
      </c>
      <c r="P103" s="4">
        <f t="shared" si="3"/>
        <v>3.0758048538880729</v>
      </c>
      <c r="Q103" s="182">
        <f t="shared" si="4"/>
        <v>157.01</v>
      </c>
      <c r="R103" s="182">
        <v>157.01</v>
      </c>
      <c r="S103" s="182">
        <v>6</v>
      </c>
      <c r="X103" s="4">
        <v>3.0758048538880729</v>
      </c>
      <c r="Y103" s="182">
        <v>157.01</v>
      </c>
      <c r="Z103" s="38">
        <v>2.1428502857142853</v>
      </c>
    </row>
    <row r="104" spans="1:37" x14ac:dyDescent="0.25">
      <c r="B104" s="196">
        <v>234750</v>
      </c>
      <c r="C104" s="197">
        <v>20004</v>
      </c>
      <c r="D104" s="197" t="s">
        <v>2</v>
      </c>
      <c r="E104" s="198">
        <v>0.71438657407407413</v>
      </c>
      <c r="F104" s="199">
        <v>0.71461805555555558</v>
      </c>
      <c r="G104" s="182"/>
      <c r="H104" s="182"/>
      <c r="I104" s="182">
        <f t="shared" si="0"/>
        <v>19.999999999996732</v>
      </c>
      <c r="J104" s="2">
        <f t="shared" si="1"/>
        <v>19.999999999996732</v>
      </c>
      <c r="K104" s="182">
        <v>20</v>
      </c>
      <c r="L104" s="182">
        <v>31.17</v>
      </c>
      <c r="M104" s="38">
        <f t="shared" si="2"/>
        <v>1.0626102359999998</v>
      </c>
      <c r="N104" s="3">
        <f t="shared" si="5"/>
        <v>204.54829123328437</v>
      </c>
      <c r="O104" s="3">
        <v>204.54829123328437</v>
      </c>
      <c r="P104" s="4">
        <f t="shared" si="3"/>
        <v>3.4091381872214064</v>
      </c>
      <c r="Q104" s="182">
        <f t="shared" si="4"/>
        <v>188.18</v>
      </c>
      <c r="R104" s="182">
        <v>188.18</v>
      </c>
      <c r="S104" s="182">
        <v>7</v>
      </c>
      <c r="X104" s="4">
        <v>3.4091381872214064</v>
      </c>
      <c r="Y104" s="182">
        <v>188.18</v>
      </c>
      <c r="Z104" s="38">
        <v>1.0626102359999998</v>
      </c>
    </row>
    <row r="105" spans="1:37" x14ac:dyDescent="0.25">
      <c r="B105" s="200">
        <v>234750</v>
      </c>
      <c r="C105" s="201">
        <v>20010</v>
      </c>
      <c r="D105" s="201" t="s">
        <v>1</v>
      </c>
      <c r="E105" s="202">
        <v>0.71461805555555558</v>
      </c>
      <c r="F105" s="203">
        <v>0.71461805555555558</v>
      </c>
      <c r="G105" s="182"/>
      <c r="H105" s="182"/>
      <c r="I105" s="182">
        <f t="shared" si="0"/>
        <v>0</v>
      </c>
      <c r="J105" s="53">
        <f>L105*J104/L104</f>
        <v>7.0580686557575882</v>
      </c>
      <c r="K105" s="38">
        <v>7.0580686557575882</v>
      </c>
      <c r="L105" s="182">
        <v>11</v>
      </c>
      <c r="M105" s="38">
        <f>L105/K105*0.0113636*60</f>
        <v>1.0626102360001737</v>
      </c>
      <c r="N105" s="3">
        <f t="shared" si="5"/>
        <v>211.60635988904195</v>
      </c>
      <c r="O105" s="3">
        <v>211.60635988904195</v>
      </c>
      <c r="P105" s="4">
        <f t="shared" si="3"/>
        <v>3.5267726648173658</v>
      </c>
      <c r="Q105" s="182">
        <f t="shared" si="4"/>
        <v>199.18</v>
      </c>
      <c r="R105" s="182">
        <v>199.18</v>
      </c>
      <c r="X105" s="4">
        <v>3.5267726648173658</v>
      </c>
      <c r="Y105" s="182">
        <v>199.18</v>
      </c>
      <c r="Z105" s="38">
        <v>1.0626102360001737</v>
      </c>
      <c r="AC105" s="483">
        <v>234750</v>
      </c>
      <c r="AD105" s="483">
        <v>20009</v>
      </c>
      <c r="AE105" s="485">
        <v>42636</v>
      </c>
      <c r="AF105" s="483">
        <v>1</v>
      </c>
      <c r="AG105" s="486">
        <v>145.34</v>
      </c>
      <c r="AH105" s="381">
        <v>0.71226851851851858</v>
      </c>
      <c r="AI105" s="489" t="s">
        <v>851</v>
      </c>
      <c r="AJ105" s="489">
        <v>0.74533300000000002</v>
      </c>
      <c r="AK105" s="381">
        <v>0.71461805555555558</v>
      </c>
    </row>
    <row r="106" spans="1:37" x14ac:dyDescent="0.25">
      <c r="B106" s="182">
        <v>234750</v>
      </c>
      <c r="C106" s="183">
        <v>20009</v>
      </c>
      <c r="D106" s="182" t="s">
        <v>589</v>
      </c>
      <c r="E106" s="1">
        <v>0.71520833333333333</v>
      </c>
      <c r="F106" s="1">
        <v>0.71520833333333333</v>
      </c>
      <c r="G106" s="182" t="s">
        <v>566</v>
      </c>
      <c r="H106" s="182" t="s">
        <v>566</v>
      </c>
      <c r="M106" s="38">
        <f>AVERAGE(M99:M104)</f>
        <v>1.2420490508208262</v>
      </c>
    </row>
    <row r="107" spans="1:37" s="182" customFormat="1" x14ac:dyDescent="0.25">
      <c r="A107" s="40"/>
      <c r="M107" s="38"/>
      <c r="AI107" s="489"/>
      <c r="AJ107" s="489"/>
    </row>
    <row r="108" spans="1:37" s="182" customFormat="1" x14ac:dyDescent="0.25">
      <c r="A108" s="40"/>
      <c r="AI108" s="489"/>
      <c r="AJ108" s="489"/>
    </row>
    <row r="109" spans="1:37" x14ac:dyDescent="0.25">
      <c r="A109" s="40">
        <v>42637</v>
      </c>
      <c r="B109" s="192">
        <v>234750</v>
      </c>
      <c r="C109" s="193">
        <v>20021</v>
      </c>
      <c r="D109" s="193" t="s">
        <v>0</v>
      </c>
      <c r="E109" s="194">
        <v>0.49704861111111115</v>
      </c>
      <c r="F109" s="195">
        <v>0.49739583333333331</v>
      </c>
      <c r="G109" s="182"/>
      <c r="H109" s="182"/>
      <c r="I109" s="182">
        <f>(F109-E109)*86400</f>
        <v>29.999999999995097</v>
      </c>
      <c r="J109" s="2">
        <f>L109*J110/L110</f>
        <v>10.9678048780489</v>
      </c>
      <c r="K109" s="3">
        <v>10.9678048780489</v>
      </c>
      <c r="L109" s="182">
        <v>15.33</v>
      </c>
      <c r="M109" s="38">
        <f>L109/K109*0.0113636*60</f>
        <v>0.9529928181818077</v>
      </c>
      <c r="N109" s="3">
        <f>K109</f>
        <v>10.9678048780489</v>
      </c>
      <c r="O109" s="3">
        <v>10.9678048780489</v>
      </c>
      <c r="P109" s="4">
        <f>O109/60</f>
        <v>0.18279674796748166</v>
      </c>
      <c r="Q109" s="182">
        <f>L109</f>
        <v>15.33</v>
      </c>
      <c r="R109" s="182">
        <v>15.33</v>
      </c>
      <c r="S109" s="182">
        <v>1</v>
      </c>
      <c r="X109" s="4">
        <v>0.18279674796748166</v>
      </c>
      <c r="Y109" s="182">
        <v>15.33</v>
      </c>
      <c r="Z109" s="38">
        <v>0.9529928181818077</v>
      </c>
    </row>
    <row r="110" spans="1:37" x14ac:dyDescent="0.25">
      <c r="B110" s="196">
        <v>234750</v>
      </c>
      <c r="C110" s="197">
        <v>20017</v>
      </c>
      <c r="D110" s="197" t="s">
        <v>5</v>
      </c>
      <c r="E110" s="198">
        <v>0.49739583333333331</v>
      </c>
      <c r="F110" s="199">
        <v>0.49739583333333331</v>
      </c>
      <c r="G110" s="182"/>
      <c r="H110" s="182"/>
      <c r="I110" s="182">
        <f>(F110-E110)*86400</f>
        <v>0</v>
      </c>
      <c r="J110" s="2">
        <f>(E111-E110)*86400</f>
        <v>22.000000000000242</v>
      </c>
      <c r="K110" s="182">
        <v>22</v>
      </c>
      <c r="L110" s="182">
        <v>30.75</v>
      </c>
      <c r="M110" s="38">
        <f t="shared" ref="M110:M121" si="6">L110/K110*0.0113636*60</f>
        <v>0.95299281818181814</v>
      </c>
      <c r="N110" s="3">
        <f>N109+K110</f>
        <v>32.967804878048902</v>
      </c>
      <c r="O110" s="3">
        <v>32.967804878048902</v>
      </c>
      <c r="P110" s="4">
        <f t="shared" ref="P110:P122" si="7">O110/60</f>
        <v>0.54946341463414838</v>
      </c>
      <c r="Q110" s="182">
        <f t="shared" ref="Q110:Q122" si="8">Q109+L110</f>
        <v>46.08</v>
      </c>
      <c r="R110" s="182">
        <v>46.08</v>
      </c>
      <c r="S110" s="182">
        <v>2</v>
      </c>
      <c r="X110" s="4">
        <v>0.54946341463414838</v>
      </c>
      <c r="Y110" s="182">
        <v>46.08</v>
      </c>
      <c r="Z110" s="38">
        <v>0.95299281818181814</v>
      </c>
    </row>
    <row r="111" spans="1:37" x14ac:dyDescent="0.25">
      <c r="B111" s="196">
        <v>234750</v>
      </c>
      <c r="C111" s="197">
        <v>20030</v>
      </c>
      <c r="D111" s="197" t="s">
        <v>6</v>
      </c>
      <c r="E111" s="198">
        <v>0.49765046296296295</v>
      </c>
      <c r="F111" s="199">
        <v>0.49765046296296295</v>
      </c>
      <c r="G111" s="182"/>
      <c r="H111" s="182"/>
      <c r="I111" s="182">
        <f t="shared" ref="I111:I121" si="9">(F111-E111)*86400</f>
        <v>0</v>
      </c>
      <c r="J111" s="2">
        <f t="shared" ref="J111:J121" si="10">(E112-E111)*86400</f>
        <v>97.000000000002373</v>
      </c>
      <c r="K111" s="182">
        <v>97</v>
      </c>
      <c r="L111" s="182">
        <v>40.5</v>
      </c>
      <c r="M111" s="38">
        <f t="shared" si="6"/>
        <v>0.28467575257731959</v>
      </c>
      <c r="N111" s="3">
        <f t="shared" ref="N111:N122" si="11">N110+K111</f>
        <v>129.9678048780489</v>
      </c>
      <c r="O111" s="3">
        <v>129.9678048780489</v>
      </c>
      <c r="P111" s="4">
        <f t="shared" si="7"/>
        <v>2.1661300813008149</v>
      </c>
      <c r="Q111" s="182">
        <f t="shared" si="8"/>
        <v>86.58</v>
      </c>
      <c r="R111" s="182">
        <v>86.58</v>
      </c>
      <c r="S111" s="182">
        <v>3</v>
      </c>
      <c r="X111" s="4">
        <v>2.1661300813008149</v>
      </c>
      <c r="Y111" s="182">
        <v>86.58</v>
      </c>
      <c r="Z111" s="38">
        <v>0.28467575257731959</v>
      </c>
    </row>
    <row r="112" spans="1:37" x14ac:dyDescent="0.25">
      <c r="B112" s="196">
        <v>234750</v>
      </c>
      <c r="C112" s="197">
        <v>20035</v>
      </c>
      <c r="D112" s="197" t="s">
        <v>8</v>
      </c>
      <c r="E112" s="198">
        <v>0.49877314814814816</v>
      </c>
      <c r="F112" s="199">
        <v>0.49901620370370375</v>
      </c>
      <c r="G112" s="182"/>
      <c r="H112" s="182"/>
      <c r="I112" s="182">
        <f t="shared" si="9"/>
        <v>21.000000000003283</v>
      </c>
      <c r="J112" s="2">
        <f t="shared" si="10"/>
        <v>21.000000000003283</v>
      </c>
      <c r="K112" s="182">
        <v>21</v>
      </c>
      <c r="L112" s="182">
        <v>29.58</v>
      </c>
      <c r="M112" s="38">
        <f t="shared" si="6"/>
        <v>0.96038653714285704</v>
      </c>
      <c r="N112" s="3">
        <f t="shared" si="11"/>
        <v>150.9678048780489</v>
      </c>
      <c r="O112" s="3">
        <v>150.9678048780489</v>
      </c>
      <c r="P112" s="4">
        <f t="shared" si="7"/>
        <v>2.5161300813008149</v>
      </c>
      <c r="Q112" s="182">
        <f t="shared" si="8"/>
        <v>116.16</v>
      </c>
      <c r="R112" s="182">
        <v>116.16</v>
      </c>
      <c r="S112" s="182">
        <v>4</v>
      </c>
      <c r="X112" s="4">
        <v>2.5161300813008149</v>
      </c>
      <c r="Y112" s="182">
        <v>116.16</v>
      </c>
      <c r="Z112" s="38">
        <v>0.96038653714285704</v>
      </c>
    </row>
    <row r="113" spans="1:37" x14ac:dyDescent="0.25">
      <c r="B113" s="196">
        <v>234750</v>
      </c>
      <c r="C113" s="197">
        <v>20052</v>
      </c>
      <c r="D113" s="197" t="s">
        <v>7</v>
      </c>
      <c r="E113" s="198">
        <v>0.49901620370370375</v>
      </c>
      <c r="F113" s="199">
        <v>0.49901620370370375</v>
      </c>
      <c r="G113" s="182"/>
      <c r="H113" s="182"/>
      <c r="I113" s="182">
        <f t="shared" si="9"/>
        <v>0</v>
      </c>
      <c r="J113" s="2">
        <f t="shared" si="10"/>
        <v>24.999999999991118</v>
      </c>
      <c r="K113" s="182">
        <v>25</v>
      </c>
      <c r="L113" s="182">
        <v>28.08</v>
      </c>
      <c r="M113" s="38">
        <f t="shared" si="6"/>
        <v>0.76581573119999991</v>
      </c>
      <c r="N113" s="3">
        <f t="shared" si="11"/>
        <v>175.9678048780489</v>
      </c>
      <c r="O113" s="3">
        <v>175.9678048780489</v>
      </c>
      <c r="P113" s="4">
        <f t="shared" si="7"/>
        <v>2.9327967479674815</v>
      </c>
      <c r="Q113" s="182">
        <f t="shared" si="8"/>
        <v>144.24</v>
      </c>
      <c r="R113" s="182">
        <v>144.24</v>
      </c>
      <c r="S113" s="182">
        <v>5</v>
      </c>
      <c r="X113" s="4">
        <v>2.9327967479674815</v>
      </c>
      <c r="Y113" s="182">
        <v>144.24</v>
      </c>
      <c r="Z113" s="38">
        <v>0.76581573119999991</v>
      </c>
    </row>
    <row r="114" spans="1:37" x14ac:dyDescent="0.25">
      <c r="B114" s="196">
        <v>234750</v>
      </c>
      <c r="C114" s="197">
        <v>20056</v>
      </c>
      <c r="D114" s="197" t="s">
        <v>9</v>
      </c>
      <c r="E114" s="198">
        <v>0.4993055555555555</v>
      </c>
      <c r="F114" s="199">
        <v>0.49965277777777778</v>
      </c>
      <c r="G114" s="182"/>
      <c r="H114" s="182"/>
      <c r="I114" s="182">
        <f t="shared" si="9"/>
        <v>30.00000000000469</v>
      </c>
      <c r="J114" s="2">
        <f t="shared" si="10"/>
        <v>30.00000000000469</v>
      </c>
      <c r="K114" s="182">
        <v>30</v>
      </c>
      <c r="L114" s="182">
        <v>26</v>
      </c>
      <c r="M114" s="38">
        <f t="shared" si="6"/>
        <v>0.59090719999999997</v>
      </c>
      <c r="N114" s="3">
        <f t="shared" si="11"/>
        <v>205.9678048780489</v>
      </c>
      <c r="O114" s="3">
        <v>205.9678048780489</v>
      </c>
      <c r="P114" s="4">
        <f t="shared" si="7"/>
        <v>3.4327967479674815</v>
      </c>
      <c r="Q114" s="182">
        <f t="shared" si="8"/>
        <v>170.24</v>
      </c>
      <c r="R114" s="182">
        <v>170.24</v>
      </c>
      <c r="S114" s="182">
        <v>6</v>
      </c>
      <c r="X114" s="4">
        <v>3.4327967479674815</v>
      </c>
      <c r="Y114" s="182">
        <v>170.24</v>
      </c>
      <c r="Z114" s="38">
        <v>0.59090719999999997</v>
      </c>
    </row>
    <row r="115" spans="1:37" x14ac:dyDescent="0.25">
      <c r="B115" s="196">
        <v>234750</v>
      </c>
      <c r="C115" s="197">
        <v>20059</v>
      </c>
      <c r="D115" s="197" t="s">
        <v>10</v>
      </c>
      <c r="E115" s="198">
        <v>0.49965277777777778</v>
      </c>
      <c r="F115" s="199">
        <v>0.49965277777777778</v>
      </c>
      <c r="G115" s="182"/>
      <c r="H115" s="182"/>
      <c r="I115" s="182">
        <f t="shared" si="9"/>
        <v>0</v>
      </c>
      <c r="J115" s="2">
        <f t="shared" si="10"/>
        <v>83.999999999998749</v>
      </c>
      <c r="K115" s="182">
        <v>84</v>
      </c>
      <c r="L115" s="182">
        <v>26</v>
      </c>
      <c r="M115" s="38">
        <f t="shared" si="6"/>
        <v>0.21103828571428573</v>
      </c>
      <c r="N115" s="3">
        <f t="shared" si="11"/>
        <v>289.96780487804892</v>
      </c>
      <c r="O115" s="3">
        <v>289.96780487804892</v>
      </c>
      <c r="P115" s="4">
        <f t="shared" si="7"/>
        <v>4.8327967479674818</v>
      </c>
      <c r="Q115" s="182">
        <f t="shared" si="8"/>
        <v>196.24</v>
      </c>
      <c r="R115" s="182">
        <v>196.24</v>
      </c>
      <c r="S115" s="182">
        <v>7</v>
      </c>
      <c r="X115" s="4">
        <v>4.8327967479674818</v>
      </c>
      <c r="Y115" s="182">
        <v>196.24</v>
      </c>
      <c r="Z115" s="38">
        <v>0.21103828571428573</v>
      </c>
    </row>
    <row r="116" spans="1:37" x14ac:dyDescent="0.25">
      <c r="B116" s="196">
        <v>234750</v>
      </c>
      <c r="C116" s="197">
        <v>20056</v>
      </c>
      <c r="D116" s="197" t="s">
        <v>9</v>
      </c>
      <c r="E116" s="198">
        <v>0.50062499999999999</v>
      </c>
      <c r="F116" s="199">
        <v>0.50101851851851853</v>
      </c>
      <c r="G116" s="182"/>
      <c r="H116" s="182"/>
      <c r="I116" s="182">
        <f t="shared" si="9"/>
        <v>34.000000000002117</v>
      </c>
      <c r="J116" s="2">
        <f t="shared" si="10"/>
        <v>34.000000000002117</v>
      </c>
      <c r="K116" s="182">
        <v>34</v>
      </c>
      <c r="L116" s="182">
        <v>28.08</v>
      </c>
      <c r="M116" s="38">
        <f t="shared" si="6"/>
        <v>0.5630998023529411</v>
      </c>
      <c r="N116" s="3">
        <f t="shared" si="11"/>
        <v>323.96780487804892</v>
      </c>
      <c r="O116" s="3">
        <v>323.96780487804892</v>
      </c>
      <c r="P116" s="4">
        <f t="shared" si="7"/>
        <v>5.3994634146341491</v>
      </c>
      <c r="Q116" s="182">
        <f t="shared" si="8"/>
        <v>224.32</v>
      </c>
      <c r="R116" s="182">
        <v>224.32</v>
      </c>
      <c r="S116" s="182">
        <v>8</v>
      </c>
      <c r="X116" s="4">
        <v>5.3994634146341491</v>
      </c>
      <c r="Y116" s="182">
        <v>224.32</v>
      </c>
      <c r="Z116" s="38">
        <v>0.5630998023529411</v>
      </c>
    </row>
    <row r="117" spans="1:37" x14ac:dyDescent="0.25">
      <c r="B117" s="196">
        <v>234750</v>
      </c>
      <c r="C117" s="197">
        <v>20052</v>
      </c>
      <c r="D117" s="197" t="s">
        <v>7</v>
      </c>
      <c r="E117" s="198">
        <v>0.50101851851851853</v>
      </c>
      <c r="F117" s="199">
        <v>0.50101851851851853</v>
      </c>
      <c r="G117" s="182"/>
      <c r="H117" s="182"/>
      <c r="I117" s="182">
        <f t="shared" si="9"/>
        <v>0</v>
      </c>
      <c r="J117" s="2">
        <f t="shared" si="10"/>
        <v>34.000000000002117</v>
      </c>
      <c r="K117" s="182">
        <v>34</v>
      </c>
      <c r="L117" s="182">
        <v>29.58</v>
      </c>
      <c r="M117" s="38">
        <f t="shared" si="6"/>
        <v>0.59317991999999997</v>
      </c>
      <c r="N117" s="3">
        <f t="shared" si="11"/>
        <v>357.96780487804892</v>
      </c>
      <c r="O117" s="3">
        <v>357.96780487804892</v>
      </c>
      <c r="P117" s="4">
        <f t="shared" si="7"/>
        <v>5.9661300813008156</v>
      </c>
      <c r="Q117" s="182">
        <f t="shared" si="8"/>
        <v>253.89999999999998</v>
      </c>
      <c r="R117" s="182">
        <v>253.89999999999998</v>
      </c>
      <c r="S117" s="182">
        <v>9</v>
      </c>
      <c r="X117" s="4">
        <v>5.9661300813008156</v>
      </c>
      <c r="Y117" s="182">
        <v>253.89999999999998</v>
      </c>
      <c r="Z117" s="38">
        <v>0.59317991999999997</v>
      </c>
    </row>
    <row r="118" spans="1:37" x14ac:dyDescent="0.25">
      <c r="B118" s="196">
        <v>234750</v>
      </c>
      <c r="C118" s="197">
        <v>20035</v>
      </c>
      <c r="D118" s="197" t="s">
        <v>8</v>
      </c>
      <c r="E118" s="198">
        <v>0.50141203703703707</v>
      </c>
      <c r="F118" s="199">
        <v>0.50141203703703707</v>
      </c>
      <c r="G118" s="182"/>
      <c r="H118" s="182"/>
      <c r="I118" s="182">
        <f t="shared" si="9"/>
        <v>0</v>
      </c>
      <c r="J118" s="2">
        <f t="shared" si="10"/>
        <v>37.000000000002586</v>
      </c>
      <c r="K118" s="182">
        <v>37</v>
      </c>
      <c r="L118" s="182">
        <v>40.5</v>
      </c>
      <c r="M118" s="38">
        <f t="shared" si="6"/>
        <v>0.74631210810810811</v>
      </c>
      <c r="N118" s="3">
        <f t="shared" si="11"/>
        <v>394.96780487804892</v>
      </c>
      <c r="O118" s="3">
        <v>394.96780487804892</v>
      </c>
      <c r="P118" s="4">
        <f t="shared" si="7"/>
        <v>6.5827967479674818</v>
      </c>
      <c r="Q118" s="182">
        <f t="shared" si="8"/>
        <v>294.39999999999998</v>
      </c>
      <c r="R118" s="182">
        <v>294.39999999999998</v>
      </c>
      <c r="S118" s="182">
        <v>10</v>
      </c>
      <c r="X118" s="4">
        <v>6.5827967479674818</v>
      </c>
      <c r="Y118" s="182">
        <v>294.39999999999998</v>
      </c>
      <c r="Z118" s="38">
        <v>0.74631210810810811</v>
      </c>
    </row>
    <row r="119" spans="1:37" x14ac:dyDescent="0.25">
      <c r="B119" s="196">
        <v>234750</v>
      </c>
      <c r="C119" s="197">
        <v>20030</v>
      </c>
      <c r="D119" s="197" t="s">
        <v>6</v>
      </c>
      <c r="E119" s="198">
        <v>0.50184027777777784</v>
      </c>
      <c r="F119" s="199">
        <v>0.50217592592592586</v>
      </c>
      <c r="G119" s="182"/>
      <c r="H119" s="182"/>
      <c r="I119" s="182">
        <f t="shared" si="9"/>
        <v>28.999999999988546</v>
      </c>
      <c r="J119" s="2">
        <f t="shared" si="10"/>
        <v>28.999999999988546</v>
      </c>
      <c r="K119" s="182">
        <v>29</v>
      </c>
      <c r="L119" s="182">
        <v>30.75</v>
      </c>
      <c r="M119" s="38">
        <f t="shared" si="6"/>
        <v>0.72296006896551712</v>
      </c>
      <c r="N119" s="3">
        <f t="shared" si="11"/>
        <v>423.96780487804892</v>
      </c>
      <c r="O119" s="3">
        <v>423.96780487804892</v>
      </c>
      <c r="P119" s="4">
        <f t="shared" si="7"/>
        <v>7.0661300813008152</v>
      </c>
      <c r="Q119" s="182">
        <f t="shared" si="8"/>
        <v>325.14999999999998</v>
      </c>
      <c r="R119" s="182">
        <v>325.14999999999998</v>
      </c>
      <c r="S119" s="182">
        <v>11</v>
      </c>
      <c r="X119" s="4">
        <v>7.0661300813008152</v>
      </c>
      <c r="Y119" s="182">
        <v>325.14999999999998</v>
      </c>
      <c r="Z119" s="38">
        <v>0.72296006896551712</v>
      </c>
    </row>
    <row r="120" spans="1:37" x14ac:dyDescent="0.25">
      <c r="B120" s="196">
        <v>234750</v>
      </c>
      <c r="C120" s="197">
        <v>20017</v>
      </c>
      <c r="D120" s="197" t="s">
        <v>5</v>
      </c>
      <c r="E120" s="198">
        <v>0.50217592592592586</v>
      </c>
      <c r="F120" s="199">
        <v>0.50246527777777772</v>
      </c>
      <c r="G120" s="182"/>
      <c r="H120" s="182"/>
      <c r="I120" s="182">
        <f t="shared" si="9"/>
        <v>25.000000000000711</v>
      </c>
      <c r="J120" s="2">
        <f t="shared" si="10"/>
        <v>25.000000000000711</v>
      </c>
      <c r="K120" s="182">
        <v>25</v>
      </c>
      <c r="L120" s="182">
        <v>26.33</v>
      </c>
      <c r="M120" s="38">
        <f t="shared" si="6"/>
        <v>0.71808861119999989</v>
      </c>
      <c r="N120" s="3">
        <f t="shared" si="11"/>
        <v>448.96780487804892</v>
      </c>
      <c r="O120" s="3">
        <v>448.96780487804892</v>
      </c>
      <c r="P120" s="4">
        <f t="shared" si="7"/>
        <v>7.4827967479674822</v>
      </c>
      <c r="Q120" s="182">
        <f t="shared" si="8"/>
        <v>351.47999999999996</v>
      </c>
      <c r="R120" s="182">
        <v>351.47999999999996</v>
      </c>
      <c r="S120" s="182">
        <v>12</v>
      </c>
      <c r="X120" s="4">
        <v>7.4827967479674822</v>
      </c>
      <c r="Y120" s="182">
        <v>351.47999999999996</v>
      </c>
      <c r="Z120" s="38">
        <v>0.71808861119999989</v>
      </c>
    </row>
    <row r="121" spans="1:37" x14ac:dyDescent="0.25">
      <c r="B121" s="196">
        <v>234750</v>
      </c>
      <c r="C121" s="197">
        <v>20021</v>
      </c>
      <c r="D121" s="197" t="s">
        <v>0</v>
      </c>
      <c r="E121" s="198">
        <v>0.50246527777777772</v>
      </c>
      <c r="F121" s="199">
        <v>0.50246527777777772</v>
      </c>
      <c r="G121" s="182"/>
      <c r="H121" s="182"/>
      <c r="I121" s="182">
        <f t="shared" si="9"/>
        <v>0</v>
      </c>
      <c r="J121" s="2">
        <f t="shared" si="10"/>
        <v>18.999999999999773</v>
      </c>
      <c r="K121" s="182">
        <v>19</v>
      </c>
      <c r="L121" s="182">
        <v>26.92</v>
      </c>
      <c r="M121" s="38">
        <f t="shared" si="6"/>
        <v>0.96602561684210531</v>
      </c>
      <c r="N121" s="3">
        <f t="shared" si="11"/>
        <v>467.96780487804892</v>
      </c>
      <c r="O121" s="3">
        <v>467.96780487804892</v>
      </c>
      <c r="P121" s="4">
        <f t="shared" si="7"/>
        <v>7.7994634146341486</v>
      </c>
      <c r="Q121" s="182">
        <f t="shared" si="8"/>
        <v>378.4</v>
      </c>
      <c r="R121" s="182">
        <v>378.4</v>
      </c>
      <c r="S121" s="182">
        <v>13</v>
      </c>
      <c r="X121" s="4">
        <v>7.7994634146341486</v>
      </c>
      <c r="Y121" s="182">
        <v>378.4</v>
      </c>
      <c r="Z121" s="38">
        <v>0.96602561684210531</v>
      </c>
    </row>
    <row r="122" spans="1:37" x14ac:dyDescent="0.25">
      <c r="B122" s="200">
        <v>234750</v>
      </c>
      <c r="C122" s="201">
        <v>20010</v>
      </c>
      <c r="D122" s="201" t="s">
        <v>1</v>
      </c>
      <c r="E122" s="202">
        <v>0.50268518518518512</v>
      </c>
      <c r="F122" s="203">
        <v>0.50283564814814818</v>
      </c>
      <c r="G122" s="182"/>
      <c r="H122" s="182"/>
      <c r="I122" s="182">
        <f>(F122-E122)*86400</f>
        <v>13.000000000008427</v>
      </c>
      <c r="J122" s="53">
        <f>L122*J121/L121</f>
        <v>7.7637444279345278</v>
      </c>
      <c r="K122" s="38">
        <v>7.7637444279345278</v>
      </c>
      <c r="L122" s="182">
        <v>11</v>
      </c>
      <c r="M122" s="38">
        <f>L122/K122*0.0113636*60</f>
        <v>0.96602561684211685</v>
      </c>
      <c r="N122" s="3">
        <f t="shared" si="11"/>
        <v>475.73154930598344</v>
      </c>
      <c r="O122" s="3">
        <v>475.73154930598344</v>
      </c>
      <c r="P122" s="4">
        <f t="shared" si="7"/>
        <v>7.9288591550997243</v>
      </c>
      <c r="Q122" s="182">
        <f t="shared" si="8"/>
        <v>389.4</v>
      </c>
      <c r="R122" s="182">
        <v>389.4</v>
      </c>
      <c r="X122" s="4">
        <v>7.9288591550997243</v>
      </c>
      <c r="Y122" s="182">
        <v>389.4</v>
      </c>
      <c r="Z122" s="38">
        <v>0.96602561684211685</v>
      </c>
      <c r="AC122" s="483">
        <v>234750</v>
      </c>
      <c r="AD122" s="483">
        <v>20009</v>
      </c>
      <c r="AE122" s="485">
        <v>42637</v>
      </c>
      <c r="AF122" s="483">
        <v>1</v>
      </c>
      <c r="AG122" s="483">
        <v>389.4</v>
      </c>
      <c r="AH122" s="381">
        <v>0.49704861111111115</v>
      </c>
      <c r="AI122" s="489" t="s">
        <v>850</v>
      </c>
      <c r="AJ122" s="489">
        <v>0.79958899999999999</v>
      </c>
      <c r="AK122" s="381">
        <v>0.50268518518518512</v>
      </c>
    </row>
    <row r="123" spans="1:37" x14ac:dyDescent="0.25">
      <c r="B123" s="182">
        <v>234750</v>
      </c>
      <c r="C123" s="183">
        <v>20009</v>
      </c>
      <c r="D123" s="182" t="s">
        <v>589</v>
      </c>
      <c r="E123" s="1">
        <v>0.50283564814814818</v>
      </c>
      <c r="F123" s="1">
        <v>0.50283564814814818</v>
      </c>
      <c r="G123" s="182" t="s">
        <v>566</v>
      </c>
      <c r="H123" s="182" t="s">
        <v>566</v>
      </c>
      <c r="M123" s="38">
        <f>AVERAGE(M110:M121)</f>
        <v>0.67295687102374602</v>
      </c>
    </row>
    <row r="124" spans="1:37" s="182" customFormat="1" x14ac:dyDescent="0.25">
      <c r="A124" s="40"/>
      <c r="AI124" s="489"/>
      <c r="AJ124" s="489"/>
    </row>
    <row r="125" spans="1:37" s="182" customFormat="1" x14ac:dyDescent="0.25">
      <c r="A125" s="40"/>
      <c r="AI125" s="489"/>
      <c r="AJ125" s="489"/>
    </row>
    <row r="126" spans="1:37" x14ac:dyDescent="0.25">
      <c r="A126" s="40">
        <v>42638</v>
      </c>
      <c r="B126" s="182">
        <v>234750</v>
      </c>
      <c r="C126" s="182">
        <v>20010</v>
      </c>
      <c r="D126" s="182" t="s">
        <v>1</v>
      </c>
      <c r="E126" s="1">
        <v>0.81269675925925933</v>
      </c>
      <c r="F126" s="1">
        <v>0.81269675925925933</v>
      </c>
      <c r="G126" s="182" t="s">
        <v>566</v>
      </c>
      <c r="H126" s="182" t="s">
        <v>566</v>
      </c>
    </row>
    <row r="127" spans="1:37" x14ac:dyDescent="0.25">
      <c r="B127" s="182">
        <v>234750</v>
      </c>
      <c r="C127" s="182">
        <v>20021</v>
      </c>
      <c r="D127" s="182" t="s">
        <v>0</v>
      </c>
      <c r="E127" s="1">
        <v>0.8373032407407407</v>
      </c>
      <c r="F127" s="1">
        <v>0.8373032407407407</v>
      </c>
      <c r="G127" s="182" t="s">
        <v>566</v>
      </c>
      <c r="H127" s="182" t="s">
        <v>566</v>
      </c>
    </row>
    <row r="128" spans="1:37" x14ac:dyDescent="0.25">
      <c r="B128" s="182">
        <v>234750</v>
      </c>
      <c r="C128" s="182">
        <v>20035</v>
      </c>
      <c r="D128" s="182" t="s">
        <v>8</v>
      </c>
      <c r="E128" s="1">
        <v>0.8381249999999999</v>
      </c>
      <c r="F128" s="1">
        <v>0.8381249999999999</v>
      </c>
      <c r="G128" s="182" t="s">
        <v>566</v>
      </c>
      <c r="H128" s="182" t="s">
        <v>566</v>
      </c>
    </row>
    <row r="129" spans="2:8" x14ac:dyDescent="0.25">
      <c r="B129" s="182">
        <v>234750</v>
      </c>
      <c r="C129" s="182">
        <v>20028</v>
      </c>
      <c r="D129" s="182" t="s">
        <v>165</v>
      </c>
      <c r="E129" s="1">
        <v>0.83839120370370368</v>
      </c>
      <c r="F129" s="1">
        <v>0.83839120370370368</v>
      </c>
      <c r="G129" s="182" t="s">
        <v>566</v>
      </c>
      <c r="H129" s="182" t="s">
        <v>566</v>
      </c>
    </row>
  </sheetData>
  <mergeCells count="5">
    <mergeCell ref="A1:H1"/>
    <mergeCell ref="I1:K1"/>
    <mergeCell ref="N1:P1"/>
    <mergeCell ref="Q1:R1"/>
    <mergeCell ref="X1:Z1"/>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30"/>
  <sheetViews>
    <sheetView zoomScale="70" zoomScaleNormal="70" workbookViewId="0">
      <pane ySplit="3" topLeftCell="A4" activePane="bottomLeft" state="frozen"/>
      <selection pane="bottomLeft" activeCell="X5" sqref="X5:Z5"/>
    </sheetView>
  </sheetViews>
  <sheetFormatPr defaultColWidth="9" defaultRowHeight="15" x14ac:dyDescent="0.25"/>
  <cols>
    <col min="1" max="1" width="3" style="264" bestFit="1" customWidth="1"/>
    <col min="2" max="2" width="10.42578125" style="264" bestFit="1" customWidth="1"/>
    <col min="3" max="3" width="5.140625" style="40" bestFit="1" customWidth="1"/>
    <col min="4" max="4" width="13" style="264" bestFit="1" customWidth="1"/>
    <col min="5" max="5" width="14.140625" style="264" bestFit="1" customWidth="1"/>
    <col min="6" max="6" width="10.85546875" style="264" bestFit="1" customWidth="1"/>
    <col min="7" max="7" width="14.28515625" style="264" bestFit="1" customWidth="1"/>
    <col min="8" max="8" width="17.28515625" style="38" bestFit="1" customWidth="1"/>
    <col min="9" max="9" width="24.140625" style="38" bestFit="1" customWidth="1"/>
    <col min="10" max="10" width="4.85546875" style="264" bestFit="1" customWidth="1"/>
    <col min="11" max="11" width="14.5703125" style="264" bestFit="1" customWidth="1"/>
    <col min="12" max="12" width="16.42578125" style="264" bestFit="1" customWidth="1"/>
    <col min="13" max="13" width="14.28515625" style="264" bestFit="1" customWidth="1"/>
    <col min="14" max="15" width="4.85546875" style="264" customWidth="1"/>
    <col min="16" max="16" width="5.42578125" style="264" bestFit="1" customWidth="1"/>
    <col min="17" max="17" width="10.5703125" style="264" bestFit="1" customWidth="1"/>
    <col min="18" max="18" width="10.42578125" style="264" bestFit="1" customWidth="1"/>
    <col min="19" max="20" width="5.42578125" style="3" bestFit="1" customWidth="1"/>
    <col min="21" max="21" width="5.7109375" style="264" bestFit="1" customWidth="1"/>
    <col min="22" max="22" width="5" style="264" bestFit="1" customWidth="1"/>
    <col min="23" max="23" width="6.42578125" style="264" bestFit="1" customWidth="1"/>
    <col min="24" max="24" width="5.140625" style="3" bestFit="1" customWidth="1"/>
    <col min="25" max="25" width="5.140625" style="264" bestFit="1" customWidth="1"/>
    <col min="26" max="26" width="5.7109375" style="264" bestFit="1" customWidth="1"/>
    <col min="27" max="27" width="5" style="264" bestFit="1" customWidth="1"/>
    <col min="28" max="28" width="4.42578125" style="3" bestFit="1" customWidth="1"/>
    <col min="29" max="29" width="4.140625" style="264" bestFit="1" customWidth="1"/>
    <col min="30" max="30" width="5.7109375" style="264" bestFit="1" customWidth="1"/>
    <col min="31" max="31" width="5" style="264" bestFit="1" customWidth="1"/>
    <col min="32" max="32" width="4.42578125" style="3" bestFit="1" customWidth="1"/>
    <col min="33" max="33" width="4.140625" style="264" bestFit="1" customWidth="1"/>
    <col min="34" max="34" width="7.28515625" style="264" bestFit="1" customWidth="1"/>
    <col min="35" max="35" width="5" style="264" bestFit="1" customWidth="1"/>
    <col min="36" max="36" width="4.42578125" style="264" bestFit="1" customWidth="1"/>
    <col min="37" max="37" width="4.140625" style="264" bestFit="1" customWidth="1"/>
    <col min="38" max="38" width="6" style="264" bestFit="1" customWidth="1"/>
    <col min="39" max="39" width="5" style="264" bestFit="1" customWidth="1"/>
    <col min="40" max="40" width="2.42578125" style="264" bestFit="1" customWidth="1"/>
    <col min="41" max="41" width="4.140625" style="264" bestFit="1" customWidth="1"/>
    <col min="42" max="42" width="5.140625" style="264" bestFit="1" customWidth="1"/>
    <col min="43" max="43" width="5" style="264" bestFit="1" customWidth="1"/>
    <col min="44" max="16384" width="9" style="264"/>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264" t="s">
        <v>16</v>
      </c>
      <c r="B3" s="264" t="s">
        <v>140</v>
      </c>
      <c r="C3" s="40" t="s">
        <v>15</v>
      </c>
      <c r="D3" s="264" t="s">
        <v>145</v>
      </c>
      <c r="E3" s="264" t="s">
        <v>147</v>
      </c>
      <c r="F3" s="264" t="s">
        <v>141</v>
      </c>
      <c r="G3" s="264" t="s">
        <v>142</v>
      </c>
      <c r="H3" s="38" t="s">
        <v>143</v>
      </c>
      <c r="I3" s="38" t="s">
        <v>498</v>
      </c>
      <c r="J3" s="264" t="s">
        <v>43</v>
      </c>
      <c r="K3" s="264" t="s">
        <v>138</v>
      </c>
      <c r="L3" s="264" t="s">
        <v>139</v>
      </c>
      <c r="M3" s="264" t="s">
        <v>144</v>
      </c>
      <c r="O3" s="264" t="s">
        <v>16</v>
      </c>
      <c r="P3" s="9" t="s">
        <v>15</v>
      </c>
      <c r="Q3" s="264" t="s">
        <v>17</v>
      </c>
      <c r="R3" s="264" t="s">
        <v>18</v>
      </c>
      <c r="S3" s="3" t="s">
        <v>44</v>
      </c>
      <c r="T3" s="3" t="s">
        <v>45</v>
      </c>
      <c r="U3" s="38" t="s">
        <v>46</v>
      </c>
      <c r="V3" s="39" t="s">
        <v>43</v>
      </c>
      <c r="W3" s="39" t="s">
        <v>44</v>
      </c>
      <c r="X3" s="3" t="s">
        <v>44</v>
      </c>
      <c r="Y3" s="264" t="s">
        <v>45</v>
      </c>
      <c r="Z3" s="264" t="s">
        <v>46</v>
      </c>
      <c r="AA3" s="264" t="s">
        <v>43</v>
      </c>
      <c r="AB3" s="3" t="s">
        <v>44</v>
      </c>
      <c r="AC3" s="264" t="s">
        <v>45</v>
      </c>
      <c r="AD3" s="264" t="s">
        <v>46</v>
      </c>
      <c r="AE3" s="264" t="s">
        <v>43</v>
      </c>
      <c r="AF3" s="3" t="s">
        <v>44</v>
      </c>
      <c r="AG3" s="264" t="s">
        <v>45</v>
      </c>
      <c r="AH3" s="264" t="s">
        <v>46</v>
      </c>
      <c r="AI3" s="264" t="s">
        <v>43</v>
      </c>
      <c r="AJ3" s="39" t="s">
        <v>44</v>
      </c>
      <c r="AK3" s="264" t="s">
        <v>45</v>
      </c>
      <c r="AL3" s="264" t="s">
        <v>46</v>
      </c>
      <c r="AM3" s="264" t="s">
        <v>43</v>
      </c>
      <c r="AN3" s="39" t="s">
        <v>44</v>
      </c>
      <c r="AO3" s="264" t="s">
        <v>45</v>
      </c>
      <c r="AP3" s="264" t="s">
        <v>46</v>
      </c>
      <c r="AQ3" s="264" t="s">
        <v>43</v>
      </c>
    </row>
    <row r="4" spans="1:44" x14ac:dyDescent="0.25">
      <c r="A4" s="264">
        <v>1</v>
      </c>
      <c r="B4" s="264">
        <v>21</v>
      </c>
      <c r="C4" s="40">
        <v>42636</v>
      </c>
      <c r="D4" s="41">
        <v>42636.712268518517</v>
      </c>
      <c r="E4" s="41" t="s">
        <v>148</v>
      </c>
      <c r="F4" s="3">
        <v>211.60635988904195</v>
      </c>
      <c r="G4" s="264">
        <v>199.18</v>
      </c>
      <c r="H4" s="38">
        <f t="shared" ref="H4:H5" si="0">G4/F4*0.0113636*60</f>
        <v>0.64177707584597332</v>
      </c>
      <c r="I4" s="263">
        <v>1.2420490508208262</v>
      </c>
      <c r="J4" s="39">
        <f t="shared" ref="J4" si="1">(H4-0.142)/0.1278*0.1+7</f>
        <v>7.3910618746838601</v>
      </c>
      <c r="K4" s="264">
        <v>7</v>
      </c>
      <c r="M4" s="264" t="s">
        <v>149</v>
      </c>
      <c r="O4" s="264">
        <v>1</v>
      </c>
      <c r="P4" s="40">
        <v>42636</v>
      </c>
      <c r="Q4" s="264">
        <v>1</v>
      </c>
      <c r="R4" s="264">
        <v>1</v>
      </c>
      <c r="S4" s="3">
        <f>SUM(W4,X4,AB4,AF4,AJ4,AN4)</f>
        <v>199.18</v>
      </c>
      <c r="T4" s="3">
        <f t="shared" ref="T4:T5" si="2">SUM(Y4,AC4,AG4,AK4,AO4)</f>
        <v>211.60635988904195</v>
      </c>
      <c r="U4" s="38">
        <f t="shared" ref="U4:U5" si="3">S4/T4*0.0113636*60</f>
        <v>0.64177707584597332</v>
      </c>
      <c r="V4" s="39">
        <f>(U4-0.142)/0.1278*0.1+7</f>
        <v>7.3910618746838601</v>
      </c>
      <c r="W4" s="39"/>
      <c r="X4" s="264">
        <v>199.18</v>
      </c>
      <c r="Y4" s="3">
        <v>211.60635988904195</v>
      </c>
      <c r="Z4" s="38">
        <f t="shared" ref="Z4:Z5" si="4">X4/Y4*0.0113636*60</f>
        <v>0.64177707584597332</v>
      </c>
      <c r="AA4" s="39">
        <f>(Z4-0.142)/0.1278*0.1+7</f>
        <v>7.3910618746838601</v>
      </c>
      <c r="AB4" s="4"/>
      <c r="AC4" s="3"/>
      <c r="AD4" s="38"/>
      <c r="AE4" s="39"/>
      <c r="AH4" s="38"/>
      <c r="AI4" s="39"/>
      <c r="AL4" s="38"/>
      <c r="AM4" s="39"/>
      <c r="AP4" s="38"/>
      <c r="AQ4" s="39"/>
      <c r="AR4" s="38">
        <f>MAX(Z4,AD4,AH4,AL4,AP4)</f>
        <v>0.64177707584597332</v>
      </c>
    </row>
    <row r="5" spans="1:44" x14ac:dyDescent="0.25">
      <c r="A5" s="264">
        <v>2</v>
      </c>
      <c r="B5" s="264">
        <v>21</v>
      </c>
      <c r="C5" s="40">
        <v>42637</v>
      </c>
      <c r="D5" s="41">
        <v>42637.497048611112</v>
      </c>
      <c r="E5" s="41" t="s">
        <v>148</v>
      </c>
      <c r="F5" s="3">
        <v>475.73154930598344</v>
      </c>
      <c r="G5" s="264">
        <v>389.4</v>
      </c>
      <c r="H5" s="38">
        <f t="shared" si="0"/>
        <v>0.55808606931224336</v>
      </c>
      <c r="I5" s="263">
        <v>0.67295687102374602</v>
      </c>
      <c r="J5" s="39">
        <f>(H5-0.142)/0.1278*0.1+7</f>
        <v>7.3255759540784373</v>
      </c>
      <c r="K5" s="264">
        <v>13</v>
      </c>
      <c r="M5" s="264" t="s">
        <v>149</v>
      </c>
      <c r="O5" s="264">
        <v>2</v>
      </c>
      <c r="P5" s="40">
        <v>42637</v>
      </c>
      <c r="Q5" s="264">
        <v>1</v>
      </c>
      <c r="R5" s="264">
        <v>1</v>
      </c>
      <c r="S5" s="3">
        <f t="shared" ref="S5" si="5">SUM(W5,X5,AB5,AF5,AJ5,AN5)</f>
        <v>389.4</v>
      </c>
      <c r="T5" s="3">
        <f t="shared" si="2"/>
        <v>475.73154930598344</v>
      </c>
      <c r="U5" s="38">
        <f t="shared" si="3"/>
        <v>0.55808606931224336</v>
      </c>
      <c r="V5" s="39">
        <f>(U5-0.142)/0.1278*0.1+7</f>
        <v>7.3255759540784373</v>
      </c>
      <c r="W5" s="39"/>
      <c r="X5" s="264">
        <v>389.4</v>
      </c>
      <c r="Y5" s="3">
        <v>475.73154930598344</v>
      </c>
      <c r="Z5" s="38">
        <f t="shared" si="4"/>
        <v>0.55808606931224336</v>
      </c>
      <c r="AA5" s="39">
        <f>(Z5-0.142)/0.1278*0.1+7</f>
        <v>7.3255759540784373</v>
      </c>
      <c r="AB5" s="264"/>
      <c r="AC5" s="3"/>
      <c r="AD5" s="38"/>
      <c r="AE5" s="39"/>
      <c r="AG5" s="3"/>
      <c r="AH5" s="38"/>
      <c r="AI5" s="39"/>
      <c r="AL5" s="38"/>
      <c r="AM5" s="39"/>
      <c r="AP5" s="38"/>
      <c r="AQ5" s="39"/>
      <c r="AR5" s="38">
        <f t="shared" ref="AR5:AR16" si="6">MAX(Z5,AD5,AH5,AL5,AP5)</f>
        <v>0.55808606931224336</v>
      </c>
    </row>
    <row r="6" spans="1:44" x14ac:dyDescent="0.25">
      <c r="D6" s="41"/>
      <c r="E6" s="41"/>
      <c r="F6" s="3"/>
      <c r="I6" s="263"/>
      <c r="J6" s="39"/>
      <c r="P6" s="40"/>
      <c r="U6" s="38"/>
      <c r="V6" s="39"/>
      <c r="W6" s="39"/>
      <c r="X6" s="264"/>
      <c r="Y6" s="3"/>
      <c r="Z6" s="38"/>
      <c r="AA6" s="39"/>
      <c r="AB6" s="264"/>
      <c r="AC6" s="3"/>
      <c r="AD6" s="38"/>
      <c r="AE6" s="39"/>
      <c r="AG6" s="3"/>
      <c r="AH6" s="38"/>
      <c r="AI6" s="39"/>
      <c r="AJ6" s="3"/>
      <c r="AK6" s="3"/>
      <c r="AL6" s="38"/>
      <c r="AM6" s="39"/>
      <c r="AP6" s="38"/>
      <c r="AQ6" s="39"/>
      <c r="AR6" s="38">
        <f t="shared" si="6"/>
        <v>0</v>
      </c>
    </row>
    <row r="7" spans="1:44" x14ac:dyDescent="0.25">
      <c r="D7" s="41"/>
      <c r="E7" s="41"/>
      <c r="F7" s="3"/>
      <c r="I7" s="263"/>
      <c r="J7" s="39"/>
      <c r="P7" s="40"/>
      <c r="U7" s="38"/>
      <c r="V7" s="39"/>
      <c r="W7" s="39"/>
      <c r="X7" s="264"/>
      <c r="Y7" s="3"/>
      <c r="Z7" s="38"/>
      <c r="AA7" s="39"/>
      <c r="AB7" s="39"/>
      <c r="AC7" s="3"/>
      <c r="AD7" s="38"/>
      <c r="AE7" s="39"/>
      <c r="AG7" s="3"/>
      <c r="AH7" s="38"/>
      <c r="AI7" s="39"/>
      <c r="AJ7" s="3"/>
      <c r="AK7" s="3"/>
      <c r="AL7" s="38"/>
      <c r="AM7" s="39"/>
      <c r="AP7" s="38"/>
      <c r="AQ7" s="39"/>
      <c r="AR7" s="38">
        <f t="shared" si="6"/>
        <v>0</v>
      </c>
    </row>
    <row r="8" spans="1:44" x14ac:dyDescent="0.25">
      <c r="D8" s="41"/>
      <c r="E8" s="41"/>
      <c r="F8" s="3"/>
      <c r="I8" s="263"/>
      <c r="J8" s="39"/>
      <c r="P8" s="40"/>
      <c r="U8" s="38"/>
      <c r="V8" s="39"/>
      <c r="W8" s="39"/>
      <c r="X8" s="264"/>
      <c r="Y8" s="3"/>
      <c r="Z8" s="38"/>
      <c r="AA8" s="39"/>
      <c r="AB8" s="264"/>
      <c r="AC8" s="3"/>
      <c r="AD8" s="38"/>
      <c r="AE8" s="39"/>
      <c r="AF8" s="264"/>
      <c r="AG8" s="3"/>
      <c r="AH8" s="39"/>
      <c r="AI8" s="39"/>
      <c r="AL8" s="38"/>
      <c r="AM8" s="39"/>
      <c r="AP8" s="38"/>
      <c r="AQ8" s="39"/>
      <c r="AR8" s="38">
        <f t="shared" si="6"/>
        <v>0</v>
      </c>
    </row>
    <row r="9" spans="1:44" x14ac:dyDescent="0.25">
      <c r="D9" s="41"/>
      <c r="E9" s="41"/>
      <c r="F9" s="3"/>
      <c r="I9" s="263"/>
      <c r="J9" s="39"/>
      <c r="P9" s="40"/>
      <c r="U9" s="38"/>
      <c r="V9" s="39"/>
      <c r="W9" s="39"/>
      <c r="X9" s="264"/>
      <c r="Y9" s="3"/>
      <c r="Z9" s="38"/>
      <c r="AA9" s="39"/>
      <c r="AD9" s="38"/>
      <c r="AE9" s="39"/>
      <c r="AH9" s="38"/>
      <c r="AI9" s="39"/>
      <c r="AL9" s="38"/>
      <c r="AM9" s="39"/>
      <c r="AP9" s="38"/>
      <c r="AQ9" s="39"/>
      <c r="AR9" s="38">
        <f>MAX(Z9,AD9,AH9,AL9,AP9)</f>
        <v>0</v>
      </c>
    </row>
    <row r="10" spans="1:44" x14ac:dyDescent="0.25">
      <c r="D10" s="41"/>
      <c r="E10" s="41"/>
      <c r="F10" s="3"/>
      <c r="I10" s="263"/>
      <c r="U10" s="38"/>
      <c r="V10" s="39"/>
      <c r="W10" s="39"/>
      <c r="Z10" s="38"/>
      <c r="AR10" s="38">
        <f t="shared" si="6"/>
        <v>0</v>
      </c>
    </row>
    <row r="11" spans="1:44" x14ac:dyDescent="0.25">
      <c r="D11" s="41"/>
      <c r="E11" s="41"/>
      <c r="F11" s="3"/>
      <c r="I11" s="263"/>
      <c r="U11" s="38"/>
      <c r="V11" s="39"/>
      <c r="W11" s="39"/>
      <c r="Z11" s="38"/>
      <c r="AA11" s="39"/>
      <c r="AD11" s="38"/>
      <c r="AE11" s="39"/>
      <c r="AR11" s="38">
        <f t="shared" si="6"/>
        <v>0</v>
      </c>
    </row>
    <row r="12" spans="1:44" x14ac:dyDescent="0.25">
      <c r="D12" s="41"/>
      <c r="E12" s="41"/>
      <c r="F12" s="3"/>
      <c r="I12" s="263"/>
      <c r="P12" s="40"/>
      <c r="U12" s="38"/>
      <c r="V12" s="39"/>
      <c r="W12" s="39"/>
      <c r="Z12" s="38"/>
      <c r="AA12" s="39"/>
      <c r="AD12" s="38"/>
      <c r="AE12" s="39"/>
      <c r="AR12" s="38">
        <f>MAX(Z12,AD12,AH12,AL12,AP12)</f>
        <v>0</v>
      </c>
    </row>
    <row r="13" spans="1:44" x14ac:dyDescent="0.25">
      <c r="D13" s="261"/>
      <c r="E13" s="261"/>
      <c r="F13" s="3"/>
      <c r="I13" s="263"/>
      <c r="J13" s="52"/>
      <c r="K13" s="52"/>
      <c r="L13" s="52"/>
      <c r="P13" s="40"/>
      <c r="U13" s="38"/>
      <c r="V13" s="39"/>
      <c r="W13" s="39"/>
      <c r="Z13" s="38"/>
      <c r="AA13" s="39"/>
      <c r="AD13" s="38"/>
      <c r="AE13" s="39"/>
      <c r="AR13" s="38">
        <f t="shared" si="6"/>
        <v>0</v>
      </c>
    </row>
    <row r="14" spans="1:44" x14ac:dyDescent="0.25">
      <c r="D14" s="261"/>
      <c r="E14" s="261"/>
      <c r="F14" s="3"/>
      <c r="I14" s="263"/>
      <c r="J14" s="52"/>
      <c r="K14" s="52"/>
      <c r="P14" s="9"/>
      <c r="U14" s="38"/>
      <c r="V14" s="39"/>
      <c r="W14" s="39"/>
      <c r="AR14" s="38">
        <f t="shared" si="6"/>
        <v>0</v>
      </c>
    </row>
    <row r="15" spans="1:44" x14ac:dyDescent="0.25">
      <c r="D15" s="261"/>
      <c r="E15" s="261"/>
      <c r="F15" s="52"/>
      <c r="G15" s="52"/>
      <c r="I15" s="263"/>
      <c r="J15" s="52"/>
      <c r="K15" s="52"/>
      <c r="P15" s="9"/>
      <c r="U15" s="38"/>
      <c r="V15" s="39"/>
      <c r="W15" s="39"/>
      <c r="AR15" s="38">
        <f t="shared" si="6"/>
        <v>0</v>
      </c>
    </row>
    <row r="16" spans="1:44" x14ac:dyDescent="0.25">
      <c r="D16" s="261"/>
      <c r="E16" s="261"/>
      <c r="F16" s="3"/>
      <c r="I16" s="263"/>
      <c r="J16" s="52"/>
      <c r="K16" s="52"/>
      <c r="L16" s="52"/>
      <c r="P16" s="9"/>
      <c r="U16" s="38"/>
      <c r="V16" s="39"/>
      <c r="W16" s="39"/>
      <c r="AR16" s="38">
        <f t="shared" si="6"/>
        <v>0</v>
      </c>
    </row>
    <row r="17" spans="1:43" x14ac:dyDescent="0.25">
      <c r="D17" s="261"/>
      <c r="E17" s="261"/>
      <c r="F17" s="3"/>
      <c r="I17" s="263"/>
      <c r="J17" s="52"/>
      <c r="K17" s="52"/>
      <c r="L17" s="52"/>
      <c r="P17" s="9"/>
      <c r="U17" s="38"/>
      <c r="V17" s="39"/>
      <c r="W17" s="39"/>
    </row>
    <row r="18" spans="1:43" s="3" customFormat="1" x14ac:dyDescent="0.25">
      <c r="A18" s="264"/>
      <c r="B18" s="264"/>
      <c r="C18" s="40"/>
      <c r="D18" s="264"/>
      <c r="E18" s="264"/>
      <c r="F18" s="264"/>
      <c r="G18" s="264"/>
      <c r="H18" s="38"/>
      <c r="I18" s="38"/>
      <c r="J18" s="264"/>
      <c r="K18" s="264"/>
      <c r="L18" s="264"/>
      <c r="M18" s="264"/>
      <c r="N18" s="264"/>
      <c r="O18" s="264"/>
      <c r="P18" s="9"/>
      <c r="Q18" s="264"/>
      <c r="R18" s="264"/>
      <c r="U18" s="38"/>
      <c r="V18" s="39"/>
      <c r="W18" s="39"/>
      <c r="Y18" s="264"/>
      <c r="Z18" s="264"/>
      <c r="AA18" s="264"/>
      <c r="AC18" s="264"/>
      <c r="AD18" s="264"/>
      <c r="AE18" s="264"/>
      <c r="AG18" s="264"/>
      <c r="AH18" s="264"/>
      <c r="AI18" s="264"/>
      <c r="AJ18" s="264"/>
      <c r="AK18" s="264"/>
      <c r="AL18" s="264"/>
      <c r="AM18" s="264"/>
      <c r="AN18" s="264"/>
      <c r="AO18" s="264"/>
      <c r="AP18" s="264"/>
      <c r="AQ18" s="264"/>
    </row>
    <row r="19" spans="1:43" s="3" customFormat="1" x14ac:dyDescent="0.25">
      <c r="A19" s="264"/>
      <c r="B19" s="264"/>
      <c r="C19" s="40"/>
      <c r="D19" s="264"/>
      <c r="E19" s="264"/>
      <c r="F19" s="264"/>
      <c r="G19" s="264"/>
      <c r="H19" s="38"/>
      <c r="I19" s="38"/>
      <c r="J19" s="264"/>
      <c r="K19" s="264"/>
      <c r="L19" s="264"/>
      <c r="M19" s="264"/>
      <c r="N19" s="264"/>
      <c r="O19" s="264"/>
      <c r="P19" s="9"/>
      <c r="Q19" s="264"/>
      <c r="R19" s="264"/>
      <c r="U19" s="38"/>
      <c r="V19" s="39"/>
      <c r="W19" s="39"/>
      <c r="Y19" s="264"/>
      <c r="Z19" s="264"/>
      <c r="AA19" s="264"/>
      <c r="AC19" s="264"/>
      <c r="AD19" s="264"/>
      <c r="AE19" s="264"/>
      <c r="AG19" s="264"/>
      <c r="AH19" s="264"/>
      <c r="AI19" s="264"/>
      <c r="AJ19" s="264"/>
      <c r="AK19" s="264"/>
      <c r="AL19" s="264"/>
      <c r="AM19" s="264"/>
      <c r="AN19" s="264"/>
      <c r="AO19" s="264"/>
      <c r="AP19" s="264"/>
      <c r="AQ19" s="264"/>
    </row>
    <row r="20" spans="1:43" s="3" customFormat="1" x14ac:dyDescent="0.25">
      <c r="A20" s="264"/>
      <c r="B20" s="264"/>
      <c r="C20" s="40"/>
      <c r="D20" s="264"/>
      <c r="E20" s="264"/>
      <c r="F20" s="264"/>
      <c r="G20" s="264"/>
      <c r="H20" s="38"/>
      <c r="I20" s="38"/>
      <c r="J20" s="264"/>
      <c r="K20" s="264"/>
      <c r="L20" s="264"/>
      <c r="M20" s="264"/>
      <c r="N20" s="264"/>
      <c r="O20" s="264"/>
      <c r="P20" s="9"/>
      <c r="Q20" s="264"/>
      <c r="R20" s="264"/>
      <c r="U20" s="38"/>
      <c r="V20" s="39"/>
      <c r="W20" s="39"/>
      <c r="Y20" s="264"/>
      <c r="Z20" s="264"/>
      <c r="AA20" s="264"/>
      <c r="AC20" s="264"/>
      <c r="AD20" s="264"/>
      <c r="AE20" s="264"/>
      <c r="AG20" s="264"/>
      <c r="AH20" s="264"/>
      <c r="AI20" s="264"/>
      <c r="AJ20" s="264"/>
      <c r="AK20" s="264"/>
      <c r="AL20" s="264"/>
      <c r="AM20" s="264"/>
      <c r="AN20" s="264"/>
      <c r="AO20" s="264"/>
      <c r="AP20" s="264"/>
      <c r="AQ20" s="264"/>
    </row>
    <row r="21" spans="1:43" s="3" customFormat="1" x14ac:dyDescent="0.25">
      <c r="A21" s="264"/>
      <c r="B21" s="264"/>
      <c r="C21" s="40"/>
      <c r="D21" s="264"/>
      <c r="E21" s="264"/>
      <c r="F21" s="264"/>
      <c r="G21" s="264"/>
      <c r="H21" s="38"/>
      <c r="I21" s="38"/>
      <c r="J21" s="264"/>
      <c r="K21" s="264"/>
      <c r="L21" s="264"/>
      <c r="M21" s="264"/>
      <c r="N21" s="264"/>
      <c r="O21" s="264"/>
      <c r="P21" s="9"/>
      <c r="Q21" s="264"/>
      <c r="R21" s="264"/>
      <c r="U21" s="38"/>
      <c r="V21" s="39"/>
      <c r="W21" s="39"/>
      <c r="Y21" s="264"/>
      <c r="Z21" s="264"/>
      <c r="AA21" s="264"/>
      <c r="AC21" s="264"/>
      <c r="AD21" s="264"/>
      <c r="AE21" s="264"/>
      <c r="AG21" s="264"/>
      <c r="AH21" s="264"/>
      <c r="AI21" s="264"/>
      <c r="AJ21" s="264"/>
      <c r="AK21" s="264"/>
      <c r="AL21" s="264"/>
      <c r="AM21" s="264"/>
      <c r="AN21" s="264"/>
      <c r="AO21" s="264"/>
      <c r="AP21" s="264"/>
      <c r="AQ21" s="264"/>
    </row>
    <row r="22" spans="1:43" s="3" customFormat="1" x14ac:dyDescent="0.25">
      <c r="A22" s="264"/>
      <c r="B22" s="264"/>
      <c r="C22" s="40"/>
      <c r="D22" s="264"/>
      <c r="E22" s="264"/>
      <c r="F22" s="264"/>
      <c r="G22" s="264"/>
      <c r="H22" s="38"/>
      <c r="I22" s="38"/>
      <c r="J22" s="264"/>
      <c r="K22" s="264"/>
      <c r="L22" s="264"/>
      <c r="M22" s="264"/>
      <c r="N22" s="264"/>
      <c r="O22" s="264"/>
      <c r="P22" s="9"/>
      <c r="Q22" s="264"/>
      <c r="R22" s="264"/>
      <c r="U22" s="38"/>
      <c r="V22" s="39"/>
      <c r="W22" s="39"/>
      <c r="Y22" s="264"/>
      <c r="Z22" s="264"/>
      <c r="AA22" s="264"/>
      <c r="AC22" s="264"/>
      <c r="AD22" s="264"/>
      <c r="AE22" s="264"/>
      <c r="AG22" s="264"/>
      <c r="AH22" s="264"/>
      <c r="AI22" s="264"/>
      <c r="AJ22" s="264"/>
      <c r="AK22" s="264"/>
      <c r="AL22" s="264"/>
      <c r="AM22" s="264"/>
      <c r="AN22" s="264"/>
      <c r="AO22" s="264"/>
      <c r="AP22" s="264"/>
      <c r="AQ22" s="264"/>
    </row>
    <row r="23" spans="1:43" s="3" customFormat="1" x14ac:dyDescent="0.25">
      <c r="A23" s="264"/>
      <c r="B23" s="264"/>
      <c r="C23" s="40"/>
      <c r="D23" s="264"/>
      <c r="E23" s="264"/>
      <c r="F23" s="264"/>
      <c r="G23" s="264"/>
      <c r="H23" s="38"/>
      <c r="I23" s="38"/>
      <c r="J23" s="264"/>
      <c r="K23" s="264"/>
      <c r="L23" s="264"/>
      <c r="M23" s="264"/>
      <c r="N23" s="264"/>
      <c r="O23" s="264"/>
      <c r="P23" s="9"/>
      <c r="Q23" s="264"/>
      <c r="R23" s="264"/>
      <c r="U23" s="38"/>
      <c r="V23" s="39"/>
      <c r="W23" s="39"/>
      <c r="Y23" s="264"/>
      <c r="Z23" s="264"/>
      <c r="AA23" s="264"/>
      <c r="AC23" s="264"/>
      <c r="AD23" s="264"/>
      <c r="AE23" s="264"/>
      <c r="AG23" s="264"/>
      <c r="AH23" s="264"/>
      <c r="AI23" s="264"/>
      <c r="AJ23" s="264"/>
      <c r="AK23" s="264"/>
      <c r="AL23" s="264"/>
      <c r="AM23" s="264"/>
      <c r="AN23" s="264"/>
      <c r="AO23" s="264"/>
      <c r="AP23" s="264"/>
      <c r="AQ23" s="264"/>
    </row>
    <row r="24" spans="1:43" s="3" customFormat="1" x14ac:dyDescent="0.25">
      <c r="A24" s="264"/>
      <c r="B24" s="264"/>
      <c r="C24" s="40"/>
      <c r="D24" s="264"/>
      <c r="E24" s="264"/>
      <c r="F24" s="264"/>
      <c r="G24" s="264"/>
      <c r="H24" s="38"/>
      <c r="I24" s="38"/>
      <c r="J24" s="264"/>
      <c r="K24" s="264"/>
      <c r="L24" s="264"/>
      <c r="M24" s="264"/>
      <c r="N24" s="264"/>
      <c r="O24" s="264"/>
      <c r="P24" s="9"/>
      <c r="Q24" s="264"/>
      <c r="R24" s="264"/>
      <c r="U24" s="38"/>
      <c r="V24" s="39"/>
      <c r="W24" s="39"/>
      <c r="Y24" s="264"/>
      <c r="Z24" s="264"/>
      <c r="AA24" s="264"/>
      <c r="AC24" s="264"/>
      <c r="AD24" s="264"/>
      <c r="AE24" s="264"/>
      <c r="AG24" s="264"/>
      <c r="AH24" s="264"/>
      <c r="AI24" s="264"/>
      <c r="AJ24" s="264"/>
      <c r="AK24" s="264"/>
      <c r="AL24" s="264"/>
      <c r="AM24" s="264"/>
      <c r="AN24" s="264"/>
      <c r="AO24" s="264"/>
      <c r="AP24" s="264"/>
      <c r="AQ24" s="264"/>
    </row>
    <row r="25" spans="1:43" s="3" customFormat="1" x14ac:dyDescent="0.25">
      <c r="A25" s="264"/>
      <c r="B25" s="264"/>
      <c r="C25" s="40"/>
      <c r="D25" s="264"/>
      <c r="E25" s="264"/>
      <c r="F25" s="264"/>
      <c r="G25" s="264"/>
      <c r="H25" s="38"/>
      <c r="I25" s="38"/>
      <c r="J25" s="264"/>
      <c r="K25" s="264"/>
      <c r="L25" s="264"/>
      <c r="M25" s="264"/>
      <c r="N25" s="264"/>
      <c r="O25" s="264"/>
      <c r="P25" s="9"/>
      <c r="Q25" s="264"/>
      <c r="R25" s="264"/>
      <c r="U25" s="38"/>
      <c r="V25" s="39"/>
      <c r="W25" s="39"/>
      <c r="Y25" s="264"/>
      <c r="Z25" s="264"/>
      <c r="AA25" s="264"/>
      <c r="AC25" s="264"/>
      <c r="AD25" s="264"/>
      <c r="AE25" s="264"/>
      <c r="AG25" s="264"/>
      <c r="AH25" s="264"/>
      <c r="AI25" s="264"/>
      <c r="AJ25" s="264"/>
      <c r="AK25" s="264"/>
      <c r="AL25" s="264"/>
      <c r="AM25" s="264"/>
      <c r="AN25" s="264"/>
      <c r="AO25" s="264"/>
      <c r="AP25" s="264"/>
      <c r="AQ25" s="264"/>
    </row>
    <row r="26" spans="1:43" s="3" customFormat="1" x14ac:dyDescent="0.25">
      <c r="A26" s="264"/>
      <c r="B26" s="264"/>
      <c r="C26" s="40"/>
      <c r="D26" s="264"/>
      <c r="E26" s="264"/>
      <c r="F26" s="264"/>
      <c r="G26" s="264"/>
      <c r="H26" s="38"/>
      <c r="I26" s="38"/>
      <c r="J26" s="264"/>
      <c r="K26" s="264"/>
      <c r="L26" s="264"/>
      <c r="M26" s="264"/>
      <c r="N26" s="264"/>
      <c r="O26" s="264"/>
      <c r="P26" s="9"/>
      <c r="Q26" s="264"/>
      <c r="R26" s="264"/>
      <c r="U26" s="38"/>
      <c r="V26" s="39"/>
      <c r="W26" s="39"/>
      <c r="Y26" s="264"/>
      <c r="Z26" s="264"/>
      <c r="AA26" s="264"/>
      <c r="AC26" s="264"/>
      <c r="AD26" s="264"/>
      <c r="AE26" s="264"/>
      <c r="AG26" s="264"/>
      <c r="AH26" s="264"/>
      <c r="AI26" s="264"/>
      <c r="AJ26" s="264"/>
      <c r="AK26" s="264"/>
      <c r="AL26" s="264"/>
      <c r="AM26" s="264"/>
      <c r="AN26" s="264"/>
      <c r="AO26" s="264"/>
      <c r="AP26" s="264"/>
      <c r="AQ26" s="264"/>
    </row>
    <row r="27" spans="1:43" s="3" customFormat="1" x14ac:dyDescent="0.25">
      <c r="A27" s="264"/>
      <c r="B27" s="264"/>
      <c r="C27" s="40"/>
      <c r="D27" s="264"/>
      <c r="E27" s="264"/>
      <c r="F27" s="264"/>
      <c r="G27" s="264"/>
      <c r="H27" s="38"/>
      <c r="I27" s="38"/>
      <c r="J27" s="264"/>
      <c r="K27" s="264"/>
      <c r="L27" s="264"/>
      <c r="M27" s="264"/>
      <c r="N27" s="264"/>
      <c r="O27" s="264"/>
      <c r="P27" s="9"/>
      <c r="Q27" s="264"/>
      <c r="R27" s="264"/>
      <c r="U27" s="38"/>
      <c r="V27" s="39"/>
      <c r="W27" s="39"/>
      <c r="Y27" s="264"/>
      <c r="Z27" s="264"/>
      <c r="AA27" s="264"/>
      <c r="AC27" s="264"/>
      <c r="AD27" s="264"/>
      <c r="AE27" s="264"/>
      <c r="AG27" s="264"/>
      <c r="AH27" s="264"/>
      <c r="AI27" s="264"/>
      <c r="AJ27" s="264"/>
      <c r="AK27" s="264"/>
      <c r="AL27" s="264"/>
      <c r="AM27" s="264"/>
      <c r="AN27" s="264"/>
      <c r="AO27" s="264"/>
      <c r="AP27" s="264"/>
      <c r="AQ27" s="264"/>
    </row>
    <row r="28" spans="1:43" s="3" customFormat="1" x14ac:dyDescent="0.25">
      <c r="A28" s="264"/>
      <c r="B28" s="264"/>
      <c r="C28" s="40"/>
      <c r="D28" s="264"/>
      <c r="E28" s="264"/>
      <c r="F28" s="264"/>
      <c r="G28" s="264"/>
      <c r="H28" s="38"/>
      <c r="I28" s="38"/>
      <c r="J28" s="264"/>
      <c r="K28" s="264"/>
      <c r="L28" s="264"/>
      <c r="M28" s="264"/>
      <c r="N28" s="264"/>
      <c r="O28" s="264"/>
      <c r="P28" s="9"/>
      <c r="Q28" s="264"/>
      <c r="R28" s="264"/>
      <c r="U28" s="38"/>
      <c r="V28" s="39"/>
      <c r="W28" s="39"/>
      <c r="Y28" s="264"/>
      <c r="Z28" s="264"/>
      <c r="AA28" s="264"/>
      <c r="AC28" s="264"/>
      <c r="AD28" s="264"/>
      <c r="AE28" s="264"/>
      <c r="AG28" s="264"/>
      <c r="AH28" s="264"/>
      <c r="AI28" s="264"/>
      <c r="AJ28" s="264"/>
      <c r="AK28" s="264"/>
      <c r="AL28" s="264"/>
      <c r="AM28" s="264"/>
      <c r="AN28" s="264"/>
      <c r="AO28" s="264"/>
      <c r="AP28" s="264"/>
      <c r="AQ28" s="264"/>
    </row>
    <row r="29" spans="1:43" s="3" customFormat="1" x14ac:dyDescent="0.25">
      <c r="A29" s="264"/>
      <c r="B29" s="264"/>
      <c r="C29" s="40"/>
      <c r="D29" s="264"/>
      <c r="E29" s="264"/>
      <c r="F29" s="264"/>
      <c r="G29" s="264"/>
      <c r="H29" s="38"/>
      <c r="I29" s="38"/>
      <c r="J29" s="264"/>
      <c r="K29" s="264"/>
      <c r="L29" s="264"/>
      <c r="M29" s="264"/>
      <c r="N29" s="264"/>
      <c r="O29" s="264"/>
      <c r="P29" s="9"/>
      <c r="Q29" s="264"/>
      <c r="R29" s="264"/>
      <c r="U29" s="38"/>
      <c r="V29" s="39"/>
      <c r="W29" s="39"/>
      <c r="Y29" s="264"/>
      <c r="Z29" s="264"/>
      <c r="AA29" s="264"/>
      <c r="AC29" s="264"/>
      <c r="AD29" s="264"/>
      <c r="AE29" s="264"/>
      <c r="AG29" s="264"/>
      <c r="AH29" s="264"/>
      <c r="AI29" s="264"/>
      <c r="AJ29" s="264"/>
      <c r="AK29" s="264"/>
      <c r="AL29" s="264"/>
      <c r="AM29" s="264"/>
      <c r="AN29" s="264"/>
      <c r="AO29" s="264"/>
      <c r="AP29" s="264"/>
      <c r="AQ29" s="264"/>
    </row>
    <row r="30" spans="1:43" s="3" customFormat="1" x14ac:dyDescent="0.25">
      <c r="A30" s="264"/>
      <c r="B30" s="264"/>
      <c r="C30" s="40"/>
      <c r="D30" s="264"/>
      <c r="E30" s="264"/>
      <c r="F30" s="264"/>
      <c r="G30" s="264"/>
      <c r="H30" s="38"/>
      <c r="I30" s="38"/>
      <c r="J30" s="264"/>
      <c r="K30" s="264"/>
      <c r="L30" s="264"/>
      <c r="M30" s="264"/>
      <c r="N30" s="264"/>
      <c r="O30" s="264"/>
      <c r="P30" s="9"/>
      <c r="Q30" s="264"/>
      <c r="R30" s="264"/>
      <c r="U30" s="38"/>
      <c r="V30" s="39"/>
      <c r="W30" s="39"/>
      <c r="Y30" s="264"/>
      <c r="Z30" s="264"/>
      <c r="AA30" s="264"/>
      <c r="AC30" s="264"/>
      <c r="AD30" s="264"/>
      <c r="AE30" s="264"/>
      <c r="AG30" s="264"/>
      <c r="AH30" s="264"/>
      <c r="AI30" s="264"/>
      <c r="AJ30" s="264"/>
      <c r="AK30" s="264"/>
      <c r="AL30" s="264"/>
      <c r="AM30" s="264"/>
      <c r="AN30" s="264"/>
      <c r="AO30" s="264"/>
      <c r="AP30" s="264"/>
      <c r="AQ30" s="264"/>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31"/>
  <sheetViews>
    <sheetView zoomScale="85" zoomScaleNormal="85" workbookViewId="0">
      <pane ySplit="2" topLeftCell="A3" activePane="bottomLeft" state="frozen"/>
      <selection pane="bottomLeft" activeCell="F13" sqref="F13"/>
    </sheetView>
  </sheetViews>
  <sheetFormatPr defaultColWidth="9" defaultRowHeight="15" x14ac:dyDescent="0.25"/>
  <cols>
    <col min="1" max="1" width="11" style="276" bestFit="1" customWidth="1"/>
    <col min="2" max="5" width="9" style="276"/>
    <col min="6" max="6" width="23.85546875" style="276" bestFit="1" customWidth="1"/>
    <col min="7" max="7" width="16" style="276" bestFit="1" customWidth="1"/>
    <col min="8" max="16384" width="9" style="276"/>
  </cols>
  <sheetData>
    <row r="1" spans="1:43" x14ac:dyDescent="0.25">
      <c r="B1" s="583" t="s">
        <v>486</v>
      </c>
      <c r="C1" s="583"/>
      <c r="D1" s="583"/>
      <c r="E1" s="583"/>
      <c r="F1" s="583" t="s">
        <v>485</v>
      </c>
      <c r="G1" s="583"/>
    </row>
    <row r="2" spans="1:43" x14ac:dyDescent="0.25">
      <c r="A2" s="276" t="s">
        <v>487</v>
      </c>
      <c r="B2" s="276" t="s">
        <v>472</v>
      </c>
      <c r="C2" s="276" t="s">
        <v>483</v>
      </c>
      <c r="D2" s="276" t="s">
        <v>470</v>
      </c>
      <c r="E2" s="276" t="s">
        <v>484</v>
      </c>
      <c r="F2" s="276" t="s">
        <v>470</v>
      </c>
      <c r="G2" s="276" t="s">
        <v>484</v>
      </c>
    </row>
    <row r="3" spans="1:43" x14ac:dyDescent="0.25">
      <c r="A3" s="276">
        <v>1</v>
      </c>
      <c r="B3" s="276">
        <v>7</v>
      </c>
      <c r="C3" s="276">
        <v>7</v>
      </c>
      <c r="F3" s="167"/>
      <c r="G3" s="167"/>
    </row>
    <row r="4" spans="1:43" x14ac:dyDescent="0.25">
      <c r="A4" s="276">
        <v>2</v>
      </c>
      <c r="B4" s="276">
        <v>13</v>
      </c>
      <c r="C4" s="276">
        <v>13</v>
      </c>
      <c r="F4" s="167"/>
      <c r="G4" s="167"/>
    </row>
    <row r="5" spans="1:43" x14ac:dyDescent="0.25">
      <c r="A5" s="276" t="s">
        <v>472</v>
      </c>
      <c r="B5" s="276">
        <f>SUM(B3:B4)</f>
        <v>20</v>
      </c>
      <c r="C5" s="276">
        <f>SUM(C3:C4)</f>
        <v>20</v>
      </c>
      <c r="P5" s="40"/>
      <c r="S5" s="3"/>
      <c r="T5" s="3"/>
      <c r="U5" s="38"/>
      <c r="V5" s="39"/>
      <c r="W5" s="39"/>
      <c r="X5" s="3"/>
      <c r="Y5" s="3"/>
      <c r="Z5" s="38"/>
      <c r="AA5" s="39"/>
      <c r="AB5" s="3"/>
      <c r="AC5" s="3"/>
      <c r="AD5" s="38"/>
      <c r="AE5" s="39"/>
      <c r="AF5" s="3"/>
      <c r="AG5" s="3"/>
      <c r="AH5" s="38"/>
      <c r="AI5" s="39"/>
      <c r="AJ5" s="3"/>
      <c r="AK5" s="3"/>
      <c r="AL5" s="38"/>
      <c r="AM5" s="39"/>
      <c r="AP5" s="38"/>
      <c r="AQ5" s="39"/>
    </row>
    <row r="6" spans="1:43" x14ac:dyDescent="0.25">
      <c r="A6" s="276" t="s">
        <v>488</v>
      </c>
      <c r="C6" s="153">
        <f>C5/B5</f>
        <v>1</v>
      </c>
      <c r="D6" s="153">
        <f>D5/B5</f>
        <v>0</v>
      </c>
      <c r="P6" s="40"/>
      <c r="S6" s="3"/>
      <c r="T6" s="3"/>
      <c r="U6" s="38"/>
      <c r="V6" s="39"/>
      <c r="W6" s="39"/>
      <c r="Y6" s="3"/>
      <c r="Z6" s="38"/>
      <c r="AA6" s="39"/>
      <c r="AC6" s="3"/>
      <c r="AD6" s="38"/>
      <c r="AE6" s="39"/>
      <c r="AG6" s="3"/>
      <c r="AH6" s="38"/>
      <c r="AI6" s="39"/>
      <c r="AL6" s="38"/>
      <c r="AM6" s="39"/>
      <c r="AP6" s="38"/>
      <c r="AQ6" s="39"/>
    </row>
    <row r="7" spans="1:43" x14ac:dyDescent="0.25">
      <c r="P7" s="40"/>
      <c r="S7" s="3"/>
      <c r="T7" s="3"/>
      <c r="U7" s="38"/>
      <c r="V7" s="39"/>
      <c r="W7" s="39"/>
      <c r="Y7" s="3"/>
      <c r="Z7" s="38"/>
      <c r="AA7" s="39"/>
      <c r="AB7" s="3"/>
      <c r="AD7" s="38"/>
      <c r="AE7" s="39"/>
      <c r="AF7" s="3"/>
      <c r="AH7" s="38"/>
      <c r="AI7" s="39"/>
      <c r="AL7" s="38"/>
      <c r="AM7" s="39"/>
      <c r="AP7" s="38"/>
      <c r="AQ7" s="39"/>
    </row>
    <row r="8" spans="1:43" x14ac:dyDescent="0.25">
      <c r="L8" s="52"/>
      <c r="M8" s="52"/>
      <c r="N8" s="240"/>
      <c r="O8" s="261"/>
      <c r="P8" s="261"/>
      <c r="Q8" s="2"/>
      <c r="R8" s="52"/>
      <c r="S8" s="53"/>
      <c r="T8" s="53"/>
      <c r="U8" s="52"/>
      <c r="V8" s="52"/>
      <c r="W8" s="52"/>
      <c r="X8" s="52"/>
      <c r="Y8" s="52"/>
      <c r="Z8" s="38"/>
      <c r="AB8" s="3"/>
      <c r="AF8" s="3"/>
    </row>
    <row r="9" spans="1:43" x14ac:dyDescent="0.25">
      <c r="L9" s="52"/>
      <c r="M9" s="52"/>
      <c r="N9" s="240"/>
      <c r="O9" s="261"/>
      <c r="P9" s="261"/>
      <c r="Q9" s="2"/>
      <c r="R9" s="52"/>
      <c r="S9" s="53"/>
      <c r="T9" s="53"/>
      <c r="U9" s="52"/>
      <c r="V9" s="52"/>
      <c r="W9" s="52"/>
      <c r="X9" s="52"/>
      <c r="Y9" s="52"/>
      <c r="Z9" s="38"/>
      <c r="AA9" s="39"/>
      <c r="AB9" s="3"/>
      <c r="AD9" s="38"/>
      <c r="AE9" s="39"/>
      <c r="AF9" s="3"/>
    </row>
    <row r="10" spans="1:43" x14ac:dyDescent="0.25">
      <c r="L10" s="52"/>
      <c r="M10" s="52"/>
      <c r="N10" s="240"/>
      <c r="O10" s="261"/>
      <c r="P10" s="261"/>
      <c r="Q10" s="2"/>
      <c r="R10" s="52"/>
      <c r="S10" s="53"/>
      <c r="T10" s="53"/>
      <c r="U10" s="265"/>
      <c r="V10" s="52"/>
      <c r="W10" s="52"/>
      <c r="X10" s="52"/>
      <c r="Y10" s="52"/>
      <c r="Z10" s="38"/>
      <c r="AA10" s="39"/>
      <c r="AB10" s="3"/>
      <c r="AD10" s="38"/>
      <c r="AE10" s="39"/>
      <c r="AF10" s="3"/>
    </row>
    <row r="11" spans="1:43" x14ac:dyDescent="0.25">
      <c r="L11" s="52"/>
      <c r="M11" s="52"/>
      <c r="N11" s="240"/>
      <c r="O11" s="261"/>
      <c r="P11" s="261"/>
      <c r="Q11" s="2"/>
      <c r="R11" s="52"/>
      <c r="S11" s="53"/>
      <c r="T11" s="53"/>
      <c r="U11" s="265"/>
      <c r="V11" s="52"/>
      <c r="W11" s="52"/>
      <c r="X11" s="52"/>
      <c r="Y11" s="52"/>
      <c r="Z11" s="38"/>
      <c r="AA11" s="39"/>
      <c r="AB11" s="3"/>
      <c r="AD11" s="38"/>
      <c r="AE11" s="39"/>
      <c r="AF11" s="3"/>
    </row>
    <row r="12" spans="1:43" x14ac:dyDescent="0.25">
      <c r="L12" s="52"/>
      <c r="M12" s="52"/>
      <c r="N12" s="52"/>
      <c r="O12" s="52"/>
      <c r="P12" s="266"/>
      <c r="Q12" s="52"/>
      <c r="R12" s="52"/>
      <c r="S12" s="2"/>
      <c r="T12" s="2"/>
      <c r="U12" s="53"/>
      <c r="V12" s="265"/>
      <c r="W12" s="265"/>
      <c r="X12" s="2"/>
      <c r="Y12" s="52"/>
      <c r="AB12" s="3"/>
      <c r="AF12" s="3"/>
    </row>
    <row r="13" spans="1:43" x14ac:dyDescent="0.25">
      <c r="P13" s="9"/>
      <c r="S13" s="3"/>
      <c r="T13" s="3"/>
      <c r="U13" s="38"/>
      <c r="V13" s="39"/>
      <c r="W13" s="39"/>
      <c r="X13" s="3"/>
      <c r="AB13" s="3"/>
      <c r="AF13" s="3"/>
    </row>
    <row r="14" spans="1:43" x14ac:dyDescent="0.25">
      <c r="P14" s="9"/>
      <c r="S14" s="3"/>
      <c r="T14" s="3"/>
      <c r="U14" s="38"/>
      <c r="V14" s="39"/>
      <c r="W14" s="39"/>
      <c r="X14" s="3"/>
      <c r="AB14" s="3"/>
      <c r="AF14" s="3"/>
    </row>
    <row r="15" spans="1:43" x14ac:dyDescent="0.25">
      <c r="K15" s="52"/>
      <c r="L15" s="52"/>
      <c r="M15" s="240"/>
      <c r="N15" s="261"/>
      <c r="O15" s="261"/>
      <c r="P15" s="2"/>
      <c r="Q15" s="52"/>
      <c r="R15" s="53"/>
      <c r="S15" s="53"/>
      <c r="T15" s="265"/>
      <c r="U15" s="52"/>
      <c r="V15" s="52"/>
      <c r="W15" s="52"/>
      <c r="X15" s="3"/>
      <c r="AB15" s="3"/>
      <c r="AF15" s="3"/>
    </row>
    <row r="16" spans="1:43" x14ac:dyDescent="0.25">
      <c r="K16" s="52"/>
      <c r="L16" s="52"/>
      <c r="M16" s="240"/>
      <c r="N16" s="261"/>
      <c r="O16" s="261"/>
      <c r="P16" s="2"/>
      <c r="Q16" s="52"/>
      <c r="R16" s="53"/>
      <c r="S16" s="53"/>
      <c r="T16" s="265"/>
      <c r="U16" s="52"/>
      <c r="V16" s="52"/>
      <c r="W16" s="52"/>
    </row>
    <row r="17" spans="3:23" x14ac:dyDescent="0.25">
      <c r="K17" s="52"/>
      <c r="L17" s="52"/>
      <c r="M17" s="240"/>
      <c r="N17" s="261"/>
      <c r="O17" s="261"/>
      <c r="P17" s="2"/>
      <c r="Q17" s="52"/>
      <c r="R17" s="53"/>
      <c r="S17" s="53"/>
      <c r="T17" s="265"/>
      <c r="U17" s="52"/>
      <c r="V17" s="52"/>
      <c r="W17" s="52"/>
    </row>
    <row r="18" spans="3:23" x14ac:dyDescent="0.25">
      <c r="K18" s="52"/>
      <c r="L18" s="52"/>
      <c r="M18" s="240"/>
      <c r="N18" s="261"/>
      <c r="O18" s="261"/>
      <c r="P18" s="2"/>
      <c r="Q18" s="52"/>
      <c r="R18" s="53"/>
      <c r="S18" s="53"/>
      <c r="T18" s="265"/>
      <c r="U18" s="52"/>
      <c r="V18" s="52"/>
      <c r="W18" s="52"/>
    </row>
    <row r="19" spans="3:23" x14ac:dyDescent="0.25">
      <c r="C19" s="40"/>
      <c r="D19" s="41"/>
      <c r="E19" s="41"/>
      <c r="F19" s="3"/>
      <c r="H19" s="38"/>
      <c r="I19" s="38"/>
      <c r="K19" s="52"/>
      <c r="L19" s="52"/>
      <c r="M19" s="240"/>
      <c r="N19" s="261"/>
      <c r="O19" s="261"/>
      <c r="P19" s="2"/>
      <c r="Q19" s="52"/>
      <c r="R19" s="53"/>
      <c r="S19" s="53"/>
      <c r="T19" s="265"/>
      <c r="U19" s="52"/>
      <c r="V19" s="52"/>
      <c r="W19" s="52"/>
    </row>
    <row r="20" spans="3:23" x14ac:dyDescent="0.25">
      <c r="C20" s="40"/>
      <c r="D20" s="41"/>
      <c r="E20" s="41"/>
      <c r="F20" s="3"/>
      <c r="H20" s="38"/>
      <c r="I20" s="38"/>
      <c r="K20" s="52"/>
      <c r="L20" s="52"/>
      <c r="M20" s="240"/>
      <c r="N20" s="261"/>
      <c r="O20" s="261"/>
      <c r="P20" s="2"/>
      <c r="Q20" s="52"/>
      <c r="R20" s="53"/>
      <c r="S20" s="53"/>
      <c r="T20" s="265"/>
      <c r="U20" s="52"/>
      <c r="V20" s="52"/>
      <c r="W20" s="52"/>
    </row>
    <row r="21" spans="3:23" x14ac:dyDescent="0.25">
      <c r="C21" s="40"/>
      <c r="D21" s="41"/>
      <c r="E21" s="41"/>
      <c r="F21" s="3"/>
      <c r="H21" s="38"/>
      <c r="I21" s="38"/>
    </row>
    <row r="22" spans="3:23" x14ac:dyDescent="0.25">
      <c r="C22" s="40"/>
      <c r="D22" s="41"/>
      <c r="E22" s="41"/>
      <c r="F22" s="3"/>
      <c r="H22" s="38"/>
      <c r="I22" s="38"/>
    </row>
    <row r="23" spans="3:23" x14ac:dyDescent="0.25">
      <c r="C23" s="40"/>
      <c r="D23" s="41"/>
      <c r="E23" s="41"/>
      <c r="F23" s="3"/>
      <c r="H23" s="38"/>
      <c r="I23" s="38"/>
    </row>
    <row r="24" spans="3:23" x14ac:dyDescent="0.25">
      <c r="C24" s="40"/>
      <c r="D24" s="41"/>
      <c r="E24" s="41"/>
      <c r="F24" s="3"/>
      <c r="H24" s="38"/>
      <c r="I24" s="38"/>
    </row>
    <row r="25" spans="3:23" x14ac:dyDescent="0.25">
      <c r="C25" s="40"/>
      <c r="D25" s="41"/>
      <c r="E25" s="41"/>
      <c r="F25" s="3"/>
      <c r="H25" s="38"/>
      <c r="I25" s="38"/>
    </row>
    <row r="26" spans="3:23" x14ac:dyDescent="0.25">
      <c r="C26" s="40"/>
      <c r="D26" s="41"/>
      <c r="E26" s="41"/>
      <c r="F26" s="3"/>
      <c r="H26" s="38"/>
      <c r="I26" s="38"/>
    </row>
    <row r="27" spans="3:23" x14ac:dyDescent="0.25">
      <c r="C27" s="40"/>
      <c r="D27" s="41"/>
      <c r="E27" s="41"/>
      <c r="F27" s="3"/>
      <c r="H27" s="38"/>
      <c r="I27" s="38"/>
    </row>
    <row r="28" spans="3:23" x14ac:dyDescent="0.25">
      <c r="C28" s="40"/>
      <c r="D28" s="41"/>
      <c r="E28" s="41"/>
      <c r="F28" s="3"/>
      <c r="H28" s="38"/>
      <c r="I28" s="38"/>
    </row>
    <row r="29" spans="3:23" x14ac:dyDescent="0.25">
      <c r="C29" s="40"/>
      <c r="D29" s="41"/>
      <c r="E29" s="41"/>
      <c r="H29" s="38"/>
      <c r="I29" s="38"/>
    </row>
    <row r="30" spans="3:23" x14ac:dyDescent="0.25">
      <c r="C30" s="40"/>
      <c r="D30" s="41"/>
      <c r="E30" s="41"/>
      <c r="F30" s="3"/>
      <c r="H30" s="38"/>
      <c r="I30" s="38"/>
    </row>
    <row r="31" spans="3:23" x14ac:dyDescent="0.25">
      <c r="C31" s="40"/>
      <c r="D31" s="41"/>
      <c r="E31" s="41"/>
      <c r="F31" s="3"/>
      <c r="H31" s="38"/>
      <c r="I31" s="38"/>
    </row>
  </sheetData>
  <mergeCells count="2">
    <mergeCell ref="B1:E1"/>
    <mergeCell ref="F1:G1"/>
  </mergeCells>
  <pageMargins left="0.7" right="0.7" top="0.75" bottom="0.75" header="0.3" footer="0.3"/>
  <pageSetup orientation="portrait" verticalDpi="3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74"/>
  <sheetViews>
    <sheetView zoomScale="85" zoomScaleNormal="85" workbookViewId="0">
      <pane ySplit="2" topLeftCell="A225" activePane="bottomLeft" state="frozen"/>
      <selection pane="bottomLeft" activeCell="AL148" sqref="AL148"/>
    </sheetView>
  </sheetViews>
  <sheetFormatPr defaultRowHeight="15" x14ac:dyDescent="0.25"/>
  <cols>
    <col min="1" max="1" width="9.140625" style="40"/>
    <col min="2" max="3" width="9.140625" style="397"/>
    <col min="4" max="4" width="26" style="397" bestFit="1" customWidth="1"/>
    <col min="5" max="30" width="9.140625" style="397"/>
    <col min="31" max="31" width="10.85546875" style="397" bestFit="1" customWidth="1"/>
    <col min="32" max="34" width="9.140625" style="397"/>
    <col min="35" max="35" width="21.140625" style="489" bestFit="1" customWidth="1"/>
    <col min="36" max="36" width="9.140625" style="489"/>
    <col min="37" max="16384" width="9.140625" style="397"/>
  </cols>
  <sheetData>
    <row r="1" spans="1:28" x14ac:dyDescent="0.25">
      <c r="A1" s="588" t="s">
        <v>136</v>
      </c>
      <c r="B1" s="588"/>
      <c r="C1" s="588"/>
      <c r="D1" s="588"/>
      <c r="E1" s="588"/>
      <c r="F1" s="588"/>
      <c r="G1" s="588"/>
      <c r="H1" s="588"/>
      <c r="I1" s="583" t="s">
        <v>125</v>
      </c>
      <c r="J1" s="583"/>
      <c r="K1" s="583"/>
      <c r="L1" s="4"/>
      <c r="N1" s="583" t="s">
        <v>123</v>
      </c>
      <c r="O1" s="583"/>
      <c r="P1" s="583"/>
      <c r="Q1" s="583" t="s">
        <v>128</v>
      </c>
      <c r="R1" s="583"/>
      <c r="S1" s="396"/>
      <c r="T1" s="396"/>
      <c r="U1" s="396"/>
      <c r="V1" s="128"/>
      <c r="X1" s="583" t="s">
        <v>130</v>
      </c>
      <c r="Y1" s="583"/>
      <c r="Z1" s="583"/>
      <c r="AA1" s="48" t="s">
        <v>135</v>
      </c>
      <c r="AB1" s="45" t="s">
        <v>133</v>
      </c>
    </row>
    <row r="2" spans="1:28" x14ac:dyDescent="0.25">
      <c r="A2" s="40" t="s">
        <v>15</v>
      </c>
      <c r="B2" s="44" t="s">
        <v>112</v>
      </c>
      <c r="C2" s="397" t="s">
        <v>113</v>
      </c>
      <c r="D2" s="397" t="s">
        <v>114</v>
      </c>
      <c r="E2" s="397" t="s">
        <v>115</v>
      </c>
      <c r="F2" s="397" t="s">
        <v>116</v>
      </c>
      <c r="G2" s="397" t="s">
        <v>117</v>
      </c>
      <c r="H2" s="397" t="s">
        <v>137</v>
      </c>
      <c r="I2" s="397" t="s">
        <v>118</v>
      </c>
      <c r="J2" s="397" t="s">
        <v>119</v>
      </c>
      <c r="K2" s="397" t="s">
        <v>120</v>
      </c>
      <c r="L2" s="4" t="s">
        <v>121</v>
      </c>
      <c r="M2" s="397" t="s">
        <v>122</v>
      </c>
      <c r="N2" s="397" t="s">
        <v>119</v>
      </c>
      <c r="O2" s="3" t="s">
        <v>126</v>
      </c>
      <c r="P2" s="4" t="s">
        <v>127</v>
      </c>
      <c r="Q2" s="397" t="s">
        <v>129</v>
      </c>
      <c r="R2" s="397" t="s">
        <v>120</v>
      </c>
      <c r="S2" s="51" t="s">
        <v>179</v>
      </c>
      <c r="T2" s="397" t="s">
        <v>178</v>
      </c>
      <c r="U2" s="44" t="s">
        <v>416</v>
      </c>
      <c r="V2" s="116" t="s">
        <v>461</v>
      </c>
      <c r="X2" s="397" t="s">
        <v>124</v>
      </c>
      <c r="Y2" s="397" t="s">
        <v>131</v>
      </c>
      <c r="Z2" s="397" t="s">
        <v>132</v>
      </c>
      <c r="AA2" s="47" t="s">
        <v>18</v>
      </c>
      <c r="AB2" s="46" t="s">
        <v>134</v>
      </c>
    </row>
    <row r="3" spans="1:28" x14ac:dyDescent="0.25">
      <c r="A3" s="40">
        <v>42649</v>
      </c>
      <c r="B3" s="397">
        <v>234744</v>
      </c>
      <c r="C3" s="397">
        <v>13052</v>
      </c>
      <c r="D3" s="397" t="s">
        <v>23</v>
      </c>
      <c r="E3" s="381">
        <v>0.33414351851851848</v>
      </c>
      <c r="F3" s="381">
        <v>0.33417824074074076</v>
      </c>
      <c r="G3" s="397" t="s">
        <v>566</v>
      </c>
      <c r="H3" s="397" t="s">
        <v>566</v>
      </c>
    </row>
    <row r="4" spans="1:28" x14ac:dyDescent="0.25">
      <c r="B4" s="397">
        <v>234744</v>
      </c>
      <c r="C4" s="397">
        <v>13035</v>
      </c>
      <c r="D4" s="397" t="s">
        <v>42</v>
      </c>
      <c r="E4" s="381">
        <v>0.33417824074074076</v>
      </c>
      <c r="F4" s="381">
        <v>0.33425925925925926</v>
      </c>
      <c r="G4" s="397" t="s">
        <v>566</v>
      </c>
      <c r="H4" s="397" t="s">
        <v>566</v>
      </c>
    </row>
    <row r="5" spans="1:28" x14ac:dyDescent="0.25">
      <c r="B5" s="397">
        <v>234744</v>
      </c>
      <c r="C5" s="397">
        <v>13047</v>
      </c>
      <c r="D5" s="397" t="s">
        <v>41</v>
      </c>
      <c r="E5" s="381">
        <v>0.33425925925925926</v>
      </c>
      <c r="F5" s="381">
        <v>0.33436342592592588</v>
      </c>
      <c r="G5" s="397" t="s">
        <v>566</v>
      </c>
      <c r="H5" s="397" t="s">
        <v>566</v>
      </c>
    </row>
    <row r="6" spans="1:28" x14ac:dyDescent="0.25">
      <c r="B6" s="397">
        <v>234744</v>
      </c>
      <c r="C6" s="397">
        <v>13046</v>
      </c>
      <c r="D6" s="397" t="s">
        <v>22</v>
      </c>
      <c r="E6" s="381">
        <v>0.33436342592592588</v>
      </c>
      <c r="F6" s="381">
        <v>0.33443287037037034</v>
      </c>
      <c r="G6" s="397" t="s">
        <v>566</v>
      </c>
      <c r="H6" s="397" t="s">
        <v>566</v>
      </c>
    </row>
    <row r="7" spans="1:28" x14ac:dyDescent="0.25">
      <c r="B7" s="397">
        <v>234744</v>
      </c>
      <c r="C7" s="397">
        <v>13060</v>
      </c>
      <c r="D7" s="397" t="s">
        <v>24</v>
      </c>
      <c r="E7" s="381">
        <v>0.33443287037037034</v>
      </c>
      <c r="F7" s="381">
        <v>0.33457175925925925</v>
      </c>
      <c r="G7" s="397" t="s">
        <v>566</v>
      </c>
      <c r="H7" s="397" t="s">
        <v>566</v>
      </c>
    </row>
    <row r="8" spans="1:28" x14ac:dyDescent="0.25">
      <c r="B8" s="397">
        <v>234744</v>
      </c>
      <c r="C8" s="397">
        <v>13071</v>
      </c>
      <c r="D8" s="397" t="s">
        <v>25</v>
      </c>
      <c r="E8" s="381">
        <v>0.33457175925925925</v>
      </c>
      <c r="F8" s="381">
        <v>0.33465277777777774</v>
      </c>
      <c r="G8" s="397" t="s">
        <v>566</v>
      </c>
      <c r="H8" s="397" t="s">
        <v>566</v>
      </c>
    </row>
    <row r="9" spans="1:28" x14ac:dyDescent="0.25">
      <c r="B9" s="397">
        <v>234744</v>
      </c>
      <c r="C9" s="397">
        <v>13069</v>
      </c>
      <c r="D9" s="397" t="s">
        <v>21</v>
      </c>
      <c r="E9" s="381">
        <v>0.33465277777777774</v>
      </c>
      <c r="F9" s="381">
        <v>0.33465277777777774</v>
      </c>
      <c r="G9" s="397" t="s">
        <v>566</v>
      </c>
      <c r="H9" s="397" t="s">
        <v>566</v>
      </c>
    </row>
    <row r="10" spans="1:28" x14ac:dyDescent="0.25">
      <c r="B10" s="397">
        <v>234744</v>
      </c>
      <c r="C10" s="397">
        <v>15104</v>
      </c>
      <c r="D10" s="397" t="s">
        <v>26</v>
      </c>
      <c r="E10" s="381">
        <v>0.33528935185185182</v>
      </c>
      <c r="F10" s="381">
        <v>0.33542824074074074</v>
      </c>
      <c r="G10" s="397" t="s">
        <v>566</v>
      </c>
      <c r="H10" s="397" t="s">
        <v>566</v>
      </c>
    </row>
    <row r="11" spans="1:28" x14ac:dyDescent="0.25">
      <c r="B11" s="397">
        <v>234744</v>
      </c>
      <c r="C11" s="397">
        <v>15107</v>
      </c>
      <c r="D11" s="397" t="s">
        <v>417</v>
      </c>
      <c r="E11" s="381">
        <v>0.33542824074074074</v>
      </c>
      <c r="F11" s="381">
        <v>0.33542824074074074</v>
      </c>
      <c r="G11" s="397" t="s">
        <v>566</v>
      </c>
      <c r="H11" s="397" t="s">
        <v>566</v>
      </c>
    </row>
    <row r="12" spans="1:28" x14ac:dyDescent="0.25">
      <c r="B12" s="397">
        <v>234744</v>
      </c>
      <c r="C12" s="397">
        <v>15107</v>
      </c>
      <c r="D12" s="397" t="s">
        <v>417</v>
      </c>
      <c r="E12" s="381">
        <v>0.33542824074074074</v>
      </c>
      <c r="F12" s="381">
        <v>0.33549768518518519</v>
      </c>
      <c r="G12" s="397" t="s">
        <v>566</v>
      </c>
      <c r="H12" s="397" t="s">
        <v>566</v>
      </c>
    </row>
    <row r="13" spans="1:28" x14ac:dyDescent="0.25">
      <c r="B13" s="397">
        <v>234744</v>
      </c>
      <c r="C13" s="397">
        <v>15136</v>
      </c>
      <c r="D13" s="397" t="s">
        <v>418</v>
      </c>
      <c r="E13" s="381">
        <v>0.33549768518518519</v>
      </c>
      <c r="F13" s="381">
        <v>0.33560185185185182</v>
      </c>
      <c r="G13" s="397" t="s">
        <v>566</v>
      </c>
      <c r="H13" s="397" t="s">
        <v>566</v>
      </c>
    </row>
    <row r="14" spans="1:28" x14ac:dyDescent="0.25">
      <c r="B14" s="397">
        <v>234744</v>
      </c>
      <c r="C14" s="397">
        <v>15143</v>
      </c>
      <c r="D14" s="397" t="s">
        <v>419</v>
      </c>
      <c r="E14" s="381">
        <v>0.33560185185185182</v>
      </c>
      <c r="F14" s="381">
        <v>0.33568287037037042</v>
      </c>
      <c r="G14" s="397" t="s">
        <v>566</v>
      </c>
      <c r="H14" s="397" t="s">
        <v>566</v>
      </c>
    </row>
    <row r="15" spans="1:28" x14ac:dyDescent="0.25">
      <c r="B15" s="397">
        <v>234744</v>
      </c>
      <c r="C15" s="397">
        <v>15145</v>
      </c>
      <c r="D15" s="397" t="s">
        <v>427</v>
      </c>
      <c r="E15" s="381">
        <v>0.33568287037037042</v>
      </c>
      <c r="F15" s="381">
        <v>0.33576388888888892</v>
      </c>
      <c r="G15" s="397" t="s">
        <v>566</v>
      </c>
      <c r="H15" s="397" t="s">
        <v>566</v>
      </c>
    </row>
    <row r="16" spans="1:28" x14ac:dyDescent="0.25">
      <c r="B16" s="397">
        <v>234744</v>
      </c>
      <c r="C16" s="397">
        <v>15232</v>
      </c>
      <c r="D16" s="397" t="s">
        <v>420</v>
      </c>
      <c r="E16" s="381">
        <v>0.33576388888888892</v>
      </c>
      <c r="F16" s="381">
        <v>0.33576388888888892</v>
      </c>
      <c r="G16" s="397" t="s">
        <v>566</v>
      </c>
      <c r="H16" s="397" t="s">
        <v>566</v>
      </c>
    </row>
    <row r="17" spans="2:8" x14ac:dyDescent="0.25">
      <c r="B17" s="397">
        <v>234744</v>
      </c>
      <c r="C17" s="397">
        <v>15145</v>
      </c>
      <c r="D17" s="397" t="s">
        <v>427</v>
      </c>
      <c r="E17" s="381">
        <v>0.35400462962962959</v>
      </c>
      <c r="F17" s="381">
        <v>0.35400462962962959</v>
      </c>
      <c r="G17" s="397" t="s">
        <v>566</v>
      </c>
      <c r="H17" s="397" t="s">
        <v>566</v>
      </c>
    </row>
    <row r="18" spans="2:8" x14ac:dyDescent="0.25">
      <c r="B18" s="397">
        <v>234744</v>
      </c>
      <c r="C18" s="397">
        <v>15106</v>
      </c>
      <c r="D18" s="397" t="s">
        <v>417</v>
      </c>
      <c r="E18" s="381">
        <v>0.35453703703703704</v>
      </c>
      <c r="F18" s="381">
        <v>0.35453703703703704</v>
      </c>
      <c r="G18" s="397" t="s">
        <v>566</v>
      </c>
      <c r="H18" s="397" t="s">
        <v>566</v>
      </c>
    </row>
    <row r="19" spans="2:8" x14ac:dyDescent="0.25">
      <c r="B19" s="397">
        <v>234744</v>
      </c>
      <c r="C19" s="397">
        <v>15127</v>
      </c>
      <c r="D19" s="397" t="s">
        <v>678</v>
      </c>
      <c r="E19" s="381">
        <v>0.35549768518518521</v>
      </c>
      <c r="F19" s="381">
        <v>0.35549768518518521</v>
      </c>
      <c r="G19" s="397" t="s">
        <v>566</v>
      </c>
      <c r="H19" s="397" t="s">
        <v>566</v>
      </c>
    </row>
    <row r="20" spans="2:8" x14ac:dyDescent="0.25">
      <c r="B20" s="397">
        <v>234744</v>
      </c>
      <c r="C20" s="397">
        <v>15232</v>
      </c>
      <c r="D20" s="397" t="s">
        <v>420</v>
      </c>
      <c r="E20" s="381">
        <v>0.36106481481481478</v>
      </c>
      <c r="F20" s="381">
        <v>0.36106481481481478</v>
      </c>
      <c r="G20" s="397" t="s">
        <v>566</v>
      </c>
      <c r="H20" s="397" t="s">
        <v>566</v>
      </c>
    </row>
    <row r="21" spans="2:8" x14ac:dyDescent="0.25">
      <c r="B21" s="397">
        <v>234744</v>
      </c>
      <c r="C21" s="397">
        <v>15144</v>
      </c>
      <c r="D21" s="397" t="s">
        <v>616</v>
      </c>
      <c r="E21" s="381">
        <v>0.3656712962962963</v>
      </c>
      <c r="F21" s="381">
        <v>0.36571759259259262</v>
      </c>
      <c r="G21" s="397" t="s">
        <v>566</v>
      </c>
      <c r="H21" s="397" t="s">
        <v>566</v>
      </c>
    </row>
    <row r="22" spans="2:8" x14ac:dyDescent="0.25">
      <c r="B22" s="397">
        <v>234744</v>
      </c>
      <c r="C22" s="397">
        <v>15143</v>
      </c>
      <c r="D22" s="397" t="s">
        <v>419</v>
      </c>
      <c r="E22" s="381">
        <v>0.36571759259259262</v>
      </c>
      <c r="F22" s="381">
        <v>0.36585648148148148</v>
      </c>
      <c r="G22" s="397" t="s">
        <v>566</v>
      </c>
      <c r="H22" s="397" t="s">
        <v>566</v>
      </c>
    </row>
    <row r="23" spans="2:8" x14ac:dyDescent="0.25">
      <c r="B23" s="397">
        <v>234744</v>
      </c>
      <c r="C23" s="397">
        <v>15136</v>
      </c>
      <c r="D23" s="397" t="s">
        <v>418</v>
      </c>
      <c r="E23" s="381">
        <v>0.36585648148148148</v>
      </c>
      <c r="F23" s="381">
        <v>0.36593750000000003</v>
      </c>
      <c r="G23" s="397" t="s">
        <v>566</v>
      </c>
      <c r="H23" s="397" t="s">
        <v>566</v>
      </c>
    </row>
    <row r="24" spans="2:8" x14ac:dyDescent="0.25">
      <c r="B24" s="397">
        <v>234744</v>
      </c>
      <c r="C24" s="397">
        <v>15107</v>
      </c>
      <c r="D24" s="397" t="s">
        <v>417</v>
      </c>
      <c r="E24" s="381">
        <v>0.36593750000000003</v>
      </c>
      <c r="F24" s="381">
        <v>0.36593750000000003</v>
      </c>
      <c r="G24" s="397" t="s">
        <v>566</v>
      </c>
      <c r="H24" s="397" t="s">
        <v>566</v>
      </c>
    </row>
    <row r="25" spans="2:8" x14ac:dyDescent="0.25">
      <c r="B25" s="397">
        <v>234744</v>
      </c>
      <c r="C25" s="397">
        <v>15103</v>
      </c>
      <c r="D25" s="397" t="s">
        <v>428</v>
      </c>
      <c r="E25" s="381">
        <v>0.36603009259259256</v>
      </c>
      <c r="F25" s="381">
        <v>0.36618055555555556</v>
      </c>
      <c r="G25" s="397" t="s">
        <v>566</v>
      </c>
      <c r="H25" s="397" t="s">
        <v>566</v>
      </c>
    </row>
    <row r="26" spans="2:8" x14ac:dyDescent="0.25">
      <c r="B26" s="397">
        <v>234744</v>
      </c>
      <c r="C26" s="397">
        <v>15097</v>
      </c>
      <c r="D26" s="397" t="s">
        <v>443</v>
      </c>
      <c r="E26" s="381">
        <v>0.36618055555555556</v>
      </c>
      <c r="F26" s="381">
        <v>0.36624999999999996</v>
      </c>
      <c r="G26" s="397" t="s">
        <v>566</v>
      </c>
      <c r="H26" s="397" t="s">
        <v>566</v>
      </c>
    </row>
    <row r="27" spans="2:8" x14ac:dyDescent="0.25">
      <c r="B27" s="397">
        <v>234744</v>
      </c>
      <c r="C27" s="397">
        <v>15077</v>
      </c>
      <c r="D27" s="397" t="s">
        <v>162</v>
      </c>
      <c r="E27" s="381">
        <v>0.36624999999999996</v>
      </c>
      <c r="F27" s="381">
        <v>0.36628472222222225</v>
      </c>
      <c r="G27" s="397" t="s">
        <v>566</v>
      </c>
      <c r="H27" s="397" t="s">
        <v>566</v>
      </c>
    </row>
    <row r="28" spans="2:8" x14ac:dyDescent="0.25">
      <c r="B28" s="397">
        <v>234744</v>
      </c>
      <c r="C28" s="397">
        <v>15080</v>
      </c>
      <c r="D28" s="397" t="s">
        <v>161</v>
      </c>
      <c r="E28" s="381">
        <v>0.36628472222222225</v>
      </c>
      <c r="F28" s="381">
        <v>0.36638888888888888</v>
      </c>
      <c r="G28" s="397" t="s">
        <v>566</v>
      </c>
      <c r="H28" s="397" t="s">
        <v>566</v>
      </c>
    </row>
    <row r="29" spans="2:8" x14ac:dyDescent="0.25">
      <c r="B29" s="397">
        <v>234744</v>
      </c>
      <c r="C29" s="397">
        <v>15081</v>
      </c>
      <c r="D29" s="397" t="s">
        <v>160</v>
      </c>
      <c r="E29" s="381">
        <v>0.36638888888888888</v>
      </c>
      <c r="F29" s="381">
        <v>0.36646990740740742</v>
      </c>
      <c r="G29" s="397" t="s">
        <v>566</v>
      </c>
      <c r="H29" s="397" t="s">
        <v>566</v>
      </c>
    </row>
    <row r="30" spans="2:8" x14ac:dyDescent="0.25">
      <c r="B30" s="397">
        <v>234744</v>
      </c>
      <c r="C30" s="397">
        <v>15061</v>
      </c>
      <c r="D30" s="397" t="s">
        <v>444</v>
      </c>
      <c r="E30" s="381">
        <v>0.36646990740740742</v>
      </c>
      <c r="F30" s="381">
        <v>0.36652777777777779</v>
      </c>
      <c r="G30" s="397" t="s">
        <v>566</v>
      </c>
      <c r="H30" s="397" t="s">
        <v>566</v>
      </c>
    </row>
    <row r="31" spans="2:8" x14ac:dyDescent="0.25">
      <c r="B31" s="397">
        <v>234744</v>
      </c>
      <c r="C31" s="397">
        <v>15050</v>
      </c>
      <c r="D31" s="397" t="s">
        <v>159</v>
      </c>
      <c r="E31" s="381">
        <v>0.36652777777777779</v>
      </c>
      <c r="F31" s="381">
        <v>0.36657407407407411</v>
      </c>
      <c r="G31" s="397" t="s">
        <v>566</v>
      </c>
      <c r="H31" s="397" t="s">
        <v>566</v>
      </c>
    </row>
    <row r="32" spans="2:8" x14ac:dyDescent="0.25">
      <c r="B32" s="397">
        <v>234744</v>
      </c>
      <c r="C32" s="397">
        <v>15049</v>
      </c>
      <c r="D32" s="397" t="s">
        <v>158</v>
      </c>
      <c r="E32" s="381">
        <v>0.36657407407407411</v>
      </c>
      <c r="F32" s="381">
        <v>0.36663194444444441</v>
      </c>
      <c r="G32" s="397" t="s">
        <v>566</v>
      </c>
      <c r="H32" s="397" t="s">
        <v>566</v>
      </c>
    </row>
    <row r="33" spans="1:8" x14ac:dyDescent="0.25">
      <c r="B33" s="397">
        <v>234744</v>
      </c>
      <c r="C33" s="397">
        <v>15047</v>
      </c>
      <c r="D33" s="397" t="s">
        <v>445</v>
      </c>
      <c r="E33" s="381">
        <v>0.36663194444444441</v>
      </c>
      <c r="F33" s="381">
        <v>0.36663194444444441</v>
      </c>
      <c r="G33" s="397" t="s">
        <v>566</v>
      </c>
      <c r="H33" s="397" t="s">
        <v>566</v>
      </c>
    </row>
    <row r="34" spans="1:8" x14ac:dyDescent="0.25">
      <c r="B34" s="397">
        <v>234744</v>
      </c>
      <c r="C34" s="397">
        <v>15052</v>
      </c>
      <c r="D34" s="397" t="s">
        <v>35</v>
      </c>
      <c r="E34" s="381">
        <v>0.36681712962962965</v>
      </c>
      <c r="F34" s="381">
        <v>0.36693287037037042</v>
      </c>
      <c r="G34" s="397" t="s">
        <v>566</v>
      </c>
      <c r="H34" s="397" t="s">
        <v>566</v>
      </c>
    </row>
    <row r="35" spans="1:8" x14ac:dyDescent="0.25">
      <c r="B35" s="397">
        <v>234744</v>
      </c>
      <c r="C35" s="397">
        <v>15011</v>
      </c>
      <c r="D35" s="397" t="s">
        <v>157</v>
      </c>
      <c r="E35" s="381">
        <v>0.36693287037037042</v>
      </c>
      <c r="F35" s="381">
        <v>0.36699074074074073</v>
      </c>
      <c r="G35" s="397" t="s">
        <v>566</v>
      </c>
      <c r="H35" s="397" t="s">
        <v>566</v>
      </c>
    </row>
    <row r="36" spans="1:8" x14ac:dyDescent="0.25">
      <c r="B36" s="397">
        <v>234744</v>
      </c>
      <c r="C36" s="397">
        <v>15014</v>
      </c>
      <c r="D36" s="397" t="s">
        <v>685</v>
      </c>
      <c r="E36" s="381">
        <v>0.36699074074074073</v>
      </c>
      <c r="F36" s="381">
        <v>0.36709490740740741</v>
      </c>
      <c r="G36" s="397" t="s">
        <v>566</v>
      </c>
      <c r="H36" s="397" t="s">
        <v>566</v>
      </c>
    </row>
    <row r="37" spans="1:8" x14ac:dyDescent="0.25">
      <c r="B37" s="397">
        <v>234744</v>
      </c>
      <c r="C37" s="397">
        <v>15012</v>
      </c>
      <c r="D37" s="397" t="s">
        <v>702</v>
      </c>
      <c r="E37" s="381">
        <v>0.36709490740740741</v>
      </c>
      <c r="F37" s="381">
        <v>0.36709490740740741</v>
      </c>
      <c r="G37" s="397" t="s">
        <v>566</v>
      </c>
      <c r="H37" s="397" t="s">
        <v>566</v>
      </c>
    </row>
    <row r="38" spans="1:8" x14ac:dyDescent="0.25">
      <c r="B38" s="397">
        <v>234744</v>
      </c>
      <c r="C38" s="397">
        <v>15006</v>
      </c>
      <c r="D38" s="397" t="s">
        <v>446</v>
      </c>
      <c r="E38" s="381">
        <v>0.69171296296296303</v>
      </c>
      <c r="F38" s="381">
        <v>0.69171296296296303</v>
      </c>
      <c r="G38" s="397" t="s">
        <v>566</v>
      </c>
      <c r="H38" s="397" t="s">
        <v>566</v>
      </c>
    </row>
    <row r="39" spans="1:8" x14ac:dyDescent="0.25">
      <c r="B39" s="397">
        <v>234744</v>
      </c>
      <c r="C39" s="397">
        <v>15076</v>
      </c>
      <c r="D39" s="397" t="s">
        <v>578</v>
      </c>
      <c r="E39" s="381">
        <v>0.69309027777777776</v>
      </c>
      <c r="F39" s="381">
        <v>0.6931018518518518</v>
      </c>
      <c r="G39" s="397" t="s">
        <v>566</v>
      </c>
      <c r="H39" s="397" t="s">
        <v>566</v>
      </c>
    </row>
    <row r="40" spans="1:8" x14ac:dyDescent="0.25">
      <c r="B40" s="397">
        <v>234744</v>
      </c>
      <c r="C40" s="397">
        <v>15096</v>
      </c>
      <c r="D40" s="397" t="s">
        <v>448</v>
      </c>
      <c r="E40" s="381">
        <v>0.6931018518518518</v>
      </c>
      <c r="F40" s="381">
        <v>0.6931018518518518</v>
      </c>
      <c r="G40" s="397" t="s">
        <v>566</v>
      </c>
      <c r="H40" s="397" t="s">
        <v>566</v>
      </c>
    </row>
    <row r="41" spans="1:8" x14ac:dyDescent="0.25">
      <c r="B41" s="397">
        <v>234744</v>
      </c>
      <c r="C41" s="397">
        <v>20037</v>
      </c>
      <c r="D41" s="397" t="s">
        <v>8</v>
      </c>
      <c r="E41" s="381">
        <v>0.6944907407407408</v>
      </c>
      <c r="F41" s="381">
        <v>0.6944907407407408</v>
      </c>
      <c r="G41" s="397" t="s">
        <v>566</v>
      </c>
      <c r="H41" s="397" t="s">
        <v>566</v>
      </c>
    </row>
    <row r="42" spans="1:8" x14ac:dyDescent="0.25">
      <c r="B42" s="397">
        <v>234744</v>
      </c>
      <c r="C42" s="392">
        <v>20041</v>
      </c>
      <c r="D42" s="397" t="s">
        <v>703</v>
      </c>
      <c r="E42" s="381">
        <v>0.69601851851851848</v>
      </c>
      <c r="F42" s="381">
        <v>0.69601851851851848</v>
      </c>
      <c r="G42" s="397" t="s">
        <v>566</v>
      </c>
      <c r="H42" s="397" t="s">
        <v>566</v>
      </c>
    </row>
    <row r="45" spans="1:8" x14ac:dyDescent="0.25">
      <c r="A45" s="40">
        <v>42650</v>
      </c>
      <c r="B45" s="394">
        <v>234744</v>
      </c>
      <c r="C45" s="394">
        <v>20045</v>
      </c>
      <c r="D45" s="394" t="s">
        <v>14</v>
      </c>
      <c r="E45" s="395">
        <v>0.46645833333333336</v>
      </c>
      <c r="F45" s="395">
        <v>0.46652777777777782</v>
      </c>
      <c r="G45" s="397">
        <v>6</v>
      </c>
      <c r="H45" s="397">
        <v>25</v>
      </c>
    </row>
    <row r="46" spans="1:8" x14ac:dyDescent="0.25">
      <c r="B46" s="394">
        <v>234744</v>
      </c>
      <c r="C46" s="394">
        <v>20049</v>
      </c>
      <c r="D46" s="394" t="s">
        <v>13</v>
      </c>
      <c r="E46" s="395">
        <v>0.46652777777777782</v>
      </c>
      <c r="F46" s="395">
        <v>0.46656249999999999</v>
      </c>
      <c r="G46" s="397">
        <v>3</v>
      </c>
      <c r="H46" s="397">
        <v>36</v>
      </c>
    </row>
    <row r="47" spans="1:8" x14ac:dyDescent="0.25">
      <c r="B47" s="394">
        <v>234744</v>
      </c>
      <c r="C47" s="394">
        <v>20045</v>
      </c>
      <c r="D47" s="394" t="s">
        <v>14</v>
      </c>
      <c r="E47" s="395">
        <v>0.46656249999999999</v>
      </c>
      <c r="F47" s="395">
        <v>0.46665509259259258</v>
      </c>
      <c r="G47" s="397">
        <v>21</v>
      </c>
      <c r="H47" s="397">
        <v>36</v>
      </c>
    </row>
    <row r="48" spans="1:8" x14ac:dyDescent="0.25">
      <c r="B48" s="394">
        <v>234744</v>
      </c>
      <c r="C48" s="394">
        <v>20049</v>
      </c>
      <c r="D48" s="394" t="s">
        <v>13</v>
      </c>
      <c r="E48" s="395">
        <v>0.46680555555555553</v>
      </c>
      <c r="F48" s="395">
        <v>0.46680555555555553</v>
      </c>
      <c r="G48" s="397">
        <v>66</v>
      </c>
      <c r="H48" s="397">
        <v>27.25</v>
      </c>
    </row>
    <row r="49" spans="1:37" x14ac:dyDescent="0.25">
      <c r="B49" s="394">
        <v>234744</v>
      </c>
      <c r="C49" s="394">
        <v>20050</v>
      </c>
      <c r="D49" s="394" t="s">
        <v>12</v>
      </c>
      <c r="E49" s="395">
        <v>0.46756944444444448</v>
      </c>
      <c r="F49" s="395">
        <v>0.46756944444444448</v>
      </c>
      <c r="G49" s="397">
        <v>52</v>
      </c>
      <c r="H49" s="397">
        <v>27.25</v>
      </c>
    </row>
    <row r="50" spans="1:37" x14ac:dyDescent="0.25">
      <c r="B50" s="394">
        <v>234744</v>
      </c>
      <c r="C50" s="394">
        <v>20049</v>
      </c>
      <c r="D50" s="394" t="s">
        <v>13</v>
      </c>
      <c r="E50" s="395">
        <v>0.46817129629629628</v>
      </c>
      <c r="F50" s="395">
        <v>0.46817129629629628</v>
      </c>
      <c r="G50" s="397">
        <v>64</v>
      </c>
      <c r="H50" s="397">
        <v>36</v>
      </c>
    </row>
    <row r="51" spans="1:37" x14ac:dyDescent="0.25">
      <c r="B51" s="394">
        <v>234744</v>
      </c>
      <c r="C51" s="394">
        <v>20045</v>
      </c>
      <c r="D51" s="394" t="s">
        <v>14</v>
      </c>
      <c r="E51" s="395">
        <v>0.46891203703703704</v>
      </c>
      <c r="F51" s="395">
        <v>0.46914351851851849</v>
      </c>
      <c r="G51" s="397">
        <v>20</v>
      </c>
      <c r="H51" s="397">
        <v>11</v>
      </c>
    </row>
    <row r="52" spans="1:37" x14ac:dyDescent="0.25">
      <c r="B52" s="397">
        <v>234744</v>
      </c>
      <c r="C52" s="392">
        <v>20041</v>
      </c>
      <c r="D52" s="397" t="s">
        <v>703</v>
      </c>
      <c r="E52" s="381">
        <v>0.46914351851851849</v>
      </c>
      <c r="F52" s="381">
        <v>0.46914351851851849</v>
      </c>
      <c r="G52" s="397" t="s">
        <v>566</v>
      </c>
      <c r="H52" s="397" t="s">
        <v>566</v>
      </c>
    </row>
    <row r="55" spans="1:37" x14ac:dyDescent="0.25">
      <c r="A55" s="40">
        <v>42651</v>
      </c>
      <c r="B55" s="210">
        <v>234744</v>
      </c>
      <c r="C55" s="210">
        <v>20045</v>
      </c>
      <c r="D55" s="210" t="s">
        <v>14</v>
      </c>
      <c r="E55" s="393">
        <v>0.45325231481481482</v>
      </c>
      <c r="F55" s="393">
        <v>0.45328703703703704</v>
      </c>
      <c r="G55" s="397">
        <v>3</v>
      </c>
      <c r="H55" s="397">
        <v>25</v>
      </c>
      <c r="I55" s="49"/>
      <c r="J55" s="49"/>
      <c r="K55" s="49"/>
      <c r="L55" s="46"/>
      <c r="M55" s="386"/>
      <c r="N55" s="49"/>
      <c r="O55" s="49"/>
      <c r="P55" s="157"/>
      <c r="Q55" s="46"/>
      <c r="R55" s="46"/>
      <c r="S55" s="51"/>
      <c r="U55" s="397" t="s">
        <v>705</v>
      </c>
      <c r="V55" s="397" t="s">
        <v>706</v>
      </c>
      <c r="X55" s="4">
        <v>1.0397553516819484</v>
      </c>
      <c r="Y55" s="397">
        <v>25</v>
      </c>
      <c r="Z55" s="38">
        <v>0.27322773529411992</v>
      </c>
    </row>
    <row r="56" spans="1:37" x14ac:dyDescent="0.25">
      <c r="B56" s="210">
        <v>234744</v>
      </c>
      <c r="C56" s="210">
        <v>20049</v>
      </c>
      <c r="D56" s="210" t="s">
        <v>13</v>
      </c>
      <c r="E56" s="393">
        <v>0.45328703703703704</v>
      </c>
      <c r="F56" s="393">
        <v>0.4533564814814815</v>
      </c>
      <c r="G56" s="397">
        <v>6</v>
      </c>
      <c r="H56" s="397">
        <v>36</v>
      </c>
      <c r="I56" s="49"/>
      <c r="J56" s="49"/>
      <c r="K56" s="49"/>
      <c r="L56" s="46"/>
      <c r="M56" s="386"/>
      <c r="N56" s="49"/>
      <c r="O56" s="49"/>
      <c r="P56" s="157"/>
      <c r="Q56" s="46"/>
      <c r="R56" s="46"/>
      <c r="S56" s="51"/>
      <c r="X56" s="4">
        <v>2.1730886850152724</v>
      </c>
      <c r="Y56" s="397">
        <v>52.25</v>
      </c>
      <c r="Z56" s="38">
        <v>0.27322773529411992</v>
      </c>
    </row>
    <row r="57" spans="1:37" x14ac:dyDescent="0.25">
      <c r="B57" s="210">
        <v>234744</v>
      </c>
      <c r="C57" s="210">
        <v>20045</v>
      </c>
      <c r="D57" s="210" t="s">
        <v>14</v>
      </c>
      <c r="E57" s="393">
        <v>0.4533564814814815</v>
      </c>
      <c r="F57" s="393">
        <v>0.45358796296296294</v>
      </c>
      <c r="G57" s="397">
        <v>20</v>
      </c>
      <c r="H57" s="397">
        <v>36</v>
      </c>
      <c r="I57" s="2">
        <f>(F57-E57)*86400</f>
        <v>19.999999999996732</v>
      </c>
      <c r="J57" s="2">
        <f>L57*J58/L58</f>
        <v>62.385321100916912</v>
      </c>
      <c r="K57" s="2">
        <v>62.385321100916912</v>
      </c>
      <c r="L57" s="397">
        <v>25</v>
      </c>
      <c r="M57" s="38">
        <f>L57/K57*0.0113636*60</f>
        <v>0.27322773529411992</v>
      </c>
      <c r="N57" s="3">
        <f>J57</f>
        <v>62.385321100916912</v>
      </c>
      <c r="O57" s="3">
        <v>62.385321100916912</v>
      </c>
      <c r="P57" s="4">
        <f t="shared" ref="P57:P65" si="0">O57/60</f>
        <v>1.0397553516819484</v>
      </c>
      <c r="Q57" s="397">
        <f>L57</f>
        <v>25</v>
      </c>
      <c r="R57" s="397">
        <v>25</v>
      </c>
      <c r="S57" s="51">
        <v>1</v>
      </c>
      <c r="X57" s="4">
        <v>3.0897553516820291</v>
      </c>
      <c r="Y57" s="397">
        <v>86.289999999999992</v>
      </c>
      <c r="Z57" s="38">
        <v>0.42198212072723129</v>
      </c>
    </row>
    <row r="58" spans="1:37" x14ac:dyDescent="0.25">
      <c r="B58" s="210">
        <v>234744</v>
      </c>
      <c r="C58" s="210">
        <v>20049</v>
      </c>
      <c r="D58" s="210" t="s">
        <v>13</v>
      </c>
      <c r="E58" s="393">
        <v>0.45358796296296294</v>
      </c>
      <c r="F58" s="393">
        <v>0.45358796296296294</v>
      </c>
      <c r="G58" s="397">
        <v>68</v>
      </c>
      <c r="H58" s="397">
        <v>27.25</v>
      </c>
      <c r="I58" s="2">
        <f>(F58-E58)*86400</f>
        <v>0</v>
      </c>
      <c r="J58" s="2">
        <f>(E59-E58)*86400</f>
        <v>67.999999999999432</v>
      </c>
      <c r="K58" s="2">
        <v>67.999999999999432</v>
      </c>
      <c r="L58" s="397">
        <v>27.25</v>
      </c>
      <c r="M58" s="38">
        <f>L58/K58*0.0113636*60</f>
        <v>0.27322773529411992</v>
      </c>
      <c r="N58" s="3">
        <f>N57+K58</f>
        <v>130.38532110091634</v>
      </c>
      <c r="O58" s="3">
        <v>130.38532110091634</v>
      </c>
      <c r="P58" s="4">
        <f t="shared" si="0"/>
        <v>2.1730886850152724</v>
      </c>
      <c r="Q58" s="397">
        <f>Q57+L58</f>
        <v>52.25</v>
      </c>
      <c r="R58" s="397">
        <v>52.25</v>
      </c>
      <c r="S58" s="51">
        <v>2</v>
      </c>
      <c r="X58" s="4">
        <v>4.0397553516820173</v>
      </c>
      <c r="Y58" s="397">
        <v>120.32999999999998</v>
      </c>
      <c r="Z58" s="38">
        <v>0.40717573052632067</v>
      </c>
    </row>
    <row r="59" spans="1:37" x14ac:dyDescent="0.25">
      <c r="B59" s="210">
        <v>234744</v>
      </c>
      <c r="C59" s="210">
        <v>20050</v>
      </c>
      <c r="D59" s="210" t="s">
        <v>12</v>
      </c>
      <c r="E59" s="393">
        <v>0.45437499999999997</v>
      </c>
      <c r="F59" s="393">
        <v>0.45437499999999997</v>
      </c>
      <c r="G59" s="397">
        <v>55</v>
      </c>
      <c r="H59" s="397">
        <v>34.04</v>
      </c>
      <c r="I59" s="2">
        <f t="shared" ref="I59:I65" si="1">(F59-E59)*86400</f>
        <v>0</v>
      </c>
      <c r="J59" s="2">
        <f t="shared" ref="J59:J64" si="2">(E60-E59)*86400</f>
        <v>55.0000000000054</v>
      </c>
      <c r="K59" s="2">
        <v>55.0000000000054</v>
      </c>
      <c r="L59" s="397">
        <v>34.04</v>
      </c>
      <c r="M59" s="38">
        <f t="shared" ref="M59:M65" si="3">L59/K59*0.0113636*60</f>
        <v>0.42198212072723129</v>
      </c>
      <c r="N59" s="3">
        <f t="shared" ref="N59:N65" si="4">N58+K59</f>
        <v>185.38532110092174</v>
      </c>
      <c r="O59" s="3">
        <v>185.38532110092174</v>
      </c>
      <c r="P59" s="4">
        <f t="shared" si="0"/>
        <v>3.0897553516820291</v>
      </c>
      <c r="Q59" s="397">
        <f t="shared" ref="Q59:Q65" si="5">Q58+L59</f>
        <v>86.289999999999992</v>
      </c>
      <c r="R59" s="397">
        <v>86.289999999999992</v>
      </c>
      <c r="S59" s="397">
        <v>3</v>
      </c>
      <c r="X59" s="4">
        <v>4.5897553516819434</v>
      </c>
      <c r="Y59" s="397">
        <v>147.57999999999998</v>
      </c>
      <c r="Z59" s="38">
        <v>0.56301472727280288</v>
      </c>
    </row>
    <row r="60" spans="1:37" x14ac:dyDescent="0.25">
      <c r="B60" s="210">
        <v>234744</v>
      </c>
      <c r="C60" s="210">
        <v>20027</v>
      </c>
      <c r="D60" s="210" t="s">
        <v>38</v>
      </c>
      <c r="E60" s="393">
        <v>0.45501157407407411</v>
      </c>
      <c r="F60" s="393">
        <v>0.45501157407407411</v>
      </c>
      <c r="G60" s="397">
        <v>57</v>
      </c>
      <c r="H60" s="397">
        <v>34.04</v>
      </c>
      <c r="I60" s="2">
        <f t="shared" si="1"/>
        <v>0</v>
      </c>
      <c r="J60" s="2">
        <f t="shared" si="2"/>
        <v>56.999999999999318</v>
      </c>
      <c r="K60" s="2">
        <v>56.999999999999318</v>
      </c>
      <c r="L60" s="397">
        <v>34.04</v>
      </c>
      <c r="M60" s="38">
        <f t="shared" si="3"/>
        <v>0.40717573052632067</v>
      </c>
      <c r="N60" s="3">
        <f t="shared" si="4"/>
        <v>242.38532110092106</v>
      </c>
      <c r="O60" s="3">
        <v>242.38532110092106</v>
      </c>
      <c r="P60" s="4">
        <f t="shared" si="0"/>
        <v>4.0397553516820173</v>
      </c>
      <c r="Q60" s="397">
        <f t="shared" si="5"/>
        <v>120.32999999999998</v>
      </c>
      <c r="R60" s="397">
        <v>120.32999999999998</v>
      </c>
      <c r="S60" s="51">
        <v>4</v>
      </c>
      <c r="X60" s="4">
        <v>5.523088685015316</v>
      </c>
      <c r="Y60" s="397">
        <v>183.57999999999998</v>
      </c>
      <c r="Z60" s="38">
        <v>0.43831028571426728</v>
      </c>
    </row>
    <row r="61" spans="1:37" x14ac:dyDescent="0.25">
      <c r="B61" s="210">
        <v>234744</v>
      </c>
      <c r="C61" s="210">
        <v>20050</v>
      </c>
      <c r="D61" s="210" t="s">
        <v>12</v>
      </c>
      <c r="E61" s="393">
        <v>0.45567129629629632</v>
      </c>
      <c r="F61" s="393">
        <v>0.45567129629629632</v>
      </c>
      <c r="G61" s="397">
        <v>24</v>
      </c>
      <c r="H61" s="397">
        <v>27.25</v>
      </c>
      <c r="I61" s="2">
        <f t="shared" si="1"/>
        <v>0</v>
      </c>
      <c r="J61" s="2">
        <f t="shared" si="2"/>
        <v>23.999999999998956</v>
      </c>
      <c r="K61" s="2">
        <f>SUM(J61:J63)</f>
        <v>32.999999999995566</v>
      </c>
      <c r="L61" s="397">
        <v>27.25</v>
      </c>
      <c r="M61" s="38">
        <f t="shared" si="3"/>
        <v>0.56301472727280288</v>
      </c>
      <c r="N61" s="3">
        <f t="shared" si="4"/>
        <v>275.3853211009166</v>
      </c>
      <c r="O61" s="3">
        <v>275.3853211009166</v>
      </c>
      <c r="P61" s="4">
        <f t="shared" si="0"/>
        <v>4.5897553516819434</v>
      </c>
      <c r="Q61" s="397">
        <f t="shared" si="5"/>
        <v>147.57999999999998</v>
      </c>
      <c r="R61" s="397">
        <v>147.57999999999998</v>
      </c>
      <c r="S61" s="51">
        <v>5</v>
      </c>
      <c r="X61" s="4">
        <v>5.8082738702005132</v>
      </c>
      <c r="Y61" s="397">
        <v>194.57999999999998</v>
      </c>
      <c r="Z61" s="38">
        <v>0.43831028571426728</v>
      </c>
      <c r="AC61" s="483">
        <v>234744</v>
      </c>
      <c r="AD61" s="483">
        <v>20041</v>
      </c>
      <c r="AE61" s="485">
        <v>42651</v>
      </c>
      <c r="AF61" s="483">
        <v>1</v>
      </c>
      <c r="AG61" s="483">
        <v>194.58</v>
      </c>
      <c r="AH61" s="381">
        <v>0.45325231481481482</v>
      </c>
      <c r="AI61" s="489" t="s">
        <v>852</v>
      </c>
      <c r="AJ61" s="489">
        <v>0.67328699999999997</v>
      </c>
      <c r="AK61" s="381">
        <v>0.45670138888888889</v>
      </c>
    </row>
    <row r="62" spans="1:37" x14ac:dyDescent="0.25">
      <c r="B62" s="210">
        <v>234744</v>
      </c>
      <c r="C62" s="210">
        <v>20049</v>
      </c>
      <c r="D62" s="210" t="s">
        <v>13</v>
      </c>
      <c r="E62" s="393">
        <v>0.45594907407407409</v>
      </c>
      <c r="F62" s="393">
        <v>0.45598379629629626</v>
      </c>
      <c r="G62" s="397">
        <v>3</v>
      </c>
      <c r="H62" s="397">
        <v>27.25</v>
      </c>
      <c r="I62" s="49">
        <f t="shared" si="1"/>
        <v>2.9999999999956728</v>
      </c>
      <c r="J62" s="49">
        <f t="shared" si="2"/>
        <v>2.9999999999956728</v>
      </c>
      <c r="K62" s="49"/>
      <c r="L62" s="46"/>
      <c r="M62" s="386"/>
      <c r="N62" s="3">
        <f t="shared" si="4"/>
        <v>275.3853211009166</v>
      </c>
      <c r="O62" s="3"/>
      <c r="P62" s="4"/>
      <c r="Q62" s="397">
        <f t="shared" si="5"/>
        <v>147.57999999999998</v>
      </c>
      <c r="U62" s="397">
        <v>7</v>
      </c>
      <c r="V62" s="397" t="s">
        <v>554</v>
      </c>
    </row>
    <row r="63" spans="1:37" x14ac:dyDescent="0.25">
      <c r="B63" s="210">
        <v>234744</v>
      </c>
      <c r="C63" s="210">
        <v>20050</v>
      </c>
      <c r="D63" s="210" t="s">
        <v>12</v>
      </c>
      <c r="E63" s="393">
        <v>0.45598379629629626</v>
      </c>
      <c r="F63" s="393">
        <v>0.45605324074074072</v>
      </c>
      <c r="G63" s="397">
        <v>6</v>
      </c>
      <c r="H63" s="397">
        <v>27.25</v>
      </c>
      <c r="I63" s="49">
        <f t="shared" si="1"/>
        <v>6.0000000000009379</v>
      </c>
      <c r="J63" s="49">
        <f t="shared" si="2"/>
        <v>6.0000000000009379</v>
      </c>
      <c r="K63" s="49"/>
      <c r="L63" s="46"/>
      <c r="M63" s="386"/>
      <c r="N63" s="3">
        <f t="shared" si="4"/>
        <v>275.3853211009166</v>
      </c>
      <c r="O63" s="3"/>
      <c r="P63" s="4"/>
      <c r="Q63" s="397">
        <f t="shared" si="5"/>
        <v>147.57999999999998</v>
      </c>
    </row>
    <row r="64" spans="1:37" x14ac:dyDescent="0.25">
      <c r="B64" s="210">
        <v>234744</v>
      </c>
      <c r="C64" s="210">
        <v>20049</v>
      </c>
      <c r="D64" s="210" t="s">
        <v>13</v>
      </c>
      <c r="E64" s="393">
        <v>0.45605324074074072</v>
      </c>
      <c r="F64" s="393">
        <v>0.45605324074074072</v>
      </c>
      <c r="G64" s="397">
        <v>56</v>
      </c>
      <c r="H64" s="397">
        <v>36</v>
      </c>
      <c r="I64" s="2">
        <f t="shared" si="1"/>
        <v>0</v>
      </c>
      <c r="J64" s="2">
        <f t="shared" si="2"/>
        <v>56.000000000002359</v>
      </c>
      <c r="K64" s="2">
        <v>56.000000000002359</v>
      </c>
      <c r="L64" s="397">
        <v>36</v>
      </c>
      <c r="M64" s="38">
        <f t="shared" si="3"/>
        <v>0.43831028571426728</v>
      </c>
      <c r="N64" s="3">
        <f t="shared" si="4"/>
        <v>331.38532110091899</v>
      </c>
      <c r="O64" s="3">
        <v>331.38532110091899</v>
      </c>
      <c r="P64" s="4">
        <f t="shared" si="0"/>
        <v>5.523088685015316</v>
      </c>
      <c r="Q64" s="397">
        <f t="shared" si="5"/>
        <v>183.57999999999998</v>
      </c>
      <c r="R64" s="397">
        <v>183.57999999999998</v>
      </c>
      <c r="S64" s="397">
        <v>6</v>
      </c>
    </row>
    <row r="65" spans="2:37" x14ac:dyDescent="0.25">
      <c r="B65" s="210">
        <v>234744</v>
      </c>
      <c r="C65" s="210">
        <v>20045</v>
      </c>
      <c r="D65" s="210" t="s">
        <v>14</v>
      </c>
      <c r="E65" s="393">
        <v>0.45670138888888889</v>
      </c>
      <c r="F65" s="393">
        <v>0.45712962962962966</v>
      </c>
      <c r="G65" s="397">
        <v>37</v>
      </c>
      <c r="H65" s="397">
        <v>11</v>
      </c>
      <c r="I65" s="2">
        <f t="shared" si="1"/>
        <v>37.000000000002586</v>
      </c>
      <c r="J65" s="2">
        <f>L65*K64/L64</f>
        <v>17.111111111111832</v>
      </c>
      <c r="K65" s="3">
        <v>17.111111111111832</v>
      </c>
      <c r="L65" s="397">
        <v>11</v>
      </c>
      <c r="M65" s="38">
        <f t="shared" si="3"/>
        <v>0.43831028571426728</v>
      </c>
      <c r="N65" s="3">
        <f t="shared" si="4"/>
        <v>348.49643221203081</v>
      </c>
      <c r="O65" s="3">
        <v>348.49643221203081</v>
      </c>
      <c r="P65" s="4">
        <f t="shared" si="0"/>
        <v>5.8082738702005132</v>
      </c>
      <c r="Q65" s="397">
        <f t="shared" si="5"/>
        <v>194.57999999999998</v>
      </c>
      <c r="R65" s="397">
        <v>194.57999999999998</v>
      </c>
    </row>
    <row r="66" spans="2:37" x14ac:dyDescent="0.25">
      <c r="B66" s="397">
        <v>234744</v>
      </c>
      <c r="C66" s="392">
        <v>20041</v>
      </c>
      <c r="D66" s="397" t="s">
        <v>703</v>
      </c>
      <c r="E66" s="381">
        <v>0.45712962962962966</v>
      </c>
      <c r="F66" s="381">
        <v>0.45712962962962966</v>
      </c>
      <c r="G66" s="397" t="s">
        <v>566</v>
      </c>
      <c r="H66" s="397" t="s">
        <v>566</v>
      </c>
      <c r="M66" s="38">
        <f>AVERAGE(M58:M64)</f>
        <v>0.42074211990694843</v>
      </c>
    </row>
    <row r="67" spans="2:37" x14ac:dyDescent="0.25">
      <c r="C67" s="392"/>
      <c r="E67" s="381"/>
      <c r="F67" s="381"/>
      <c r="M67" s="38"/>
    </row>
    <row r="68" spans="2:37" x14ac:dyDescent="0.25">
      <c r="B68" s="210">
        <v>234744</v>
      </c>
      <c r="C68" s="210">
        <v>20049</v>
      </c>
      <c r="D68" s="210" t="s">
        <v>13</v>
      </c>
      <c r="E68" s="393">
        <v>0.57357638888888884</v>
      </c>
      <c r="F68" s="393">
        <v>0.57361111111111118</v>
      </c>
      <c r="G68" s="397">
        <v>3</v>
      </c>
      <c r="H68" s="397">
        <v>61</v>
      </c>
      <c r="I68" s="46"/>
      <c r="J68" s="46"/>
      <c r="K68" s="46"/>
      <c r="L68" s="46"/>
      <c r="M68" s="46"/>
      <c r="N68" s="46"/>
      <c r="O68" s="46"/>
      <c r="P68" s="46"/>
      <c r="Q68" s="46"/>
      <c r="R68" s="46"/>
      <c r="U68" s="397" t="s">
        <v>707</v>
      </c>
      <c r="V68" s="397">
        <v>49</v>
      </c>
      <c r="X68" s="4">
        <v>0.39755351681968293</v>
      </c>
      <c r="Y68" s="397">
        <v>25</v>
      </c>
      <c r="Z68" s="38">
        <v>0.71459561538441563</v>
      </c>
    </row>
    <row r="69" spans="2:37" x14ac:dyDescent="0.25">
      <c r="B69" s="210">
        <v>234744</v>
      </c>
      <c r="C69" s="210">
        <v>20045</v>
      </c>
      <c r="D69" s="210" t="s">
        <v>14</v>
      </c>
      <c r="E69" s="393">
        <v>0.57361111111111118</v>
      </c>
      <c r="F69" s="393">
        <v>0.57396990740740739</v>
      </c>
      <c r="G69" s="397">
        <v>31</v>
      </c>
      <c r="H69" s="397">
        <v>36</v>
      </c>
      <c r="I69" s="2">
        <f>(F69-E69)*86400</f>
        <v>30.999999999992056</v>
      </c>
      <c r="J69" s="2">
        <f>L69*J70/L70</f>
        <v>23.853211009180974</v>
      </c>
      <c r="K69" s="2">
        <v>23.853211009180974</v>
      </c>
      <c r="L69" s="397">
        <v>25</v>
      </c>
      <c r="M69" s="38">
        <f>L69/K69*0.0113636*60</f>
        <v>0.71459561538441563</v>
      </c>
      <c r="N69" s="3">
        <f>J69</f>
        <v>23.853211009180974</v>
      </c>
      <c r="O69" s="3">
        <v>23.853211009180974</v>
      </c>
      <c r="P69" s="4">
        <f t="shared" ref="P69:P84" si="6">O69/60</f>
        <v>0.39755351681968293</v>
      </c>
      <c r="Q69" s="397">
        <f>L69</f>
        <v>25</v>
      </c>
      <c r="R69" s="397">
        <v>25</v>
      </c>
      <c r="S69" s="51">
        <v>1</v>
      </c>
      <c r="X69" s="4">
        <v>0.83088685015313724</v>
      </c>
      <c r="Y69" s="397">
        <v>52.25</v>
      </c>
      <c r="Z69" s="38">
        <v>0.71459561538441563</v>
      </c>
    </row>
    <row r="70" spans="2:37" x14ac:dyDescent="0.25">
      <c r="B70" s="210">
        <v>234744</v>
      </c>
      <c r="C70" s="210">
        <v>20049</v>
      </c>
      <c r="D70" s="210" t="s">
        <v>13</v>
      </c>
      <c r="E70" s="393">
        <v>0.57396990740740739</v>
      </c>
      <c r="F70" s="393">
        <v>0.57396990740740739</v>
      </c>
      <c r="G70" s="397">
        <v>26</v>
      </c>
      <c r="H70" s="397">
        <v>27.25</v>
      </c>
      <c r="I70" s="2">
        <f>(F70-E70)*86400</f>
        <v>0</v>
      </c>
      <c r="J70" s="2">
        <f>(E71-E70)*86400</f>
        <v>26.000000000007262</v>
      </c>
      <c r="K70" s="2">
        <v>26.000000000007262</v>
      </c>
      <c r="L70" s="397">
        <v>27.25</v>
      </c>
      <c r="M70" s="38">
        <f>L70/K70*0.0113636*60</f>
        <v>0.71459561538441563</v>
      </c>
      <c r="N70" s="3">
        <f>N69+K70</f>
        <v>49.853211009188236</v>
      </c>
      <c r="O70" s="3">
        <v>49.853211009188236</v>
      </c>
      <c r="P70" s="4">
        <f t="shared" si="6"/>
        <v>0.83088685015313724</v>
      </c>
      <c r="Q70" s="397">
        <f>Q69+L70</f>
        <v>52.25</v>
      </c>
      <c r="R70" s="397">
        <v>52.25</v>
      </c>
      <c r="S70" s="51">
        <v>2</v>
      </c>
      <c r="X70" s="4">
        <v>1.5308868501530868</v>
      </c>
      <c r="Y70" s="397">
        <v>86.289999999999992</v>
      </c>
      <c r="Z70" s="38">
        <v>0.55259563428575409</v>
      </c>
    </row>
    <row r="71" spans="2:37" x14ac:dyDescent="0.25">
      <c r="B71" s="210">
        <v>234744</v>
      </c>
      <c r="C71" s="210">
        <v>20050</v>
      </c>
      <c r="D71" s="210" t="s">
        <v>12</v>
      </c>
      <c r="E71" s="393">
        <v>0.5742708333333334</v>
      </c>
      <c r="F71" s="393">
        <v>0.5742708333333334</v>
      </c>
      <c r="G71" s="397">
        <v>42</v>
      </c>
      <c r="H71" s="397">
        <v>34.04</v>
      </c>
      <c r="I71" s="397">
        <f t="shared" ref="I71:I83" si="7">(F71-E71)*86400</f>
        <v>0</v>
      </c>
      <c r="J71" s="397">
        <f t="shared" ref="J71:J83" si="8">(E72-E71)*86400</f>
        <v>41.999999999996973</v>
      </c>
      <c r="K71" s="397">
        <v>41.999999999996973</v>
      </c>
      <c r="L71" s="397">
        <v>34.04</v>
      </c>
      <c r="M71" s="38">
        <f t="shared" ref="M71:M84" si="9">L71/K71*0.0113636*60</f>
        <v>0.55259563428575409</v>
      </c>
      <c r="N71" s="3">
        <f t="shared" ref="N71:N84" si="10">N70+K71</f>
        <v>91.853211009185202</v>
      </c>
      <c r="O71" s="3">
        <v>91.853211009185202</v>
      </c>
      <c r="P71" s="4">
        <f t="shared" si="6"/>
        <v>1.5308868501530868</v>
      </c>
      <c r="Q71" s="397">
        <f t="shared" ref="Q71:Q84" si="11">Q70+L71</f>
        <v>86.289999999999992</v>
      </c>
      <c r="R71" s="397">
        <v>86.289999999999992</v>
      </c>
      <c r="S71" s="51">
        <v>3</v>
      </c>
      <c r="X71" s="4">
        <v>2.3975535168196758</v>
      </c>
      <c r="Y71" s="397">
        <v>112.96</v>
      </c>
      <c r="Z71" s="38">
        <v>0.34969293692310821</v>
      </c>
    </row>
    <row r="72" spans="2:37" x14ac:dyDescent="0.25">
      <c r="B72" s="210">
        <v>234744</v>
      </c>
      <c r="C72" s="210">
        <v>20027</v>
      </c>
      <c r="D72" s="210" t="s">
        <v>38</v>
      </c>
      <c r="E72" s="393">
        <v>0.57475694444444447</v>
      </c>
      <c r="F72" s="393">
        <v>0.57535879629629627</v>
      </c>
      <c r="G72" s="397">
        <v>52</v>
      </c>
      <c r="H72" s="397">
        <v>26.67</v>
      </c>
      <c r="I72" s="397">
        <f t="shared" si="7"/>
        <v>51.999999999995339</v>
      </c>
      <c r="J72" s="397">
        <f t="shared" si="8"/>
        <v>51.999999999995339</v>
      </c>
      <c r="K72" s="397">
        <v>51.999999999995339</v>
      </c>
      <c r="L72" s="397">
        <v>26.67</v>
      </c>
      <c r="M72" s="38">
        <f t="shared" si="9"/>
        <v>0.34969293692310821</v>
      </c>
      <c r="N72" s="3">
        <f t="shared" si="10"/>
        <v>143.85321100918054</v>
      </c>
      <c r="O72" s="3">
        <v>143.85321100918054</v>
      </c>
      <c r="P72" s="4">
        <f t="shared" si="6"/>
        <v>2.3975535168196758</v>
      </c>
      <c r="Q72" s="397">
        <f t="shared" si="11"/>
        <v>112.96</v>
      </c>
      <c r="R72" s="397">
        <v>112.96</v>
      </c>
      <c r="S72" s="51">
        <v>4</v>
      </c>
      <c r="X72" s="4">
        <v>2.9308868501531453</v>
      </c>
      <c r="Y72" s="397">
        <v>141.38</v>
      </c>
      <c r="Z72" s="38">
        <v>0.60553783499984482</v>
      </c>
    </row>
    <row r="73" spans="2:37" x14ac:dyDescent="0.25">
      <c r="B73" s="210">
        <v>234744</v>
      </c>
      <c r="C73" s="210">
        <v>20025</v>
      </c>
      <c r="D73" s="210" t="s">
        <v>39</v>
      </c>
      <c r="E73" s="393">
        <v>0.57535879629629627</v>
      </c>
      <c r="F73" s="393">
        <v>0.57535879629629627</v>
      </c>
      <c r="G73" s="397">
        <v>32</v>
      </c>
      <c r="H73" s="397">
        <v>28.42</v>
      </c>
      <c r="I73" s="397">
        <f t="shared" si="7"/>
        <v>0</v>
      </c>
      <c r="J73" s="397">
        <f t="shared" si="8"/>
        <v>32.0000000000082</v>
      </c>
      <c r="K73" s="397">
        <v>32.0000000000082</v>
      </c>
      <c r="L73" s="397">
        <v>28.42</v>
      </c>
      <c r="M73" s="38">
        <f t="shared" si="9"/>
        <v>0.60553783499984482</v>
      </c>
      <c r="N73" s="3">
        <f t="shared" si="10"/>
        <v>175.85321100918873</v>
      </c>
      <c r="O73" s="3">
        <v>175.85321100918873</v>
      </c>
      <c r="P73" s="4">
        <f t="shared" si="6"/>
        <v>2.9308868501531453</v>
      </c>
      <c r="Q73" s="397">
        <f t="shared" si="11"/>
        <v>141.38</v>
      </c>
      <c r="R73" s="397">
        <v>141.38</v>
      </c>
      <c r="S73" s="51">
        <v>5</v>
      </c>
      <c r="X73" s="4">
        <v>3.7308868501529506</v>
      </c>
      <c r="Y73" s="397">
        <v>169.8</v>
      </c>
      <c r="Z73" s="38">
        <v>0.40369189000009825</v>
      </c>
    </row>
    <row r="74" spans="2:37" x14ac:dyDescent="0.25">
      <c r="B74" s="210">
        <v>234744</v>
      </c>
      <c r="C74" s="210">
        <v>20015</v>
      </c>
      <c r="D74" s="210" t="s">
        <v>37</v>
      </c>
      <c r="E74" s="393">
        <v>0.57572916666666674</v>
      </c>
      <c r="F74" s="393">
        <v>0.57603009259259264</v>
      </c>
      <c r="G74" s="397">
        <v>26</v>
      </c>
      <c r="H74" s="397" t="s">
        <v>581</v>
      </c>
      <c r="I74" s="397">
        <f t="shared" si="7"/>
        <v>25.999999999997669</v>
      </c>
      <c r="J74" s="397">
        <f t="shared" si="8"/>
        <v>25.999999999997669</v>
      </c>
      <c r="K74" s="397">
        <f>SUM(J74:J75)</f>
        <v>47.999999999988319</v>
      </c>
      <c r="L74" s="397">
        <v>28.42</v>
      </c>
      <c r="M74" s="38">
        <f t="shared" si="9"/>
        <v>0.40369189000009825</v>
      </c>
      <c r="N74" s="3">
        <f t="shared" si="10"/>
        <v>223.85321100917704</v>
      </c>
      <c r="O74" s="3">
        <v>223.85321100917704</v>
      </c>
      <c r="P74" s="4">
        <f t="shared" si="6"/>
        <v>3.7308868501529506</v>
      </c>
      <c r="Q74" s="397">
        <f t="shared" si="11"/>
        <v>169.8</v>
      </c>
      <c r="R74" s="397">
        <v>169.8</v>
      </c>
      <c r="S74" s="51">
        <v>6</v>
      </c>
      <c r="X74" s="4">
        <v>3.8642201834863585</v>
      </c>
      <c r="Y74" s="397">
        <v>196.47000000000003</v>
      </c>
      <c r="Z74" s="38">
        <v>2.2730040899987363</v>
      </c>
    </row>
    <row r="75" spans="2:37" x14ac:dyDescent="0.25">
      <c r="B75" s="210">
        <v>234744</v>
      </c>
      <c r="C75" s="210">
        <v>20027</v>
      </c>
      <c r="D75" s="210" t="s">
        <v>38</v>
      </c>
      <c r="E75" s="393">
        <v>0.57603009259259264</v>
      </c>
      <c r="F75" s="393">
        <v>0.57603009259259264</v>
      </c>
      <c r="G75" s="397">
        <v>22</v>
      </c>
      <c r="H75" s="397">
        <v>26.67</v>
      </c>
      <c r="I75" s="46">
        <f t="shared" si="7"/>
        <v>0</v>
      </c>
      <c r="J75" s="46">
        <f t="shared" si="8"/>
        <v>21.999999999990649</v>
      </c>
      <c r="K75" s="46"/>
      <c r="L75" s="46"/>
      <c r="M75" s="38"/>
      <c r="N75" s="3">
        <f t="shared" si="10"/>
        <v>223.85321100917704</v>
      </c>
      <c r="O75" s="3"/>
      <c r="P75" s="4"/>
      <c r="Q75" s="397">
        <f t="shared" si="11"/>
        <v>169.8</v>
      </c>
      <c r="U75" s="397">
        <v>6</v>
      </c>
      <c r="V75" s="397">
        <v>27</v>
      </c>
      <c r="X75" s="4">
        <v>4.6142201834864762</v>
      </c>
      <c r="Y75" s="397">
        <v>230.51000000000002</v>
      </c>
      <c r="Z75" s="38">
        <v>0.51575592533325265</v>
      </c>
    </row>
    <row r="76" spans="2:37" x14ac:dyDescent="0.25">
      <c r="B76" s="210">
        <v>234744</v>
      </c>
      <c r="C76" s="210">
        <v>20025</v>
      </c>
      <c r="D76" s="210" t="s">
        <v>39</v>
      </c>
      <c r="E76" s="393">
        <v>0.57628472222222216</v>
      </c>
      <c r="F76" s="393">
        <v>0.5763773148148148</v>
      </c>
      <c r="G76" s="397">
        <v>8</v>
      </c>
      <c r="H76" s="397">
        <v>26.67</v>
      </c>
      <c r="I76" s="397">
        <f t="shared" si="7"/>
        <v>8.000000000004448</v>
      </c>
      <c r="J76" s="397">
        <f t="shared" si="8"/>
        <v>8.000000000004448</v>
      </c>
      <c r="K76" s="397">
        <v>8.000000000004448</v>
      </c>
      <c r="L76" s="397">
        <v>26.67</v>
      </c>
      <c r="M76" s="38">
        <f t="shared" si="9"/>
        <v>2.2730040899987363</v>
      </c>
      <c r="N76" s="3">
        <f t="shared" si="10"/>
        <v>231.85321100918151</v>
      </c>
      <c r="O76" s="3">
        <v>231.85321100918151</v>
      </c>
      <c r="P76" s="4">
        <f t="shared" si="6"/>
        <v>3.8642201834863585</v>
      </c>
      <c r="Q76" s="397">
        <f t="shared" si="11"/>
        <v>196.47000000000003</v>
      </c>
      <c r="R76" s="397">
        <v>196.47000000000003</v>
      </c>
      <c r="S76" s="51">
        <v>7</v>
      </c>
      <c r="X76" s="4">
        <v>5.0975535168196187</v>
      </c>
      <c r="Y76" s="397">
        <v>257.76</v>
      </c>
      <c r="Z76" s="38">
        <v>0.64067193103473574</v>
      </c>
    </row>
    <row r="77" spans="2:37" x14ac:dyDescent="0.25">
      <c r="B77" s="210">
        <v>234744</v>
      </c>
      <c r="C77" s="210">
        <v>20027</v>
      </c>
      <c r="D77" s="210" t="s">
        <v>38</v>
      </c>
      <c r="E77" s="393">
        <v>0.5763773148148148</v>
      </c>
      <c r="F77" s="393">
        <v>0.5763773148148148</v>
      </c>
      <c r="G77" s="397">
        <v>45</v>
      </c>
      <c r="H77" s="397">
        <v>34.04</v>
      </c>
      <c r="I77" s="397">
        <f t="shared" si="7"/>
        <v>0</v>
      </c>
      <c r="J77" s="397">
        <f t="shared" si="8"/>
        <v>45.000000000007034</v>
      </c>
      <c r="K77" s="397">
        <v>45.000000000007034</v>
      </c>
      <c r="L77" s="397">
        <v>34.04</v>
      </c>
      <c r="M77" s="38">
        <f t="shared" si="9"/>
        <v>0.51575592533325265</v>
      </c>
      <c r="N77" s="3">
        <f t="shared" si="10"/>
        <v>276.85321100918856</v>
      </c>
      <c r="O77" s="3">
        <v>276.85321100918856</v>
      </c>
      <c r="P77" s="4">
        <f t="shared" si="6"/>
        <v>4.6142201834864762</v>
      </c>
      <c r="Q77" s="397">
        <f t="shared" si="11"/>
        <v>230.51000000000002</v>
      </c>
      <c r="R77" s="397">
        <v>230.51000000000002</v>
      </c>
      <c r="S77" s="51">
        <v>8</v>
      </c>
      <c r="X77" s="4">
        <v>5.7642201834863362</v>
      </c>
      <c r="Y77" s="397">
        <v>293.76</v>
      </c>
      <c r="Z77" s="38">
        <v>0.61363439999995317</v>
      </c>
    </row>
    <row r="78" spans="2:37" x14ac:dyDescent="0.25">
      <c r="B78" s="210">
        <v>234744</v>
      </c>
      <c r="C78" s="210">
        <v>20050</v>
      </c>
      <c r="D78" s="210" t="s">
        <v>12</v>
      </c>
      <c r="E78" s="393">
        <v>0.57689814814814822</v>
      </c>
      <c r="F78" s="393">
        <v>0.57723379629629623</v>
      </c>
      <c r="G78" s="397">
        <v>29</v>
      </c>
      <c r="H78" s="397">
        <v>27.25</v>
      </c>
      <c r="I78" s="397">
        <f t="shared" si="7"/>
        <v>28.999999999988546</v>
      </c>
      <c r="J78" s="397">
        <f t="shared" si="8"/>
        <v>28.999999999988546</v>
      </c>
      <c r="K78" s="397">
        <v>28.999999999988546</v>
      </c>
      <c r="L78" s="397">
        <v>27.25</v>
      </c>
      <c r="M78" s="38">
        <f t="shared" si="9"/>
        <v>0.64067193103473574</v>
      </c>
      <c r="N78" s="3">
        <f t="shared" si="10"/>
        <v>305.85321100917713</v>
      </c>
      <c r="O78" s="3">
        <v>305.85321100917713</v>
      </c>
      <c r="P78" s="4">
        <f t="shared" si="6"/>
        <v>5.0975535168196187</v>
      </c>
      <c r="Q78" s="397">
        <f t="shared" si="11"/>
        <v>257.76</v>
      </c>
      <c r="R78" s="397">
        <v>257.76</v>
      </c>
      <c r="S78" s="51">
        <v>9</v>
      </c>
      <c r="X78" s="4">
        <v>5.9679238871900555</v>
      </c>
      <c r="Y78" s="397">
        <v>304.76</v>
      </c>
      <c r="Z78" s="38">
        <v>0.61363439999995317</v>
      </c>
      <c r="AC78" s="483">
        <v>234744</v>
      </c>
      <c r="AD78" s="483">
        <v>20041</v>
      </c>
      <c r="AE78" s="485">
        <v>42651</v>
      </c>
      <c r="AF78" s="483">
        <v>2</v>
      </c>
      <c r="AG78" s="483">
        <v>304.76</v>
      </c>
      <c r="AH78" s="381">
        <v>0.57357638888888884</v>
      </c>
      <c r="AI78" s="489" t="s">
        <v>853</v>
      </c>
      <c r="AJ78" s="489">
        <v>0.86334299999999997</v>
      </c>
      <c r="AK78" s="381">
        <v>0.57769675925925923</v>
      </c>
    </row>
    <row r="79" spans="2:37" x14ac:dyDescent="0.25">
      <c r="B79" s="210">
        <v>234744</v>
      </c>
      <c r="C79" s="210">
        <v>20049</v>
      </c>
      <c r="D79" s="210" t="s">
        <v>13</v>
      </c>
      <c r="E79" s="393">
        <v>0.57723379629629623</v>
      </c>
      <c r="F79" s="393">
        <v>0.57737268518518514</v>
      </c>
      <c r="G79" s="397">
        <v>12</v>
      </c>
      <c r="H79" s="397" t="s">
        <v>581</v>
      </c>
      <c r="I79" s="397">
        <f t="shared" si="7"/>
        <v>12.000000000001876</v>
      </c>
      <c r="J79" s="397">
        <f t="shared" si="8"/>
        <v>12.000000000001876</v>
      </c>
      <c r="K79" s="397">
        <f>SUM(J79:J83)</f>
        <v>40.000000000003055</v>
      </c>
      <c r="L79" s="397">
        <v>36</v>
      </c>
      <c r="M79" s="38">
        <f t="shared" si="9"/>
        <v>0.61363439999995317</v>
      </c>
      <c r="N79" s="3">
        <f t="shared" si="10"/>
        <v>345.8532110091802</v>
      </c>
      <c r="O79" s="3">
        <v>345.8532110091802</v>
      </c>
      <c r="P79" s="4">
        <f t="shared" si="6"/>
        <v>5.7642201834863362</v>
      </c>
      <c r="Q79" s="397">
        <f t="shared" si="11"/>
        <v>293.76</v>
      </c>
      <c r="R79" s="397">
        <v>293.76</v>
      </c>
      <c r="S79" s="51">
        <v>10</v>
      </c>
      <c r="X79" s="4"/>
      <c r="Z79" s="38"/>
    </row>
    <row r="80" spans="2:37" x14ac:dyDescent="0.25">
      <c r="B80" s="210">
        <v>234744</v>
      </c>
      <c r="C80" s="210">
        <v>20049</v>
      </c>
      <c r="D80" s="210" t="s">
        <v>13</v>
      </c>
      <c r="E80" s="393">
        <v>0.57737268518518514</v>
      </c>
      <c r="F80" s="393">
        <v>0.57738425925925929</v>
      </c>
      <c r="G80" s="397">
        <v>0</v>
      </c>
      <c r="H80" s="397" t="s">
        <v>581</v>
      </c>
      <c r="I80" s="46">
        <f t="shared" si="7"/>
        <v>1.0000000000065512</v>
      </c>
      <c r="J80" s="46">
        <f t="shared" si="8"/>
        <v>0</v>
      </c>
      <c r="K80" s="46"/>
      <c r="L80" s="46"/>
      <c r="M80" s="38"/>
      <c r="N80" s="3">
        <f t="shared" si="10"/>
        <v>345.8532110091802</v>
      </c>
      <c r="O80" s="3"/>
      <c r="P80" s="4"/>
      <c r="Q80" s="397">
        <f t="shared" si="11"/>
        <v>293.76</v>
      </c>
      <c r="U80" s="397" t="s">
        <v>708</v>
      </c>
      <c r="V80" s="397">
        <v>49</v>
      </c>
      <c r="X80" s="4"/>
      <c r="Z80" s="38"/>
    </row>
    <row r="81" spans="2:26" x14ac:dyDescent="0.25">
      <c r="B81" s="210">
        <v>234744</v>
      </c>
      <c r="C81" s="210">
        <v>20235</v>
      </c>
      <c r="D81" s="210" t="s">
        <v>704</v>
      </c>
      <c r="E81" s="393">
        <v>0.57737268518518514</v>
      </c>
      <c r="F81" s="393">
        <v>0.57737268518518514</v>
      </c>
      <c r="G81" s="397">
        <v>1</v>
      </c>
      <c r="H81" s="397" t="s">
        <v>581</v>
      </c>
      <c r="I81" s="399">
        <f t="shared" si="7"/>
        <v>0</v>
      </c>
      <c r="J81" s="399">
        <f t="shared" si="8"/>
        <v>1.0000000000065512</v>
      </c>
      <c r="K81" s="399"/>
      <c r="L81" s="399"/>
      <c r="M81" s="38"/>
      <c r="N81" s="3">
        <f t="shared" si="10"/>
        <v>345.8532110091802</v>
      </c>
      <c r="O81" s="3"/>
      <c r="P81" s="4"/>
      <c r="Q81" s="397">
        <f t="shared" si="11"/>
        <v>293.76</v>
      </c>
      <c r="X81" s="4"/>
      <c r="Z81" s="38"/>
    </row>
    <row r="82" spans="2:26" x14ac:dyDescent="0.25">
      <c r="B82" s="210">
        <v>234744</v>
      </c>
      <c r="C82" s="210">
        <v>20235</v>
      </c>
      <c r="D82" s="210" t="s">
        <v>704</v>
      </c>
      <c r="E82" s="393">
        <v>0.57738425925925929</v>
      </c>
      <c r="F82" s="393">
        <v>0.57741898148148152</v>
      </c>
      <c r="G82" s="397">
        <v>3</v>
      </c>
      <c r="H82" s="397" t="s">
        <v>581</v>
      </c>
      <c r="I82" s="399">
        <f t="shared" si="7"/>
        <v>3.000000000000469</v>
      </c>
      <c r="J82" s="399">
        <f t="shared" si="8"/>
        <v>3.000000000000469</v>
      </c>
      <c r="K82" s="399"/>
      <c r="L82" s="399"/>
      <c r="M82" s="38"/>
      <c r="N82" s="3">
        <f t="shared" si="10"/>
        <v>345.8532110091802</v>
      </c>
      <c r="O82" s="3"/>
      <c r="P82" s="4"/>
      <c r="Q82" s="397">
        <f t="shared" si="11"/>
        <v>293.76</v>
      </c>
      <c r="X82" s="4"/>
      <c r="Z82" s="38"/>
    </row>
    <row r="83" spans="2:26" x14ac:dyDescent="0.25">
      <c r="B83" s="210">
        <v>234744</v>
      </c>
      <c r="C83" s="210">
        <v>20049</v>
      </c>
      <c r="D83" s="210" t="s">
        <v>13</v>
      </c>
      <c r="E83" s="393">
        <v>0.57741898148148152</v>
      </c>
      <c r="F83" s="393">
        <v>0.57741898148148152</v>
      </c>
      <c r="G83" s="397">
        <v>24</v>
      </c>
      <c r="H83" s="397">
        <v>36</v>
      </c>
      <c r="I83" s="46">
        <f t="shared" si="7"/>
        <v>0</v>
      </c>
      <c r="J83" s="46">
        <f t="shared" si="8"/>
        <v>23.999999999994159</v>
      </c>
      <c r="K83" s="46"/>
      <c r="L83" s="46"/>
      <c r="M83" s="38"/>
      <c r="N83" s="3">
        <f t="shared" si="10"/>
        <v>345.8532110091802</v>
      </c>
      <c r="O83" s="3"/>
      <c r="P83" s="4"/>
      <c r="Q83" s="397">
        <f t="shared" si="11"/>
        <v>293.76</v>
      </c>
    </row>
    <row r="84" spans="2:26" x14ac:dyDescent="0.25">
      <c r="B84" s="210">
        <v>234744</v>
      </c>
      <c r="C84" s="210">
        <v>20045</v>
      </c>
      <c r="D84" s="210" t="s">
        <v>14</v>
      </c>
      <c r="E84" s="393">
        <v>0.57769675925925923</v>
      </c>
      <c r="F84" s="393">
        <v>0.57793981481481482</v>
      </c>
      <c r="G84" s="397">
        <v>21</v>
      </c>
      <c r="H84" s="397">
        <v>11</v>
      </c>
      <c r="I84" s="397">
        <f t="shared" ref="I84" si="12">(F84-E84)*86400</f>
        <v>21.000000000003283</v>
      </c>
      <c r="J84" s="2">
        <f>L84*K79/L79</f>
        <v>12.222222222223156</v>
      </c>
      <c r="K84" s="3">
        <v>12.222222222223156</v>
      </c>
      <c r="L84" s="397">
        <v>11</v>
      </c>
      <c r="M84" s="38">
        <f t="shared" si="9"/>
        <v>0.61363439999995317</v>
      </c>
      <c r="N84" s="3">
        <f t="shared" si="10"/>
        <v>358.07543323140334</v>
      </c>
      <c r="O84" s="3">
        <v>358.07543323140334</v>
      </c>
      <c r="P84" s="4">
        <f t="shared" si="6"/>
        <v>5.9679238871900555</v>
      </c>
      <c r="Q84" s="397">
        <f t="shared" si="11"/>
        <v>304.76</v>
      </c>
      <c r="R84" s="397">
        <v>304.76</v>
      </c>
    </row>
    <row r="85" spans="2:26" x14ac:dyDescent="0.25">
      <c r="B85" s="397">
        <v>234744</v>
      </c>
      <c r="C85" s="392">
        <v>20041</v>
      </c>
      <c r="D85" s="397" t="s">
        <v>703</v>
      </c>
      <c r="E85" s="381">
        <v>0.57793981481481482</v>
      </c>
      <c r="F85" s="381">
        <v>0.57793981481481482</v>
      </c>
      <c r="G85" s="397" t="s">
        <v>566</v>
      </c>
      <c r="H85" s="397" t="s">
        <v>566</v>
      </c>
    </row>
    <row r="86" spans="2:26" x14ac:dyDescent="0.25">
      <c r="C86" s="392"/>
      <c r="E86" s="381"/>
      <c r="F86" s="381"/>
    </row>
    <row r="87" spans="2:26" x14ac:dyDescent="0.25">
      <c r="B87" s="210">
        <v>234744</v>
      </c>
      <c r="C87" s="210">
        <v>20049</v>
      </c>
      <c r="D87" s="210" t="s">
        <v>13</v>
      </c>
      <c r="E87" s="393">
        <v>0.66819444444444442</v>
      </c>
      <c r="F87" s="393">
        <v>0.66819444444444442</v>
      </c>
      <c r="G87" s="397">
        <v>30</v>
      </c>
      <c r="H87" s="397">
        <v>52.25</v>
      </c>
      <c r="I87" s="387">
        <f>(F87-E87)*86400</f>
        <v>0</v>
      </c>
      <c r="J87" s="387">
        <f>L87*K88/L88</f>
        <v>49.11868390129046</v>
      </c>
      <c r="K87" s="387">
        <v>49.11868390129046</v>
      </c>
      <c r="L87" s="45">
        <v>52.25</v>
      </c>
      <c r="M87" s="390">
        <f>L87/K87*0.0113636*60</f>
        <v>0.72528177000003158</v>
      </c>
      <c r="N87" s="387">
        <f>J87</f>
        <v>49.11868390129046</v>
      </c>
      <c r="O87" s="387">
        <v>49.11868390129046</v>
      </c>
      <c r="P87" s="403">
        <f t="shared" ref="P87:P100" si="13">O87/60</f>
        <v>0.81864473168817431</v>
      </c>
      <c r="Q87" s="45">
        <f>L87</f>
        <v>52.25</v>
      </c>
      <c r="R87" s="45">
        <v>52.25</v>
      </c>
      <c r="S87" s="51">
        <v>1</v>
      </c>
      <c r="T87" s="397">
        <v>1</v>
      </c>
      <c r="U87" s="397" t="s">
        <v>709</v>
      </c>
      <c r="V87" s="397">
        <v>45</v>
      </c>
      <c r="X87" s="4">
        <v>0.81864473168817431</v>
      </c>
      <c r="Y87" s="399">
        <v>52.25</v>
      </c>
      <c r="Z87" s="38">
        <v>0.72528177000003158</v>
      </c>
    </row>
    <row r="88" spans="2:26" x14ac:dyDescent="0.25">
      <c r="B88" s="210">
        <v>234744</v>
      </c>
      <c r="C88" s="210">
        <v>20050</v>
      </c>
      <c r="D88" s="210" t="s">
        <v>12</v>
      </c>
      <c r="E88" s="393">
        <v>0.6685416666666667</v>
      </c>
      <c r="F88" s="393">
        <v>0.66891203703703705</v>
      </c>
      <c r="G88" s="397">
        <v>32</v>
      </c>
      <c r="H88" s="397">
        <v>34.04</v>
      </c>
      <c r="I88" s="2">
        <f>(F88-E88)*86400</f>
        <v>31.999999999998607</v>
      </c>
      <c r="J88" s="2">
        <f>(E89-E88)*86400</f>
        <v>31.999999999998607</v>
      </c>
      <c r="K88" s="2">
        <v>31.999999999998607</v>
      </c>
      <c r="L88" s="397">
        <v>34.04</v>
      </c>
      <c r="M88" s="38">
        <f>L88/K88*0.0113636*60</f>
        <v>0.72528177000003147</v>
      </c>
      <c r="N88" s="3">
        <f>N87+K88</f>
        <v>81.118683901289074</v>
      </c>
      <c r="O88" s="3">
        <v>81.118683901289074</v>
      </c>
      <c r="P88" s="4">
        <f t="shared" si="13"/>
        <v>1.3519780650214845</v>
      </c>
      <c r="Q88" s="397">
        <f>Q87+L88</f>
        <v>86.289999999999992</v>
      </c>
      <c r="R88" s="397">
        <v>86.289999999999992</v>
      </c>
      <c r="S88" s="51">
        <v>2</v>
      </c>
      <c r="X88" s="4">
        <v>1.3519780650214845</v>
      </c>
      <c r="Y88" s="397">
        <v>86.289999999999992</v>
      </c>
      <c r="Z88" s="38">
        <v>0.72528177000003147</v>
      </c>
    </row>
    <row r="89" spans="2:26" x14ac:dyDescent="0.25">
      <c r="B89" s="210">
        <v>234744</v>
      </c>
      <c r="C89" s="210">
        <v>20027</v>
      </c>
      <c r="D89" s="210" t="s">
        <v>38</v>
      </c>
      <c r="E89" s="393">
        <v>0.66891203703703705</v>
      </c>
      <c r="F89" s="393">
        <v>0.66891203703703705</v>
      </c>
      <c r="G89" s="397">
        <v>26</v>
      </c>
      <c r="H89" s="397">
        <v>26.67</v>
      </c>
      <c r="I89" s="397">
        <f t="shared" ref="I89:I100" si="14">(F89-E89)*86400</f>
        <v>0</v>
      </c>
      <c r="J89" s="397">
        <f t="shared" ref="J89:J99" si="15">(E90-E89)*86400</f>
        <v>25.999999999997669</v>
      </c>
      <c r="K89" s="397">
        <v>25.999999999997669</v>
      </c>
      <c r="L89" s="397">
        <v>26.67</v>
      </c>
      <c r="M89" s="38">
        <f t="shared" ref="M89:M100" si="16">L89/K89*0.0113636*60</f>
        <v>0.69938587384621642</v>
      </c>
      <c r="N89" s="3">
        <f t="shared" ref="N89:N100" si="17">N88+K89</f>
        <v>107.11868390128674</v>
      </c>
      <c r="O89" s="3">
        <v>107.11868390128674</v>
      </c>
      <c r="P89" s="4">
        <f t="shared" si="13"/>
        <v>1.785311398354779</v>
      </c>
      <c r="Q89" s="397">
        <f t="shared" ref="Q89:Q99" si="18">Q88+L89</f>
        <v>112.96</v>
      </c>
      <c r="R89" s="397">
        <v>112.96</v>
      </c>
      <c r="S89" s="51">
        <v>3</v>
      </c>
      <c r="X89" s="4">
        <v>1.785311398354779</v>
      </c>
      <c r="Y89" s="397">
        <v>112.96</v>
      </c>
      <c r="Z89" s="38">
        <v>0.69938587384621642</v>
      </c>
    </row>
    <row r="90" spans="2:26" x14ac:dyDescent="0.25">
      <c r="B90" s="210">
        <v>234744</v>
      </c>
      <c r="C90" s="210">
        <v>20025</v>
      </c>
      <c r="D90" s="210" t="s">
        <v>39</v>
      </c>
      <c r="E90" s="393">
        <v>0.66921296296296295</v>
      </c>
      <c r="F90" s="393">
        <v>0.66949074074074078</v>
      </c>
      <c r="G90" s="397">
        <v>24</v>
      </c>
      <c r="H90" s="397">
        <v>28.42</v>
      </c>
      <c r="I90" s="397">
        <f t="shared" si="14"/>
        <v>24.000000000003752</v>
      </c>
      <c r="J90" s="397">
        <f t="shared" si="15"/>
        <v>24.000000000003752</v>
      </c>
      <c r="K90" s="397">
        <v>24.000000000003752</v>
      </c>
      <c r="L90" s="397">
        <v>28.42</v>
      </c>
      <c r="M90" s="38">
        <f t="shared" si="16"/>
        <v>0.80738377999987376</v>
      </c>
      <c r="N90" s="3">
        <f t="shared" si="17"/>
        <v>131.1186839012905</v>
      </c>
      <c r="O90" s="3">
        <v>131.1186839012905</v>
      </c>
      <c r="P90" s="4">
        <f t="shared" si="13"/>
        <v>2.1853113983548416</v>
      </c>
      <c r="Q90" s="397">
        <f t="shared" si="18"/>
        <v>141.38</v>
      </c>
      <c r="R90" s="397">
        <v>141.38</v>
      </c>
      <c r="S90" s="51">
        <v>4</v>
      </c>
      <c r="X90" s="4">
        <v>2.1853113983548416</v>
      </c>
      <c r="Y90" s="397">
        <v>141.38</v>
      </c>
      <c r="Z90" s="38">
        <v>0.80738377999987376</v>
      </c>
    </row>
    <row r="91" spans="2:26" x14ac:dyDescent="0.25">
      <c r="B91" s="210">
        <v>234744</v>
      </c>
      <c r="C91" s="210">
        <v>20015</v>
      </c>
      <c r="D91" s="210" t="s">
        <v>37</v>
      </c>
      <c r="E91" s="393">
        <v>0.66949074074074078</v>
      </c>
      <c r="F91" s="393">
        <v>0.66975694444444445</v>
      </c>
      <c r="G91" s="397">
        <v>23</v>
      </c>
      <c r="H91" s="397">
        <v>28.58</v>
      </c>
      <c r="I91" s="397">
        <f t="shared" si="14"/>
        <v>22.9999999999972</v>
      </c>
      <c r="J91" s="397">
        <f t="shared" si="15"/>
        <v>22.9999999999972</v>
      </c>
      <c r="K91" s="397">
        <v>22.9999999999972</v>
      </c>
      <c r="L91" s="397">
        <v>28.58</v>
      </c>
      <c r="M91" s="38">
        <f t="shared" si="16"/>
        <v>0.84723049043488563</v>
      </c>
      <c r="N91" s="3">
        <f t="shared" si="17"/>
        <v>154.11868390128768</v>
      </c>
      <c r="O91" s="3">
        <v>154.11868390128768</v>
      </c>
      <c r="P91" s="4">
        <f t="shared" si="13"/>
        <v>2.5686447316881282</v>
      </c>
      <c r="Q91" s="397">
        <f t="shared" si="18"/>
        <v>169.95999999999998</v>
      </c>
      <c r="R91" s="397">
        <v>169.95999999999998</v>
      </c>
      <c r="S91" s="51">
        <v>5</v>
      </c>
      <c r="X91" s="4">
        <v>2.5686447316881282</v>
      </c>
      <c r="Y91" s="397">
        <v>169.95999999999998</v>
      </c>
      <c r="Z91" s="38">
        <v>0.84723049043488563</v>
      </c>
    </row>
    <row r="92" spans="2:26" x14ac:dyDescent="0.25">
      <c r="B92" s="210">
        <v>234744</v>
      </c>
      <c r="C92" s="210">
        <v>20013</v>
      </c>
      <c r="D92" s="210" t="s">
        <v>36</v>
      </c>
      <c r="E92" s="393">
        <v>0.66975694444444445</v>
      </c>
      <c r="F92" s="393">
        <v>0.66975694444444445</v>
      </c>
      <c r="G92" s="397">
        <v>25</v>
      </c>
      <c r="H92" s="397">
        <v>34.5</v>
      </c>
      <c r="I92" s="397">
        <f t="shared" si="14"/>
        <v>0</v>
      </c>
      <c r="J92" s="397">
        <f t="shared" si="15"/>
        <v>24.999999999991118</v>
      </c>
      <c r="K92" s="397">
        <v>24.999999999991118</v>
      </c>
      <c r="L92" s="397">
        <v>34.5</v>
      </c>
      <c r="M92" s="38">
        <f t="shared" si="16"/>
        <v>0.94090608000033427</v>
      </c>
      <c r="N92" s="3">
        <f t="shared" si="17"/>
        <v>179.11868390127881</v>
      </c>
      <c r="O92" s="3">
        <v>179.11868390127881</v>
      </c>
      <c r="P92" s="4">
        <f t="shared" si="13"/>
        <v>2.9853113983546469</v>
      </c>
      <c r="Q92" s="397">
        <f t="shared" si="18"/>
        <v>204.45999999999998</v>
      </c>
      <c r="R92" s="397">
        <v>204.45999999999998</v>
      </c>
      <c r="S92" s="51">
        <v>6</v>
      </c>
      <c r="X92" s="4">
        <v>2.9853113983546469</v>
      </c>
      <c r="Y92" s="397">
        <v>204.45999999999998</v>
      </c>
      <c r="Z92" s="38">
        <v>0.94090608000033427</v>
      </c>
    </row>
    <row r="93" spans="2:26" x14ac:dyDescent="0.25">
      <c r="B93" s="210">
        <v>234744</v>
      </c>
      <c r="C93" s="210">
        <v>20001</v>
      </c>
      <c r="D93" s="210" t="s">
        <v>3</v>
      </c>
      <c r="E93" s="393">
        <v>0.6700462962962962</v>
      </c>
      <c r="F93" s="393">
        <v>0.67055555555555557</v>
      </c>
      <c r="G93" s="397">
        <v>44</v>
      </c>
      <c r="H93" s="397" t="s">
        <v>581</v>
      </c>
      <c r="I93" s="45">
        <f t="shared" si="14"/>
        <v>44.000000000010075</v>
      </c>
      <c r="J93" s="45">
        <f t="shared" si="15"/>
        <v>44.000000000010075</v>
      </c>
      <c r="K93" s="45">
        <v>44.000000000010075</v>
      </c>
      <c r="L93" s="45">
        <v>63.08</v>
      </c>
      <c r="M93" s="38">
        <f t="shared" si="16"/>
        <v>0.97747621090886716</v>
      </c>
      <c r="N93" s="3">
        <f t="shared" si="17"/>
        <v>223.11868390128888</v>
      </c>
      <c r="O93" s="3">
        <v>223.11868390128888</v>
      </c>
      <c r="P93" s="4">
        <f t="shared" si="13"/>
        <v>3.7186447316881481</v>
      </c>
      <c r="Q93" s="397">
        <f t="shared" si="18"/>
        <v>267.53999999999996</v>
      </c>
      <c r="R93" s="397">
        <v>267.53999999999996</v>
      </c>
      <c r="S93" s="51">
        <v>7</v>
      </c>
      <c r="T93" s="397">
        <v>1</v>
      </c>
      <c r="U93" s="397">
        <v>2</v>
      </c>
      <c r="V93" s="397">
        <v>13</v>
      </c>
      <c r="X93" s="4">
        <v>3.7186447316881481</v>
      </c>
      <c r="Y93" s="397">
        <v>267.53999999999996</v>
      </c>
      <c r="Z93" s="38">
        <v>0.97747621090886716</v>
      </c>
    </row>
    <row r="94" spans="2:26" x14ac:dyDescent="0.25">
      <c r="B94" s="210">
        <v>234744</v>
      </c>
      <c r="C94" s="210">
        <v>20015</v>
      </c>
      <c r="D94" s="210" t="s">
        <v>37</v>
      </c>
      <c r="E94" s="393">
        <v>0.67055555555555557</v>
      </c>
      <c r="F94" s="393">
        <v>0.67055555555555557</v>
      </c>
      <c r="G94" s="397">
        <v>18</v>
      </c>
      <c r="H94" s="397" t="s">
        <v>581</v>
      </c>
      <c r="I94" s="397">
        <f t="shared" si="14"/>
        <v>0</v>
      </c>
      <c r="J94" s="397">
        <f t="shared" si="15"/>
        <v>17.999999999993221</v>
      </c>
      <c r="K94" s="397">
        <f>SUM(J94:J95)</f>
        <v>22.000000000000242</v>
      </c>
      <c r="L94" s="397">
        <v>28.42</v>
      </c>
      <c r="M94" s="38">
        <f t="shared" si="16"/>
        <v>0.88078230545453584</v>
      </c>
      <c r="N94" s="3">
        <f t="shared" si="17"/>
        <v>245.1186839012891</v>
      </c>
      <c r="O94" s="3">
        <v>245.1186839012891</v>
      </c>
      <c r="P94" s="4">
        <f t="shared" si="13"/>
        <v>4.0853113983548184</v>
      </c>
      <c r="Q94" s="397">
        <f t="shared" si="18"/>
        <v>295.95999999999998</v>
      </c>
      <c r="R94" s="397">
        <v>295.95999999999998</v>
      </c>
      <c r="S94" s="51">
        <v>8</v>
      </c>
      <c r="X94" s="4">
        <v>4.0853113983548184</v>
      </c>
      <c r="Y94" s="397">
        <v>295.95999999999998</v>
      </c>
      <c r="Z94" s="38">
        <v>0.88078230545453584</v>
      </c>
    </row>
    <row r="95" spans="2:26" x14ac:dyDescent="0.25">
      <c r="B95" s="210">
        <v>234744</v>
      </c>
      <c r="C95" s="210">
        <v>20027</v>
      </c>
      <c r="D95" s="210" t="s">
        <v>38</v>
      </c>
      <c r="E95" s="393">
        <v>0.67076388888888883</v>
      </c>
      <c r="F95" s="393">
        <v>0.6708101851851852</v>
      </c>
      <c r="G95" s="397">
        <v>4</v>
      </c>
      <c r="H95" s="397">
        <v>26.67</v>
      </c>
      <c r="I95" s="46">
        <f t="shared" si="14"/>
        <v>4.0000000000070202</v>
      </c>
      <c r="J95" s="46">
        <f t="shared" si="15"/>
        <v>4.0000000000070202</v>
      </c>
      <c r="K95" s="46"/>
      <c r="L95" s="46"/>
      <c r="M95" s="38"/>
      <c r="N95" s="3">
        <f t="shared" si="17"/>
        <v>245.1186839012891</v>
      </c>
      <c r="O95" s="3"/>
      <c r="P95" s="4"/>
      <c r="Q95" s="397">
        <f t="shared" si="18"/>
        <v>295.95999999999998</v>
      </c>
      <c r="U95" s="397">
        <v>6</v>
      </c>
      <c r="V95" s="397">
        <v>27</v>
      </c>
      <c r="X95" s="4">
        <v>4.185311398354834</v>
      </c>
      <c r="Y95" s="397">
        <v>322.63</v>
      </c>
      <c r="Z95" s="38">
        <v>3.0306721199995263</v>
      </c>
    </row>
    <row r="96" spans="2:26" x14ac:dyDescent="0.25">
      <c r="B96" s="210">
        <v>234744</v>
      </c>
      <c r="C96" s="210">
        <v>20025</v>
      </c>
      <c r="D96" s="210" t="s">
        <v>39</v>
      </c>
      <c r="E96" s="393">
        <v>0.6708101851851852</v>
      </c>
      <c r="F96" s="393">
        <v>0.67087962962962966</v>
      </c>
      <c r="G96" s="397">
        <v>6</v>
      </c>
      <c r="H96" s="397">
        <v>26.67</v>
      </c>
      <c r="I96" s="397">
        <f t="shared" si="14"/>
        <v>6.0000000000009379</v>
      </c>
      <c r="J96" s="397">
        <f t="shared" si="15"/>
        <v>6.0000000000009379</v>
      </c>
      <c r="K96" s="397">
        <v>6.0000000000009379</v>
      </c>
      <c r="L96" s="397">
        <v>26.67</v>
      </c>
      <c r="M96" s="38">
        <f t="shared" si="16"/>
        <v>3.0306721199995263</v>
      </c>
      <c r="N96" s="3">
        <f t="shared" si="17"/>
        <v>251.11868390129004</v>
      </c>
      <c r="O96" s="3">
        <v>251.11868390129004</v>
      </c>
      <c r="P96" s="4">
        <f t="shared" si="13"/>
        <v>4.185311398354834</v>
      </c>
      <c r="Q96" s="397">
        <f t="shared" si="18"/>
        <v>322.63</v>
      </c>
      <c r="R96" s="397">
        <v>322.63</v>
      </c>
      <c r="S96" s="51">
        <v>9</v>
      </c>
      <c r="X96" s="4">
        <v>4.6519780650213614</v>
      </c>
      <c r="Y96" s="397">
        <v>356.67</v>
      </c>
      <c r="Z96" s="38">
        <v>0.82889345142882043</v>
      </c>
    </row>
    <row r="97" spans="1:37" x14ac:dyDescent="0.25">
      <c r="B97" s="210">
        <v>234744</v>
      </c>
      <c r="C97" s="210">
        <v>20027</v>
      </c>
      <c r="D97" s="210" t="s">
        <v>38</v>
      </c>
      <c r="E97" s="393">
        <v>0.67087962962962966</v>
      </c>
      <c r="F97" s="393">
        <v>0.67120370370370364</v>
      </c>
      <c r="G97" s="397">
        <v>28</v>
      </c>
      <c r="H97" s="397">
        <v>34.04</v>
      </c>
      <c r="I97" s="397">
        <f t="shared" si="14"/>
        <v>27.999999999991587</v>
      </c>
      <c r="J97" s="397">
        <f t="shared" si="15"/>
        <v>27.999999999991587</v>
      </c>
      <c r="K97" s="397">
        <v>27.999999999991587</v>
      </c>
      <c r="L97" s="397">
        <v>34.04</v>
      </c>
      <c r="M97" s="38">
        <f t="shared" si="16"/>
        <v>0.82889345142882043</v>
      </c>
      <c r="N97" s="3">
        <f t="shared" si="17"/>
        <v>279.11868390128166</v>
      </c>
      <c r="O97" s="3">
        <v>279.11868390128166</v>
      </c>
      <c r="P97" s="4">
        <f t="shared" si="13"/>
        <v>4.6519780650213614</v>
      </c>
      <c r="Q97" s="397">
        <f t="shared" si="18"/>
        <v>356.67</v>
      </c>
      <c r="R97" s="397">
        <v>356.67</v>
      </c>
      <c r="S97" s="51">
        <v>10</v>
      </c>
      <c r="X97" s="4">
        <v>4.8186447316881607</v>
      </c>
      <c r="Y97" s="397">
        <v>383.92</v>
      </c>
      <c r="Z97" s="38">
        <v>1.8579485999985217</v>
      </c>
    </row>
    <row r="98" spans="1:37" x14ac:dyDescent="0.25">
      <c r="B98" s="210">
        <v>234744</v>
      </c>
      <c r="C98" s="210">
        <v>20050</v>
      </c>
      <c r="D98" s="210" t="s">
        <v>12</v>
      </c>
      <c r="E98" s="393">
        <v>0.67120370370370364</v>
      </c>
      <c r="F98" s="393">
        <v>0.67120370370370364</v>
      </c>
      <c r="G98" s="397">
        <v>10</v>
      </c>
      <c r="H98" s="397">
        <v>27.25</v>
      </c>
      <c r="I98" s="397">
        <f t="shared" si="14"/>
        <v>0</v>
      </c>
      <c r="J98" s="397">
        <f t="shared" si="15"/>
        <v>10.000000000007958</v>
      </c>
      <c r="K98" s="397">
        <v>10.000000000007958</v>
      </c>
      <c r="L98" s="397">
        <v>27.25</v>
      </c>
      <c r="M98" s="38">
        <f t="shared" si="16"/>
        <v>1.8579485999985217</v>
      </c>
      <c r="N98" s="3">
        <f t="shared" si="17"/>
        <v>289.11868390128961</v>
      </c>
      <c r="O98" s="3">
        <v>289.11868390128961</v>
      </c>
      <c r="P98" s="4">
        <f t="shared" si="13"/>
        <v>4.8186447316881607</v>
      </c>
      <c r="Q98" s="397">
        <f t="shared" si="18"/>
        <v>383.92</v>
      </c>
      <c r="R98" s="397">
        <v>383.92</v>
      </c>
      <c r="S98" s="51">
        <v>11</v>
      </c>
      <c r="X98" s="4">
        <v>5.585311398354893</v>
      </c>
      <c r="Y98" s="397">
        <v>419.92</v>
      </c>
      <c r="Z98" s="38">
        <v>0.53359513043473628</v>
      </c>
    </row>
    <row r="99" spans="1:37" x14ac:dyDescent="0.25">
      <c r="B99" s="210">
        <v>234744</v>
      </c>
      <c r="C99" s="210">
        <v>20049</v>
      </c>
      <c r="D99" s="210" t="s">
        <v>13</v>
      </c>
      <c r="E99" s="393">
        <v>0.67131944444444447</v>
      </c>
      <c r="F99" s="393">
        <v>0.67185185185185192</v>
      </c>
      <c r="G99" s="397">
        <v>46</v>
      </c>
      <c r="H99" s="397">
        <v>36</v>
      </c>
      <c r="I99" s="397">
        <f t="shared" si="14"/>
        <v>46.000000000003993</v>
      </c>
      <c r="J99" s="397">
        <f t="shared" si="15"/>
        <v>46.000000000003993</v>
      </c>
      <c r="K99" s="397">
        <v>46.000000000003993</v>
      </c>
      <c r="L99" s="397">
        <v>36</v>
      </c>
      <c r="M99" s="38">
        <f t="shared" si="16"/>
        <v>0.53359513043473628</v>
      </c>
      <c r="N99" s="3">
        <f t="shared" si="17"/>
        <v>335.11868390129359</v>
      </c>
      <c r="O99" s="3">
        <v>335.11868390129359</v>
      </c>
      <c r="P99" s="4">
        <f t="shared" si="13"/>
        <v>5.585311398354893</v>
      </c>
      <c r="Q99" s="397">
        <f t="shared" si="18"/>
        <v>419.92</v>
      </c>
      <c r="R99" s="397">
        <v>419.92</v>
      </c>
      <c r="S99" s="51">
        <v>12</v>
      </c>
      <c r="X99" s="4">
        <v>5.8195706576141735</v>
      </c>
      <c r="Y99" s="397">
        <v>430.92</v>
      </c>
      <c r="Z99" s="38">
        <v>0.53359513043473628</v>
      </c>
      <c r="AC99" s="483">
        <v>234744</v>
      </c>
      <c r="AD99" s="483">
        <v>20041</v>
      </c>
      <c r="AE99" s="485">
        <v>42651</v>
      </c>
      <c r="AF99" s="483">
        <v>3</v>
      </c>
      <c r="AG99" s="486">
        <v>367.84</v>
      </c>
      <c r="AH99" s="381">
        <v>0.66819444444444442</v>
      </c>
      <c r="AI99" s="489" t="s">
        <v>854</v>
      </c>
      <c r="AJ99" s="489">
        <v>1.1640509999999999</v>
      </c>
      <c r="AK99" s="381">
        <v>0.67185185185185192</v>
      </c>
    </row>
    <row r="100" spans="1:37" x14ac:dyDescent="0.25">
      <c r="B100" s="210">
        <v>234744</v>
      </c>
      <c r="C100" s="210">
        <v>20045</v>
      </c>
      <c r="D100" s="210" t="s">
        <v>14</v>
      </c>
      <c r="E100" s="393">
        <v>0.67185185185185192</v>
      </c>
      <c r="F100" s="393">
        <v>0.67185185185185192</v>
      </c>
      <c r="G100" s="397">
        <v>12</v>
      </c>
      <c r="H100" s="397">
        <v>11</v>
      </c>
      <c r="I100" s="397">
        <f t="shared" si="14"/>
        <v>0</v>
      </c>
      <c r="J100" s="2">
        <f>L100*K99/L99</f>
        <v>14.055555555556776</v>
      </c>
      <c r="K100" s="3">
        <v>14.055555555556776</v>
      </c>
      <c r="L100" s="397">
        <v>11</v>
      </c>
      <c r="M100" s="38">
        <f t="shared" si="16"/>
        <v>0.53359513043473628</v>
      </c>
      <c r="N100" s="3">
        <f t="shared" si="17"/>
        <v>349.17423945685039</v>
      </c>
      <c r="O100" s="3">
        <v>349.17423945685039</v>
      </c>
      <c r="P100" s="4">
        <f t="shared" si="13"/>
        <v>5.8195706576141735</v>
      </c>
      <c r="Q100" s="397">
        <f>Q99+L100</f>
        <v>430.92</v>
      </c>
      <c r="R100" s="397">
        <v>430.92</v>
      </c>
    </row>
    <row r="101" spans="1:37" x14ac:dyDescent="0.25">
      <c r="B101" s="397">
        <v>234744</v>
      </c>
      <c r="C101" s="392">
        <v>20041</v>
      </c>
      <c r="D101" s="397" t="s">
        <v>703</v>
      </c>
      <c r="E101" s="381">
        <v>0.67199074074074072</v>
      </c>
      <c r="F101" s="381">
        <v>0.67199074074074072</v>
      </c>
      <c r="G101" s="397" t="s">
        <v>566</v>
      </c>
      <c r="H101" s="397" t="s">
        <v>566</v>
      </c>
      <c r="M101" s="38">
        <f>AVERAGE(M88:M99)</f>
        <v>1.1026868920460318</v>
      </c>
    </row>
    <row r="104" spans="1:37" x14ac:dyDescent="0.25">
      <c r="A104" s="40">
        <v>42652</v>
      </c>
      <c r="B104" s="210">
        <v>234744</v>
      </c>
      <c r="C104" s="210">
        <v>20045</v>
      </c>
      <c r="D104" s="210" t="s">
        <v>14</v>
      </c>
      <c r="E104" s="393">
        <v>0.4685185185185185</v>
      </c>
      <c r="F104" s="393">
        <v>0.46862268518518518</v>
      </c>
      <c r="G104" s="397">
        <v>9</v>
      </c>
      <c r="H104" s="397">
        <v>25</v>
      </c>
      <c r="I104" s="2">
        <f t="shared" ref="I104" si="19">(F104-E104)*86400</f>
        <v>9.0000000000014069</v>
      </c>
      <c r="J104" s="2">
        <f>L104*K105/L105</f>
        <v>55.963302752294993</v>
      </c>
      <c r="K104" s="2">
        <v>55.963302752294993</v>
      </c>
      <c r="L104" s="397">
        <v>25</v>
      </c>
      <c r="M104" s="38">
        <f t="shared" ref="M104" si="20">L104/K104*0.0113636*60</f>
        <v>0.30458173770491037</v>
      </c>
      <c r="N104" s="3">
        <f>J104</f>
        <v>55.963302752294993</v>
      </c>
      <c r="O104" s="3">
        <v>55.963302752294993</v>
      </c>
      <c r="P104" s="4">
        <f t="shared" ref="P104" si="21">O104/60</f>
        <v>0.93272171253824987</v>
      </c>
      <c r="Q104" s="397">
        <f>L104</f>
        <v>25</v>
      </c>
      <c r="R104" s="397">
        <v>25</v>
      </c>
      <c r="S104" s="51">
        <v>1</v>
      </c>
      <c r="X104" s="4">
        <v>0.93272171253824987</v>
      </c>
      <c r="Y104" s="397">
        <v>25</v>
      </c>
      <c r="Z104" s="38">
        <v>0.30458173770491037</v>
      </c>
    </row>
    <row r="105" spans="1:37" x14ac:dyDescent="0.25">
      <c r="B105" s="210">
        <v>234744</v>
      </c>
      <c r="C105" s="210">
        <v>20049</v>
      </c>
      <c r="D105" s="210" t="s">
        <v>13</v>
      </c>
      <c r="E105" s="393">
        <v>0.46862268518518518</v>
      </c>
      <c r="F105" s="393">
        <v>0.46862268518518518</v>
      </c>
      <c r="G105" s="397">
        <v>61</v>
      </c>
      <c r="H105" s="397">
        <v>27.25</v>
      </c>
      <c r="I105" s="2">
        <f>(F105-E105)*86400</f>
        <v>0</v>
      </c>
      <c r="J105" s="2">
        <f>(E106-E105)*86400</f>
        <v>61.000000000001542</v>
      </c>
      <c r="K105" s="2">
        <v>61.000000000001542</v>
      </c>
      <c r="L105" s="397">
        <v>27.25</v>
      </c>
      <c r="M105" s="38">
        <f>L105/K105*0.0113636*60</f>
        <v>0.30458173770491037</v>
      </c>
      <c r="N105" s="3">
        <f>N104+K105</f>
        <v>116.96330275229653</v>
      </c>
      <c r="O105" s="3">
        <v>116.96330275229653</v>
      </c>
      <c r="P105" s="4">
        <f t="shared" ref="P105" si="22">O105/60</f>
        <v>1.9493883792049422</v>
      </c>
      <c r="Q105" s="397">
        <f>Q104+L105</f>
        <v>52.25</v>
      </c>
      <c r="R105" s="397">
        <v>52.25</v>
      </c>
      <c r="S105" s="397">
        <v>2</v>
      </c>
      <c r="X105" s="4">
        <v>1.9493883792049422</v>
      </c>
      <c r="Y105" s="397">
        <v>52.25</v>
      </c>
      <c r="Z105" s="38">
        <v>0.30458173770491037</v>
      </c>
    </row>
    <row r="106" spans="1:37" x14ac:dyDescent="0.25">
      <c r="B106" s="210">
        <v>234744</v>
      </c>
      <c r="C106" s="210">
        <v>20050</v>
      </c>
      <c r="D106" s="210" t="s">
        <v>12</v>
      </c>
      <c r="E106" s="393">
        <v>0.46932870370370372</v>
      </c>
      <c r="F106" s="393">
        <v>0.46932870370370372</v>
      </c>
      <c r="G106" s="397">
        <v>39</v>
      </c>
      <c r="H106" s="397">
        <v>34.04</v>
      </c>
      <c r="I106" s="2">
        <f>(F106-E106)*86400</f>
        <v>0</v>
      </c>
      <c r="J106" s="2">
        <f>(E107-E106)*86400</f>
        <v>38.999999999996504</v>
      </c>
      <c r="K106" s="2">
        <v>38.999999999996504</v>
      </c>
      <c r="L106" s="397">
        <v>34.04</v>
      </c>
      <c r="M106" s="38">
        <f>L106/K106*0.0113636*60</f>
        <v>0.59510299076928408</v>
      </c>
      <c r="N106" s="3">
        <f t="shared" ref="N106:N118" si="23">N105+K106</f>
        <v>155.96330275229303</v>
      </c>
      <c r="O106" s="3">
        <v>155.96330275229303</v>
      </c>
      <c r="P106" s="4">
        <f t="shared" ref="P106:P112" si="24">O106/60</f>
        <v>2.5993883792048837</v>
      </c>
      <c r="Q106" s="397">
        <f>Q105+L106</f>
        <v>86.289999999999992</v>
      </c>
      <c r="R106" s="397">
        <v>86.289999999999992</v>
      </c>
      <c r="S106" s="51">
        <v>3</v>
      </c>
      <c r="X106" s="4">
        <v>2.5993883792048837</v>
      </c>
      <c r="Y106" s="397">
        <v>86.289999999999992</v>
      </c>
      <c r="Z106" s="38">
        <v>0.59510299076928408</v>
      </c>
    </row>
    <row r="107" spans="1:37" x14ac:dyDescent="0.25">
      <c r="B107" s="210">
        <v>234744</v>
      </c>
      <c r="C107" s="210">
        <v>20027</v>
      </c>
      <c r="D107" s="210" t="s">
        <v>38</v>
      </c>
      <c r="E107" s="393">
        <v>0.46978009259259257</v>
      </c>
      <c r="F107" s="393">
        <v>0.46978009259259257</v>
      </c>
      <c r="G107" s="397">
        <v>28</v>
      </c>
      <c r="H107" s="397">
        <v>26.67</v>
      </c>
      <c r="I107" s="397">
        <f t="shared" ref="I107:I118" si="25">(F107-E107)*86400</f>
        <v>0</v>
      </c>
      <c r="J107" s="397">
        <f t="shared" ref="J107:J117" si="26">(E108-E107)*86400</f>
        <v>28.000000000005976</v>
      </c>
      <c r="K107" s="397">
        <v>28.000000000005976</v>
      </c>
      <c r="L107" s="397">
        <v>26.67</v>
      </c>
      <c r="M107" s="38">
        <f t="shared" ref="M107:M112" si="27">L107/K107*0.0113636*60</f>
        <v>0.64942973999986142</v>
      </c>
      <c r="N107" s="3">
        <f t="shared" si="23"/>
        <v>183.963302752299</v>
      </c>
      <c r="O107" s="3">
        <v>183.963302752299</v>
      </c>
      <c r="P107" s="4">
        <f t="shared" si="24"/>
        <v>3.06605504587165</v>
      </c>
      <c r="Q107" s="397">
        <f t="shared" ref="Q107:Q117" si="28">Q106+L107</f>
        <v>112.96</v>
      </c>
      <c r="R107" s="397">
        <v>112.96</v>
      </c>
      <c r="S107" s="397">
        <v>4</v>
      </c>
      <c r="X107" s="4">
        <v>3.06605504587165</v>
      </c>
      <c r="Y107" s="397">
        <v>112.96</v>
      </c>
      <c r="Z107" s="38">
        <v>0.64942973999986142</v>
      </c>
    </row>
    <row r="108" spans="1:37" x14ac:dyDescent="0.25">
      <c r="B108" s="210">
        <v>234744</v>
      </c>
      <c r="C108" s="210">
        <v>20025</v>
      </c>
      <c r="D108" s="210" t="s">
        <v>39</v>
      </c>
      <c r="E108" s="393">
        <v>0.47010416666666671</v>
      </c>
      <c r="F108" s="393">
        <v>0.47033564814814816</v>
      </c>
      <c r="G108" s="397">
        <v>20</v>
      </c>
      <c r="H108" s="397">
        <v>28.42</v>
      </c>
      <c r="I108" s="397">
        <f t="shared" si="25"/>
        <v>19.999999999996732</v>
      </c>
      <c r="J108" s="397">
        <f t="shared" si="26"/>
        <v>19.999999999996732</v>
      </c>
      <c r="K108" s="397">
        <v>19.999999999996732</v>
      </c>
      <c r="L108" s="397">
        <v>28.42</v>
      </c>
      <c r="M108" s="38">
        <f t="shared" si="27"/>
        <v>0.96886053600015831</v>
      </c>
      <c r="N108" s="3">
        <f t="shared" si="23"/>
        <v>203.96330275229573</v>
      </c>
      <c r="O108" s="3">
        <v>203.96330275229573</v>
      </c>
      <c r="P108" s="4">
        <f t="shared" si="24"/>
        <v>3.3993883792049289</v>
      </c>
      <c r="Q108" s="397">
        <f t="shared" si="28"/>
        <v>141.38</v>
      </c>
      <c r="R108" s="397">
        <v>141.38</v>
      </c>
      <c r="S108" s="51">
        <v>5</v>
      </c>
      <c r="X108" s="4">
        <v>3.3993883792049289</v>
      </c>
      <c r="Y108" s="397">
        <v>141.38</v>
      </c>
      <c r="Z108" s="38">
        <v>0.96886053600015831</v>
      </c>
    </row>
    <row r="109" spans="1:37" x14ac:dyDescent="0.25">
      <c r="B109" s="210">
        <v>234744</v>
      </c>
      <c r="C109" s="210">
        <v>20015</v>
      </c>
      <c r="D109" s="210" t="s">
        <v>37</v>
      </c>
      <c r="E109" s="393">
        <v>0.47033564814814816</v>
      </c>
      <c r="F109" s="393">
        <v>0.47076388888888893</v>
      </c>
      <c r="G109" s="397">
        <v>37</v>
      </c>
      <c r="H109" s="397">
        <v>28.58</v>
      </c>
      <c r="I109" s="397">
        <f t="shared" si="25"/>
        <v>37.000000000002586</v>
      </c>
      <c r="J109" s="397">
        <f t="shared" si="26"/>
        <v>37.000000000002586</v>
      </c>
      <c r="K109" s="397">
        <v>37.000000000002586</v>
      </c>
      <c r="L109" s="397">
        <v>28.58</v>
      </c>
      <c r="M109" s="38">
        <f t="shared" si="27"/>
        <v>0.52665679135131449</v>
      </c>
      <c r="N109" s="3">
        <f t="shared" si="23"/>
        <v>240.96330275229832</v>
      </c>
      <c r="O109" s="3">
        <v>240.96330275229832</v>
      </c>
      <c r="P109" s="4">
        <f t="shared" si="24"/>
        <v>4.0160550458716386</v>
      </c>
      <c r="Q109" s="397">
        <f t="shared" si="28"/>
        <v>169.95999999999998</v>
      </c>
      <c r="R109" s="397">
        <v>169.95999999999998</v>
      </c>
      <c r="S109" s="397">
        <v>6</v>
      </c>
      <c r="X109" s="4">
        <v>4.0160550458716386</v>
      </c>
      <c r="Y109" s="397">
        <v>169.95999999999998</v>
      </c>
      <c r="Z109" s="38">
        <v>0.52665679135131449</v>
      </c>
    </row>
    <row r="110" spans="1:37" x14ac:dyDescent="0.25">
      <c r="B110" s="210">
        <v>234744</v>
      </c>
      <c r="C110" s="210">
        <v>20013</v>
      </c>
      <c r="D110" s="210" t="s">
        <v>36</v>
      </c>
      <c r="E110" s="393">
        <v>0.47076388888888893</v>
      </c>
      <c r="F110" s="393">
        <v>0.47076388888888893</v>
      </c>
      <c r="G110" s="397">
        <v>6</v>
      </c>
      <c r="H110" s="397">
        <v>34.5</v>
      </c>
      <c r="I110" s="397">
        <f t="shared" si="25"/>
        <v>0</v>
      </c>
      <c r="J110" s="397">
        <f t="shared" si="26"/>
        <v>6.0000000000009379</v>
      </c>
      <c r="K110" s="397">
        <v>6.0000000000009379</v>
      </c>
      <c r="L110" s="397">
        <v>34.5</v>
      </c>
      <c r="M110" s="38">
        <f t="shared" si="27"/>
        <v>3.9204419999993871</v>
      </c>
      <c r="N110" s="3">
        <f t="shared" si="23"/>
        <v>246.96330275229926</v>
      </c>
      <c r="O110" s="3">
        <v>246.96330275229926</v>
      </c>
      <c r="P110" s="4">
        <f t="shared" si="24"/>
        <v>4.1160550458716543</v>
      </c>
      <c r="Q110" s="397">
        <f t="shared" si="28"/>
        <v>204.45999999999998</v>
      </c>
      <c r="R110" s="397">
        <v>204.45999999999998</v>
      </c>
      <c r="S110" s="51">
        <v>7</v>
      </c>
      <c r="X110" s="4">
        <v>4.1160550458716543</v>
      </c>
      <c r="Y110" s="397">
        <v>204.45999999999998</v>
      </c>
      <c r="Z110" s="38">
        <v>3.9204419999993871</v>
      </c>
    </row>
    <row r="111" spans="1:37" x14ac:dyDescent="0.25">
      <c r="B111" s="210">
        <v>234744</v>
      </c>
      <c r="C111" s="210">
        <v>20001</v>
      </c>
      <c r="D111" s="210" t="s">
        <v>3</v>
      </c>
      <c r="E111" s="393">
        <v>0.47083333333333338</v>
      </c>
      <c r="F111" s="393">
        <v>0.47083333333333338</v>
      </c>
      <c r="G111" s="397">
        <v>137</v>
      </c>
      <c r="H111" s="397" t="s">
        <v>581</v>
      </c>
      <c r="I111" s="45">
        <f t="shared" si="25"/>
        <v>0</v>
      </c>
      <c r="J111" s="45">
        <f t="shared" si="26"/>
        <v>136.99999999999585</v>
      </c>
      <c r="K111" s="45">
        <v>136.99999999999585</v>
      </c>
      <c r="L111" s="45">
        <v>63.08</v>
      </c>
      <c r="M111" s="38">
        <f t="shared" si="27"/>
        <v>0.31393396554745479</v>
      </c>
      <c r="N111" s="3">
        <f t="shared" si="23"/>
        <v>383.96330275229514</v>
      </c>
      <c r="O111" s="3">
        <v>383.96330275229514</v>
      </c>
      <c r="P111" s="4">
        <f t="shared" si="24"/>
        <v>6.3993883792049191</v>
      </c>
      <c r="Q111" s="397">
        <f t="shared" si="28"/>
        <v>267.53999999999996</v>
      </c>
      <c r="R111" s="397">
        <v>267.53999999999996</v>
      </c>
      <c r="S111" s="397">
        <v>8</v>
      </c>
      <c r="T111" s="397">
        <v>1</v>
      </c>
      <c r="U111" s="397">
        <v>2</v>
      </c>
      <c r="V111" s="397">
        <v>13</v>
      </c>
      <c r="X111" s="4">
        <v>6.3993883792049191</v>
      </c>
      <c r="Y111" s="397">
        <v>267.53999999999996</v>
      </c>
      <c r="Z111" s="38">
        <v>0.31393396554745479</v>
      </c>
    </row>
    <row r="112" spans="1:37" x14ac:dyDescent="0.25">
      <c r="B112" s="210">
        <v>234744</v>
      </c>
      <c r="C112" s="210">
        <v>20015</v>
      </c>
      <c r="D112" s="210" t="s">
        <v>37</v>
      </c>
      <c r="E112" s="393">
        <v>0.47241898148148148</v>
      </c>
      <c r="F112" s="393">
        <v>0.47251157407407413</v>
      </c>
      <c r="G112" s="397">
        <v>8</v>
      </c>
      <c r="H112" s="397" t="s">
        <v>581</v>
      </c>
      <c r="I112" s="397">
        <f t="shared" si="25"/>
        <v>8.000000000004448</v>
      </c>
      <c r="J112" s="397">
        <f t="shared" si="26"/>
        <v>8.000000000004448</v>
      </c>
      <c r="K112" s="397">
        <f>SUM(J112:J113)</f>
        <v>19.999999999996732</v>
      </c>
      <c r="L112" s="397">
        <v>28.42</v>
      </c>
      <c r="M112" s="38">
        <f t="shared" si="27"/>
        <v>0.96886053600015831</v>
      </c>
      <c r="N112" s="3">
        <f t="shared" si="23"/>
        <v>403.96330275229184</v>
      </c>
      <c r="O112" s="3">
        <v>403.96330275229184</v>
      </c>
      <c r="P112" s="4">
        <f t="shared" si="24"/>
        <v>6.7327217125381971</v>
      </c>
      <c r="Q112" s="397">
        <f t="shared" si="28"/>
        <v>295.95999999999998</v>
      </c>
      <c r="R112" s="397">
        <v>295.95999999999998</v>
      </c>
      <c r="S112" s="51">
        <v>9</v>
      </c>
      <c r="X112" s="4">
        <v>6.7327217125381971</v>
      </c>
      <c r="Y112" s="397">
        <v>295.95999999999998</v>
      </c>
      <c r="Z112" s="38">
        <v>0.96886053600015831</v>
      </c>
    </row>
    <row r="113" spans="2:37" x14ac:dyDescent="0.25">
      <c r="B113" s="210">
        <v>234744</v>
      </c>
      <c r="C113" s="210">
        <v>20027</v>
      </c>
      <c r="D113" s="210" t="s">
        <v>38</v>
      </c>
      <c r="E113" s="393">
        <v>0.47251157407407413</v>
      </c>
      <c r="F113" s="393">
        <v>0.47265046296296293</v>
      </c>
      <c r="G113" s="397">
        <v>12</v>
      </c>
      <c r="H113" s="397">
        <v>26.67</v>
      </c>
      <c r="I113" s="46">
        <f t="shared" si="25"/>
        <v>11.999999999992284</v>
      </c>
      <c r="J113" s="46">
        <f t="shared" si="26"/>
        <v>11.999999999992284</v>
      </c>
      <c r="K113" s="46"/>
      <c r="L113" s="46"/>
      <c r="M113" s="38"/>
      <c r="N113" s="3">
        <f t="shared" si="23"/>
        <v>403.96330275229184</v>
      </c>
      <c r="O113" s="3"/>
      <c r="P113" s="4"/>
      <c r="Q113" s="397">
        <f t="shared" si="28"/>
        <v>295.95999999999998</v>
      </c>
      <c r="U113" s="397">
        <v>6</v>
      </c>
      <c r="V113" s="397">
        <v>27</v>
      </c>
      <c r="X113" s="4">
        <v>6.7993883792049008</v>
      </c>
      <c r="Y113" s="397">
        <v>322.63</v>
      </c>
      <c r="Z113" s="38">
        <v>4.5460081799974725</v>
      </c>
    </row>
    <row r="114" spans="2:37" x14ac:dyDescent="0.25">
      <c r="B114" s="210">
        <v>234744</v>
      </c>
      <c r="C114" s="210">
        <v>20025</v>
      </c>
      <c r="D114" s="210" t="s">
        <v>39</v>
      </c>
      <c r="E114" s="393">
        <v>0.47265046296296293</v>
      </c>
      <c r="F114" s="393">
        <v>0.47269675925925925</v>
      </c>
      <c r="G114" s="397">
        <v>4</v>
      </c>
      <c r="H114" s="397">
        <v>26.67</v>
      </c>
      <c r="I114" s="397">
        <f t="shared" si="25"/>
        <v>4.000000000002224</v>
      </c>
      <c r="J114" s="397">
        <f t="shared" si="26"/>
        <v>4.000000000002224</v>
      </c>
      <c r="K114" s="397">
        <v>4.000000000002224</v>
      </c>
      <c r="L114" s="397">
        <v>26.67</v>
      </c>
      <c r="M114" s="38">
        <f t="shared" ref="M114:M118" si="29">L114/K114*0.0113636*60</f>
        <v>4.5460081799974725</v>
      </c>
      <c r="N114" s="3">
        <f t="shared" si="23"/>
        <v>407.96330275229406</v>
      </c>
      <c r="O114" s="3">
        <v>407.96330275229406</v>
      </c>
      <c r="P114" s="4">
        <f t="shared" ref="P114:P118" si="30">O114/60</f>
        <v>6.7993883792049008</v>
      </c>
      <c r="Q114" s="397">
        <f t="shared" si="28"/>
        <v>322.63</v>
      </c>
      <c r="R114" s="397">
        <v>322.63</v>
      </c>
      <c r="S114" s="51">
        <v>10</v>
      </c>
      <c r="X114" s="4">
        <v>7.299388379204899</v>
      </c>
      <c r="Y114" s="397">
        <v>356.67</v>
      </c>
      <c r="Z114" s="38">
        <v>0.77363388800000266</v>
      </c>
    </row>
    <row r="115" spans="2:37" x14ac:dyDescent="0.25">
      <c r="B115" s="210">
        <v>234744</v>
      </c>
      <c r="C115" s="210">
        <v>20027</v>
      </c>
      <c r="D115" s="210" t="s">
        <v>38</v>
      </c>
      <c r="E115" s="393">
        <v>0.47269675925925925</v>
      </c>
      <c r="F115" s="393">
        <v>0.47269675925925925</v>
      </c>
      <c r="G115" s="397">
        <v>30</v>
      </c>
      <c r="H115" s="397">
        <v>34.04</v>
      </c>
      <c r="I115" s="397">
        <f t="shared" si="25"/>
        <v>0</v>
      </c>
      <c r="J115" s="397">
        <f t="shared" si="26"/>
        <v>29.999999999999893</v>
      </c>
      <c r="K115" s="397">
        <v>29.999999999999893</v>
      </c>
      <c r="L115" s="397">
        <v>34.04</v>
      </c>
      <c r="M115" s="38">
        <f t="shared" si="29"/>
        <v>0.77363388800000266</v>
      </c>
      <c r="N115" s="3">
        <f t="shared" si="23"/>
        <v>437.96330275229394</v>
      </c>
      <c r="O115" s="3">
        <v>437.96330275229394</v>
      </c>
      <c r="P115" s="4">
        <f t="shared" si="30"/>
        <v>7.299388379204899</v>
      </c>
      <c r="Q115" s="397">
        <f t="shared" si="28"/>
        <v>356.67</v>
      </c>
      <c r="R115" s="397">
        <v>356.67</v>
      </c>
      <c r="S115" s="397">
        <v>11</v>
      </c>
      <c r="X115" s="4">
        <v>7.599388379204945</v>
      </c>
      <c r="Y115" s="397">
        <v>383.92</v>
      </c>
      <c r="Z115" s="38">
        <v>1.032193666666505</v>
      </c>
    </row>
    <row r="116" spans="2:37" x14ac:dyDescent="0.25">
      <c r="B116" s="210">
        <v>234744</v>
      </c>
      <c r="C116" s="210">
        <v>20050</v>
      </c>
      <c r="D116" s="210" t="s">
        <v>12</v>
      </c>
      <c r="E116" s="393">
        <v>0.47304398148148147</v>
      </c>
      <c r="F116" s="393">
        <v>0.47325231481481483</v>
      </c>
      <c r="G116" s="397">
        <v>18</v>
      </c>
      <c r="H116" s="397">
        <v>27.25</v>
      </c>
      <c r="I116" s="397">
        <f t="shared" si="25"/>
        <v>18.000000000002814</v>
      </c>
      <c r="J116" s="397">
        <f t="shared" si="26"/>
        <v>18.000000000002814</v>
      </c>
      <c r="K116" s="397">
        <v>18.000000000002814</v>
      </c>
      <c r="L116" s="397">
        <v>27.25</v>
      </c>
      <c r="M116" s="38">
        <f t="shared" si="29"/>
        <v>1.032193666666505</v>
      </c>
      <c r="N116" s="3">
        <f t="shared" si="23"/>
        <v>455.96330275229673</v>
      </c>
      <c r="O116" s="3">
        <v>455.96330275229673</v>
      </c>
      <c r="P116" s="4">
        <f t="shared" si="30"/>
        <v>7.599388379204945</v>
      </c>
      <c r="Q116" s="397">
        <f t="shared" si="28"/>
        <v>383.92</v>
      </c>
      <c r="R116" s="397">
        <v>383.92</v>
      </c>
      <c r="S116" s="51">
        <v>12</v>
      </c>
      <c r="X116" s="4">
        <v>8.1993883792048798</v>
      </c>
      <c r="Y116" s="397">
        <v>419.92</v>
      </c>
      <c r="Z116" s="38">
        <v>0.68181600000007503</v>
      </c>
    </row>
    <row r="117" spans="2:37" x14ac:dyDescent="0.25">
      <c r="B117" s="210">
        <v>234744</v>
      </c>
      <c r="C117" s="210">
        <v>20049</v>
      </c>
      <c r="D117" s="210" t="s">
        <v>13</v>
      </c>
      <c r="E117" s="393">
        <v>0.47325231481481483</v>
      </c>
      <c r="F117" s="393">
        <v>0.47325231481481483</v>
      </c>
      <c r="G117" s="397">
        <v>36</v>
      </c>
      <c r="H117" s="397">
        <v>36</v>
      </c>
      <c r="I117" s="397">
        <f t="shared" si="25"/>
        <v>0</v>
      </c>
      <c r="J117" s="397">
        <f t="shared" si="26"/>
        <v>35.999999999996035</v>
      </c>
      <c r="K117" s="397">
        <v>35.999999999996035</v>
      </c>
      <c r="L117" s="397">
        <v>36</v>
      </c>
      <c r="M117" s="38">
        <f t="shared" si="29"/>
        <v>0.68181600000007503</v>
      </c>
      <c r="N117" s="3">
        <f t="shared" si="23"/>
        <v>491.96330275229275</v>
      </c>
      <c r="O117" s="3">
        <v>491.96330275229275</v>
      </c>
      <c r="P117" s="4">
        <f t="shared" si="30"/>
        <v>8.1993883792048798</v>
      </c>
      <c r="Q117" s="397">
        <f t="shared" si="28"/>
        <v>419.92</v>
      </c>
      <c r="R117" s="397">
        <v>419.92</v>
      </c>
      <c r="S117" s="397">
        <v>13</v>
      </c>
      <c r="X117" s="4">
        <v>8.3827217125381921</v>
      </c>
      <c r="Y117" s="397">
        <v>430.92</v>
      </c>
      <c r="Z117" s="38">
        <v>0.68181600000007503</v>
      </c>
      <c r="AC117" s="483">
        <v>234744</v>
      </c>
      <c r="AD117" s="483">
        <v>20041</v>
      </c>
      <c r="AE117" s="485">
        <v>42652</v>
      </c>
      <c r="AF117" s="483">
        <v>1</v>
      </c>
      <c r="AG117" s="486">
        <v>367.84</v>
      </c>
      <c r="AH117" s="381">
        <v>0.4685185185185185</v>
      </c>
      <c r="AI117" s="489" t="s">
        <v>860</v>
      </c>
      <c r="AJ117" s="489">
        <v>0.82660699999999998</v>
      </c>
      <c r="AK117" s="381">
        <v>0.47366898148148145</v>
      </c>
    </row>
    <row r="118" spans="2:37" x14ac:dyDescent="0.25">
      <c r="B118" s="210">
        <v>234744</v>
      </c>
      <c r="C118" s="210">
        <v>20045</v>
      </c>
      <c r="D118" s="210" t="s">
        <v>14</v>
      </c>
      <c r="E118" s="393">
        <v>0.47366898148148145</v>
      </c>
      <c r="F118" s="393">
        <v>0.47378472222222223</v>
      </c>
      <c r="G118" s="397">
        <v>10</v>
      </c>
      <c r="H118" s="397">
        <v>11</v>
      </c>
      <c r="I118" s="397">
        <f t="shared" si="25"/>
        <v>10.000000000003162</v>
      </c>
      <c r="J118" s="2">
        <f>L118*K117/L117</f>
        <v>10.999999999998789</v>
      </c>
      <c r="K118" s="3">
        <v>10.999999999998789</v>
      </c>
      <c r="L118" s="397">
        <v>11</v>
      </c>
      <c r="M118" s="38">
        <f t="shared" si="29"/>
        <v>0.68181600000007503</v>
      </c>
      <c r="N118" s="3">
        <f t="shared" si="23"/>
        <v>502.96330275229155</v>
      </c>
      <c r="O118" s="3">
        <v>502.96330275229155</v>
      </c>
      <c r="P118" s="4">
        <f t="shared" si="30"/>
        <v>8.3827217125381921</v>
      </c>
      <c r="Q118" s="397">
        <f>Q117+L118</f>
        <v>430.92</v>
      </c>
      <c r="R118" s="397">
        <v>430.92</v>
      </c>
    </row>
    <row r="119" spans="2:37" x14ac:dyDescent="0.25">
      <c r="B119" s="397">
        <v>234744</v>
      </c>
      <c r="C119" s="392">
        <v>20041</v>
      </c>
      <c r="D119" s="397" t="s">
        <v>703</v>
      </c>
      <c r="E119" s="381">
        <v>0.47378472222222223</v>
      </c>
      <c r="F119" s="381">
        <v>0.47378472222222223</v>
      </c>
      <c r="G119" s="397" t="s">
        <v>566</v>
      </c>
      <c r="H119" s="397" t="s">
        <v>566</v>
      </c>
      <c r="M119" s="38">
        <f>AVERAGE(M106:M117)</f>
        <v>1.3615398449392431</v>
      </c>
    </row>
    <row r="120" spans="2:37" x14ac:dyDescent="0.25">
      <c r="C120" s="392"/>
      <c r="E120" s="381"/>
      <c r="F120" s="381"/>
    </row>
    <row r="121" spans="2:37" x14ac:dyDescent="0.25">
      <c r="B121" s="210">
        <v>234744</v>
      </c>
      <c r="C121" s="210">
        <v>20045</v>
      </c>
      <c r="D121" s="210" t="s">
        <v>14</v>
      </c>
      <c r="E121" s="393">
        <v>0.70862268518518512</v>
      </c>
      <c r="F121" s="393">
        <v>0.70885416666666667</v>
      </c>
      <c r="G121" s="397">
        <v>20</v>
      </c>
      <c r="H121" s="397">
        <v>25</v>
      </c>
      <c r="I121" s="2">
        <f t="shared" ref="I121" si="31">(F121-E121)*86400</f>
        <v>20.000000000006324</v>
      </c>
      <c r="J121" s="2">
        <f>L121*K122/L122</f>
        <v>17.431192660550249</v>
      </c>
      <c r="K121" s="2">
        <v>17.431192660550249</v>
      </c>
      <c r="L121" s="397">
        <v>25</v>
      </c>
      <c r="M121" s="38">
        <f t="shared" ref="M121" si="32">L121/K121*0.0113636*60</f>
        <v>0.97786768421053805</v>
      </c>
      <c r="N121" s="3">
        <f>J121</f>
        <v>17.431192660550249</v>
      </c>
      <c r="O121" s="3">
        <v>17.431192660550249</v>
      </c>
      <c r="P121" s="4">
        <f t="shared" ref="P121:P134" si="33">O121/60</f>
        <v>0.29051987767583748</v>
      </c>
      <c r="Q121" s="397">
        <f>L121</f>
        <v>25</v>
      </c>
      <c r="R121" s="397">
        <v>25</v>
      </c>
      <c r="S121" s="51">
        <v>1</v>
      </c>
      <c r="X121" s="4">
        <v>0.29051987767583748</v>
      </c>
      <c r="Y121" s="397">
        <v>25</v>
      </c>
      <c r="Z121" s="38">
        <v>0.97786768421053805</v>
      </c>
    </row>
    <row r="122" spans="2:37" x14ac:dyDescent="0.25">
      <c r="B122" s="210">
        <v>234744</v>
      </c>
      <c r="C122" s="210">
        <v>20049</v>
      </c>
      <c r="D122" s="210" t="s">
        <v>13</v>
      </c>
      <c r="E122" s="393">
        <v>0.70885416666666667</v>
      </c>
      <c r="F122" s="393">
        <v>0.70885416666666667</v>
      </c>
      <c r="G122" s="397">
        <v>19</v>
      </c>
      <c r="H122" s="397">
        <v>27.25</v>
      </c>
      <c r="I122" s="2">
        <f>(F122-E122)*86400</f>
        <v>0</v>
      </c>
      <c r="J122" s="2">
        <f>(E123-E122)*86400</f>
        <v>18.999999999999773</v>
      </c>
      <c r="K122" s="2">
        <v>18.999999999999773</v>
      </c>
      <c r="L122" s="397">
        <v>27.25</v>
      </c>
      <c r="M122" s="38">
        <f>L122/K122*0.0113636*60</f>
        <v>0.97786768421053805</v>
      </c>
      <c r="N122" s="3">
        <f>N121+K122</f>
        <v>36.431192660550025</v>
      </c>
      <c r="O122" s="3">
        <v>36.431192660550025</v>
      </c>
      <c r="P122" s="4">
        <f t="shared" si="33"/>
        <v>0.60718654434250041</v>
      </c>
      <c r="Q122" s="397">
        <f>Q121+L122</f>
        <v>52.25</v>
      </c>
      <c r="R122" s="397">
        <v>52.25</v>
      </c>
      <c r="S122" s="397">
        <v>2</v>
      </c>
      <c r="X122" s="4">
        <v>0.60718654434250041</v>
      </c>
      <c r="Y122" s="397">
        <v>52.25</v>
      </c>
      <c r="Z122" s="38">
        <v>0.97786768421053805</v>
      </c>
    </row>
    <row r="123" spans="2:37" x14ac:dyDescent="0.25">
      <c r="B123" s="210">
        <v>234744</v>
      </c>
      <c r="C123" s="210">
        <v>20050</v>
      </c>
      <c r="D123" s="210" t="s">
        <v>12</v>
      </c>
      <c r="E123" s="393">
        <v>0.70907407407407408</v>
      </c>
      <c r="F123" s="393">
        <v>0.70959490740740738</v>
      </c>
      <c r="G123" s="397">
        <v>45</v>
      </c>
      <c r="H123" s="397">
        <v>34.04</v>
      </c>
      <c r="I123" s="2">
        <f>(F123-E123)*86400</f>
        <v>44.999999999997442</v>
      </c>
      <c r="J123" s="2">
        <f>(E124-E123)*86400</f>
        <v>44.999999999997442</v>
      </c>
      <c r="K123" s="2">
        <v>44.999999999997442</v>
      </c>
      <c r="L123" s="397">
        <v>34.04</v>
      </c>
      <c r="M123" s="38">
        <f>L123/K123*0.0113636*60</f>
        <v>0.51575592533336267</v>
      </c>
      <c r="N123" s="3">
        <f t="shared" ref="N123:N125" si="34">N122+K123</f>
        <v>81.431192660547467</v>
      </c>
      <c r="O123" s="3">
        <v>81.431192660547467</v>
      </c>
      <c r="P123" s="4">
        <f t="shared" si="33"/>
        <v>1.3571865443424578</v>
      </c>
      <c r="Q123" s="397">
        <f>Q122+L123</f>
        <v>86.289999999999992</v>
      </c>
      <c r="R123" s="397">
        <v>86.289999999999992</v>
      </c>
      <c r="S123" s="51">
        <v>3</v>
      </c>
      <c r="X123" s="4">
        <v>1.3571865443424578</v>
      </c>
      <c r="Y123" s="397">
        <v>86.289999999999992</v>
      </c>
      <c r="Z123" s="38">
        <v>0.51575592533336267</v>
      </c>
    </row>
    <row r="124" spans="2:37" x14ac:dyDescent="0.25">
      <c r="B124" s="210">
        <v>234744</v>
      </c>
      <c r="C124" s="210">
        <v>20027</v>
      </c>
      <c r="D124" s="210" t="s">
        <v>38</v>
      </c>
      <c r="E124" s="393">
        <v>0.70959490740740738</v>
      </c>
      <c r="F124" s="393">
        <v>0.70959490740740738</v>
      </c>
      <c r="G124" s="397">
        <v>15</v>
      </c>
      <c r="H124" s="397">
        <v>26.67</v>
      </c>
      <c r="I124" s="397">
        <f t="shared" ref="I124:I125" si="35">(F124-E124)*86400</f>
        <v>0</v>
      </c>
      <c r="J124" s="397">
        <f t="shared" ref="J124:J125" si="36">(E125-E124)*86400</f>
        <v>14.999999999992752</v>
      </c>
      <c r="K124" s="397">
        <v>14.999999999992752</v>
      </c>
      <c r="L124" s="397">
        <v>26.67</v>
      </c>
      <c r="M124" s="38">
        <f t="shared" ref="M124:M127" si="37">L124/K124*0.0113636*60</f>
        <v>1.2122688480005859</v>
      </c>
      <c r="N124" s="3">
        <f t="shared" si="34"/>
        <v>96.431192660540219</v>
      </c>
      <c r="O124" s="3">
        <v>96.431192660540219</v>
      </c>
      <c r="P124" s="4">
        <f t="shared" si="33"/>
        <v>1.607186544342337</v>
      </c>
      <c r="Q124" s="397">
        <f t="shared" ref="Q124:Q125" si="38">Q123+L124</f>
        <v>112.96</v>
      </c>
      <c r="R124" s="397">
        <v>112.96</v>
      </c>
      <c r="S124" s="397">
        <v>4</v>
      </c>
      <c r="X124" s="4">
        <v>1.607186544342337</v>
      </c>
      <c r="Y124" s="397">
        <v>112.96</v>
      </c>
      <c r="Z124" s="38">
        <v>1.2122688480005859</v>
      </c>
    </row>
    <row r="125" spans="2:37" x14ac:dyDescent="0.25">
      <c r="B125" s="210">
        <v>234744</v>
      </c>
      <c r="C125" s="210">
        <v>20025</v>
      </c>
      <c r="D125" s="210" t="s">
        <v>39</v>
      </c>
      <c r="E125" s="393">
        <v>0.70976851851851841</v>
      </c>
      <c r="F125" s="393">
        <v>0.70998842592592604</v>
      </c>
      <c r="G125" s="397">
        <v>19</v>
      </c>
      <c r="H125" s="397">
        <v>28.42</v>
      </c>
      <c r="I125" s="397">
        <f t="shared" si="35"/>
        <v>19.000000000018957</v>
      </c>
      <c r="J125" s="397">
        <f t="shared" si="36"/>
        <v>19.000000000018957</v>
      </c>
      <c r="K125" s="397">
        <v>19.000000000018957</v>
      </c>
      <c r="L125" s="397">
        <v>28.42</v>
      </c>
      <c r="M125" s="38">
        <f t="shared" si="37"/>
        <v>1.019853195788456</v>
      </c>
      <c r="N125" s="3">
        <f t="shared" si="34"/>
        <v>115.43119266055918</v>
      </c>
      <c r="O125" s="3">
        <v>115.43119266055918</v>
      </c>
      <c r="P125" s="4">
        <f t="shared" si="33"/>
        <v>1.9238532110093196</v>
      </c>
      <c r="Q125" s="397">
        <f t="shared" si="38"/>
        <v>141.38</v>
      </c>
      <c r="R125" s="397">
        <v>141.38</v>
      </c>
      <c r="S125" s="51">
        <v>5</v>
      </c>
      <c r="X125" s="4">
        <v>1.9238532110093196</v>
      </c>
      <c r="Y125" s="397">
        <v>141.38</v>
      </c>
      <c r="Z125" s="38">
        <v>1.019853195788456</v>
      </c>
    </row>
    <row r="126" spans="2:37" x14ac:dyDescent="0.25">
      <c r="B126" s="210">
        <v>234744</v>
      </c>
      <c r="C126" s="210">
        <v>20015</v>
      </c>
      <c r="D126" s="210" t="s">
        <v>37</v>
      </c>
      <c r="E126" s="393">
        <v>0.70998842592592604</v>
      </c>
      <c r="F126" s="393">
        <v>0.70998842592592604</v>
      </c>
      <c r="G126" s="397">
        <v>50</v>
      </c>
      <c r="H126" s="397" t="s">
        <v>581</v>
      </c>
      <c r="I126" s="45">
        <f t="shared" ref="I126:I127" si="39">(F126-E126)*86400</f>
        <v>0</v>
      </c>
      <c r="J126" s="45">
        <f t="shared" ref="J126:J127" si="40">(E127-E126)*86400</f>
        <v>49.999999999982236</v>
      </c>
      <c r="K126" s="45">
        <v>49.999999999982236</v>
      </c>
      <c r="L126" s="45">
        <v>63.08</v>
      </c>
      <c r="M126" s="38">
        <f t="shared" si="37"/>
        <v>0.86017906560030544</v>
      </c>
      <c r="N126" s="3">
        <f t="shared" ref="N126:N127" si="41">N125+K126</f>
        <v>165.4311926605414</v>
      </c>
      <c r="O126" s="3">
        <v>165.4311926605414</v>
      </c>
      <c r="P126" s="4">
        <f t="shared" si="33"/>
        <v>2.7571865443423564</v>
      </c>
      <c r="Q126" s="397">
        <f t="shared" ref="Q126:Q127" si="42">Q125+L126</f>
        <v>204.45999999999998</v>
      </c>
      <c r="R126" s="397">
        <v>204.45999999999998</v>
      </c>
      <c r="S126" s="397">
        <v>6</v>
      </c>
      <c r="T126" s="397">
        <v>1</v>
      </c>
      <c r="U126" s="397">
        <v>2</v>
      </c>
      <c r="V126" s="397">
        <v>13</v>
      </c>
      <c r="X126" s="4">
        <v>2.7571865443423564</v>
      </c>
      <c r="Y126" s="397">
        <v>204.45999999999998</v>
      </c>
      <c r="Z126" s="38">
        <v>0.86017906560030544</v>
      </c>
    </row>
    <row r="127" spans="2:37" x14ac:dyDescent="0.25">
      <c r="B127" s="210">
        <v>234744</v>
      </c>
      <c r="C127" s="210">
        <v>20001</v>
      </c>
      <c r="D127" s="210" t="s">
        <v>3</v>
      </c>
      <c r="E127" s="393">
        <v>0.71056712962962953</v>
      </c>
      <c r="F127" s="393">
        <v>0.71056712962962953</v>
      </c>
      <c r="G127" s="397">
        <v>75</v>
      </c>
      <c r="H127" s="397" t="s">
        <v>581</v>
      </c>
      <c r="I127" s="45">
        <f t="shared" si="39"/>
        <v>0</v>
      </c>
      <c r="J127" s="45">
        <f t="shared" si="40"/>
        <v>75.000000000011724</v>
      </c>
      <c r="K127" s="45">
        <v>75.000000000011724</v>
      </c>
      <c r="L127" s="45">
        <v>63.08</v>
      </c>
      <c r="M127" s="38">
        <f t="shared" si="37"/>
        <v>0.5734527103999103</v>
      </c>
      <c r="N127" s="3">
        <f t="shared" si="41"/>
        <v>240.43119266055311</v>
      </c>
      <c r="O127" s="3">
        <v>240.43119266055311</v>
      </c>
      <c r="P127" s="4">
        <f t="shared" si="33"/>
        <v>4.0071865443425514</v>
      </c>
      <c r="Q127" s="397">
        <f t="shared" si="42"/>
        <v>267.53999999999996</v>
      </c>
      <c r="R127" s="397">
        <v>267.53999999999996</v>
      </c>
      <c r="S127" s="51">
        <v>7</v>
      </c>
      <c r="T127" s="397">
        <v>1</v>
      </c>
      <c r="U127" s="397">
        <v>2</v>
      </c>
      <c r="V127" s="397">
        <v>13</v>
      </c>
      <c r="X127" s="4">
        <v>4.0071865443425514</v>
      </c>
      <c r="Y127" s="397">
        <v>267.53999999999996</v>
      </c>
      <c r="Z127" s="38">
        <v>0.5734527103999103</v>
      </c>
    </row>
    <row r="128" spans="2:37" x14ac:dyDescent="0.25">
      <c r="B128" s="210">
        <v>234744</v>
      </c>
      <c r="C128" s="210">
        <v>20015</v>
      </c>
      <c r="D128" s="210" t="s">
        <v>37</v>
      </c>
      <c r="E128" s="393">
        <v>0.71143518518518523</v>
      </c>
      <c r="F128" s="393">
        <v>0.71150462962962957</v>
      </c>
      <c r="G128" s="397">
        <v>6</v>
      </c>
      <c r="H128" s="397" t="s">
        <v>581</v>
      </c>
      <c r="I128" s="397">
        <f t="shared" ref="I128" si="43">(F128-E128)*86400</f>
        <v>5.9999999999913456</v>
      </c>
      <c r="J128" s="397">
        <f t="shared" ref="J128" si="44">(E129-E128)*86400</f>
        <v>5.9999999999913456</v>
      </c>
      <c r="K128" s="397">
        <f>SUM(J128:J129)</f>
        <v>15.000000000002345</v>
      </c>
      <c r="L128" s="397">
        <v>28.42</v>
      </c>
      <c r="M128" s="38">
        <f t="shared" ref="M128" si="45">L128/K128*0.0113636*60</f>
        <v>1.2918140479997979</v>
      </c>
      <c r="N128" s="3">
        <f t="shared" ref="N128:N134" si="46">N127+K128</f>
        <v>255.43119266055544</v>
      </c>
      <c r="O128" s="3">
        <v>255.43119266055544</v>
      </c>
      <c r="P128" s="4">
        <f t="shared" si="33"/>
        <v>4.2571865443425905</v>
      </c>
      <c r="Q128" s="397">
        <f t="shared" ref="Q128:Q134" si="47">Q127+L128</f>
        <v>295.95999999999998</v>
      </c>
      <c r="R128" s="397">
        <v>295.95999999999998</v>
      </c>
      <c r="S128" s="51">
        <v>8</v>
      </c>
      <c r="X128" s="4">
        <v>4.2571865443425905</v>
      </c>
      <c r="Y128" s="397">
        <v>295.95999999999998</v>
      </c>
      <c r="Z128" s="38">
        <v>1.2918140479997979</v>
      </c>
    </row>
    <row r="129" spans="1:37" x14ac:dyDescent="0.25">
      <c r="B129" s="210">
        <v>234744</v>
      </c>
      <c r="C129" s="210">
        <v>20027</v>
      </c>
      <c r="D129" s="210" t="s">
        <v>38</v>
      </c>
      <c r="E129" s="393">
        <v>0.71150462962962957</v>
      </c>
      <c r="F129" s="393">
        <v>0.71160879629629636</v>
      </c>
      <c r="G129" s="397">
        <v>9</v>
      </c>
      <c r="H129" s="397">
        <v>26.67</v>
      </c>
      <c r="I129" s="46">
        <f t="shared" ref="I129" si="48">(F129-E129)*86400</f>
        <v>9.0000000000109992</v>
      </c>
      <c r="J129" s="46">
        <f t="shared" ref="J129" si="49">(E130-E129)*86400</f>
        <v>9.0000000000109992</v>
      </c>
      <c r="K129" s="46"/>
      <c r="L129" s="46"/>
      <c r="M129" s="46"/>
      <c r="N129" s="3">
        <f t="shared" si="46"/>
        <v>255.43119266055544</v>
      </c>
      <c r="O129" s="3"/>
      <c r="P129" s="4"/>
      <c r="Q129" s="397">
        <f t="shared" si="47"/>
        <v>295.95999999999998</v>
      </c>
      <c r="U129" s="397">
        <v>6</v>
      </c>
      <c r="V129" s="397">
        <v>27</v>
      </c>
      <c r="X129" s="4">
        <v>4.42385321100907</v>
      </c>
      <c r="Y129" s="397">
        <v>322.63</v>
      </c>
      <c r="Z129" s="38">
        <v>1.8184032720020415</v>
      </c>
    </row>
    <row r="130" spans="1:37" x14ac:dyDescent="0.25">
      <c r="B130" s="210">
        <v>234744</v>
      </c>
      <c r="C130" s="210">
        <v>20025</v>
      </c>
      <c r="D130" s="210" t="s">
        <v>39</v>
      </c>
      <c r="E130" s="393">
        <v>0.71160879629629636</v>
      </c>
      <c r="F130" s="393">
        <v>0.71172453703703698</v>
      </c>
      <c r="G130" s="397">
        <v>10</v>
      </c>
      <c r="H130" s="397">
        <v>26.67</v>
      </c>
      <c r="I130" s="397">
        <f t="shared" ref="I130:I134" si="50">(F130-E130)*86400</f>
        <v>9.9999999999887734</v>
      </c>
      <c r="J130" s="397">
        <f t="shared" ref="J130:J133" si="51">(E131-E130)*86400</f>
        <v>9.9999999999887734</v>
      </c>
      <c r="K130" s="397">
        <v>9.9999999999887734</v>
      </c>
      <c r="L130" s="397">
        <v>26.67</v>
      </c>
      <c r="M130" s="38">
        <f t="shared" ref="M130:M134" si="52">L130/K130*0.0113636*60</f>
        <v>1.8184032720020415</v>
      </c>
      <c r="N130" s="3">
        <f t="shared" si="46"/>
        <v>265.43119266054418</v>
      </c>
      <c r="O130" s="3">
        <v>265.43119266054418</v>
      </c>
      <c r="P130" s="4">
        <f t="shared" si="33"/>
        <v>4.42385321100907</v>
      </c>
      <c r="Q130" s="397">
        <f t="shared" si="47"/>
        <v>322.63</v>
      </c>
      <c r="R130" s="397">
        <v>322.63</v>
      </c>
      <c r="S130" s="51">
        <v>9</v>
      </c>
      <c r="X130" s="4">
        <v>4.7571865443425079</v>
      </c>
      <c r="Y130" s="397">
        <v>356.67</v>
      </c>
      <c r="Z130" s="38">
        <v>1.1604508319996329</v>
      </c>
    </row>
    <row r="131" spans="1:37" x14ac:dyDescent="0.25">
      <c r="B131" s="210">
        <v>234744</v>
      </c>
      <c r="C131" s="210">
        <v>20027</v>
      </c>
      <c r="D131" s="210" t="s">
        <v>38</v>
      </c>
      <c r="E131" s="393">
        <v>0.71172453703703698</v>
      </c>
      <c r="F131" s="393">
        <v>0.71172453703703698</v>
      </c>
      <c r="G131" s="397">
        <v>20</v>
      </c>
      <c r="H131" s="397">
        <v>34.04</v>
      </c>
      <c r="I131" s="397">
        <f t="shared" si="50"/>
        <v>0</v>
      </c>
      <c r="J131" s="397">
        <f t="shared" si="51"/>
        <v>20.000000000006324</v>
      </c>
      <c r="K131" s="397">
        <v>20.000000000006324</v>
      </c>
      <c r="L131" s="397">
        <v>34.04</v>
      </c>
      <c r="M131" s="38">
        <f t="shared" si="52"/>
        <v>1.1604508319996329</v>
      </c>
      <c r="N131" s="3">
        <f t="shared" si="46"/>
        <v>285.43119266055049</v>
      </c>
      <c r="O131" s="3">
        <v>285.43119266055049</v>
      </c>
      <c r="P131" s="4">
        <f t="shared" si="33"/>
        <v>4.7571865443425079</v>
      </c>
      <c r="Q131" s="397">
        <f t="shared" si="47"/>
        <v>356.67</v>
      </c>
      <c r="R131" s="397">
        <v>356.67</v>
      </c>
      <c r="S131" s="397">
        <v>10</v>
      </c>
      <c r="X131" s="4">
        <v>5.2238532110091951</v>
      </c>
      <c r="Y131" s="397">
        <v>383.92</v>
      </c>
      <c r="Z131" s="38">
        <v>0.66355307142854347</v>
      </c>
    </row>
    <row r="132" spans="1:37" x14ac:dyDescent="0.25">
      <c r="B132" s="210">
        <v>234744</v>
      </c>
      <c r="C132" s="210">
        <v>20050</v>
      </c>
      <c r="D132" s="210" t="s">
        <v>12</v>
      </c>
      <c r="E132" s="393">
        <v>0.71195601851851853</v>
      </c>
      <c r="F132" s="393">
        <v>0.71228009259259262</v>
      </c>
      <c r="G132" s="397">
        <v>28</v>
      </c>
      <c r="H132" s="397">
        <v>27.25</v>
      </c>
      <c r="I132" s="397">
        <f t="shared" si="50"/>
        <v>28.00000000000118</v>
      </c>
      <c r="J132" s="397">
        <f t="shared" si="51"/>
        <v>28.00000000000118</v>
      </c>
      <c r="K132" s="397">
        <v>28.00000000000118</v>
      </c>
      <c r="L132" s="397">
        <v>27.25</v>
      </c>
      <c r="M132" s="38">
        <f t="shared" si="52"/>
        <v>0.66355307142854347</v>
      </c>
      <c r="N132" s="3">
        <f t="shared" si="46"/>
        <v>313.43119266055169</v>
      </c>
      <c r="O132" s="3">
        <v>313.43119266055169</v>
      </c>
      <c r="P132" s="4">
        <f t="shared" si="33"/>
        <v>5.2238532110091951</v>
      </c>
      <c r="Q132" s="397">
        <f t="shared" si="47"/>
        <v>383.92</v>
      </c>
      <c r="R132" s="397">
        <v>383.92</v>
      </c>
      <c r="S132" s="51">
        <v>11</v>
      </c>
      <c r="X132" s="4">
        <v>5.6905198776757215</v>
      </c>
      <c r="Y132" s="397">
        <v>419.92</v>
      </c>
      <c r="Z132" s="38">
        <v>0.87662057142883476</v>
      </c>
    </row>
    <row r="133" spans="1:37" x14ac:dyDescent="0.25">
      <c r="B133" s="210">
        <v>234744</v>
      </c>
      <c r="C133" s="210">
        <v>20049</v>
      </c>
      <c r="D133" s="210" t="s">
        <v>13</v>
      </c>
      <c r="E133" s="393">
        <v>0.71228009259259262</v>
      </c>
      <c r="F133" s="393">
        <v>0.71228009259259262</v>
      </c>
      <c r="G133" s="397">
        <v>28</v>
      </c>
      <c r="H133" s="397">
        <v>36</v>
      </c>
      <c r="I133" s="397">
        <f t="shared" si="50"/>
        <v>0</v>
      </c>
      <c r="J133" s="397">
        <f t="shared" si="51"/>
        <v>27.999999999991587</v>
      </c>
      <c r="K133" s="397">
        <v>27.999999999991587</v>
      </c>
      <c r="L133" s="397">
        <v>36</v>
      </c>
      <c r="M133" s="38">
        <f t="shared" si="52"/>
        <v>0.87662057142883476</v>
      </c>
      <c r="N133" s="3">
        <f t="shared" si="46"/>
        <v>341.43119266054327</v>
      </c>
      <c r="O133" s="3">
        <v>341.43119266054327</v>
      </c>
      <c r="P133" s="4">
        <f t="shared" si="33"/>
        <v>5.6905198776757215</v>
      </c>
      <c r="Q133" s="397">
        <f t="shared" si="47"/>
        <v>419.92</v>
      </c>
      <c r="R133" s="397">
        <v>419.92</v>
      </c>
      <c r="S133" s="397">
        <v>12</v>
      </c>
      <c r="X133" s="4">
        <v>5.8331124702682713</v>
      </c>
      <c r="Y133" s="397">
        <v>430.92</v>
      </c>
      <c r="Z133" s="38">
        <v>0.87662057142883476</v>
      </c>
      <c r="AC133" s="483">
        <v>234744</v>
      </c>
      <c r="AD133" s="483">
        <v>20041</v>
      </c>
      <c r="AE133" s="485">
        <v>42652</v>
      </c>
      <c r="AF133" s="483">
        <v>2</v>
      </c>
      <c r="AG133" s="486">
        <v>367.84</v>
      </c>
      <c r="AH133" s="381">
        <v>0.70862268518518512</v>
      </c>
      <c r="AI133" s="489" t="s">
        <v>861</v>
      </c>
      <c r="AJ133" s="489">
        <v>1.069302</v>
      </c>
      <c r="AK133" s="381">
        <v>0.71260416666666659</v>
      </c>
    </row>
    <row r="134" spans="1:37" x14ac:dyDescent="0.25">
      <c r="B134" s="210">
        <v>234744</v>
      </c>
      <c r="C134" s="210">
        <v>20045</v>
      </c>
      <c r="D134" s="210" t="s">
        <v>14</v>
      </c>
      <c r="E134" s="393">
        <v>0.71260416666666659</v>
      </c>
      <c r="F134" s="393">
        <v>0.71275462962962965</v>
      </c>
      <c r="G134" s="397">
        <v>13</v>
      </c>
      <c r="H134" s="397">
        <v>11</v>
      </c>
      <c r="I134" s="397">
        <f t="shared" si="50"/>
        <v>13.000000000008427</v>
      </c>
      <c r="J134" s="2">
        <f>L134*K133/L133</f>
        <v>8.555555555552985</v>
      </c>
      <c r="K134" s="3">
        <v>8.555555555552985</v>
      </c>
      <c r="L134" s="397">
        <v>11</v>
      </c>
      <c r="M134" s="38">
        <f t="shared" si="52"/>
        <v>0.87662057142883476</v>
      </c>
      <c r="N134" s="3">
        <f t="shared" si="46"/>
        <v>349.98674821609626</v>
      </c>
      <c r="O134" s="3">
        <v>349.98674821609626</v>
      </c>
      <c r="P134" s="4">
        <f t="shared" si="33"/>
        <v>5.8331124702682713</v>
      </c>
      <c r="Q134" s="397">
        <f t="shared" si="47"/>
        <v>430.92</v>
      </c>
      <c r="R134" s="397">
        <v>430.92</v>
      </c>
    </row>
    <row r="135" spans="1:37" x14ac:dyDescent="0.25">
      <c r="B135" s="397">
        <v>234744</v>
      </c>
      <c r="C135" s="392">
        <v>20041</v>
      </c>
      <c r="D135" s="397" t="s">
        <v>703</v>
      </c>
      <c r="E135" s="381">
        <v>0.71275462962962965</v>
      </c>
      <c r="F135" s="381">
        <v>0.71275462962962965</v>
      </c>
      <c r="G135" s="397" t="s">
        <v>566</v>
      </c>
      <c r="H135" s="397" t="s">
        <v>566</v>
      </c>
      <c r="M135" s="38">
        <f>AVERAGE(M122:M133)</f>
        <v>0.99729265674472789</v>
      </c>
    </row>
    <row r="138" spans="1:37" x14ac:dyDescent="0.25">
      <c r="A138" s="40">
        <v>42653</v>
      </c>
      <c r="B138" s="210">
        <v>234744</v>
      </c>
      <c r="C138" s="210">
        <v>20045</v>
      </c>
      <c r="D138" s="210" t="s">
        <v>14</v>
      </c>
      <c r="E138" s="393">
        <v>0.67811342592592594</v>
      </c>
      <c r="F138" s="393">
        <v>0.67827546296296293</v>
      </c>
      <c r="G138" s="397">
        <v>14</v>
      </c>
      <c r="H138" s="397" t="s">
        <v>581</v>
      </c>
      <c r="I138" s="2">
        <f t="shared" ref="I138" si="53">(F138-E138)*86400</f>
        <v>13.999999999995794</v>
      </c>
      <c r="J138" s="2">
        <f>L138*K140/L140</f>
        <v>2.5845564773539138</v>
      </c>
      <c r="K138" s="2">
        <v>2.5845564773539138</v>
      </c>
      <c r="L138" s="397">
        <v>13.5</v>
      </c>
      <c r="M138" s="38">
        <f t="shared" ref="M138" si="54">L138/K138*0.0113636*60</f>
        <v>3.5613522399880555</v>
      </c>
      <c r="N138" s="3">
        <f>J138</f>
        <v>2.5845564773539138</v>
      </c>
      <c r="O138" s="3">
        <f>K138</f>
        <v>2.5845564773539138</v>
      </c>
      <c r="P138" s="4">
        <f t="shared" ref="P138" si="55">O138/60</f>
        <v>4.3075941289231895E-2</v>
      </c>
      <c r="Q138" s="397">
        <f>L138</f>
        <v>13.5</v>
      </c>
      <c r="R138" s="397">
        <v>13.5</v>
      </c>
      <c r="S138" s="51">
        <v>1</v>
      </c>
      <c r="X138" s="4">
        <v>4.3075941289231895E-2</v>
      </c>
      <c r="Y138" s="397">
        <v>13.5</v>
      </c>
      <c r="Z138" s="38">
        <v>3.5613522399880555</v>
      </c>
    </row>
    <row r="139" spans="1:37" x14ac:dyDescent="0.25">
      <c r="B139" s="210">
        <v>234744</v>
      </c>
      <c r="C139" s="210">
        <v>20059</v>
      </c>
      <c r="D139" s="210" t="s">
        <v>10</v>
      </c>
      <c r="E139" s="393">
        <v>0.67827546296296293</v>
      </c>
      <c r="F139" s="393">
        <v>0.67834490740740738</v>
      </c>
      <c r="G139" s="397">
        <v>6</v>
      </c>
      <c r="H139" s="397">
        <v>15.67</v>
      </c>
      <c r="I139" s="46"/>
      <c r="J139" s="46"/>
      <c r="K139" s="46"/>
      <c r="L139" s="46"/>
      <c r="M139" s="46"/>
      <c r="N139" s="46"/>
      <c r="O139" s="46"/>
      <c r="P139" s="46"/>
      <c r="Q139" s="46"/>
      <c r="R139" s="46"/>
      <c r="U139" s="397">
        <v>6</v>
      </c>
      <c r="V139" s="397">
        <v>59</v>
      </c>
      <c r="X139" s="4">
        <v>9.3075941289399583E-2</v>
      </c>
      <c r="Y139" s="397">
        <v>29.17</v>
      </c>
      <c r="Z139" s="38">
        <v>3.5613522399880555</v>
      </c>
    </row>
    <row r="140" spans="1:37" x14ac:dyDescent="0.25">
      <c r="B140" s="210">
        <v>234744</v>
      </c>
      <c r="C140" s="210">
        <v>20044</v>
      </c>
      <c r="D140" s="210" t="s">
        <v>180</v>
      </c>
      <c r="E140" s="393">
        <v>0.67834490740740738</v>
      </c>
      <c r="F140" s="393">
        <v>0.67837962962962972</v>
      </c>
      <c r="G140" s="397">
        <v>3</v>
      </c>
      <c r="H140" s="397">
        <v>15.67</v>
      </c>
      <c r="I140" s="2">
        <f t="shared" ref="I140" si="56">(F140-E140)*86400</f>
        <v>3.0000000000100613</v>
      </c>
      <c r="J140" s="2">
        <f>(E141-E140)*86400</f>
        <v>3.0000000000100613</v>
      </c>
      <c r="K140" s="2">
        <v>3.0000000000100613</v>
      </c>
      <c r="L140" s="397">
        <v>15.67</v>
      </c>
      <c r="M140" s="38">
        <f t="shared" ref="M140:M157" si="57">L140/K140*0.0113636*60</f>
        <v>3.5613522399880555</v>
      </c>
      <c r="N140" s="3">
        <f>N138+K140</f>
        <v>5.5845564773639751</v>
      </c>
      <c r="O140" s="3">
        <v>5.5845564773639751</v>
      </c>
      <c r="P140" s="4">
        <f>O140/60</f>
        <v>9.3075941289399583E-2</v>
      </c>
      <c r="Q140" s="397">
        <f>Q138+L140</f>
        <v>29.17</v>
      </c>
      <c r="R140" s="397">
        <v>29.17</v>
      </c>
      <c r="S140" s="51">
        <v>2</v>
      </c>
      <c r="X140" s="4">
        <v>0.25974260795587917</v>
      </c>
      <c r="Y140" s="397">
        <v>55.17</v>
      </c>
      <c r="Z140" s="38">
        <v>1.7727216000019903</v>
      </c>
    </row>
    <row r="141" spans="1:37" x14ac:dyDescent="0.25">
      <c r="B141" s="210">
        <v>234744</v>
      </c>
      <c r="C141" s="210">
        <v>20059</v>
      </c>
      <c r="D141" s="210" t="s">
        <v>10</v>
      </c>
      <c r="E141" s="393">
        <v>0.67837962962962972</v>
      </c>
      <c r="F141" s="393">
        <v>0.67849537037037033</v>
      </c>
      <c r="G141" s="397">
        <v>10</v>
      </c>
      <c r="H141" s="397">
        <v>26</v>
      </c>
      <c r="I141" s="2">
        <f t="shared" ref="I141:I157" si="58">(F141-E141)*86400</f>
        <v>9.9999999999887734</v>
      </c>
      <c r="J141" s="2">
        <f t="shared" ref="J141:J156" si="59">(E142-E141)*86400</f>
        <v>9.9999999999887734</v>
      </c>
      <c r="K141" s="2">
        <v>9.9999999999887734</v>
      </c>
      <c r="L141" s="397">
        <v>26</v>
      </c>
      <c r="M141" s="38">
        <f t="shared" si="57"/>
        <v>1.7727216000019903</v>
      </c>
      <c r="N141" s="3">
        <f t="shared" ref="N141:N157" si="60">N140+K141</f>
        <v>15.584556477352749</v>
      </c>
      <c r="O141" s="3">
        <v>15.584556477352749</v>
      </c>
      <c r="P141" s="4">
        <f t="shared" ref="P141:P157" si="61">O141/60</f>
        <v>0.25974260795587917</v>
      </c>
      <c r="Q141" s="397">
        <f t="shared" ref="Q141:Q157" si="62">Q140+L141</f>
        <v>55.17</v>
      </c>
      <c r="R141" s="397">
        <v>55.17</v>
      </c>
      <c r="S141" s="397">
        <v>3</v>
      </c>
      <c r="X141" s="4">
        <v>0.45974260795591043</v>
      </c>
      <c r="Y141" s="397">
        <v>83.25</v>
      </c>
      <c r="Z141" s="38">
        <v>1.5954494399997503</v>
      </c>
    </row>
    <row r="142" spans="1:37" x14ac:dyDescent="0.25">
      <c r="B142" s="210">
        <v>234744</v>
      </c>
      <c r="C142" s="210">
        <v>20056</v>
      </c>
      <c r="D142" s="210" t="s">
        <v>9</v>
      </c>
      <c r="E142" s="393">
        <v>0.67849537037037033</v>
      </c>
      <c r="F142" s="393">
        <v>0.67863425925925924</v>
      </c>
      <c r="G142" s="397">
        <v>12</v>
      </c>
      <c r="H142" s="397">
        <v>28.08</v>
      </c>
      <c r="I142" s="2">
        <f t="shared" si="58"/>
        <v>12.000000000001876</v>
      </c>
      <c r="J142" s="2">
        <f t="shared" si="59"/>
        <v>12.000000000001876</v>
      </c>
      <c r="K142" s="2">
        <v>12.000000000001876</v>
      </c>
      <c r="L142" s="397">
        <v>28.08</v>
      </c>
      <c r="M142" s="38">
        <f t="shared" si="57"/>
        <v>1.5954494399997503</v>
      </c>
      <c r="N142" s="3">
        <f t="shared" si="60"/>
        <v>27.584556477354624</v>
      </c>
      <c r="O142" s="3">
        <v>27.584556477354624</v>
      </c>
      <c r="P142" s="4">
        <f t="shared" si="61"/>
        <v>0.45974260795591043</v>
      </c>
      <c r="Q142" s="397">
        <f t="shared" si="62"/>
        <v>83.25</v>
      </c>
      <c r="R142" s="397">
        <v>83.25</v>
      </c>
      <c r="S142" s="51">
        <v>4</v>
      </c>
      <c r="X142" s="4">
        <v>1.0430759412893882</v>
      </c>
      <c r="Y142" s="397">
        <v>112.83</v>
      </c>
      <c r="Z142" s="38">
        <v>0.57623192228557163</v>
      </c>
    </row>
    <row r="143" spans="1:37" x14ac:dyDescent="0.25">
      <c r="B143" s="210">
        <v>234744</v>
      </c>
      <c r="C143" s="210">
        <v>20052</v>
      </c>
      <c r="D143" s="210" t="s">
        <v>7</v>
      </c>
      <c r="E143" s="393">
        <v>0.67863425925925924</v>
      </c>
      <c r="F143" s="393">
        <v>0.67863425925925924</v>
      </c>
      <c r="G143" s="397">
        <v>35</v>
      </c>
      <c r="H143" s="397">
        <v>29.58</v>
      </c>
      <c r="I143" s="2">
        <f t="shared" si="58"/>
        <v>0</v>
      </c>
      <c r="J143" s="2">
        <f t="shared" si="59"/>
        <v>35.000000000008669</v>
      </c>
      <c r="K143" s="2">
        <v>35.000000000008669</v>
      </c>
      <c r="L143" s="397">
        <v>29.58</v>
      </c>
      <c r="M143" s="38">
        <f t="shared" si="57"/>
        <v>0.57623192228557163</v>
      </c>
      <c r="N143" s="3">
        <f t="shared" si="60"/>
        <v>62.584556477363293</v>
      </c>
      <c r="O143" s="3">
        <v>62.584556477363293</v>
      </c>
      <c r="P143" s="4">
        <f t="shared" si="61"/>
        <v>1.0430759412893882</v>
      </c>
      <c r="Q143" s="397">
        <f t="shared" si="62"/>
        <v>112.83</v>
      </c>
      <c r="R143" s="397">
        <v>112.83</v>
      </c>
      <c r="S143" s="397">
        <v>5</v>
      </c>
      <c r="X143" s="4">
        <v>1.3264092746224994</v>
      </c>
      <c r="Y143" s="397">
        <v>153.32999999999998</v>
      </c>
      <c r="Z143" s="38">
        <v>1.6243263529424499</v>
      </c>
    </row>
    <row r="144" spans="1:37" x14ac:dyDescent="0.25">
      <c r="B144" s="210">
        <v>234744</v>
      </c>
      <c r="C144" s="210">
        <v>20035</v>
      </c>
      <c r="D144" s="210" t="s">
        <v>8</v>
      </c>
      <c r="E144" s="393">
        <v>0.67903935185185194</v>
      </c>
      <c r="F144" s="393">
        <v>0.67923611111111104</v>
      </c>
      <c r="G144" s="397">
        <v>17</v>
      </c>
      <c r="H144" s="397">
        <v>40.5</v>
      </c>
      <c r="I144" s="2">
        <f t="shared" si="58"/>
        <v>16.99999999998667</v>
      </c>
      <c r="J144" s="2">
        <f t="shared" si="59"/>
        <v>16.99999999998667</v>
      </c>
      <c r="K144" s="2">
        <v>16.99999999998667</v>
      </c>
      <c r="L144" s="397">
        <v>40.5</v>
      </c>
      <c r="M144" s="38">
        <f t="shared" si="57"/>
        <v>1.6243263529424499</v>
      </c>
      <c r="N144" s="3">
        <f t="shared" si="60"/>
        <v>79.584556477349963</v>
      </c>
      <c r="O144" s="3">
        <v>79.584556477349963</v>
      </c>
      <c r="P144" s="4">
        <f t="shared" si="61"/>
        <v>1.3264092746224994</v>
      </c>
      <c r="Q144" s="397">
        <f t="shared" si="62"/>
        <v>153.32999999999998</v>
      </c>
      <c r="R144" s="397">
        <v>153.32999999999998</v>
      </c>
      <c r="S144" s="51">
        <v>6</v>
      </c>
      <c r="X144" s="4">
        <v>1.5930759412893143</v>
      </c>
      <c r="Y144" s="397">
        <v>184.07999999999998</v>
      </c>
      <c r="Z144" s="38">
        <v>1.3103651249992716</v>
      </c>
    </row>
    <row r="145" spans="2:37" x14ac:dyDescent="0.25">
      <c r="B145" s="210">
        <v>234744</v>
      </c>
      <c r="C145" s="210">
        <v>20030</v>
      </c>
      <c r="D145" s="210" t="s">
        <v>6</v>
      </c>
      <c r="E145" s="393">
        <v>0.67923611111111104</v>
      </c>
      <c r="F145" s="393">
        <v>0.67942129629629633</v>
      </c>
      <c r="G145" s="397">
        <v>16</v>
      </c>
      <c r="H145" s="397">
        <v>30.75</v>
      </c>
      <c r="I145" s="2">
        <f t="shared" si="58"/>
        <v>16.000000000008896</v>
      </c>
      <c r="J145" s="2">
        <f t="shared" si="59"/>
        <v>16.000000000008896</v>
      </c>
      <c r="K145" s="2">
        <v>16.000000000008896</v>
      </c>
      <c r="L145" s="397">
        <v>30.75</v>
      </c>
      <c r="M145" s="38">
        <f t="shared" si="57"/>
        <v>1.3103651249992716</v>
      </c>
      <c r="N145" s="3">
        <f t="shared" si="60"/>
        <v>95.584556477358859</v>
      </c>
      <c r="O145" s="3">
        <v>95.584556477358859</v>
      </c>
      <c r="P145" s="4">
        <f t="shared" si="61"/>
        <v>1.5930759412893143</v>
      </c>
      <c r="Q145" s="397">
        <f t="shared" si="62"/>
        <v>184.07999999999998</v>
      </c>
      <c r="R145" s="397">
        <v>184.07999999999998</v>
      </c>
      <c r="S145" s="397">
        <v>7</v>
      </c>
      <c r="X145" s="4">
        <v>1.7430759412893377</v>
      </c>
      <c r="Y145" s="397">
        <v>210.40999999999997</v>
      </c>
      <c r="Z145" s="38">
        <v>1.9946905866663547</v>
      </c>
    </row>
    <row r="146" spans="2:37" x14ac:dyDescent="0.25">
      <c r="B146" s="210">
        <v>234744</v>
      </c>
      <c r="C146" s="210">
        <v>20017</v>
      </c>
      <c r="D146" s="210" t="s">
        <v>5</v>
      </c>
      <c r="E146" s="393">
        <v>0.67942129629629633</v>
      </c>
      <c r="F146" s="393">
        <v>0.67942129629629633</v>
      </c>
      <c r="G146" s="397">
        <v>9</v>
      </c>
      <c r="H146" s="397">
        <v>26.33</v>
      </c>
      <c r="I146" s="2">
        <f t="shared" si="58"/>
        <v>0</v>
      </c>
      <c r="J146" s="2">
        <f t="shared" si="59"/>
        <v>9.0000000000014069</v>
      </c>
      <c r="K146" s="2">
        <v>9.0000000000014069</v>
      </c>
      <c r="L146" s="397">
        <v>26.33</v>
      </c>
      <c r="M146" s="38">
        <f t="shared" si="57"/>
        <v>1.9946905866663547</v>
      </c>
      <c r="N146" s="3">
        <f t="shared" si="60"/>
        <v>104.58455647736027</v>
      </c>
      <c r="O146" s="3">
        <v>104.58455647736027</v>
      </c>
      <c r="P146" s="4">
        <f t="shared" si="61"/>
        <v>1.7430759412893377</v>
      </c>
      <c r="Q146" s="397">
        <f t="shared" si="62"/>
        <v>210.40999999999997</v>
      </c>
      <c r="R146" s="397">
        <v>210.40999999999997</v>
      </c>
      <c r="S146" s="51">
        <v>8</v>
      </c>
      <c r="X146" s="4">
        <v>1.9930759412893768</v>
      </c>
      <c r="Y146" s="397">
        <v>237.32999999999998</v>
      </c>
      <c r="Z146" s="38">
        <v>1.2236324479998086</v>
      </c>
    </row>
    <row r="147" spans="2:37" x14ac:dyDescent="0.25">
      <c r="B147" s="210">
        <v>234744</v>
      </c>
      <c r="C147" s="210">
        <v>20021</v>
      </c>
      <c r="D147" s="210" t="s">
        <v>0</v>
      </c>
      <c r="E147" s="393">
        <v>0.67952546296296301</v>
      </c>
      <c r="F147" s="393">
        <v>0.67969907407407415</v>
      </c>
      <c r="G147" s="397">
        <v>15</v>
      </c>
      <c r="H147" s="397">
        <v>26.92</v>
      </c>
      <c r="I147" s="2">
        <f t="shared" si="58"/>
        <v>15.000000000002345</v>
      </c>
      <c r="J147" s="2">
        <f t="shared" si="59"/>
        <v>15.000000000002345</v>
      </c>
      <c r="K147" s="2">
        <v>15.000000000002345</v>
      </c>
      <c r="L147" s="397">
        <v>26.92</v>
      </c>
      <c r="M147" s="38">
        <f t="shared" si="57"/>
        <v>1.2236324479998086</v>
      </c>
      <c r="N147" s="3">
        <f t="shared" si="60"/>
        <v>119.58455647736261</v>
      </c>
      <c r="O147" s="3">
        <v>119.58455647736261</v>
      </c>
      <c r="P147" s="4">
        <f t="shared" si="61"/>
        <v>1.9930759412893768</v>
      </c>
      <c r="Q147" s="397">
        <f t="shared" si="62"/>
        <v>237.32999999999998</v>
      </c>
      <c r="R147" s="397">
        <v>237.32999999999998</v>
      </c>
      <c r="S147" s="397">
        <v>9</v>
      </c>
      <c r="X147" s="4">
        <v>2.509742607956071</v>
      </c>
      <c r="Y147" s="397">
        <v>268.5</v>
      </c>
      <c r="Z147" s="38">
        <v>0.68555499096770556</v>
      </c>
    </row>
    <row r="148" spans="2:37" x14ac:dyDescent="0.25">
      <c r="B148" s="210">
        <v>234744</v>
      </c>
      <c r="C148" s="210">
        <v>20010</v>
      </c>
      <c r="D148" s="210" t="s">
        <v>1</v>
      </c>
      <c r="E148" s="393">
        <v>0.67969907407407415</v>
      </c>
      <c r="F148" s="393">
        <v>0.68005787037037047</v>
      </c>
      <c r="G148" s="397">
        <v>31</v>
      </c>
      <c r="H148" s="397">
        <v>31.17</v>
      </c>
      <c r="I148" s="2">
        <f t="shared" si="58"/>
        <v>31.000000000001648</v>
      </c>
      <c r="J148" s="2">
        <f t="shared" si="59"/>
        <v>31.000000000001648</v>
      </c>
      <c r="K148" s="2">
        <v>31.000000000001648</v>
      </c>
      <c r="L148" s="397">
        <v>31.17</v>
      </c>
      <c r="M148" s="38">
        <f t="shared" si="57"/>
        <v>0.68555499096770556</v>
      </c>
      <c r="N148" s="3">
        <f t="shared" si="60"/>
        <v>150.58455647736426</v>
      </c>
      <c r="O148" s="3">
        <v>150.58455647736426</v>
      </c>
      <c r="P148" s="4">
        <f t="shared" si="61"/>
        <v>2.509742607956071</v>
      </c>
      <c r="Q148" s="397">
        <f t="shared" si="62"/>
        <v>268.5</v>
      </c>
      <c r="R148" s="397">
        <v>268.5</v>
      </c>
      <c r="S148" s="51">
        <v>10</v>
      </c>
      <c r="X148" s="4">
        <v>2.6764092746225505</v>
      </c>
      <c r="Y148" s="397">
        <v>290.5</v>
      </c>
      <c r="Z148" s="38">
        <v>1.4999952000016841</v>
      </c>
    </row>
    <row r="149" spans="2:37" x14ac:dyDescent="0.25">
      <c r="B149" s="210">
        <v>234744</v>
      </c>
      <c r="C149" s="210">
        <v>20004</v>
      </c>
      <c r="D149" s="210" t="s">
        <v>2</v>
      </c>
      <c r="E149" s="393">
        <v>0.68005787037037047</v>
      </c>
      <c r="F149" s="393">
        <v>0.68005787037037047</v>
      </c>
      <c r="G149" s="397">
        <v>10</v>
      </c>
      <c r="H149" s="397">
        <v>22</v>
      </c>
      <c r="I149" s="2">
        <f t="shared" si="58"/>
        <v>0</v>
      </c>
      <c r="J149" s="2">
        <f t="shared" si="59"/>
        <v>9.9999999999887734</v>
      </c>
      <c r="K149" s="2">
        <v>9.9999999999887734</v>
      </c>
      <c r="L149" s="397">
        <v>22</v>
      </c>
      <c r="M149" s="38">
        <f t="shared" si="57"/>
        <v>1.4999952000016841</v>
      </c>
      <c r="N149" s="3">
        <f t="shared" si="60"/>
        <v>160.58455647735303</v>
      </c>
      <c r="O149" s="3">
        <v>160.58455647735303</v>
      </c>
      <c r="P149" s="4">
        <f t="shared" si="61"/>
        <v>2.6764092746225505</v>
      </c>
      <c r="Q149" s="397">
        <f t="shared" si="62"/>
        <v>290.5</v>
      </c>
      <c r="R149" s="397">
        <v>290.5</v>
      </c>
      <c r="S149" s="397">
        <v>11</v>
      </c>
      <c r="X149" s="4">
        <v>2.9764092746225974</v>
      </c>
      <c r="Y149" s="397">
        <v>325</v>
      </c>
      <c r="Z149" s="38">
        <v>1.3068139999997956</v>
      </c>
    </row>
    <row r="150" spans="2:37" x14ac:dyDescent="0.25">
      <c r="B150" s="210">
        <v>234744</v>
      </c>
      <c r="C150" s="210">
        <v>20001</v>
      </c>
      <c r="D150" s="210" t="s">
        <v>3</v>
      </c>
      <c r="E150" s="393">
        <v>0.68017361111111108</v>
      </c>
      <c r="F150" s="393">
        <v>0.68038194444444444</v>
      </c>
      <c r="G150" s="397">
        <v>18</v>
      </c>
      <c r="H150" s="397">
        <v>34.5</v>
      </c>
      <c r="I150" s="2">
        <f t="shared" si="58"/>
        <v>18.000000000002814</v>
      </c>
      <c r="J150" s="2">
        <f t="shared" si="59"/>
        <v>18.000000000002814</v>
      </c>
      <c r="K150" s="2">
        <v>18.000000000002814</v>
      </c>
      <c r="L150" s="397">
        <v>34.5</v>
      </c>
      <c r="M150" s="38">
        <f t="shared" si="57"/>
        <v>1.3068139999997956</v>
      </c>
      <c r="N150" s="3">
        <f t="shared" si="60"/>
        <v>178.58455647735585</v>
      </c>
      <c r="O150" s="3">
        <v>178.58455647735585</v>
      </c>
      <c r="P150" s="4">
        <f t="shared" si="61"/>
        <v>2.9764092746225974</v>
      </c>
      <c r="Q150" s="397">
        <f t="shared" si="62"/>
        <v>325</v>
      </c>
      <c r="R150" s="397">
        <v>325</v>
      </c>
      <c r="S150" s="51">
        <v>12</v>
      </c>
      <c r="X150" s="4">
        <v>3.2264092746224766</v>
      </c>
      <c r="Y150" s="397">
        <v>353.58</v>
      </c>
      <c r="Z150" s="38">
        <v>1.2990867520006277</v>
      </c>
    </row>
    <row r="151" spans="2:37" x14ac:dyDescent="0.25">
      <c r="B151" s="210">
        <v>234744</v>
      </c>
      <c r="C151" s="210">
        <v>20013</v>
      </c>
      <c r="D151" s="210" t="s">
        <v>36</v>
      </c>
      <c r="E151" s="393">
        <v>0.68038194444444444</v>
      </c>
      <c r="F151" s="393">
        <v>0.68055555555555547</v>
      </c>
      <c r="G151" s="397">
        <v>15</v>
      </c>
      <c r="H151" s="397">
        <v>28.58</v>
      </c>
      <c r="I151" s="2">
        <f t="shared" si="58"/>
        <v>14.999999999992752</v>
      </c>
      <c r="J151" s="2">
        <f t="shared" si="59"/>
        <v>14.999999999992752</v>
      </c>
      <c r="K151" s="2">
        <v>14.999999999992752</v>
      </c>
      <c r="L151" s="397">
        <v>28.58</v>
      </c>
      <c r="M151" s="38">
        <f t="shared" si="57"/>
        <v>1.2990867520006277</v>
      </c>
      <c r="N151" s="3">
        <f t="shared" si="60"/>
        <v>193.5845564773486</v>
      </c>
      <c r="O151" s="3">
        <v>193.5845564773486</v>
      </c>
      <c r="P151" s="4">
        <f t="shared" si="61"/>
        <v>3.2264092746224766</v>
      </c>
      <c r="Q151" s="397">
        <f t="shared" si="62"/>
        <v>353.58</v>
      </c>
      <c r="R151" s="397">
        <v>353.58</v>
      </c>
      <c r="S151" s="397">
        <v>13</v>
      </c>
      <c r="X151" s="4">
        <v>3.5097426079559075</v>
      </c>
      <c r="Y151" s="397">
        <v>382</v>
      </c>
      <c r="Z151" s="38">
        <v>1.1398359247054899</v>
      </c>
    </row>
    <row r="152" spans="2:37" x14ac:dyDescent="0.25">
      <c r="B152" s="210">
        <v>234744</v>
      </c>
      <c r="C152" s="210">
        <v>20015</v>
      </c>
      <c r="D152" s="210" t="s">
        <v>37</v>
      </c>
      <c r="E152" s="393">
        <v>0.68055555555555547</v>
      </c>
      <c r="F152" s="393">
        <v>0.6807523148148148</v>
      </c>
      <c r="G152" s="397">
        <v>17</v>
      </c>
      <c r="H152" s="397">
        <v>28.42</v>
      </c>
      <c r="I152" s="2">
        <f t="shared" si="58"/>
        <v>17.000000000005855</v>
      </c>
      <c r="J152" s="2">
        <f t="shared" si="59"/>
        <v>17.000000000005855</v>
      </c>
      <c r="K152" s="2">
        <v>17.000000000005855</v>
      </c>
      <c r="L152" s="397">
        <v>28.42</v>
      </c>
      <c r="M152" s="38">
        <f t="shared" si="57"/>
        <v>1.1398359247054899</v>
      </c>
      <c r="N152" s="3">
        <f t="shared" si="60"/>
        <v>210.58455647735445</v>
      </c>
      <c r="O152" s="3">
        <v>210.58455647735445</v>
      </c>
      <c r="P152" s="4">
        <f t="shared" si="61"/>
        <v>3.5097426079559075</v>
      </c>
      <c r="Q152" s="397">
        <f t="shared" si="62"/>
        <v>382</v>
      </c>
      <c r="R152" s="397">
        <v>382</v>
      </c>
      <c r="S152" s="51">
        <v>14</v>
      </c>
      <c r="X152" s="4">
        <v>3.5930759412893072</v>
      </c>
      <c r="Y152" s="397">
        <v>408.67</v>
      </c>
      <c r="Z152" s="38">
        <v>3.636806543997106</v>
      </c>
    </row>
    <row r="153" spans="2:37" x14ac:dyDescent="0.25">
      <c r="B153" s="210">
        <v>234744</v>
      </c>
      <c r="C153" s="210">
        <v>20025</v>
      </c>
      <c r="D153" s="210" t="s">
        <v>39</v>
      </c>
      <c r="E153" s="393">
        <v>0.6807523148148148</v>
      </c>
      <c r="F153" s="393">
        <v>0.68081018518518521</v>
      </c>
      <c r="G153" s="397">
        <v>5</v>
      </c>
      <c r="H153" s="397">
        <v>26.67</v>
      </c>
      <c r="I153" s="2">
        <f t="shared" si="58"/>
        <v>5.000000000003979</v>
      </c>
      <c r="J153" s="2">
        <f t="shared" si="59"/>
        <v>5.000000000003979</v>
      </c>
      <c r="K153" s="2">
        <v>5.000000000003979</v>
      </c>
      <c r="L153" s="397">
        <v>26.67</v>
      </c>
      <c r="M153" s="38">
        <f t="shared" si="57"/>
        <v>3.636806543997106</v>
      </c>
      <c r="N153" s="3">
        <f t="shared" si="60"/>
        <v>215.58455647735843</v>
      </c>
      <c r="O153" s="3">
        <v>215.58455647735843</v>
      </c>
      <c r="P153" s="4">
        <f t="shared" si="61"/>
        <v>3.5930759412893072</v>
      </c>
      <c r="Q153" s="397">
        <f t="shared" si="62"/>
        <v>408.67</v>
      </c>
      <c r="R153" s="397">
        <v>408.67</v>
      </c>
      <c r="S153" s="397">
        <v>15</v>
      </c>
      <c r="X153" s="4">
        <v>3.9097426079559701</v>
      </c>
      <c r="Y153" s="397">
        <v>442.71000000000004</v>
      </c>
      <c r="Z153" s="38">
        <v>1.2215271915789621</v>
      </c>
    </row>
    <row r="154" spans="2:37" x14ac:dyDescent="0.25">
      <c r="B154" s="210">
        <v>234744</v>
      </c>
      <c r="C154" s="210">
        <v>20027</v>
      </c>
      <c r="D154" s="210" t="s">
        <v>38</v>
      </c>
      <c r="E154" s="393">
        <v>0.68081018518518521</v>
      </c>
      <c r="F154" s="393">
        <v>0.68081018518518521</v>
      </c>
      <c r="G154" s="397">
        <v>19</v>
      </c>
      <c r="H154" s="397">
        <v>34.04</v>
      </c>
      <c r="I154" s="2">
        <f t="shared" si="58"/>
        <v>0</v>
      </c>
      <c r="J154" s="2">
        <f t="shared" si="59"/>
        <v>18.999999999999773</v>
      </c>
      <c r="K154" s="2">
        <v>18.999999999999773</v>
      </c>
      <c r="L154" s="397">
        <v>34.04</v>
      </c>
      <c r="M154" s="38">
        <f t="shared" si="57"/>
        <v>1.2215271915789621</v>
      </c>
      <c r="N154" s="3">
        <f t="shared" si="60"/>
        <v>234.58455647735821</v>
      </c>
      <c r="O154" s="3">
        <v>234.58455647735821</v>
      </c>
      <c r="P154" s="4">
        <f t="shared" si="61"/>
        <v>3.9097426079559701</v>
      </c>
      <c r="Q154" s="397">
        <f t="shared" si="62"/>
        <v>442.71000000000004</v>
      </c>
      <c r="R154" s="397">
        <v>442.71000000000004</v>
      </c>
      <c r="S154" s="51">
        <v>16</v>
      </c>
      <c r="X154" s="4">
        <v>4.1597426079560087</v>
      </c>
      <c r="Y154" s="397">
        <v>469.96000000000004</v>
      </c>
      <c r="Z154" s="38">
        <v>1.2386323999998063</v>
      </c>
    </row>
    <row r="155" spans="2:37" x14ac:dyDescent="0.25">
      <c r="B155" s="210">
        <v>234744</v>
      </c>
      <c r="C155" s="210">
        <v>20050</v>
      </c>
      <c r="D155" s="210" t="s">
        <v>12</v>
      </c>
      <c r="E155" s="393">
        <v>0.68103009259259262</v>
      </c>
      <c r="F155" s="393">
        <v>0.68120370370370376</v>
      </c>
      <c r="G155" s="397">
        <v>15</v>
      </c>
      <c r="H155" s="397">
        <v>27.25</v>
      </c>
      <c r="I155" s="2">
        <f t="shared" si="58"/>
        <v>15.000000000002345</v>
      </c>
      <c r="J155" s="2">
        <f t="shared" si="59"/>
        <v>15.000000000002345</v>
      </c>
      <c r="K155" s="2">
        <v>15.000000000002345</v>
      </c>
      <c r="L155" s="397">
        <v>27.25</v>
      </c>
      <c r="M155" s="38">
        <f t="shared" si="57"/>
        <v>1.2386323999998063</v>
      </c>
      <c r="N155" s="3">
        <f t="shared" si="60"/>
        <v>249.58455647736054</v>
      </c>
      <c r="O155" s="3">
        <v>249.58455647736054</v>
      </c>
      <c r="P155" s="4">
        <f t="shared" si="61"/>
        <v>4.1597426079560087</v>
      </c>
      <c r="Q155" s="397">
        <f t="shared" si="62"/>
        <v>469.96000000000004</v>
      </c>
      <c r="R155" s="397">
        <v>469.96000000000004</v>
      </c>
      <c r="S155" s="397">
        <v>17</v>
      </c>
      <c r="X155" s="4">
        <v>4.6264092746225352</v>
      </c>
      <c r="Y155" s="397">
        <v>505.96000000000004</v>
      </c>
      <c r="Z155" s="38">
        <v>0.87662057142883476</v>
      </c>
    </row>
    <row r="156" spans="2:37" x14ac:dyDescent="0.25">
      <c r="B156" s="210">
        <v>234744</v>
      </c>
      <c r="C156" s="210">
        <v>20049</v>
      </c>
      <c r="D156" s="210" t="s">
        <v>13</v>
      </c>
      <c r="E156" s="393">
        <v>0.68120370370370376</v>
      </c>
      <c r="F156" s="393">
        <v>0.68120370370370376</v>
      </c>
      <c r="G156" s="397">
        <v>28</v>
      </c>
      <c r="H156" s="397">
        <v>36</v>
      </c>
      <c r="I156" s="2">
        <f t="shared" si="58"/>
        <v>0</v>
      </c>
      <c r="J156" s="2">
        <f t="shared" si="59"/>
        <v>27.999999999991587</v>
      </c>
      <c r="K156" s="2">
        <v>27.999999999991587</v>
      </c>
      <c r="L156" s="397">
        <v>36</v>
      </c>
      <c r="M156" s="38">
        <f t="shared" si="57"/>
        <v>0.87662057142883476</v>
      </c>
      <c r="N156" s="3">
        <f t="shared" si="60"/>
        <v>277.58455647735212</v>
      </c>
      <c r="O156" s="3">
        <v>277.58455647735212</v>
      </c>
      <c r="P156" s="4">
        <f t="shared" si="61"/>
        <v>4.6264092746225352</v>
      </c>
      <c r="Q156" s="397">
        <f t="shared" si="62"/>
        <v>505.96000000000004</v>
      </c>
      <c r="R156" s="397">
        <v>505.96000000000004</v>
      </c>
      <c r="S156" s="51">
        <v>18</v>
      </c>
      <c r="X156" s="4">
        <v>4.7690018672150849</v>
      </c>
      <c r="Y156" s="397">
        <v>516.96</v>
      </c>
      <c r="Z156" s="38">
        <v>0.87662057142883476</v>
      </c>
      <c r="AC156" s="483">
        <v>234744</v>
      </c>
      <c r="AD156" s="483">
        <v>20041</v>
      </c>
      <c r="AE156" s="485">
        <v>42653</v>
      </c>
      <c r="AF156" s="483">
        <v>1</v>
      </c>
      <c r="AG156" s="483">
        <v>516.96</v>
      </c>
      <c r="AH156" s="381">
        <v>0.67811342592592594</v>
      </c>
      <c r="AI156" s="489" t="s">
        <v>855</v>
      </c>
      <c r="AJ156" s="489">
        <v>1.752407</v>
      </c>
      <c r="AK156" s="381">
        <v>0.68152777777777773</v>
      </c>
    </row>
    <row r="157" spans="2:37" x14ac:dyDescent="0.25">
      <c r="B157" s="210">
        <v>234744</v>
      </c>
      <c r="C157" s="210">
        <v>20045</v>
      </c>
      <c r="D157" s="210" t="s">
        <v>14</v>
      </c>
      <c r="E157" s="393">
        <v>0.68152777777777773</v>
      </c>
      <c r="F157" s="393">
        <v>0.68163194444444442</v>
      </c>
      <c r="G157" s="397">
        <v>9</v>
      </c>
      <c r="H157" s="397">
        <v>11</v>
      </c>
      <c r="I157" s="2">
        <f t="shared" si="58"/>
        <v>9.0000000000014069</v>
      </c>
      <c r="J157" s="2">
        <f>L157*K156/L156</f>
        <v>8.555555555552985</v>
      </c>
      <c r="K157" s="2">
        <v>8.555555555552985</v>
      </c>
      <c r="L157" s="397">
        <v>11</v>
      </c>
      <c r="M157" s="38">
        <f t="shared" si="57"/>
        <v>0.87662057142883476</v>
      </c>
      <c r="N157" s="3">
        <f t="shared" si="60"/>
        <v>286.14011203290511</v>
      </c>
      <c r="O157" s="3">
        <v>286.14011203290511</v>
      </c>
      <c r="P157" s="4">
        <f t="shared" si="61"/>
        <v>4.7690018672150849</v>
      </c>
      <c r="Q157" s="397">
        <f t="shared" si="62"/>
        <v>516.96</v>
      </c>
      <c r="R157" s="397">
        <v>516.96</v>
      </c>
      <c r="X157" s="4"/>
      <c r="Z157" s="38"/>
    </row>
    <row r="158" spans="2:37" x14ac:dyDescent="0.25">
      <c r="B158" s="397">
        <v>234744</v>
      </c>
      <c r="C158" s="392">
        <v>20041</v>
      </c>
      <c r="D158" s="397" t="s">
        <v>703</v>
      </c>
      <c r="E158" s="381">
        <v>0.68163194444444442</v>
      </c>
      <c r="F158" s="381">
        <v>0.68163194444444442</v>
      </c>
      <c r="G158" s="397" t="s">
        <v>566</v>
      </c>
      <c r="H158" s="397" t="s">
        <v>566</v>
      </c>
      <c r="M158" s="38">
        <f>AVERAGE(M140:M156)</f>
        <v>1.5625672523272507</v>
      </c>
    </row>
    <row r="161" spans="1:26" x14ac:dyDescent="0.25">
      <c r="A161" s="40">
        <v>42654</v>
      </c>
      <c r="B161" s="210">
        <v>234744</v>
      </c>
      <c r="C161" s="210">
        <v>20045</v>
      </c>
      <c r="D161" s="210" t="s">
        <v>14</v>
      </c>
      <c r="E161" s="393">
        <v>0.39305555555555555</v>
      </c>
      <c r="F161" s="393">
        <v>0.39324074074074072</v>
      </c>
      <c r="G161" s="397">
        <v>16</v>
      </c>
      <c r="H161" s="397">
        <v>25</v>
      </c>
      <c r="I161" s="2">
        <f t="shared" ref="I161" si="63">(F161-E161)*86400</f>
        <v>15.999999999999304</v>
      </c>
      <c r="J161" s="2">
        <f>L161*K162/L162</f>
        <v>11.009174311928327</v>
      </c>
      <c r="K161" s="2">
        <v>11.009174311928327</v>
      </c>
      <c r="L161" s="397">
        <v>25</v>
      </c>
      <c r="M161" s="38">
        <f t="shared" ref="M161" si="64">L161/K161*0.0113636*60</f>
        <v>1.5482904999997578</v>
      </c>
      <c r="N161" s="3">
        <f>J161</f>
        <v>11.009174311928327</v>
      </c>
      <c r="O161" s="3">
        <v>17.431192660550249</v>
      </c>
      <c r="P161" s="4">
        <f t="shared" ref="P161:P178" si="65">O161/60</f>
        <v>0.29051987767583748</v>
      </c>
      <c r="Q161" s="397">
        <f>L161</f>
        <v>25</v>
      </c>
      <c r="R161" s="397">
        <v>25</v>
      </c>
      <c r="S161" s="51">
        <v>1</v>
      </c>
      <c r="X161" s="4">
        <v>0.29051987767583748</v>
      </c>
      <c r="Y161" s="397">
        <v>25</v>
      </c>
      <c r="Z161" s="38">
        <v>1.5482904999997578</v>
      </c>
    </row>
    <row r="162" spans="1:26" x14ac:dyDescent="0.25">
      <c r="B162" s="210">
        <v>234744</v>
      </c>
      <c r="C162" s="210">
        <v>20049</v>
      </c>
      <c r="D162" s="210" t="s">
        <v>13</v>
      </c>
      <c r="E162" s="393">
        <v>0.39324074074074072</v>
      </c>
      <c r="F162" s="393">
        <v>0.39337962962962963</v>
      </c>
      <c r="G162" s="397">
        <v>12</v>
      </c>
      <c r="H162" s="397">
        <v>27.25</v>
      </c>
      <c r="I162" s="2">
        <f>(F162-E162)*86400</f>
        <v>12.000000000001876</v>
      </c>
      <c r="J162" s="2">
        <f>(E163-E162)*86400</f>
        <v>12.000000000001876</v>
      </c>
      <c r="K162" s="2">
        <v>12.000000000001876</v>
      </c>
      <c r="L162" s="397">
        <v>27.25</v>
      </c>
      <c r="M162" s="38">
        <f>L162/K162*0.0113636*60</f>
        <v>1.5482904999997578</v>
      </c>
      <c r="N162" s="3">
        <f>N161+K162</f>
        <v>23.009174311930202</v>
      </c>
      <c r="O162" s="3">
        <v>23.009174311930202</v>
      </c>
      <c r="P162" s="4">
        <f t="shared" si="65"/>
        <v>0.38348623853217007</v>
      </c>
      <c r="Q162" s="397">
        <f>Q161+L162</f>
        <v>52.25</v>
      </c>
      <c r="R162" s="397">
        <v>52.25</v>
      </c>
      <c r="S162" s="397">
        <v>2</v>
      </c>
      <c r="X162" s="4">
        <v>0.38348623853217007</v>
      </c>
      <c r="Y162" s="397">
        <v>52.25</v>
      </c>
      <c r="Z162" s="38">
        <v>1.5482904999997578</v>
      </c>
    </row>
    <row r="163" spans="1:26" x14ac:dyDescent="0.25">
      <c r="B163" s="210">
        <v>234744</v>
      </c>
      <c r="C163" s="210">
        <v>20050</v>
      </c>
      <c r="D163" s="210" t="s">
        <v>12</v>
      </c>
      <c r="E163" s="393">
        <v>0.39337962962962963</v>
      </c>
      <c r="F163" s="393">
        <v>0.39337962962962963</v>
      </c>
      <c r="G163" s="397">
        <v>19</v>
      </c>
      <c r="H163" s="397">
        <v>34.04</v>
      </c>
      <c r="I163" s="2">
        <f t="shared" ref="I163:I178" si="66">(F163-E163)*86400</f>
        <v>0</v>
      </c>
      <c r="J163" s="2">
        <f t="shared" ref="J163:J177" si="67">(E164-E163)*86400</f>
        <v>18.999999999999773</v>
      </c>
      <c r="K163" s="2">
        <v>18.999999999999773</v>
      </c>
      <c r="L163" s="397">
        <v>34.04</v>
      </c>
      <c r="M163" s="38">
        <f t="shared" ref="M163:M178" si="68">L163/K163*0.0113636*60</f>
        <v>1.2215271915789621</v>
      </c>
      <c r="N163" s="3">
        <f t="shared" ref="N163:N178" si="69">N162+K163</f>
        <v>42.009174311929975</v>
      </c>
      <c r="O163" s="3">
        <v>42.009174311929975</v>
      </c>
      <c r="P163" s="4">
        <f t="shared" si="65"/>
        <v>0.70015290519883289</v>
      </c>
      <c r="Q163" s="397">
        <f t="shared" ref="Q163:Q178" si="70">Q162+L163</f>
        <v>86.289999999999992</v>
      </c>
      <c r="R163" s="397">
        <v>86.289999999999992</v>
      </c>
      <c r="S163" s="51">
        <v>3</v>
      </c>
      <c r="X163" s="4">
        <v>0.70015290519883289</v>
      </c>
      <c r="Y163" s="397">
        <v>86.289999999999992</v>
      </c>
      <c r="Z163" s="38">
        <v>1.2215271915789621</v>
      </c>
    </row>
    <row r="164" spans="1:26" x14ac:dyDescent="0.25">
      <c r="B164" s="210">
        <v>234744</v>
      </c>
      <c r="C164" s="210">
        <v>20027</v>
      </c>
      <c r="D164" s="210" t="s">
        <v>38</v>
      </c>
      <c r="E164" s="393">
        <v>0.39359953703703704</v>
      </c>
      <c r="F164" s="393">
        <v>0.39379629629629626</v>
      </c>
      <c r="G164" s="397">
        <v>17</v>
      </c>
      <c r="H164" s="397">
        <v>26.67</v>
      </c>
      <c r="I164" s="2">
        <f t="shared" si="66"/>
        <v>16.999999999996263</v>
      </c>
      <c r="J164" s="2">
        <f t="shared" si="67"/>
        <v>16.999999999996263</v>
      </c>
      <c r="K164" s="2">
        <v>16.999999999996263</v>
      </c>
      <c r="L164" s="397">
        <v>26.67</v>
      </c>
      <c r="M164" s="38">
        <f t="shared" si="68"/>
        <v>1.069648983529647</v>
      </c>
      <c r="N164" s="3">
        <f t="shared" si="69"/>
        <v>59.009174311926238</v>
      </c>
      <c r="O164" s="3">
        <v>59.009174311926238</v>
      </c>
      <c r="P164" s="4">
        <f t="shared" si="65"/>
        <v>0.98348623853210393</v>
      </c>
      <c r="Q164" s="397">
        <f t="shared" si="70"/>
        <v>112.96</v>
      </c>
      <c r="R164" s="397">
        <v>112.96</v>
      </c>
      <c r="S164" s="397">
        <v>4</v>
      </c>
      <c r="X164" s="4">
        <v>0.98348623853210393</v>
      </c>
      <c r="Y164" s="397">
        <v>112.96</v>
      </c>
      <c r="Z164" s="38">
        <v>1.069648983529647</v>
      </c>
    </row>
    <row r="165" spans="1:26" x14ac:dyDescent="0.25">
      <c r="B165" s="210">
        <v>234744</v>
      </c>
      <c r="C165" s="210">
        <v>20025</v>
      </c>
      <c r="D165" s="210" t="s">
        <v>39</v>
      </c>
      <c r="E165" s="393">
        <v>0.39379629629629626</v>
      </c>
      <c r="F165" s="393">
        <v>0.39396990740740739</v>
      </c>
      <c r="G165" s="397">
        <v>15</v>
      </c>
      <c r="H165" s="397">
        <v>28.42</v>
      </c>
      <c r="I165" s="2">
        <f t="shared" si="66"/>
        <v>15.000000000002345</v>
      </c>
      <c r="J165" s="2">
        <f t="shared" si="67"/>
        <v>15.000000000002345</v>
      </c>
      <c r="K165" s="2">
        <v>15.000000000002345</v>
      </c>
      <c r="L165" s="397">
        <v>28.42</v>
      </c>
      <c r="M165" s="38">
        <f t="shared" si="68"/>
        <v>1.2918140479997979</v>
      </c>
      <c r="N165" s="3">
        <f t="shared" si="69"/>
        <v>74.009174311928575</v>
      </c>
      <c r="O165" s="3">
        <v>74.009174311928575</v>
      </c>
      <c r="P165" s="4">
        <f t="shared" si="65"/>
        <v>1.233486238532143</v>
      </c>
      <c r="Q165" s="397">
        <f t="shared" si="70"/>
        <v>141.38</v>
      </c>
      <c r="R165" s="397">
        <v>141.38</v>
      </c>
      <c r="S165" s="51">
        <v>5</v>
      </c>
      <c r="X165" s="4">
        <v>1.233486238532143</v>
      </c>
      <c r="Y165" s="397">
        <v>141.38</v>
      </c>
      <c r="Z165" s="38">
        <v>1.2918140479997979</v>
      </c>
    </row>
    <row r="166" spans="1:26" x14ac:dyDescent="0.25">
      <c r="B166" s="210">
        <v>234744</v>
      </c>
      <c r="C166" s="210">
        <v>20015</v>
      </c>
      <c r="D166" s="210" t="s">
        <v>37</v>
      </c>
      <c r="E166" s="393">
        <v>0.39396990740740739</v>
      </c>
      <c r="F166" s="393">
        <v>0.39413194444444444</v>
      </c>
      <c r="G166" s="397">
        <v>14</v>
      </c>
      <c r="H166" s="397">
        <v>28.58</v>
      </c>
      <c r="I166" s="2">
        <f t="shared" si="66"/>
        <v>14.00000000000059</v>
      </c>
      <c r="J166" s="2">
        <f t="shared" si="67"/>
        <v>14.00000000000059</v>
      </c>
      <c r="K166" s="2">
        <v>14.00000000000059</v>
      </c>
      <c r="L166" s="397">
        <v>28.58</v>
      </c>
      <c r="M166" s="38">
        <f t="shared" si="68"/>
        <v>1.3918786628570841</v>
      </c>
      <c r="N166" s="3">
        <f t="shared" si="69"/>
        <v>88.009174311929172</v>
      </c>
      <c r="O166" s="3">
        <v>88.009174311929172</v>
      </c>
      <c r="P166" s="4">
        <f t="shared" si="65"/>
        <v>1.4668195718654862</v>
      </c>
      <c r="Q166" s="397">
        <f t="shared" si="70"/>
        <v>169.95999999999998</v>
      </c>
      <c r="R166" s="397">
        <v>169.95999999999998</v>
      </c>
      <c r="S166" s="397">
        <v>6</v>
      </c>
      <c r="X166" s="4">
        <v>1.4668195718654862</v>
      </c>
      <c r="Y166" s="397">
        <v>169.95999999999998</v>
      </c>
      <c r="Z166" s="38">
        <v>1.3918786628570841</v>
      </c>
    </row>
    <row r="167" spans="1:26" x14ac:dyDescent="0.25">
      <c r="B167" s="210">
        <v>234744</v>
      </c>
      <c r="C167" s="210">
        <v>20013</v>
      </c>
      <c r="D167" s="210" t="s">
        <v>36</v>
      </c>
      <c r="E167" s="393">
        <v>0.39413194444444444</v>
      </c>
      <c r="F167" s="393">
        <v>0.39413194444444444</v>
      </c>
      <c r="G167" s="397">
        <v>15</v>
      </c>
      <c r="H167" s="397">
        <v>26.5</v>
      </c>
      <c r="I167" s="2">
        <f t="shared" si="66"/>
        <v>0</v>
      </c>
      <c r="J167" s="2">
        <f t="shared" si="67"/>
        <v>14.999999999997549</v>
      </c>
      <c r="K167" s="2">
        <v>14.999999999997549</v>
      </c>
      <c r="L167" s="397">
        <v>26.5</v>
      </c>
      <c r="M167" s="38">
        <f t="shared" si="68"/>
        <v>1.2045416000001969</v>
      </c>
      <c r="N167" s="3">
        <f t="shared" si="69"/>
        <v>103.00917431192673</v>
      </c>
      <c r="O167" s="3">
        <v>103.00917431192673</v>
      </c>
      <c r="P167" s="4">
        <f t="shared" si="65"/>
        <v>1.7168195718654455</v>
      </c>
      <c r="Q167" s="397">
        <f t="shared" si="70"/>
        <v>196.45999999999998</v>
      </c>
      <c r="R167" s="397">
        <v>196.45999999999998</v>
      </c>
      <c r="S167" s="51">
        <v>7</v>
      </c>
      <c r="X167" s="4">
        <v>1.7168195718654455</v>
      </c>
      <c r="Y167" s="397">
        <v>196.45999999999998</v>
      </c>
      <c r="Z167" s="38">
        <v>1.2045416000001969</v>
      </c>
    </row>
    <row r="168" spans="1:26" x14ac:dyDescent="0.25">
      <c r="B168" s="210">
        <v>234744</v>
      </c>
      <c r="C168" s="210">
        <v>20004</v>
      </c>
      <c r="D168" s="210" t="s">
        <v>2</v>
      </c>
      <c r="E168" s="393">
        <v>0.39430555555555552</v>
      </c>
      <c r="F168" s="393">
        <v>0.39437499999999998</v>
      </c>
      <c r="G168" s="397">
        <v>6</v>
      </c>
      <c r="H168" s="397">
        <v>31.17</v>
      </c>
      <c r="I168" s="2">
        <f t="shared" si="66"/>
        <v>6.0000000000009379</v>
      </c>
      <c r="J168" s="2">
        <f t="shared" si="67"/>
        <v>6.0000000000009379</v>
      </c>
      <c r="K168" s="2">
        <v>6.0000000000009379</v>
      </c>
      <c r="L168" s="397">
        <v>31.17</v>
      </c>
      <c r="M168" s="38">
        <f t="shared" si="68"/>
        <v>3.5420341199994465</v>
      </c>
      <c r="N168" s="3">
        <f t="shared" si="69"/>
        <v>109.00917431192767</v>
      </c>
      <c r="O168" s="3">
        <v>109.00917431192767</v>
      </c>
      <c r="P168" s="4">
        <f t="shared" si="65"/>
        <v>1.8168195718654612</v>
      </c>
      <c r="Q168" s="397">
        <f t="shared" si="70"/>
        <v>227.63</v>
      </c>
      <c r="R168" s="397">
        <v>227.63</v>
      </c>
      <c r="S168" s="397">
        <v>8</v>
      </c>
      <c r="X168" s="4">
        <v>1.8168195718654612</v>
      </c>
      <c r="Y168" s="397">
        <v>227.63</v>
      </c>
      <c r="Z168" s="38">
        <v>3.5420341199994465</v>
      </c>
    </row>
    <row r="169" spans="1:26" x14ac:dyDescent="0.25">
      <c r="B169" s="210">
        <v>234744</v>
      </c>
      <c r="C169" s="210">
        <v>20010</v>
      </c>
      <c r="D169" s="210" t="s">
        <v>1</v>
      </c>
      <c r="E169" s="393">
        <v>0.39437499999999998</v>
      </c>
      <c r="F169" s="393">
        <v>0.39452546296296293</v>
      </c>
      <c r="G169" s="397">
        <v>13</v>
      </c>
      <c r="H169" s="397">
        <v>26.92</v>
      </c>
      <c r="I169" s="2">
        <f t="shared" si="66"/>
        <v>12.999999999998835</v>
      </c>
      <c r="J169" s="2">
        <f t="shared" si="67"/>
        <v>12.999999999998835</v>
      </c>
      <c r="K169" s="2">
        <v>12.999999999998835</v>
      </c>
      <c r="L169" s="397">
        <v>26.92</v>
      </c>
      <c r="M169" s="38">
        <f t="shared" si="68"/>
        <v>1.4118835938462801</v>
      </c>
      <c r="N169" s="3">
        <f t="shared" si="69"/>
        <v>122.0091743119265</v>
      </c>
      <c r="O169" s="3">
        <v>122.0091743119265</v>
      </c>
      <c r="P169" s="4">
        <f t="shared" si="65"/>
        <v>2.0334862385321082</v>
      </c>
      <c r="Q169" s="397">
        <f t="shared" si="70"/>
        <v>254.55</v>
      </c>
      <c r="R169" s="397">
        <v>254.55</v>
      </c>
      <c r="S169" s="51">
        <v>9</v>
      </c>
      <c r="X169" s="4">
        <v>2.0334862385321082</v>
      </c>
      <c r="Y169" s="397">
        <v>254.55</v>
      </c>
      <c r="Z169" s="38">
        <v>1.4118835938462801</v>
      </c>
    </row>
    <row r="170" spans="1:26" x14ac:dyDescent="0.25">
      <c r="B170" s="210">
        <v>234744</v>
      </c>
      <c r="C170" s="210">
        <v>20021</v>
      </c>
      <c r="D170" s="210" t="s">
        <v>0</v>
      </c>
      <c r="E170" s="393">
        <v>0.39452546296296293</v>
      </c>
      <c r="F170" s="393">
        <v>0.39466435185185184</v>
      </c>
      <c r="G170" s="397">
        <v>12</v>
      </c>
      <c r="H170" s="397">
        <v>26.33</v>
      </c>
      <c r="I170" s="2">
        <f t="shared" si="66"/>
        <v>12.000000000001876</v>
      </c>
      <c r="J170" s="2">
        <f t="shared" si="67"/>
        <v>12.000000000001876</v>
      </c>
      <c r="K170" s="2">
        <v>12.000000000001876</v>
      </c>
      <c r="L170" s="397">
        <v>26.33</v>
      </c>
      <c r="M170" s="38">
        <f t="shared" si="68"/>
        <v>1.496017939999766</v>
      </c>
      <c r="N170" s="3">
        <f t="shared" si="69"/>
        <v>134.00917431192838</v>
      </c>
      <c r="O170" s="3">
        <v>134.00917431192838</v>
      </c>
      <c r="P170" s="4">
        <f t="shared" si="65"/>
        <v>2.2334862385321395</v>
      </c>
      <c r="Q170" s="397">
        <f t="shared" si="70"/>
        <v>280.88</v>
      </c>
      <c r="R170" s="397">
        <v>280.88</v>
      </c>
      <c r="S170" s="397">
        <v>10</v>
      </c>
      <c r="X170" s="4">
        <v>2.2334862385321395</v>
      </c>
      <c r="Y170" s="397">
        <v>280.88</v>
      </c>
      <c r="Z170" s="38">
        <v>1.496017939999766</v>
      </c>
    </row>
    <row r="171" spans="1:26" x14ac:dyDescent="0.25">
      <c r="B171" s="210">
        <v>234744</v>
      </c>
      <c r="C171" s="210">
        <v>20017</v>
      </c>
      <c r="D171" s="210" t="s">
        <v>5</v>
      </c>
      <c r="E171" s="393">
        <v>0.39466435185185184</v>
      </c>
      <c r="F171" s="393">
        <v>0.39484953703703707</v>
      </c>
      <c r="G171" s="397">
        <v>16</v>
      </c>
      <c r="H171" s="397">
        <v>30.75</v>
      </c>
      <c r="I171" s="2">
        <f t="shared" si="66"/>
        <v>16.0000000000041</v>
      </c>
      <c r="J171" s="2">
        <f t="shared" si="67"/>
        <v>16.0000000000041</v>
      </c>
      <c r="K171" s="2">
        <v>16.0000000000041</v>
      </c>
      <c r="L171" s="397">
        <v>30.75</v>
      </c>
      <c r="M171" s="38">
        <f t="shared" si="68"/>
        <v>1.3103651249996642</v>
      </c>
      <c r="N171" s="3">
        <f t="shared" si="69"/>
        <v>150.00917431193247</v>
      </c>
      <c r="O171" s="3">
        <v>150.00917431193247</v>
      </c>
      <c r="P171" s="4">
        <f t="shared" si="65"/>
        <v>2.5001529051988745</v>
      </c>
      <c r="Q171" s="397">
        <f t="shared" si="70"/>
        <v>311.63</v>
      </c>
      <c r="R171" s="397">
        <v>311.63</v>
      </c>
      <c r="S171" s="51">
        <v>11</v>
      </c>
      <c r="X171" s="4">
        <v>2.5001529051988745</v>
      </c>
      <c r="Y171" s="397">
        <v>311.63</v>
      </c>
      <c r="Z171" s="38">
        <v>1.3103651249996642</v>
      </c>
    </row>
    <row r="172" spans="1:26" x14ac:dyDescent="0.25">
      <c r="B172" s="210">
        <v>234744</v>
      </c>
      <c r="C172" s="210">
        <v>20030</v>
      </c>
      <c r="D172" s="210" t="s">
        <v>6</v>
      </c>
      <c r="E172" s="393">
        <v>0.39484953703703707</v>
      </c>
      <c r="F172" s="393">
        <v>0.39484953703703707</v>
      </c>
      <c r="G172" s="397">
        <v>21</v>
      </c>
      <c r="H172" s="397">
        <v>40.5</v>
      </c>
      <c r="I172" s="2">
        <f t="shared" si="66"/>
        <v>0</v>
      </c>
      <c r="J172" s="2">
        <f t="shared" si="67"/>
        <v>20.999999999998487</v>
      </c>
      <c r="K172" s="2">
        <v>20.999999999998487</v>
      </c>
      <c r="L172" s="397">
        <v>40.5</v>
      </c>
      <c r="M172" s="38">
        <f t="shared" si="68"/>
        <v>1.3149308571429519</v>
      </c>
      <c r="N172" s="3">
        <f t="shared" si="69"/>
        <v>171.00917431193096</v>
      </c>
      <c r="O172" s="3">
        <v>171.00917431193096</v>
      </c>
      <c r="P172" s="4">
        <f t="shared" si="65"/>
        <v>2.8501529051988492</v>
      </c>
      <c r="Q172" s="397">
        <f t="shared" si="70"/>
        <v>352.13</v>
      </c>
      <c r="R172" s="397">
        <v>352.13</v>
      </c>
      <c r="S172" s="397">
        <v>12</v>
      </c>
      <c r="X172" s="4">
        <v>2.8501529051988492</v>
      </c>
      <c r="Y172" s="397">
        <v>352.13</v>
      </c>
      <c r="Z172" s="38">
        <v>1.3149308571429519</v>
      </c>
    </row>
    <row r="173" spans="1:26" x14ac:dyDescent="0.25">
      <c r="B173" s="210">
        <v>234744</v>
      </c>
      <c r="C173" s="210">
        <v>20035</v>
      </c>
      <c r="D173" s="210" t="s">
        <v>8</v>
      </c>
      <c r="E173" s="393">
        <v>0.39509259259259261</v>
      </c>
      <c r="F173" s="393">
        <v>0.39515046296296297</v>
      </c>
      <c r="G173" s="397">
        <v>5</v>
      </c>
      <c r="H173" s="397">
        <v>29.58</v>
      </c>
      <c r="I173" s="2">
        <f t="shared" si="66"/>
        <v>4.9999999999991829</v>
      </c>
      <c r="J173" s="2">
        <f t="shared" si="67"/>
        <v>4.9999999999991829</v>
      </c>
      <c r="K173" s="2">
        <v>4.9999999999991829</v>
      </c>
      <c r="L173" s="397">
        <v>29.58</v>
      </c>
      <c r="M173" s="38">
        <f t="shared" si="68"/>
        <v>4.033623456000659</v>
      </c>
      <c r="N173" s="3">
        <f t="shared" si="69"/>
        <v>176.00917431193014</v>
      </c>
      <c r="O173" s="3">
        <v>176.00917431193014</v>
      </c>
      <c r="P173" s="4">
        <f t="shared" si="65"/>
        <v>2.9334862385321689</v>
      </c>
      <c r="Q173" s="397">
        <f t="shared" si="70"/>
        <v>381.71</v>
      </c>
      <c r="R173" s="397">
        <v>381.71</v>
      </c>
      <c r="S173" s="51">
        <v>13</v>
      </c>
      <c r="X173" s="4">
        <v>2.9334862385321689</v>
      </c>
      <c r="Y173" s="397">
        <v>381.71</v>
      </c>
      <c r="Z173" s="38">
        <v>4.033623456000659</v>
      </c>
    </row>
    <row r="174" spans="1:26" x14ac:dyDescent="0.25">
      <c r="B174" s="210">
        <v>234744</v>
      </c>
      <c r="C174" s="210">
        <v>20052</v>
      </c>
      <c r="D174" s="210" t="s">
        <v>7</v>
      </c>
      <c r="E174" s="393">
        <v>0.39515046296296297</v>
      </c>
      <c r="F174" s="393">
        <v>0.39530092592592592</v>
      </c>
      <c r="G174" s="397">
        <v>13</v>
      </c>
      <c r="H174" s="397">
        <v>28.08</v>
      </c>
      <c r="I174" s="2">
        <f t="shared" si="66"/>
        <v>12.999999999998835</v>
      </c>
      <c r="J174" s="2">
        <f t="shared" si="67"/>
        <v>12.999999999998835</v>
      </c>
      <c r="K174" s="2">
        <v>12.999999999998835</v>
      </c>
      <c r="L174" s="397">
        <v>28.08</v>
      </c>
      <c r="M174" s="38">
        <f t="shared" si="68"/>
        <v>1.4727225600001319</v>
      </c>
      <c r="N174" s="3">
        <f t="shared" si="69"/>
        <v>189.00917431192897</v>
      </c>
      <c r="O174" s="3">
        <v>189.00917431192897</v>
      </c>
      <c r="P174" s="4">
        <f t="shared" si="65"/>
        <v>3.1501529051988162</v>
      </c>
      <c r="Q174" s="397">
        <f t="shared" si="70"/>
        <v>409.78999999999996</v>
      </c>
      <c r="R174" s="397">
        <v>409.78999999999996</v>
      </c>
      <c r="S174" s="397">
        <v>14</v>
      </c>
      <c r="X174" s="4">
        <v>3.1501529051988162</v>
      </c>
      <c r="Y174" s="397">
        <v>409.78999999999996</v>
      </c>
      <c r="Z174" s="38">
        <v>1.4727225600001319</v>
      </c>
    </row>
    <row r="175" spans="1:26" x14ac:dyDescent="0.25">
      <c r="B175" s="210">
        <v>234744</v>
      </c>
      <c r="C175" s="210">
        <v>20056</v>
      </c>
      <c r="D175" s="210" t="s">
        <v>9</v>
      </c>
      <c r="E175" s="393">
        <v>0.39530092592592592</v>
      </c>
      <c r="F175" s="393">
        <v>0.39550925925925928</v>
      </c>
      <c r="G175" s="397">
        <v>18</v>
      </c>
      <c r="H175" s="397">
        <v>26</v>
      </c>
      <c r="I175" s="2">
        <f t="shared" si="66"/>
        <v>18.000000000002814</v>
      </c>
      <c r="J175" s="2">
        <f t="shared" si="67"/>
        <v>18.000000000002814</v>
      </c>
      <c r="K175" s="2">
        <v>18.000000000002814</v>
      </c>
      <c r="L175" s="397">
        <v>26</v>
      </c>
      <c r="M175" s="38">
        <f t="shared" si="68"/>
        <v>0.98484533333317936</v>
      </c>
      <c r="N175" s="3">
        <f t="shared" si="69"/>
        <v>207.00917431193179</v>
      </c>
      <c r="O175" s="3">
        <v>207.00917431193179</v>
      </c>
      <c r="P175" s="4">
        <f t="shared" si="65"/>
        <v>3.4501529051988631</v>
      </c>
      <c r="Q175" s="397">
        <f t="shared" si="70"/>
        <v>435.78999999999996</v>
      </c>
      <c r="R175" s="397">
        <v>435.78999999999996</v>
      </c>
      <c r="S175" s="51">
        <v>15</v>
      </c>
      <c r="X175" s="4">
        <v>3.4501529051988631</v>
      </c>
      <c r="Y175" s="397">
        <v>435.78999999999996</v>
      </c>
      <c r="Z175" s="38">
        <v>0.98484533333317936</v>
      </c>
    </row>
    <row r="176" spans="1:26" x14ac:dyDescent="0.25">
      <c r="B176" s="210">
        <v>234744</v>
      </c>
      <c r="C176" s="210">
        <v>20059</v>
      </c>
      <c r="D176" s="210" t="s">
        <v>10</v>
      </c>
      <c r="E176" s="393">
        <v>0.39550925925925928</v>
      </c>
      <c r="F176" s="393">
        <v>0.39559027777777778</v>
      </c>
      <c r="G176" s="397">
        <v>7</v>
      </c>
      <c r="H176" s="397">
        <v>15.67</v>
      </c>
      <c r="I176" s="2">
        <f t="shared" si="66"/>
        <v>6.9999999999978968</v>
      </c>
      <c r="J176" s="2">
        <f t="shared" si="67"/>
        <v>6.9999999999978968</v>
      </c>
      <c r="K176" s="2">
        <v>6.9999999999978968</v>
      </c>
      <c r="L176" s="397">
        <v>15.67</v>
      </c>
      <c r="M176" s="38">
        <f t="shared" si="68"/>
        <v>1.5262938171433156</v>
      </c>
      <c r="N176" s="3">
        <f t="shared" si="69"/>
        <v>214.00917431192968</v>
      </c>
      <c r="O176" s="3">
        <v>214.00917431192968</v>
      </c>
      <c r="P176" s="4">
        <f t="shared" si="65"/>
        <v>3.5668195718654947</v>
      </c>
      <c r="Q176" s="397">
        <f t="shared" si="70"/>
        <v>451.46</v>
      </c>
      <c r="R176" s="397">
        <v>451.46</v>
      </c>
      <c r="S176" s="397">
        <v>16</v>
      </c>
      <c r="X176" s="4">
        <v>3.5668195718654947</v>
      </c>
      <c r="Y176" s="397">
        <v>451.46</v>
      </c>
      <c r="Z176" s="38">
        <v>1.5262938171433156</v>
      </c>
    </row>
    <row r="177" spans="2:37" x14ac:dyDescent="0.25">
      <c r="B177" s="210">
        <v>234744</v>
      </c>
      <c r="C177" s="210">
        <v>20044</v>
      </c>
      <c r="D177" s="210" t="s">
        <v>180</v>
      </c>
      <c r="E177" s="393">
        <v>0.39559027777777778</v>
      </c>
      <c r="F177" s="393">
        <v>0.39559027777777778</v>
      </c>
      <c r="G177" s="397">
        <v>12</v>
      </c>
      <c r="H177" s="397">
        <v>24.5</v>
      </c>
      <c r="I177" s="2">
        <f t="shared" si="66"/>
        <v>0</v>
      </c>
      <c r="J177" s="2">
        <f t="shared" si="67"/>
        <v>12.000000000001876</v>
      </c>
      <c r="K177" s="2">
        <v>12.000000000001876</v>
      </c>
      <c r="L177" s="397">
        <v>24.5</v>
      </c>
      <c r="M177" s="38">
        <f t="shared" si="68"/>
        <v>1.3920409999997825</v>
      </c>
      <c r="N177" s="3">
        <f t="shared" si="69"/>
        <v>226.00917431193156</v>
      </c>
      <c r="O177" s="3">
        <v>226.00917431193156</v>
      </c>
      <c r="P177" s="4">
        <f t="shared" si="65"/>
        <v>3.766819571865526</v>
      </c>
      <c r="Q177" s="397">
        <f t="shared" si="70"/>
        <v>475.96</v>
      </c>
      <c r="R177" s="397">
        <v>475.96</v>
      </c>
      <c r="S177" s="51">
        <v>17</v>
      </c>
      <c r="X177" s="4">
        <v>3.766819571865526</v>
      </c>
      <c r="Y177" s="397">
        <v>475.96</v>
      </c>
      <c r="Z177" s="38">
        <v>1.3920409999997825</v>
      </c>
    </row>
    <row r="178" spans="2:37" x14ac:dyDescent="0.25">
      <c r="B178" s="210">
        <v>234744</v>
      </c>
      <c r="C178" s="210">
        <v>20045</v>
      </c>
      <c r="D178" s="210" t="s">
        <v>14</v>
      </c>
      <c r="E178" s="393">
        <v>0.39572916666666669</v>
      </c>
      <c r="F178" s="393">
        <v>0.39578703703703705</v>
      </c>
      <c r="G178" s="397">
        <v>5</v>
      </c>
      <c r="H178" s="397">
        <v>11</v>
      </c>
      <c r="I178" s="2">
        <f t="shared" si="66"/>
        <v>4.9999999999991829</v>
      </c>
      <c r="J178" s="2">
        <f>L178*K177/L177</f>
        <v>5.387755102041659</v>
      </c>
      <c r="K178" s="2">
        <v>5.387755102041659</v>
      </c>
      <c r="L178" s="397">
        <v>11</v>
      </c>
      <c r="M178" s="38">
        <f t="shared" si="68"/>
        <v>1.3920409999997823</v>
      </c>
      <c r="N178" s="3">
        <f t="shared" si="69"/>
        <v>231.39692941397323</v>
      </c>
      <c r="O178" s="3">
        <v>231.39692941397323</v>
      </c>
      <c r="P178" s="4">
        <f t="shared" si="65"/>
        <v>3.8566154902328873</v>
      </c>
      <c r="Q178" s="397">
        <f t="shared" si="70"/>
        <v>486.96</v>
      </c>
      <c r="R178" s="397">
        <v>486.96</v>
      </c>
      <c r="X178" s="4">
        <v>3.8566154902328873</v>
      </c>
      <c r="Y178" s="397">
        <v>486.96</v>
      </c>
      <c r="Z178" s="38">
        <v>1.3920409999997823</v>
      </c>
      <c r="AC178" s="483">
        <v>234744</v>
      </c>
      <c r="AD178" s="483">
        <v>20041</v>
      </c>
      <c r="AE178" s="485">
        <v>42654</v>
      </c>
      <c r="AF178" s="483">
        <v>1</v>
      </c>
      <c r="AG178" s="483">
        <v>486.96</v>
      </c>
      <c r="AH178" s="381">
        <v>0.39305555555555555</v>
      </c>
      <c r="AI178" s="489" t="s">
        <v>822</v>
      </c>
      <c r="AJ178" s="489">
        <v>2.1080519999999998</v>
      </c>
      <c r="AK178" s="381">
        <v>0.39572916666666669</v>
      </c>
    </row>
    <row r="179" spans="2:37" x14ac:dyDescent="0.25">
      <c r="B179" s="397">
        <v>234744</v>
      </c>
      <c r="C179" s="392">
        <v>20041</v>
      </c>
      <c r="D179" s="397" t="s">
        <v>703</v>
      </c>
      <c r="E179" s="381">
        <v>0.39578703703703705</v>
      </c>
      <c r="F179" s="381">
        <v>0.39578703703703705</v>
      </c>
      <c r="G179" s="397" t="s">
        <v>566</v>
      </c>
      <c r="H179" s="397" t="s">
        <v>566</v>
      </c>
      <c r="M179" s="38">
        <f>AVERAGE(M162:M177)</f>
        <v>1.638278674276914</v>
      </c>
    </row>
    <row r="180" spans="2:37" x14ac:dyDescent="0.25">
      <c r="B180" s="394">
        <v>234744</v>
      </c>
      <c r="C180" s="394">
        <v>20045</v>
      </c>
      <c r="D180" s="394" t="s">
        <v>14</v>
      </c>
      <c r="E180" s="395">
        <v>0.39829861111111109</v>
      </c>
      <c r="F180" s="395">
        <v>0.39829861111111109</v>
      </c>
      <c r="G180" s="397">
        <v>13</v>
      </c>
      <c r="H180" s="397">
        <v>25</v>
      </c>
    </row>
    <row r="181" spans="2:37" x14ac:dyDescent="0.25">
      <c r="B181" s="394">
        <v>234744</v>
      </c>
      <c r="C181" s="394">
        <v>20049</v>
      </c>
      <c r="D181" s="394" t="s">
        <v>13</v>
      </c>
      <c r="E181" s="395">
        <v>0.39844907407407404</v>
      </c>
      <c r="F181" s="395">
        <v>0.39844907407407404</v>
      </c>
      <c r="G181" s="397">
        <v>124</v>
      </c>
      <c r="H181" s="397" t="s">
        <v>581</v>
      </c>
    </row>
    <row r="182" spans="2:37" x14ac:dyDescent="0.25">
      <c r="B182" s="394">
        <v>234744</v>
      </c>
      <c r="C182" s="394">
        <v>20048</v>
      </c>
      <c r="D182" s="394" t="s">
        <v>561</v>
      </c>
      <c r="E182" s="395">
        <v>0.39988425925925924</v>
      </c>
      <c r="F182" s="395">
        <v>0.40002314814814816</v>
      </c>
      <c r="G182" s="397">
        <v>12</v>
      </c>
      <c r="H182" s="397" t="s">
        <v>581</v>
      </c>
    </row>
    <row r="183" spans="2:37" x14ac:dyDescent="0.25">
      <c r="B183" s="394">
        <v>234744</v>
      </c>
      <c r="C183" s="394">
        <v>20045</v>
      </c>
      <c r="D183" s="394" t="s">
        <v>14</v>
      </c>
      <c r="E183" s="395">
        <v>0.40002314814814816</v>
      </c>
      <c r="F183" s="395">
        <v>0.40013888888888888</v>
      </c>
      <c r="G183" s="397">
        <v>10</v>
      </c>
      <c r="H183" s="397">
        <v>11</v>
      </c>
    </row>
    <row r="184" spans="2:37" x14ac:dyDescent="0.25">
      <c r="B184" s="397">
        <v>234744</v>
      </c>
      <c r="C184" s="392">
        <v>20041</v>
      </c>
      <c r="D184" s="397" t="s">
        <v>703</v>
      </c>
      <c r="E184" s="381">
        <v>0.40013888888888888</v>
      </c>
      <c r="F184" s="381">
        <v>0.40013888888888888</v>
      </c>
      <c r="G184" s="397" t="s">
        <v>566</v>
      </c>
      <c r="H184" s="397" t="s">
        <v>566</v>
      </c>
    </row>
    <row r="185" spans="2:37" x14ac:dyDescent="0.25">
      <c r="B185" s="210">
        <v>234744</v>
      </c>
      <c r="C185" s="210">
        <v>20045</v>
      </c>
      <c r="D185" s="210" t="s">
        <v>14</v>
      </c>
      <c r="E185" s="393">
        <v>0.70870370370370372</v>
      </c>
      <c r="F185" s="393">
        <v>0.70870370370370372</v>
      </c>
      <c r="G185" s="397">
        <v>19</v>
      </c>
      <c r="H185" s="397">
        <v>25</v>
      </c>
      <c r="I185" s="2">
        <f t="shared" ref="I185" si="71">(F185-E185)*86400</f>
        <v>0</v>
      </c>
      <c r="J185" s="2">
        <f>L185*K186/L186</f>
        <v>20.183486238532332</v>
      </c>
      <c r="K185" s="2">
        <v>20.183486238532332</v>
      </c>
      <c r="L185" s="397">
        <v>25</v>
      </c>
      <c r="M185" s="38">
        <f t="shared" ref="M185" si="72">L185/K185*0.0113636*60</f>
        <v>0.84452209090908159</v>
      </c>
      <c r="N185" s="3">
        <f>J185</f>
        <v>20.183486238532332</v>
      </c>
      <c r="O185" s="3">
        <v>20.183486238532332</v>
      </c>
      <c r="P185" s="4">
        <f t="shared" ref="P185:P198" si="73">O185/60</f>
        <v>0.33639143730887222</v>
      </c>
      <c r="Q185" s="397">
        <f>L185</f>
        <v>25</v>
      </c>
      <c r="R185" s="397">
        <v>25</v>
      </c>
      <c r="S185" s="51">
        <v>1</v>
      </c>
      <c r="X185" s="4">
        <v>0.33639143730887222</v>
      </c>
      <c r="Y185" s="397">
        <v>25</v>
      </c>
      <c r="Z185" s="38">
        <v>0.84452209090908159</v>
      </c>
    </row>
    <row r="186" spans="2:37" x14ac:dyDescent="0.25">
      <c r="B186" s="210">
        <v>234744</v>
      </c>
      <c r="C186" s="210">
        <v>20049</v>
      </c>
      <c r="D186" s="210" t="s">
        <v>13</v>
      </c>
      <c r="E186" s="393">
        <v>0.70892361111111113</v>
      </c>
      <c r="F186" s="393">
        <v>0.70917824074074076</v>
      </c>
      <c r="G186" s="397">
        <v>22</v>
      </c>
      <c r="H186" s="397">
        <v>27.25</v>
      </c>
      <c r="I186" s="2">
        <f>(F186-E186)*86400</f>
        <v>22.000000000000242</v>
      </c>
      <c r="J186" s="2">
        <f>(E187-E186)*86400</f>
        <v>22.000000000000242</v>
      </c>
      <c r="K186" s="2">
        <v>22.000000000000242</v>
      </c>
      <c r="L186" s="397">
        <v>27.25</v>
      </c>
      <c r="M186" s="38">
        <f>L186/K186*0.0113636*60</f>
        <v>0.84452209090908159</v>
      </c>
      <c r="N186" s="3">
        <f>N185+K186</f>
        <v>42.183486238532574</v>
      </c>
      <c r="O186" s="3">
        <v>42.183486238532574</v>
      </c>
      <c r="P186" s="4">
        <f t="shared" si="73"/>
        <v>0.70305810397554291</v>
      </c>
      <c r="Q186" s="397">
        <f>Q185+L186</f>
        <v>52.25</v>
      </c>
      <c r="R186" s="397">
        <v>52.25</v>
      </c>
      <c r="S186" s="397">
        <v>2</v>
      </c>
      <c r="X186" s="4">
        <v>0.70305810397554291</v>
      </c>
      <c r="Y186" s="397">
        <v>52.25</v>
      </c>
      <c r="Z186" s="38">
        <v>0.84452209090908159</v>
      </c>
    </row>
    <row r="187" spans="2:37" x14ac:dyDescent="0.25">
      <c r="B187" s="210">
        <v>234744</v>
      </c>
      <c r="C187" s="210">
        <v>20050</v>
      </c>
      <c r="D187" s="210" t="s">
        <v>12</v>
      </c>
      <c r="E187" s="393">
        <v>0.70917824074074076</v>
      </c>
      <c r="F187" s="393">
        <v>0.7093518518518519</v>
      </c>
      <c r="G187" s="397">
        <v>15</v>
      </c>
      <c r="H187" s="397">
        <v>34.04</v>
      </c>
      <c r="I187" s="397">
        <f t="shared" ref="I187:I198" si="74">(F187-E187)*86400</f>
        <v>15.000000000002345</v>
      </c>
      <c r="J187" s="397">
        <f t="shared" ref="J187:J197" si="75">(E188-E187)*86400</f>
        <v>15.000000000002345</v>
      </c>
      <c r="K187" s="397">
        <v>15.000000000002345</v>
      </c>
      <c r="L187" s="397">
        <v>34.04</v>
      </c>
      <c r="M187" s="38">
        <f t="shared" ref="M187:M198" si="76">L187/K187*0.0113636*60</f>
        <v>1.5472677759997582</v>
      </c>
      <c r="N187" s="3">
        <f t="shared" ref="N187:N198" si="77">N186+K187</f>
        <v>57.183486238534918</v>
      </c>
      <c r="O187" s="3">
        <v>57.183486238534918</v>
      </c>
      <c r="P187" s="4">
        <f t="shared" si="73"/>
        <v>0.95305810397558199</v>
      </c>
      <c r="Q187" s="397">
        <f t="shared" ref="Q187:Q198" si="78">Q186+L187</f>
        <v>86.289999999999992</v>
      </c>
      <c r="R187" s="397">
        <v>86.289999999999992</v>
      </c>
      <c r="S187" s="51">
        <v>3</v>
      </c>
      <c r="X187" s="4">
        <v>0.95305810397558199</v>
      </c>
      <c r="Y187" s="397">
        <v>86.289999999999992</v>
      </c>
      <c r="Z187" s="38">
        <v>1.5472677759997582</v>
      </c>
    </row>
    <row r="188" spans="2:37" x14ac:dyDescent="0.25">
      <c r="B188" s="210">
        <v>234744</v>
      </c>
      <c r="C188" s="210">
        <v>20027</v>
      </c>
      <c r="D188" s="210" t="s">
        <v>38</v>
      </c>
      <c r="E188" s="393">
        <v>0.7093518518518519</v>
      </c>
      <c r="F188" s="393">
        <v>0.7093518518518519</v>
      </c>
      <c r="G188" s="397">
        <v>35</v>
      </c>
      <c r="H188" s="397" t="s">
        <v>581</v>
      </c>
      <c r="I188" s="45">
        <f t="shared" si="74"/>
        <v>0</v>
      </c>
      <c r="J188" s="45">
        <f t="shared" si="75"/>
        <v>34.999999999999076</v>
      </c>
      <c r="K188" s="45">
        <v>34.999999999999076</v>
      </c>
      <c r="L188" s="45">
        <v>55.09</v>
      </c>
      <c r="M188" s="38">
        <f t="shared" si="76"/>
        <v>1.0731783840000282</v>
      </c>
      <c r="N188" s="3">
        <f t="shared" si="77"/>
        <v>92.183486238533987</v>
      </c>
      <c r="O188" s="3">
        <v>92.183486238533987</v>
      </c>
      <c r="P188" s="4">
        <f t="shared" si="73"/>
        <v>1.5363914373088998</v>
      </c>
      <c r="Q188" s="397">
        <f t="shared" si="78"/>
        <v>141.38</v>
      </c>
      <c r="R188" s="397">
        <v>141.38</v>
      </c>
      <c r="S188" s="397">
        <v>4</v>
      </c>
      <c r="T188" s="397">
        <v>1</v>
      </c>
      <c r="U188" s="397">
        <v>2</v>
      </c>
      <c r="V188" s="397">
        <v>25</v>
      </c>
      <c r="X188" s="4">
        <v>1.5363914373088998</v>
      </c>
      <c r="Y188" s="397">
        <v>141.38</v>
      </c>
      <c r="Z188" s="38">
        <v>1.0731783840000282</v>
      </c>
    </row>
    <row r="189" spans="2:37" x14ac:dyDescent="0.25">
      <c r="B189" s="210">
        <v>234744</v>
      </c>
      <c r="C189" s="210">
        <v>20015</v>
      </c>
      <c r="D189" s="210" t="s">
        <v>37</v>
      </c>
      <c r="E189" s="393">
        <v>0.70975694444444448</v>
      </c>
      <c r="F189" s="393">
        <v>0.70994212962962966</v>
      </c>
      <c r="G189" s="397">
        <v>16</v>
      </c>
      <c r="H189" s="397">
        <v>28.58</v>
      </c>
      <c r="I189" s="397">
        <f t="shared" si="74"/>
        <v>15.999999999999304</v>
      </c>
      <c r="J189" s="397">
        <f t="shared" si="75"/>
        <v>15.999999999999304</v>
      </c>
      <c r="K189" s="397">
        <v>15.999999999999304</v>
      </c>
      <c r="L189" s="397">
        <v>28.58</v>
      </c>
      <c r="M189" s="38">
        <f t="shared" si="76"/>
        <v>1.2178938300000528</v>
      </c>
      <c r="N189" s="3">
        <f t="shared" si="77"/>
        <v>108.18348623853329</v>
      </c>
      <c r="O189" s="3">
        <v>108.18348623853329</v>
      </c>
      <c r="P189" s="4">
        <f t="shared" si="73"/>
        <v>1.8030581039755549</v>
      </c>
      <c r="Q189" s="397">
        <f t="shared" si="78"/>
        <v>169.95999999999998</v>
      </c>
      <c r="R189" s="397">
        <v>169.95999999999998</v>
      </c>
      <c r="S189" s="51">
        <v>5</v>
      </c>
      <c r="X189" s="4">
        <v>1.8030581039755549</v>
      </c>
      <c r="Y189" s="397">
        <v>169.95999999999998</v>
      </c>
      <c r="Z189" s="38">
        <v>1.2178938300000528</v>
      </c>
    </row>
    <row r="190" spans="2:37" x14ac:dyDescent="0.25">
      <c r="B190" s="210">
        <v>234744</v>
      </c>
      <c r="C190" s="210">
        <v>20013</v>
      </c>
      <c r="D190" s="210" t="s">
        <v>36</v>
      </c>
      <c r="E190" s="393">
        <v>0.70994212962962966</v>
      </c>
      <c r="F190" s="393">
        <v>0.7101157407407408</v>
      </c>
      <c r="G190" s="397">
        <v>15</v>
      </c>
      <c r="H190" s="397">
        <v>26.5</v>
      </c>
      <c r="I190" s="397">
        <f t="shared" si="74"/>
        <v>15.000000000002345</v>
      </c>
      <c r="J190" s="397">
        <f t="shared" si="75"/>
        <v>15.000000000002345</v>
      </c>
      <c r="K190" s="397">
        <v>15.000000000002345</v>
      </c>
      <c r="L190" s="397">
        <v>26.5</v>
      </c>
      <c r="M190" s="38">
        <f t="shared" si="76"/>
        <v>1.2045415999998117</v>
      </c>
      <c r="N190" s="3">
        <f t="shared" si="77"/>
        <v>123.18348623853564</v>
      </c>
      <c r="O190" s="3">
        <v>123.18348623853564</v>
      </c>
      <c r="P190" s="4">
        <f t="shared" si="73"/>
        <v>2.053058103975594</v>
      </c>
      <c r="Q190" s="397">
        <f t="shared" si="78"/>
        <v>196.45999999999998</v>
      </c>
      <c r="R190" s="397">
        <v>196.45999999999998</v>
      </c>
      <c r="S190" s="397">
        <v>6</v>
      </c>
      <c r="X190" s="4">
        <v>2.053058103975594</v>
      </c>
      <c r="Y190" s="397">
        <v>196.45999999999998</v>
      </c>
      <c r="Z190" s="38">
        <v>1.2045415999998117</v>
      </c>
    </row>
    <row r="191" spans="2:37" x14ac:dyDescent="0.25">
      <c r="B191" s="210">
        <v>234744</v>
      </c>
      <c r="C191" s="210">
        <v>20004</v>
      </c>
      <c r="D191" s="210" t="s">
        <v>2</v>
      </c>
      <c r="E191" s="393">
        <v>0.7101157407407408</v>
      </c>
      <c r="F191" s="393">
        <v>0.7101157407407408</v>
      </c>
      <c r="G191" s="397">
        <v>14</v>
      </c>
      <c r="H191" s="397">
        <v>31.17</v>
      </c>
      <c r="I191" s="397">
        <f t="shared" si="74"/>
        <v>0</v>
      </c>
      <c r="J191" s="397">
        <f t="shared" si="75"/>
        <v>13.999999999995794</v>
      </c>
      <c r="K191" s="397">
        <v>13.999999999995794</v>
      </c>
      <c r="L191" s="397">
        <v>31.17</v>
      </c>
      <c r="M191" s="38">
        <f t="shared" si="76"/>
        <v>1.5180146228575992</v>
      </c>
      <c r="N191" s="3">
        <f t="shared" si="77"/>
        <v>137.18348623853143</v>
      </c>
      <c r="O191" s="3">
        <v>137.18348623853143</v>
      </c>
      <c r="P191" s="4">
        <f t="shared" si="73"/>
        <v>2.2863914373088572</v>
      </c>
      <c r="Q191" s="397">
        <f t="shared" si="78"/>
        <v>227.63</v>
      </c>
      <c r="R191" s="397">
        <v>227.63</v>
      </c>
      <c r="S191" s="51">
        <v>7</v>
      </c>
      <c r="X191" s="4">
        <v>2.2863914373088572</v>
      </c>
      <c r="Y191" s="397">
        <v>227.63</v>
      </c>
      <c r="Z191" s="38">
        <v>1.5180146228575992</v>
      </c>
    </row>
    <row r="192" spans="2:37" x14ac:dyDescent="0.25">
      <c r="B192" s="210">
        <v>234744</v>
      </c>
      <c r="C192" s="210">
        <v>20010</v>
      </c>
      <c r="D192" s="210" t="s">
        <v>1</v>
      </c>
      <c r="E192" s="393">
        <v>0.71027777777777779</v>
      </c>
      <c r="F192" s="393">
        <v>0.71034722222222213</v>
      </c>
      <c r="G192" s="397">
        <v>6</v>
      </c>
      <c r="H192" s="397">
        <v>26.92</v>
      </c>
      <c r="I192" s="397">
        <f t="shared" si="74"/>
        <v>5.9999999999913456</v>
      </c>
      <c r="J192" s="397">
        <f t="shared" si="75"/>
        <v>5.9999999999913456</v>
      </c>
      <c r="K192" s="397">
        <v>5.9999999999913456</v>
      </c>
      <c r="L192" s="397">
        <v>26.92</v>
      </c>
      <c r="M192" s="38">
        <f t="shared" si="76"/>
        <v>3.0590811200044126</v>
      </c>
      <c r="N192" s="3">
        <f t="shared" si="77"/>
        <v>143.18348623852279</v>
      </c>
      <c r="O192" s="3">
        <v>143.18348623852279</v>
      </c>
      <c r="P192" s="4">
        <f t="shared" si="73"/>
        <v>2.3863914373087129</v>
      </c>
      <c r="Q192" s="397">
        <f t="shared" si="78"/>
        <v>254.55</v>
      </c>
      <c r="R192" s="397">
        <v>254.55</v>
      </c>
      <c r="S192" s="397">
        <v>8</v>
      </c>
      <c r="X192" s="4">
        <v>2.3863914373087129</v>
      </c>
      <c r="Y192" s="397">
        <v>254.55</v>
      </c>
      <c r="Z192" s="38">
        <v>3.0590811200044126</v>
      </c>
    </row>
    <row r="193" spans="1:37" x14ac:dyDescent="0.25">
      <c r="B193" s="210">
        <v>234744</v>
      </c>
      <c r="C193" s="210">
        <v>20021</v>
      </c>
      <c r="D193" s="210" t="s">
        <v>0</v>
      </c>
      <c r="E193" s="393">
        <v>0.71034722222222213</v>
      </c>
      <c r="F193" s="393">
        <v>0.71059027777777783</v>
      </c>
      <c r="G193" s="397">
        <v>21</v>
      </c>
      <c r="H193" s="397">
        <v>26.33</v>
      </c>
      <c r="I193" s="397">
        <f t="shared" si="74"/>
        <v>21.000000000012875</v>
      </c>
      <c r="J193" s="397">
        <f t="shared" si="75"/>
        <v>21.000000000012875</v>
      </c>
      <c r="K193" s="397">
        <v>21.000000000012875</v>
      </c>
      <c r="L193" s="397">
        <v>26.33</v>
      </c>
      <c r="M193" s="38">
        <f t="shared" si="76"/>
        <v>0.8548673942851901</v>
      </c>
      <c r="N193" s="3">
        <f t="shared" si="77"/>
        <v>164.18348623853566</v>
      </c>
      <c r="O193" s="3">
        <v>164.18348623853566</v>
      </c>
      <c r="P193" s="4">
        <f t="shared" si="73"/>
        <v>2.7363914373089275</v>
      </c>
      <c r="Q193" s="397">
        <f t="shared" si="78"/>
        <v>280.88</v>
      </c>
      <c r="R193" s="397">
        <v>280.88</v>
      </c>
      <c r="S193" s="51">
        <v>9</v>
      </c>
      <c r="X193" s="4">
        <v>2.7363914373089275</v>
      </c>
      <c r="Y193" s="397">
        <v>280.88</v>
      </c>
      <c r="Z193" s="38">
        <v>0.8548673942851901</v>
      </c>
    </row>
    <row r="194" spans="1:37" x14ac:dyDescent="0.25">
      <c r="B194" s="210">
        <v>234744</v>
      </c>
      <c r="C194" s="210">
        <v>20017</v>
      </c>
      <c r="D194" s="210" t="s">
        <v>5</v>
      </c>
      <c r="E194" s="393">
        <v>0.71059027777777783</v>
      </c>
      <c r="F194" s="393">
        <v>0.71059027777777783</v>
      </c>
      <c r="G194" s="397">
        <v>48</v>
      </c>
      <c r="H194" s="397" t="s">
        <v>581</v>
      </c>
      <c r="I194" s="45">
        <f t="shared" si="74"/>
        <v>0</v>
      </c>
      <c r="J194" s="45">
        <f t="shared" si="75"/>
        <v>47.999999999988319</v>
      </c>
      <c r="K194" s="45">
        <v>47.999999999988319</v>
      </c>
      <c r="L194" s="45">
        <v>100.83</v>
      </c>
      <c r="M194" s="38">
        <f t="shared" si="76"/>
        <v>1.4322397350003486</v>
      </c>
      <c r="N194" s="3">
        <f t="shared" si="77"/>
        <v>212.18348623852398</v>
      </c>
      <c r="O194" s="3">
        <v>212.18348623852398</v>
      </c>
      <c r="P194" s="4">
        <f t="shared" si="73"/>
        <v>3.5363914373087328</v>
      </c>
      <c r="Q194" s="397">
        <f t="shared" si="78"/>
        <v>381.71</v>
      </c>
      <c r="R194" s="397">
        <v>381.71</v>
      </c>
      <c r="S194" s="397">
        <v>10</v>
      </c>
      <c r="T194" s="397">
        <v>2</v>
      </c>
      <c r="U194" s="397">
        <v>3</v>
      </c>
      <c r="V194" s="397" t="s">
        <v>710</v>
      </c>
      <c r="X194" s="4">
        <v>3.5363914373087328</v>
      </c>
      <c r="Y194" s="397">
        <v>381.71</v>
      </c>
      <c r="Z194" s="38">
        <v>1.4322397350003486</v>
      </c>
    </row>
    <row r="195" spans="1:37" x14ac:dyDescent="0.25">
      <c r="B195" s="210">
        <v>234744</v>
      </c>
      <c r="C195" s="210">
        <v>20052</v>
      </c>
      <c r="D195" s="210" t="s">
        <v>7</v>
      </c>
      <c r="E195" s="393">
        <v>0.71114583333333325</v>
      </c>
      <c r="F195" s="393">
        <v>0.71125000000000005</v>
      </c>
      <c r="G195" s="397">
        <v>9</v>
      </c>
      <c r="H195" s="397">
        <v>28.08</v>
      </c>
      <c r="I195" s="397">
        <f t="shared" si="74"/>
        <v>9.0000000000109992</v>
      </c>
      <c r="J195" s="397">
        <f t="shared" si="75"/>
        <v>9.0000000000109992</v>
      </c>
      <c r="K195" s="397">
        <v>9.0000000000109992</v>
      </c>
      <c r="L195" s="397">
        <v>28.08</v>
      </c>
      <c r="M195" s="38">
        <f t="shared" si="76"/>
        <v>2.1272659199974</v>
      </c>
      <c r="N195" s="3">
        <f t="shared" si="77"/>
        <v>221.18348623853498</v>
      </c>
      <c r="O195" s="3">
        <v>221.18348623853498</v>
      </c>
      <c r="P195" s="4">
        <f t="shared" si="73"/>
        <v>3.6863914373089162</v>
      </c>
      <c r="Q195" s="397">
        <f t="shared" si="78"/>
        <v>409.78999999999996</v>
      </c>
      <c r="R195" s="397">
        <v>409.78999999999996</v>
      </c>
      <c r="S195" s="51">
        <v>11</v>
      </c>
      <c r="X195" s="4">
        <v>3.6863914373089162</v>
      </c>
      <c r="Y195" s="397">
        <v>409.78999999999996</v>
      </c>
      <c r="Z195" s="38">
        <v>2.1272659199974</v>
      </c>
    </row>
    <row r="196" spans="1:37" x14ac:dyDescent="0.25">
      <c r="B196" s="210">
        <v>234744</v>
      </c>
      <c r="C196" s="210">
        <v>20056</v>
      </c>
      <c r="D196" s="210" t="s">
        <v>9</v>
      </c>
      <c r="E196" s="393">
        <v>0.71125000000000005</v>
      </c>
      <c r="F196" s="393">
        <v>0.71158564814814806</v>
      </c>
      <c r="G196" s="397">
        <v>29</v>
      </c>
      <c r="H196" s="397" t="s">
        <v>581</v>
      </c>
      <c r="I196" s="45">
        <f t="shared" si="74"/>
        <v>28.999999999988546</v>
      </c>
      <c r="J196" s="45">
        <f t="shared" si="75"/>
        <v>28.999999999988546</v>
      </c>
      <c r="K196" s="45">
        <v>28.999999999988546</v>
      </c>
      <c r="L196" s="45">
        <v>41.67</v>
      </c>
      <c r="M196" s="38">
        <f t="shared" si="76"/>
        <v>0.97969905931073165</v>
      </c>
      <c r="N196" s="3">
        <f t="shared" si="77"/>
        <v>250.18348623852353</v>
      </c>
      <c r="O196" s="3">
        <v>250.18348623852353</v>
      </c>
      <c r="P196" s="4">
        <f t="shared" si="73"/>
        <v>4.169724770642059</v>
      </c>
      <c r="Q196" s="397">
        <f t="shared" si="78"/>
        <v>451.46</v>
      </c>
      <c r="R196" s="397">
        <v>451.46</v>
      </c>
      <c r="S196" s="397">
        <v>12</v>
      </c>
      <c r="T196" s="397">
        <v>1</v>
      </c>
      <c r="U196" s="397">
        <v>2</v>
      </c>
      <c r="V196" s="397">
        <v>59</v>
      </c>
      <c r="X196" s="4">
        <v>4.169724770642059</v>
      </c>
      <c r="Y196" s="397">
        <v>451.46</v>
      </c>
      <c r="Z196" s="38">
        <v>0.97969905931073165</v>
      </c>
    </row>
    <row r="197" spans="1:37" x14ac:dyDescent="0.25">
      <c r="B197" s="210">
        <v>234744</v>
      </c>
      <c r="C197" s="210">
        <v>20044</v>
      </c>
      <c r="D197" s="210" t="s">
        <v>180</v>
      </c>
      <c r="E197" s="393">
        <v>0.71158564814814806</v>
      </c>
      <c r="F197" s="393">
        <v>0.71158564814814806</v>
      </c>
      <c r="G197" s="397">
        <v>15</v>
      </c>
      <c r="H197" s="397">
        <v>24.5</v>
      </c>
      <c r="I197" s="397">
        <f t="shared" si="74"/>
        <v>0</v>
      </c>
      <c r="J197" s="397">
        <f t="shared" si="75"/>
        <v>15.000000000002345</v>
      </c>
      <c r="K197" s="397">
        <v>15.000000000002345</v>
      </c>
      <c r="L197" s="397">
        <v>24.5</v>
      </c>
      <c r="M197" s="38">
        <f t="shared" si="76"/>
        <v>1.1136327999998259</v>
      </c>
      <c r="N197" s="3">
        <f t="shared" si="77"/>
        <v>265.18348623852586</v>
      </c>
      <c r="O197" s="3">
        <v>265.18348623852586</v>
      </c>
      <c r="P197" s="4">
        <f t="shared" si="73"/>
        <v>4.4197247706420972</v>
      </c>
      <c r="Q197" s="397">
        <f t="shared" si="78"/>
        <v>475.96</v>
      </c>
      <c r="R197" s="397">
        <v>475.96</v>
      </c>
      <c r="S197" s="51">
        <v>13</v>
      </c>
      <c r="X197" s="4">
        <v>4.4197247706420972</v>
      </c>
      <c r="Y197" s="397">
        <v>475.96</v>
      </c>
      <c r="Z197" s="38">
        <v>1.1136327999998259</v>
      </c>
    </row>
    <row r="198" spans="1:37" x14ac:dyDescent="0.25">
      <c r="B198" s="210">
        <v>234744</v>
      </c>
      <c r="C198" s="210">
        <v>20045</v>
      </c>
      <c r="D198" s="210" t="s">
        <v>14</v>
      </c>
      <c r="E198" s="393">
        <v>0.7117592592592592</v>
      </c>
      <c r="F198" s="393">
        <v>0.7117592592592592</v>
      </c>
      <c r="G198" s="397">
        <v>63</v>
      </c>
      <c r="H198" s="397">
        <v>11</v>
      </c>
      <c r="I198" s="397">
        <f t="shared" si="74"/>
        <v>0</v>
      </c>
      <c r="J198" s="2">
        <f>L198*K197/L197</f>
        <v>6.7346938775520737</v>
      </c>
      <c r="K198" s="3">
        <v>6.7346938775520737</v>
      </c>
      <c r="L198" s="397">
        <v>11</v>
      </c>
      <c r="M198" s="38">
        <f t="shared" si="76"/>
        <v>1.1136327999998259</v>
      </c>
      <c r="N198" s="3">
        <f t="shared" si="77"/>
        <v>271.91818011607791</v>
      </c>
      <c r="O198" s="3">
        <v>271.91818011607791</v>
      </c>
      <c r="P198" s="4">
        <f t="shared" si="73"/>
        <v>4.531969668601298</v>
      </c>
      <c r="Q198" s="397">
        <f t="shared" si="78"/>
        <v>486.96</v>
      </c>
      <c r="R198" s="397">
        <v>486.96</v>
      </c>
      <c r="S198" s="397">
        <v>14</v>
      </c>
      <c r="X198" s="4">
        <v>4.531969668601298</v>
      </c>
      <c r="Y198" s="397">
        <v>486.96</v>
      </c>
      <c r="Z198" s="38">
        <v>1.1136327999998259</v>
      </c>
      <c r="AC198" s="483">
        <v>234744</v>
      </c>
      <c r="AD198" s="483">
        <v>20041</v>
      </c>
      <c r="AE198" s="485">
        <v>42654</v>
      </c>
      <c r="AF198" s="483">
        <v>2</v>
      </c>
      <c r="AG198" s="483">
        <v>486.96</v>
      </c>
      <c r="AH198" s="381">
        <v>0.70870370370370372</v>
      </c>
      <c r="AI198" s="489" t="s">
        <v>856</v>
      </c>
      <c r="AJ198" s="489">
        <v>1.8445450000000001</v>
      </c>
      <c r="AK198" s="381">
        <v>0.7117592592592592</v>
      </c>
    </row>
    <row r="199" spans="1:37" x14ac:dyDescent="0.25">
      <c r="B199" s="397">
        <v>234744</v>
      </c>
      <c r="C199" s="392">
        <v>20041</v>
      </c>
      <c r="D199" s="397" t="s">
        <v>703</v>
      </c>
      <c r="E199" s="381">
        <v>0.71248842592592598</v>
      </c>
      <c r="F199" s="381">
        <v>0.71248842592592598</v>
      </c>
      <c r="G199" s="397" t="s">
        <v>566</v>
      </c>
      <c r="H199" s="397" t="s">
        <v>566</v>
      </c>
      <c r="M199" s="38">
        <f>AVERAGE(M186:M197)</f>
        <v>1.4143503610303532</v>
      </c>
    </row>
    <row r="202" spans="1:37" x14ac:dyDescent="0.25">
      <c r="A202" s="40">
        <v>42655</v>
      </c>
      <c r="B202" s="210">
        <v>234744</v>
      </c>
      <c r="C202" s="210">
        <v>20045</v>
      </c>
      <c r="D202" s="210" t="s">
        <v>14</v>
      </c>
      <c r="E202" s="393">
        <v>0.5493055555555556</v>
      </c>
      <c r="F202" s="393">
        <v>0.5493055555555556</v>
      </c>
      <c r="G202" s="397">
        <v>18</v>
      </c>
      <c r="H202" s="397">
        <v>25</v>
      </c>
      <c r="I202" s="2">
        <f t="shared" ref="I202" si="79">(F202-E202)*86400</f>
        <v>0</v>
      </c>
      <c r="J202" s="2">
        <f>L202*K203/L203</f>
        <v>11.009174311928327</v>
      </c>
      <c r="K202" s="2">
        <v>11.009174311928327</v>
      </c>
      <c r="L202" s="397">
        <v>25</v>
      </c>
      <c r="M202" s="38">
        <f t="shared" ref="M202" si="80">L202/K202*0.0113636*60</f>
        <v>1.5482904999997578</v>
      </c>
      <c r="N202" s="3">
        <f>J202</f>
        <v>11.009174311928327</v>
      </c>
      <c r="O202" s="3">
        <v>11.009174311928327</v>
      </c>
      <c r="P202" s="4">
        <f t="shared" ref="P202:P225" si="81">O202/60</f>
        <v>0.18348623853213877</v>
      </c>
      <c r="Q202" s="397">
        <f>L202</f>
        <v>25</v>
      </c>
      <c r="R202" s="397">
        <v>25</v>
      </c>
      <c r="S202" s="51">
        <v>1</v>
      </c>
      <c r="X202" s="4">
        <v>0.18348623853213877</v>
      </c>
      <c r="Y202" s="397">
        <v>25</v>
      </c>
      <c r="Z202" s="38">
        <v>1.5482904999997578</v>
      </c>
    </row>
    <row r="203" spans="1:37" x14ac:dyDescent="0.25">
      <c r="B203" s="210">
        <v>234744</v>
      </c>
      <c r="C203" s="210">
        <v>20049</v>
      </c>
      <c r="D203" s="210" t="s">
        <v>13</v>
      </c>
      <c r="E203" s="393">
        <v>0.54951388888888886</v>
      </c>
      <c r="F203" s="393">
        <v>0.54965277777777777</v>
      </c>
      <c r="G203" s="397">
        <v>12</v>
      </c>
      <c r="H203" s="397">
        <v>27.25</v>
      </c>
      <c r="I203" s="2">
        <f>(F203-E203)*86400</f>
        <v>12.000000000001876</v>
      </c>
      <c r="J203" s="2">
        <f>(E204-E203)*86400</f>
        <v>12.000000000001876</v>
      </c>
      <c r="K203" s="2">
        <v>12.000000000001876</v>
      </c>
      <c r="L203" s="397">
        <v>27.25</v>
      </c>
      <c r="M203" s="38">
        <f>L203/K203*0.0113636*60</f>
        <v>1.5482904999997578</v>
      </c>
      <c r="N203" s="3">
        <f>N202+K203</f>
        <v>23.009174311930202</v>
      </c>
      <c r="O203" s="3">
        <v>23.009174311930202</v>
      </c>
      <c r="P203" s="4">
        <f t="shared" si="81"/>
        <v>0.38348623853217007</v>
      </c>
      <c r="Q203" s="397">
        <f>Q202+L203</f>
        <v>52.25</v>
      </c>
      <c r="R203" s="397">
        <v>52.25</v>
      </c>
      <c r="S203" s="397">
        <v>2</v>
      </c>
      <c r="X203" s="4">
        <v>0.38348623853217007</v>
      </c>
      <c r="Y203" s="397">
        <v>52.25</v>
      </c>
      <c r="Z203" s="38">
        <v>1.5482904999997578</v>
      </c>
    </row>
    <row r="204" spans="1:37" x14ac:dyDescent="0.25">
      <c r="B204" s="210">
        <v>234744</v>
      </c>
      <c r="C204" s="210">
        <v>20050</v>
      </c>
      <c r="D204" s="210" t="s">
        <v>12</v>
      </c>
      <c r="E204" s="393">
        <v>0.54965277777777777</v>
      </c>
      <c r="F204" s="393">
        <v>0.55001157407407408</v>
      </c>
      <c r="G204" s="397">
        <v>31</v>
      </c>
      <c r="H204" s="397" t="s">
        <v>581</v>
      </c>
      <c r="I204" s="45">
        <f t="shared" ref="I204:I225" si="82">(F204-E204)*86400</f>
        <v>31.000000000001648</v>
      </c>
      <c r="J204" s="45">
        <f t="shared" ref="J204:J224" si="83">(E205-E204)*86400</f>
        <v>31.000000000001648</v>
      </c>
      <c r="K204" s="45">
        <v>31.000000000001648</v>
      </c>
      <c r="L204" s="45">
        <v>60.71</v>
      </c>
      <c r="M204" s="38">
        <f t="shared" ref="M204:M225" si="84">L204/K204*0.0113636*60</f>
        <v>1.3352596567741226</v>
      </c>
      <c r="N204" s="3">
        <f t="shared" ref="N204:N225" si="85">N203+K204</f>
        <v>54.009174311931851</v>
      </c>
      <c r="O204" s="3">
        <v>54.009174311931851</v>
      </c>
      <c r="P204" s="4">
        <f t="shared" si="81"/>
        <v>0.90015290519886415</v>
      </c>
      <c r="Q204" s="397">
        <f t="shared" ref="Q204:Q225" si="86">Q203+L204</f>
        <v>112.96000000000001</v>
      </c>
      <c r="R204" s="397">
        <v>112.96000000000001</v>
      </c>
      <c r="S204" s="51">
        <v>3</v>
      </c>
      <c r="T204" s="397">
        <v>1</v>
      </c>
      <c r="U204" s="397">
        <v>2</v>
      </c>
      <c r="V204" s="397">
        <v>27</v>
      </c>
      <c r="X204" s="4">
        <v>0.90015290519886415</v>
      </c>
      <c r="Y204" s="397">
        <v>112.96000000000001</v>
      </c>
      <c r="Z204" s="38">
        <v>1.3352596567741226</v>
      </c>
    </row>
    <row r="205" spans="1:37" x14ac:dyDescent="0.25">
      <c r="B205" s="210">
        <v>234744</v>
      </c>
      <c r="C205" s="210">
        <v>20025</v>
      </c>
      <c r="D205" s="210" t="s">
        <v>39</v>
      </c>
      <c r="E205" s="393">
        <v>0.55001157407407408</v>
      </c>
      <c r="F205" s="393">
        <v>0.55001157407407408</v>
      </c>
      <c r="G205" s="397">
        <v>15</v>
      </c>
      <c r="H205" s="397">
        <v>28.42</v>
      </c>
      <c r="I205" s="397">
        <f t="shared" si="82"/>
        <v>0</v>
      </c>
      <c r="J205" s="397">
        <f t="shared" si="83"/>
        <v>15.000000000002345</v>
      </c>
      <c r="K205" s="397">
        <v>15.000000000002345</v>
      </c>
      <c r="L205" s="397">
        <v>28.42</v>
      </c>
      <c r="M205" s="38">
        <f t="shared" si="84"/>
        <v>1.2918140479997979</v>
      </c>
      <c r="N205" s="3">
        <f t="shared" si="85"/>
        <v>69.009174311934203</v>
      </c>
      <c r="O205" s="3">
        <v>69.009174311934203</v>
      </c>
      <c r="P205" s="4">
        <f t="shared" si="81"/>
        <v>1.1501529051989035</v>
      </c>
      <c r="Q205" s="397">
        <f t="shared" si="86"/>
        <v>141.38</v>
      </c>
      <c r="R205" s="397">
        <v>141.38</v>
      </c>
      <c r="S205" s="397">
        <v>4</v>
      </c>
      <c r="X205" s="4">
        <v>1.1501529051989035</v>
      </c>
      <c r="Y205" s="397">
        <v>141.38</v>
      </c>
      <c r="Z205" s="38">
        <v>1.2918140479997979</v>
      </c>
    </row>
    <row r="206" spans="1:37" x14ac:dyDescent="0.25">
      <c r="B206" s="210">
        <v>234744</v>
      </c>
      <c r="C206" s="210">
        <v>20015</v>
      </c>
      <c r="D206" s="210" t="s">
        <v>37</v>
      </c>
      <c r="E206" s="393">
        <v>0.55018518518518522</v>
      </c>
      <c r="F206" s="393">
        <v>0.55064814814814811</v>
      </c>
      <c r="G206" s="397">
        <v>40</v>
      </c>
      <c r="H206" s="397" t="s">
        <v>581</v>
      </c>
      <c r="I206" s="45">
        <f t="shared" si="82"/>
        <v>39.999999999993463</v>
      </c>
      <c r="J206" s="45">
        <f t="shared" si="83"/>
        <v>39.999999999993463</v>
      </c>
      <c r="K206" s="45">
        <v>39.999999999993463</v>
      </c>
      <c r="L206" s="45">
        <v>86.25</v>
      </c>
      <c r="M206" s="38">
        <f t="shared" si="84"/>
        <v>1.4701657500002405</v>
      </c>
      <c r="N206" s="3">
        <f t="shared" si="85"/>
        <v>109.00917431192767</v>
      </c>
      <c r="O206" s="3">
        <v>109.00917431192767</v>
      </c>
      <c r="P206" s="4">
        <f t="shared" si="81"/>
        <v>1.8168195718654612</v>
      </c>
      <c r="Q206" s="397">
        <f t="shared" si="86"/>
        <v>227.63</v>
      </c>
      <c r="R206" s="397">
        <v>227.63</v>
      </c>
      <c r="S206" s="51">
        <v>5</v>
      </c>
      <c r="T206" s="397">
        <v>2</v>
      </c>
      <c r="U206" s="397">
        <v>3</v>
      </c>
      <c r="V206" s="397" t="s">
        <v>711</v>
      </c>
      <c r="X206" s="4">
        <v>1.8168195718654612</v>
      </c>
      <c r="Y206" s="397">
        <v>227.63</v>
      </c>
      <c r="Z206" s="38">
        <v>1.4701657500002405</v>
      </c>
    </row>
    <row r="207" spans="1:37" x14ac:dyDescent="0.25">
      <c r="B207" s="210">
        <v>234744</v>
      </c>
      <c r="C207" s="210">
        <v>20010</v>
      </c>
      <c r="D207" s="210" t="s">
        <v>1</v>
      </c>
      <c r="E207" s="393">
        <v>0.55064814814814811</v>
      </c>
      <c r="F207" s="393">
        <v>0.55064814814814811</v>
      </c>
      <c r="G207" s="397">
        <v>10</v>
      </c>
      <c r="H207" s="397">
        <v>26.92</v>
      </c>
      <c r="I207" s="397">
        <f t="shared" si="82"/>
        <v>0</v>
      </c>
      <c r="J207" s="397">
        <f t="shared" si="83"/>
        <v>10.000000000007958</v>
      </c>
      <c r="K207" s="397">
        <v>10.000000000007958</v>
      </c>
      <c r="L207" s="397">
        <v>26.92</v>
      </c>
      <c r="M207" s="38">
        <f t="shared" si="84"/>
        <v>1.8354486719985394</v>
      </c>
      <c r="N207" s="3">
        <f t="shared" si="85"/>
        <v>119.00917431193562</v>
      </c>
      <c r="O207" s="3">
        <v>119.00917431193562</v>
      </c>
      <c r="P207" s="4">
        <f t="shared" si="81"/>
        <v>1.9834862385322605</v>
      </c>
      <c r="Q207" s="397">
        <f t="shared" si="86"/>
        <v>254.55</v>
      </c>
      <c r="R207" s="397">
        <v>254.55</v>
      </c>
      <c r="S207" s="397">
        <v>6</v>
      </c>
      <c r="X207" s="4">
        <v>1.9834862385322605</v>
      </c>
      <c r="Y207" s="397">
        <v>254.55</v>
      </c>
      <c r="Z207" s="38">
        <v>1.8354486719985394</v>
      </c>
    </row>
    <row r="208" spans="1:37" x14ac:dyDescent="0.25">
      <c r="B208" s="210">
        <v>234744</v>
      </c>
      <c r="C208" s="210">
        <v>20021</v>
      </c>
      <c r="D208" s="210" t="s">
        <v>0</v>
      </c>
      <c r="E208" s="393">
        <v>0.55076388888888894</v>
      </c>
      <c r="F208" s="393">
        <v>0.55092592592592593</v>
      </c>
      <c r="G208" s="397">
        <v>14</v>
      </c>
      <c r="H208" s="397">
        <v>26.33</v>
      </c>
      <c r="I208" s="397">
        <f t="shared" si="82"/>
        <v>13.999999999995794</v>
      </c>
      <c r="J208" s="397">
        <f t="shared" si="83"/>
        <v>13.999999999995794</v>
      </c>
      <c r="K208" s="397">
        <v>13.999999999995794</v>
      </c>
      <c r="L208" s="397">
        <v>26.33</v>
      </c>
      <c r="M208" s="38">
        <f t="shared" si="84"/>
        <v>1.2823010914289565</v>
      </c>
      <c r="N208" s="3">
        <f t="shared" si="85"/>
        <v>133.00917431193142</v>
      </c>
      <c r="O208" s="3">
        <v>133.00917431193142</v>
      </c>
      <c r="P208" s="4">
        <f t="shared" si="81"/>
        <v>2.2168195718655235</v>
      </c>
      <c r="Q208" s="397">
        <f t="shared" si="86"/>
        <v>280.88</v>
      </c>
      <c r="R208" s="397">
        <v>280.88</v>
      </c>
      <c r="S208" s="51">
        <v>7</v>
      </c>
      <c r="X208" s="4">
        <v>2.2168195718655235</v>
      </c>
      <c r="Y208" s="397">
        <v>280.88</v>
      </c>
      <c r="Z208" s="38">
        <v>1.2823010914289565</v>
      </c>
    </row>
    <row r="209" spans="2:26" x14ac:dyDescent="0.25">
      <c r="B209" s="210">
        <v>234744</v>
      </c>
      <c r="C209" s="210">
        <v>20017</v>
      </c>
      <c r="D209" s="210" t="s">
        <v>5</v>
      </c>
      <c r="E209" s="393">
        <v>0.55092592592592593</v>
      </c>
      <c r="F209" s="393">
        <v>0.55106481481481484</v>
      </c>
      <c r="G209" s="397">
        <v>12</v>
      </c>
      <c r="H209" s="397">
        <v>30.75</v>
      </c>
      <c r="I209" s="397">
        <f t="shared" si="82"/>
        <v>12.000000000001876</v>
      </c>
      <c r="J209" s="397">
        <f t="shared" si="83"/>
        <v>12.000000000001876</v>
      </c>
      <c r="K209" s="397">
        <v>12.000000000001876</v>
      </c>
      <c r="L209" s="397">
        <v>30.75</v>
      </c>
      <c r="M209" s="38">
        <f t="shared" si="84"/>
        <v>1.7471534999997269</v>
      </c>
      <c r="N209" s="3">
        <f t="shared" si="85"/>
        <v>145.00917431193329</v>
      </c>
      <c r="O209" s="3">
        <v>145.00917431193329</v>
      </c>
      <c r="P209" s="4">
        <f t="shared" si="81"/>
        <v>2.4168195718655547</v>
      </c>
      <c r="Q209" s="397">
        <f t="shared" si="86"/>
        <v>311.63</v>
      </c>
      <c r="R209" s="397">
        <v>311.63</v>
      </c>
      <c r="S209" s="397">
        <v>8</v>
      </c>
      <c r="X209" s="4">
        <v>2.4168195718655547</v>
      </c>
      <c r="Y209" s="397">
        <v>311.63</v>
      </c>
      <c r="Z209" s="38">
        <v>1.7471534999997269</v>
      </c>
    </row>
    <row r="210" spans="2:26" x14ac:dyDescent="0.25">
      <c r="B210" s="210">
        <v>234744</v>
      </c>
      <c r="C210" s="210">
        <v>20030</v>
      </c>
      <c r="D210" s="210" t="s">
        <v>6</v>
      </c>
      <c r="E210" s="393">
        <v>0.55106481481481484</v>
      </c>
      <c r="F210" s="393">
        <v>0.55106481481481484</v>
      </c>
      <c r="G210" s="397">
        <v>32</v>
      </c>
      <c r="H210" s="397" t="s">
        <v>581</v>
      </c>
      <c r="I210" s="45">
        <f t="shared" si="82"/>
        <v>0</v>
      </c>
      <c r="J210" s="45">
        <f t="shared" si="83"/>
        <v>31.999999999998607</v>
      </c>
      <c r="K210" s="45">
        <v>31.999999999998607</v>
      </c>
      <c r="L210" s="45">
        <v>70.08</v>
      </c>
      <c r="M210" s="38">
        <f t="shared" si="84"/>
        <v>1.493177040000065</v>
      </c>
      <c r="N210" s="3">
        <f t="shared" si="85"/>
        <v>177.0091743119319</v>
      </c>
      <c r="O210" s="3">
        <v>177.0091743119319</v>
      </c>
      <c r="P210" s="4">
        <f t="shared" si="81"/>
        <v>2.9501529051988649</v>
      </c>
      <c r="Q210" s="397">
        <f t="shared" si="86"/>
        <v>381.71</v>
      </c>
      <c r="R210" s="397">
        <v>381.71</v>
      </c>
      <c r="S210" s="51">
        <v>9</v>
      </c>
      <c r="T210" s="397">
        <v>1</v>
      </c>
      <c r="U210" s="397">
        <v>2</v>
      </c>
      <c r="V210" s="397">
        <v>35</v>
      </c>
      <c r="X210" s="4">
        <v>2.9501529051988649</v>
      </c>
      <c r="Y210" s="397">
        <v>381.71</v>
      </c>
      <c r="Z210" s="38">
        <v>1.493177040000065</v>
      </c>
    </row>
    <row r="211" spans="2:26" x14ac:dyDescent="0.25">
      <c r="B211" s="210">
        <v>234744</v>
      </c>
      <c r="C211" s="210">
        <v>20052</v>
      </c>
      <c r="D211" s="210" t="s">
        <v>7</v>
      </c>
      <c r="E211" s="393">
        <v>0.55143518518518519</v>
      </c>
      <c r="F211" s="393">
        <v>0.55155092592592592</v>
      </c>
      <c r="G211" s="397">
        <v>10</v>
      </c>
      <c r="H211" s="397">
        <v>28.08</v>
      </c>
      <c r="I211" s="397">
        <f t="shared" si="82"/>
        <v>9.9999999999983658</v>
      </c>
      <c r="J211" s="397">
        <f t="shared" si="83"/>
        <v>9.9999999999983658</v>
      </c>
      <c r="K211" s="397">
        <v>9.9999999999983658</v>
      </c>
      <c r="L211" s="397">
        <v>28.08</v>
      </c>
      <c r="M211" s="38">
        <f t="shared" si="84"/>
        <v>1.9145393280003125</v>
      </c>
      <c r="N211" s="3">
        <f t="shared" si="85"/>
        <v>187.00917431193028</v>
      </c>
      <c r="O211" s="3">
        <v>187.00917431193028</v>
      </c>
      <c r="P211" s="4">
        <f t="shared" si="81"/>
        <v>3.1168195718655047</v>
      </c>
      <c r="Q211" s="397">
        <f t="shared" si="86"/>
        <v>409.78999999999996</v>
      </c>
      <c r="R211" s="397">
        <v>409.78999999999996</v>
      </c>
      <c r="S211" s="397">
        <v>10</v>
      </c>
      <c r="X211" s="4">
        <v>3.1168195718655047</v>
      </c>
      <c r="Y211" s="397">
        <v>409.78999999999996</v>
      </c>
      <c r="Z211" s="38">
        <v>1.9145393280003125</v>
      </c>
    </row>
    <row r="212" spans="2:26" x14ac:dyDescent="0.25">
      <c r="B212" s="210">
        <v>234744</v>
      </c>
      <c r="C212" s="210">
        <v>20056</v>
      </c>
      <c r="D212" s="210" t="s">
        <v>9</v>
      </c>
      <c r="E212" s="393">
        <v>0.55155092592592592</v>
      </c>
      <c r="F212" s="393">
        <v>0.55185185185185182</v>
      </c>
      <c r="G212" s="397">
        <v>26</v>
      </c>
      <c r="H212" s="397" t="s">
        <v>581</v>
      </c>
      <c r="I212" s="45">
        <f t="shared" si="82"/>
        <v>25.999999999997669</v>
      </c>
      <c r="J212" s="45">
        <f t="shared" si="83"/>
        <v>25.999999999997669</v>
      </c>
      <c r="K212" s="45">
        <v>25.999999999997669</v>
      </c>
      <c r="L212" s="45">
        <v>41.67</v>
      </c>
      <c r="M212" s="38">
        <f t="shared" si="84"/>
        <v>1.0927412584616365</v>
      </c>
      <c r="N212" s="3">
        <f t="shared" si="85"/>
        <v>213.00917431192795</v>
      </c>
      <c r="O212" s="3">
        <v>213.00917431192795</v>
      </c>
      <c r="P212" s="4">
        <f t="shared" si="81"/>
        <v>3.5501529051987992</v>
      </c>
      <c r="Q212" s="397">
        <f t="shared" si="86"/>
        <v>451.46</v>
      </c>
      <c r="R212" s="397">
        <v>451.46</v>
      </c>
      <c r="S212" s="51">
        <v>11</v>
      </c>
      <c r="T212" s="397">
        <v>1</v>
      </c>
      <c r="U212" s="397">
        <v>2</v>
      </c>
      <c r="V212" s="397">
        <v>59</v>
      </c>
      <c r="X212" s="4">
        <v>3.5501529051987992</v>
      </c>
      <c r="Y212" s="397">
        <v>451.46</v>
      </c>
      <c r="Z212" s="38">
        <v>1.0927412584616365</v>
      </c>
    </row>
    <row r="213" spans="2:26" x14ac:dyDescent="0.25">
      <c r="B213" s="210">
        <v>234744</v>
      </c>
      <c r="C213" s="210">
        <v>20044</v>
      </c>
      <c r="D213" s="210" t="s">
        <v>180</v>
      </c>
      <c r="E213" s="393">
        <v>0.55185185185185182</v>
      </c>
      <c r="F213" s="393">
        <v>0.55185185185185182</v>
      </c>
      <c r="G213" s="397">
        <v>25</v>
      </c>
      <c r="H213" s="397" t="s">
        <v>581</v>
      </c>
      <c r="I213" s="45">
        <f t="shared" si="82"/>
        <v>0</v>
      </c>
      <c r="J213" s="45">
        <f t="shared" si="83"/>
        <v>25.000000000000711</v>
      </c>
      <c r="K213" s="45">
        <v>25.000000000000711</v>
      </c>
      <c r="L213" s="45">
        <v>60.5</v>
      </c>
      <c r="M213" s="38">
        <f t="shared" si="84"/>
        <v>1.649994719999953</v>
      </c>
      <c r="N213" s="3">
        <f t="shared" si="85"/>
        <v>238.00917431192866</v>
      </c>
      <c r="O213" s="3">
        <v>238.00917431192866</v>
      </c>
      <c r="P213" s="4">
        <f t="shared" si="81"/>
        <v>3.9668195718654777</v>
      </c>
      <c r="Q213" s="397">
        <f t="shared" si="86"/>
        <v>511.96</v>
      </c>
      <c r="R213" s="397">
        <v>511.96</v>
      </c>
      <c r="S213" s="397">
        <v>12</v>
      </c>
      <c r="T213" s="397">
        <v>1</v>
      </c>
      <c r="U213" s="397">
        <v>2</v>
      </c>
      <c r="V213" s="397">
        <v>45</v>
      </c>
      <c r="X213" s="4">
        <v>3.9668195718654777</v>
      </c>
      <c r="Y213" s="397">
        <v>511.96</v>
      </c>
      <c r="Z213" s="38">
        <v>1.649994719999953</v>
      </c>
    </row>
    <row r="214" spans="2:26" x14ac:dyDescent="0.25">
      <c r="B214" s="210">
        <v>234744</v>
      </c>
      <c r="C214" s="210">
        <v>20049</v>
      </c>
      <c r="D214" s="210" t="s">
        <v>13</v>
      </c>
      <c r="E214" s="393">
        <v>0.55214120370370368</v>
      </c>
      <c r="F214" s="393">
        <v>0.55265046296296294</v>
      </c>
      <c r="G214" s="397">
        <v>44</v>
      </c>
      <c r="H214" s="397" t="s">
        <v>581</v>
      </c>
      <c r="I214" s="45">
        <f t="shared" si="82"/>
        <v>44.000000000000483</v>
      </c>
      <c r="J214" s="45">
        <f t="shared" si="83"/>
        <v>44.000000000000483</v>
      </c>
      <c r="K214" s="45">
        <v>44.000000000000483</v>
      </c>
      <c r="L214" s="45">
        <v>61.29</v>
      </c>
      <c r="M214" s="38">
        <f t="shared" si="84"/>
        <v>0.94973869636362585</v>
      </c>
      <c r="N214" s="3">
        <f t="shared" si="85"/>
        <v>282.00917431192914</v>
      </c>
      <c r="O214" s="3">
        <v>282.00917431192914</v>
      </c>
      <c r="P214" s="4">
        <f t="shared" si="81"/>
        <v>4.7001529051988191</v>
      </c>
      <c r="Q214" s="397">
        <f t="shared" si="86"/>
        <v>573.25</v>
      </c>
      <c r="R214" s="397">
        <v>573.25</v>
      </c>
      <c r="S214" s="51">
        <v>13</v>
      </c>
      <c r="T214" s="397">
        <v>1</v>
      </c>
      <c r="U214" s="397">
        <v>2</v>
      </c>
      <c r="V214" s="397">
        <v>50</v>
      </c>
      <c r="X214" s="4">
        <v>4.7001529051988191</v>
      </c>
      <c r="Y214" s="397">
        <v>573.25</v>
      </c>
      <c r="Z214" s="38">
        <v>0.94973869636362585</v>
      </c>
    </row>
    <row r="215" spans="2:26" x14ac:dyDescent="0.25">
      <c r="B215" s="210">
        <v>234744</v>
      </c>
      <c r="C215" s="210">
        <v>20027</v>
      </c>
      <c r="D215" s="210" t="s">
        <v>38</v>
      </c>
      <c r="E215" s="393">
        <v>0.55265046296296294</v>
      </c>
      <c r="F215" s="393">
        <v>0.55265046296296294</v>
      </c>
      <c r="G215" s="397">
        <v>40</v>
      </c>
      <c r="H215" s="397" t="s">
        <v>581</v>
      </c>
      <c r="I215" s="45">
        <f t="shared" si="82"/>
        <v>0</v>
      </c>
      <c r="J215" s="45">
        <f t="shared" si="83"/>
        <v>40.000000000003055</v>
      </c>
      <c r="K215" s="45">
        <v>40.000000000003055</v>
      </c>
      <c r="L215" s="45">
        <v>83.67</v>
      </c>
      <c r="M215" s="38">
        <f t="shared" si="84"/>
        <v>1.4261886179998911</v>
      </c>
      <c r="N215" s="3">
        <f t="shared" si="85"/>
        <v>322.00917431193221</v>
      </c>
      <c r="O215" s="3">
        <v>322.00917431193221</v>
      </c>
      <c r="P215" s="4">
        <f t="shared" si="81"/>
        <v>5.3668195718655367</v>
      </c>
      <c r="Q215" s="397">
        <f t="shared" si="86"/>
        <v>656.92</v>
      </c>
      <c r="R215" s="397">
        <v>656.92</v>
      </c>
      <c r="S215" s="397">
        <v>14</v>
      </c>
      <c r="T215" s="397">
        <v>2</v>
      </c>
      <c r="U215" s="397">
        <v>3</v>
      </c>
      <c r="V215" s="397" t="s">
        <v>712</v>
      </c>
      <c r="X215" s="4">
        <v>5.3668195718655367</v>
      </c>
      <c r="Y215" s="397">
        <v>656.92</v>
      </c>
      <c r="Z215" s="38">
        <v>1.4261886179998911</v>
      </c>
    </row>
    <row r="216" spans="2:26" x14ac:dyDescent="0.25">
      <c r="B216" s="210">
        <v>234744</v>
      </c>
      <c r="C216" s="210">
        <v>20013</v>
      </c>
      <c r="D216" s="210" t="s">
        <v>36</v>
      </c>
      <c r="E216" s="393">
        <v>0.55311342592592594</v>
      </c>
      <c r="F216" s="393">
        <v>0.55329861111111112</v>
      </c>
      <c r="G216" s="397">
        <v>16</v>
      </c>
      <c r="H216" s="397">
        <v>26.5</v>
      </c>
      <c r="I216" s="397">
        <f t="shared" si="82"/>
        <v>15.999999999999304</v>
      </c>
      <c r="J216" s="397">
        <f t="shared" si="83"/>
        <v>15.999999999999304</v>
      </c>
      <c r="K216" s="397">
        <v>15.999999999999304</v>
      </c>
      <c r="L216" s="397">
        <v>26.5</v>
      </c>
      <c r="M216" s="38">
        <f t="shared" si="84"/>
        <v>1.1292577500000491</v>
      </c>
      <c r="N216" s="3">
        <f t="shared" si="85"/>
        <v>338.00917431193153</v>
      </c>
      <c r="O216" s="3">
        <v>338.00917431193153</v>
      </c>
      <c r="P216" s="4">
        <f t="shared" si="81"/>
        <v>5.6334862385321918</v>
      </c>
      <c r="Q216" s="397">
        <f t="shared" si="86"/>
        <v>683.42</v>
      </c>
      <c r="R216" s="397">
        <v>683.42</v>
      </c>
      <c r="S216" s="51">
        <v>15</v>
      </c>
      <c r="X216" s="4">
        <v>5.6334862385321918</v>
      </c>
      <c r="Y216" s="397">
        <v>683.42</v>
      </c>
      <c r="Z216" s="38">
        <v>1.1292577500000491</v>
      </c>
    </row>
    <row r="217" spans="2:26" x14ac:dyDescent="0.25">
      <c r="B217" s="210">
        <v>234744</v>
      </c>
      <c r="C217" s="210">
        <v>20004</v>
      </c>
      <c r="D217" s="210" t="s">
        <v>2</v>
      </c>
      <c r="E217" s="393">
        <v>0.55329861111111112</v>
      </c>
      <c r="F217" s="393">
        <v>0.5534027777777778</v>
      </c>
      <c r="G217" s="397">
        <v>9</v>
      </c>
      <c r="H217" s="397">
        <v>31.17</v>
      </c>
      <c r="I217" s="397">
        <f t="shared" si="82"/>
        <v>9.0000000000014069</v>
      </c>
      <c r="J217" s="397">
        <f t="shared" si="83"/>
        <v>9.0000000000014069</v>
      </c>
      <c r="K217" s="397">
        <v>9.0000000000014069</v>
      </c>
      <c r="L217" s="397">
        <v>31.17</v>
      </c>
      <c r="M217" s="38">
        <f t="shared" si="84"/>
        <v>2.3613560799996307</v>
      </c>
      <c r="N217" s="3">
        <f t="shared" si="85"/>
        <v>347.00917431193295</v>
      </c>
      <c r="O217" s="3">
        <v>347.00917431193295</v>
      </c>
      <c r="P217" s="4">
        <f t="shared" si="81"/>
        <v>5.7834862385322161</v>
      </c>
      <c r="Q217" s="397">
        <f t="shared" si="86"/>
        <v>714.58999999999992</v>
      </c>
      <c r="R217" s="397">
        <v>714.58999999999992</v>
      </c>
      <c r="S217" s="397">
        <v>16</v>
      </c>
      <c r="X217" s="4">
        <v>5.7834862385322161</v>
      </c>
      <c r="Y217" s="397">
        <v>714.58999999999992</v>
      </c>
      <c r="Z217" s="38">
        <v>2.3613560799996307</v>
      </c>
    </row>
    <row r="218" spans="2:26" x14ac:dyDescent="0.25">
      <c r="B218" s="210">
        <v>234744</v>
      </c>
      <c r="C218" s="210">
        <v>20010</v>
      </c>
      <c r="D218" s="210" t="s">
        <v>1</v>
      </c>
      <c r="E218" s="393">
        <v>0.5534027777777778</v>
      </c>
      <c r="F218" s="393">
        <v>0.5534027777777778</v>
      </c>
      <c r="G218" s="397">
        <v>13</v>
      </c>
      <c r="H218" s="397">
        <v>26.92</v>
      </c>
      <c r="I218" s="397">
        <f t="shared" si="82"/>
        <v>0</v>
      </c>
      <c r="J218" s="397">
        <f t="shared" si="83"/>
        <v>12.999999999998835</v>
      </c>
      <c r="K218" s="397">
        <v>12.999999999998835</v>
      </c>
      <c r="L218" s="397">
        <v>26.92</v>
      </c>
      <c r="M218" s="38">
        <f t="shared" si="84"/>
        <v>1.4118835938462801</v>
      </c>
      <c r="N218" s="3">
        <f t="shared" si="85"/>
        <v>360.00917431193182</v>
      </c>
      <c r="O218" s="3">
        <v>360.00917431193182</v>
      </c>
      <c r="P218" s="4">
        <f t="shared" si="81"/>
        <v>6.0001529051988634</v>
      </c>
      <c r="Q218" s="397">
        <f t="shared" si="86"/>
        <v>741.50999999999988</v>
      </c>
      <c r="R218" s="397">
        <v>741.50999999999988</v>
      </c>
      <c r="S218" s="51">
        <v>17</v>
      </c>
      <c r="X218" s="4">
        <v>6.0001529051988634</v>
      </c>
      <c r="Y218" s="397">
        <v>741.50999999999988</v>
      </c>
      <c r="Z218" s="38">
        <v>1.4118835938462801</v>
      </c>
    </row>
    <row r="219" spans="2:26" x14ac:dyDescent="0.25">
      <c r="B219" s="210">
        <v>234744</v>
      </c>
      <c r="C219" s="210">
        <v>20021</v>
      </c>
      <c r="D219" s="210" t="s">
        <v>0</v>
      </c>
      <c r="E219" s="393">
        <v>0.55355324074074075</v>
      </c>
      <c r="F219" s="393">
        <v>0.55386574074074069</v>
      </c>
      <c r="G219" s="397">
        <v>27</v>
      </c>
      <c r="H219" s="397" t="s">
        <v>581</v>
      </c>
      <c r="I219" s="45">
        <f t="shared" si="82"/>
        <v>26.999999999994628</v>
      </c>
      <c r="J219" s="45">
        <f t="shared" si="83"/>
        <v>26.999999999994628</v>
      </c>
      <c r="K219" s="45">
        <v>26.999999999994628</v>
      </c>
      <c r="L219" s="45">
        <v>57.08</v>
      </c>
      <c r="M219" s="38">
        <f t="shared" si="84"/>
        <v>1.4414095288891755</v>
      </c>
      <c r="N219" s="3">
        <f t="shared" si="85"/>
        <v>387.00917431192647</v>
      </c>
      <c r="O219" s="3">
        <v>387.00917431192647</v>
      </c>
      <c r="P219" s="4">
        <f t="shared" si="81"/>
        <v>6.4501529051987747</v>
      </c>
      <c r="Q219" s="397">
        <f t="shared" si="86"/>
        <v>798.58999999999992</v>
      </c>
      <c r="R219" s="397">
        <v>798.58999999999992</v>
      </c>
      <c r="S219" s="397">
        <v>18</v>
      </c>
      <c r="T219" s="397">
        <v>1</v>
      </c>
      <c r="U219" s="397">
        <v>2</v>
      </c>
      <c r="V219" s="397">
        <v>17</v>
      </c>
      <c r="X219" s="4">
        <v>6.4501529051987747</v>
      </c>
      <c r="Y219" s="397">
        <v>798.58999999999992</v>
      </c>
      <c r="Z219" s="38">
        <v>1.4414095288891755</v>
      </c>
    </row>
    <row r="220" spans="2:26" x14ac:dyDescent="0.25">
      <c r="B220" s="210">
        <v>234744</v>
      </c>
      <c r="C220" s="210">
        <v>20030</v>
      </c>
      <c r="D220" s="210" t="s">
        <v>6</v>
      </c>
      <c r="E220" s="393">
        <v>0.55386574074074069</v>
      </c>
      <c r="F220" s="393">
        <v>0.55412037037037043</v>
      </c>
      <c r="G220" s="397">
        <v>22</v>
      </c>
      <c r="H220" s="397">
        <v>40.5</v>
      </c>
      <c r="I220" s="397">
        <f t="shared" si="82"/>
        <v>22.000000000009834</v>
      </c>
      <c r="J220" s="397">
        <f t="shared" si="83"/>
        <v>22.000000000009834</v>
      </c>
      <c r="K220" s="397">
        <v>22.000000000009834</v>
      </c>
      <c r="L220" s="397">
        <v>40.5</v>
      </c>
      <c r="M220" s="38">
        <f t="shared" si="84"/>
        <v>1.2551612727267116</v>
      </c>
      <c r="N220" s="3">
        <f t="shared" si="85"/>
        <v>409.00917431193631</v>
      </c>
      <c r="O220" s="3">
        <v>409.00917431193631</v>
      </c>
      <c r="P220" s="4">
        <f t="shared" si="81"/>
        <v>6.8168195718656053</v>
      </c>
      <c r="Q220" s="397">
        <f t="shared" si="86"/>
        <v>839.08999999999992</v>
      </c>
      <c r="R220" s="397">
        <v>839.08999999999992</v>
      </c>
      <c r="S220" s="51">
        <v>19</v>
      </c>
      <c r="X220" s="4">
        <v>6.8168195718656053</v>
      </c>
      <c r="Y220" s="397">
        <v>839.08999999999992</v>
      </c>
      <c r="Z220" s="38">
        <v>1.2551612727267116</v>
      </c>
    </row>
    <row r="221" spans="2:26" x14ac:dyDescent="0.25">
      <c r="B221" s="210">
        <v>234744</v>
      </c>
      <c r="C221" s="210">
        <v>20035</v>
      </c>
      <c r="D221" s="210" t="s">
        <v>8</v>
      </c>
      <c r="E221" s="393">
        <v>0.55412037037037043</v>
      </c>
      <c r="F221" s="393">
        <v>0.55412037037037043</v>
      </c>
      <c r="G221" s="397">
        <v>15</v>
      </c>
      <c r="H221" s="397">
        <v>29.58</v>
      </c>
      <c r="I221" s="397">
        <f t="shared" si="82"/>
        <v>0</v>
      </c>
      <c r="J221" s="397">
        <f t="shared" si="83"/>
        <v>14.999999999992752</v>
      </c>
      <c r="K221" s="397">
        <v>14.999999999992752</v>
      </c>
      <c r="L221" s="397">
        <v>29.58</v>
      </c>
      <c r="M221" s="38">
        <f t="shared" si="84"/>
        <v>1.3445411520006496</v>
      </c>
      <c r="N221" s="3">
        <f t="shared" si="85"/>
        <v>424.00917431192909</v>
      </c>
      <c r="O221" s="3">
        <v>424.00917431192909</v>
      </c>
      <c r="P221" s="4">
        <f t="shared" si="81"/>
        <v>7.0668195718654845</v>
      </c>
      <c r="Q221" s="397">
        <f t="shared" si="86"/>
        <v>868.67</v>
      </c>
      <c r="R221" s="397">
        <v>868.67</v>
      </c>
      <c r="S221" s="397">
        <v>20</v>
      </c>
      <c r="X221" s="4">
        <v>7.0668195718654845</v>
      </c>
      <c r="Y221" s="397">
        <v>868.67</v>
      </c>
      <c r="Z221" s="38">
        <v>1.3445411520006496</v>
      </c>
    </row>
    <row r="222" spans="2:26" x14ac:dyDescent="0.25">
      <c r="B222" s="210">
        <v>234744</v>
      </c>
      <c r="C222" s="210">
        <v>20052</v>
      </c>
      <c r="D222" s="210" t="s">
        <v>7</v>
      </c>
      <c r="E222" s="393">
        <v>0.55429398148148146</v>
      </c>
      <c r="F222" s="393">
        <v>0.55439814814814814</v>
      </c>
      <c r="G222" s="397">
        <v>9</v>
      </c>
      <c r="H222" s="397">
        <v>28.08</v>
      </c>
      <c r="I222" s="397">
        <f t="shared" si="82"/>
        <v>9.0000000000014069</v>
      </c>
      <c r="J222" s="397">
        <f t="shared" si="83"/>
        <v>9.0000000000014069</v>
      </c>
      <c r="K222" s="397">
        <v>9.0000000000014069</v>
      </c>
      <c r="L222" s="397">
        <v>28.08</v>
      </c>
      <c r="M222" s="38">
        <f t="shared" si="84"/>
        <v>2.1272659199996675</v>
      </c>
      <c r="N222" s="3">
        <f t="shared" si="85"/>
        <v>433.00917431193051</v>
      </c>
      <c r="O222" s="3">
        <v>433.00917431193051</v>
      </c>
      <c r="P222" s="4">
        <f t="shared" si="81"/>
        <v>7.2168195718655088</v>
      </c>
      <c r="Q222" s="397">
        <f t="shared" si="86"/>
        <v>896.75</v>
      </c>
      <c r="R222" s="397">
        <v>896.75</v>
      </c>
      <c r="S222" s="51">
        <v>21</v>
      </c>
      <c r="X222" s="4">
        <v>7.2168195718655088</v>
      </c>
      <c r="Y222" s="397">
        <v>896.75</v>
      </c>
      <c r="Z222" s="38">
        <v>2.1272659199996675</v>
      </c>
    </row>
    <row r="223" spans="2:26" x14ac:dyDescent="0.25">
      <c r="B223" s="210">
        <v>234744</v>
      </c>
      <c r="C223" s="210">
        <v>20056</v>
      </c>
      <c r="D223" s="210" t="s">
        <v>9</v>
      </c>
      <c r="E223" s="393">
        <v>0.55439814814814814</v>
      </c>
      <c r="F223" s="393">
        <v>0.55454861111111109</v>
      </c>
      <c r="G223" s="397">
        <v>13</v>
      </c>
      <c r="H223" s="397">
        <v>26</v>
      </c>
      <c r="I223" s="397">
        <f t="shared" si="82"/>
        <v>12.999999999998835</v>
      </c>
      <c r="J223" s="397">
        <f t="shared" si="83"/>
        <v>12.999999999998835</v>
      </c>
      <c r="K223" s="397">
        <v>12.999999999998835</v>
      </c>
      <c r="L223" s="397">
        <v>26</v>
      </c>
      <c r="M223" s="38">
        <f t="shared" si="84"/>
        <v>1.3636320000001223</v>
      </c>
      <c r="N223" s="3">
        <f t="shared" si="85"/>
        <v>446.00917431192931</v>
      </c>
      <c r="O223" s="3">
        <v>446.00917431192931</v>
      </c>
      <c r="P223" s="4">
        <f t="shared" si="81"/>
        <v>7.4334862385321552</v>
      </c>
      <c r="Q223" s="397">
        <f t="shared" si="86"/>
        <v>922.75</v>
      </c>
      <c r="R223" s="397">
        <v>922.75</v>
      </c>
      <c r="S223" s="397">
        <v>22</v>
      </c>
      <c r="X223" s="4">
        <v>7.4334862385321552</v>
      </c>
      <c r="Y223" s="397">
        <v>922.75</v>
      </c>
      <c r="Z223" s="38">
        <v>1.3636320000001223</v>
      </c>
    </row>
    <row r="224" spans="2:26" x14ac:dyDescent="0.25">
      <c r="B224" s="210">
        <v>234744</v>
      </c>
      <c r="C224" s="210">
        <v>20059</v>
      </c>
      <c r="D224" s="210" t="s">
        <v>10</v>
      </c>
      <c r="E224" s="393">
        <v>0.55454861111111109</v>
      </c>
      <c r="F224" s="393">
        <v>0.55460648148148151</v>
      </c>
      <c r="G224" s="397">
        <v>5</v>
      </c>
      <c r="H224" s="397">
        <v>15.67</v>
      </c>
      <c r="I224" s="397">
        <f t="shared" si="82"/>
        <v>5.000000000003979</v>
      </c>
      <c r="J224" s="397">
        <f t="shared" si="83"/>
        <v>5.000000000003979</v>
      </c>
      <c r="K224" s="397">
        <v>5.000000000003979</v>
      </c>
      <c r="L224" s="397">
        <v>15.67</v>
      </c>
      <c r="M224" s="38">
        <f t="shared" si="84"/>
        <v>2.1368113439982994</v>
      </c>
      <c r="N224" s="3">
        <f t="shared" si="85"/>
        <v>451.00917431193329</v>
      </c>
      <c r="O224" s="3">
        <v>451.00917431193329</v>
      </c>
      <c r="P224" s="4">
        <f t="shared" si="81"/>
        <v>7.5168195718655548</v>
      </c>
      <c r="Q224" s="397">
        <f t="shared" si="86"/>
        <v>938.42</v>
      </c>
      <c r="R224" s="397">
        <v>938.42</v>
      </c>
      <c r="S224" s="51">
        <v>23</v>
      </c>
      <c r="X224" s="4">
        <v>7.5168195718655548</v>
      </c>
      <c r="Y224" s="397">
        <v>938.42</v>
      </c>
      <c r="Z224" s="38">
        <v>2.1368113439982994</v>
      </c>
    </row>
    <row r="225" spans="2:37" x14ac:dyDescent="0.25">
      <c r="B225" s="210">
        <v>234744</v>
      </c>
      <c r="C225" s="210">
        <v>20044</v>
      </c>
      <c r="D225" s="210" t="s">
        <v>180</v>
      </c>
      <c r="E225" s="393">
        <v>0.55460648148148151</v>
      </c>
      <c r="F225" s="393">
        <v>0.55482638888888891</v>
      </c>
      <c r="G225" s="397">
        <v>19</v>
      </c>
      <c r="H225" s="397" t="s">
        <v>580</v>
      </c>
      <c r="I225" s="45">
        <f t="shared" si="82"/>
        <v>18.999999999999773</v>
      </c>
      <c r="J225" s="387">
        <f>L225*K224/L224</f>
        <v>11.327377153806079</v>
      </c>
      <c r="K225" s="387">
        <v>11.327377153806079</v>
      </c>
      <c r="L225" s="45">
        <v>35.5</v>
      </c>
      <c r="M225" s="38">
        <f t="shared" si="84"/>
        <v>2.1368113439982994</v>
      </c>
      <c r="N225" s="3">
        <f t="shared" si="85"/>
        <v>462.33655146573938</v>
      </c>
      <c r="O225" s="3">
        <v>462.33655146573938</v>
      </c>
      <c r="P225" s="4">
        <f t="shared" si="81"/>
        <v>7.7056091910956566</v>
      </c>
      <c r="Q225" s="397">
        <f t="shared" si="86"/>
        <v>973.92</v>
      </c>
      <c r="R225" s="397">
        <v>973.92</v>
      </c>
      <c r="T225" s="397">
        <v>1</v>
      </c>
      <c r="U225" s="397" t="s">
        <v>713</v>
      </c>
      <c r="V225" s="397">
        <v>45</v>
      </c>
      <c r="X225" s="4">
        <v>7.7056091910956566</v>
      </c>
      <c r="Y225" s="397">
        <v>973.92</v>
      </c>
      <c r="Z225" s="38">
        <v>2.1368113439982994</v>
      </c>
      <c r="AC225" s="483">
        <v>234744</v>
      </c>
      <c r="AD225" s="483">
        <v>20041</v>
      </c>
      <c r="AE225" s="485">
        <v>42655</v>
      </c>
      <c r="AF225" s="483">
        <v>1</v>
      </c>
      <c r="AG225" s="486">
        <v>949.42</v>
      </c>
      <c r="AH225" s="381">
        <v>0.5493055555555556</v>
      </c>
      <c r="AI225" s="489" t="s">
        <v>857</v>
      </c>
      <c r="AJ225" s="489">
        <v>2.0729690000000001</v>
      </c>
      <c r="AK225" s="381">
        <v>0.55460648148148151</v>
      </c>
    </row>
    <row r="226" spans="2:37" x14ac:dyDescent="0.25">
      <c r="B226" s="397">
        <v>234744</v>
      </c>
      <c r="C226" s="392">
        <v>20041</v>
      </c>
      <c r="D226" s="397" t="s">
        <v>703</v>
      </c>
      <c r="E226" s="381">
        <v>0.55482638888888891</v>
      </c>
      <c r="F226" s="381">
        <v>0.55482638888888891</v>
      </c>
      <c r="G226" s="397" t="s">
        <v>566</v>
      </c>
      <c r="H226" s="397" t="s">
        <v>566</v>
      </c>
      <c r="M226" s="38">
        <f>AVERAGE(M203:M224)</f>
        <v>1.5276423418403278</v>
      </c>
    </row>
    <row r="227" spans="2:37" x14ac:dyDescent="0.25">
      <c r="C227" s="392"/>
      <c r="E227" s="381"/>
      <c r="F227" s="381"/>
    </row>
    <row r="228" spans="2:37" x14ac:dyDescent="0.25">
      <c r="B228" s="210">
        <v>234744</v>
      </c>
      <c r="C228" s="210">
        <v>20045</v>
      </c>
      <c r="D228" s="210" t="s">
        <v>14</v>
      </c>
      <c r="E228" s="393">
        <v>0.77559027777777778</v>
      </c>
      <c r="F228" s="393">
        <v>0.77576388888888881</v>
      </c>
      <c r="G228" s="397">
        <v>15</v>
      </c>
      <c r="H228" s="397">
        <v>25</v>
      </c>
      <c r="I228" s="2">
        <f t="shared" ref="I228" si="87">(F228-E228)*86400</f>
        <v>14.999999999992752</v>
      </c>
      <c r="J228" s="2">
        <f>L228*K229/L229</f>
        <v>18.348623853216811</v>
      </c>
      <c r="K228" s="2">
        <v>18.348623853216811</v>
      </c>
      <c r="L228" s="397">
        <v>25</v>
      </c>
      <c r="M228" s="38">
        <f t="shared" ref="M228" si="88">L228/K228*0.0113636*60</f>
        <v>0.92897429999970627</v>
      </c>
      <c r="N228" s="3">
        <f>J228</f>
        <v>18.348623853216811</v>
      </c>
      <c r="O228" s="3">
        <v>18.348623853216811</v>
      </c>
      <c r="P228" s="4">
        <f t="shared" ref="P228:P242" si="89">O228/60</f>
        <v>0.3058103975536135</v>
      </c>
      <c r="Q228" s="397">
        <f>L228</f>
        <v>25</v>
      </c>
      <c r="R228" s="397">
        <v>25</v>
      </c>
      <c r="S228" s="51">
        <v>1</v>
      </c>
      <c r="X228" s="4">
        <v>0.3058103975536135</v>
      </c>
      <c r="Y228" s="397">
        <v>25</v>
      </c>
      <c r="Z228" s="38">
        <v>0.92897429999970627</v>
      </c>
    </row>
    <row r="229" spans="2:37" x14ac:dyDescent="0.25">
      <c r="B229" s="210">
        <v>234744</v>
      </c>
      <c r="C229" s="210">
        <v>20049</v>
      </c>
      <c r="D229" s="210" t="s">
        <v>13</v>
      </c>
      <c r="E229" s="393">
        <v>0.77576388888888881</v>
      </c>
      <c r="F229" s="393">
        <v>0.77576388888888881</v>
      </c>
      <c r="G229" s="397">
        <v>20</v>
      </c>
      <c r="H229" s="397">
        <v>27.25</v>
      </c>
      <c r="I229" s="2">
        <f>(F229-E229)*86400</f>
        <v>0</v>
      </c>
      <c r="J229" s="2">
        <f>(E230-E229)*86400</f>
        <v>20.000000000006324</v>
      </c>
      <c r="K229" s="2">
        <v>20.000000000006324</v>
      </c>
      <c r="L229" s="397">
        <v>27.25</v>
      </c>
      <c r="M229" s="38">
        <f>L229/K229*0.0113636*60</f>
        <v>0.92897429999970627</v>
      </c>
      <c r="N229" s="3">
        <f>N228+K229</f>
        <v>38.348623853223131</v>
      </c>
      <c r="O229" s="3">
        <v>38.348623853223131</v>
      </c>
      <c r="P229" s="4">
        <f t="shared" si="89"/>
        <v>0.63914373088705223</v>
      </c>
      <c r="Q229" s="397">
        <f>Q228+L229</f>
        <v>52.25</v>
      </c>
      <c r="R229" s="397">
        <v>52.25</v>
      </c>
      <c r="S229" s="397">
        <v>2</v>
      </c>
      <c r="X229" s="4">
        <v>0.63914373088705223</v>
      </c>
      <c r="Y229" s="397">
        <v>52.25</v>
      </c>
      <c r="Z229" s="38">
        <v>0.92897429999970627</v>
      </c>
    </row>
    <row r="230" spans="2:37" x14ac:dyDescent="0.25">
      <c r="B230" s="210">
        <v>234744</v>
      </c>
      <c r="C230" s="210">
        <v>20050</v>
      </c>
      <c r="D230" s="210" t="s">
        <v>12</v>
      </c>
      <c r="E230" s="393">
        <v>0.77599537037037036</v>
      </c>
      <c r="F230" s="393">
        <v>0.77618055555555554</v>
      </c>
      <c r="G230" s="397">
        <v>16</v>
      </c>
      <c r="H230" s="397">
        <v>34.04</v>
      </c>
      <c r="I230" s="2">
        <f t="shared" ref="I230:I242" si="90">(F230-E230)*86400</f>
        <v>15.999999999999304</v>
      </c>
      <c r="J230" s="2">
        <f t="shared" ref="J230:J241" si="91">(E231-E230)*86400</f>
        <v>15.999999999999304</v>
      </c>
      <c r="K230" s="2">
        <v>15.999999999999304</v>
      </c>
      <c r="L230" s="397">
        <v>34.04</v>
      </c>
      <c r="M230" s="38">
        <f t="shared" ref="M230:M242" si="92">L230/K230*0.0113636*60</f>
        <v>1.4505635400000629</v>
      </c>
      <c r="N230" s="3">
        <f t="shared" ref="N230:N242" si="93">N229+K230</f>
        <v>54.348623853222435</v>
      </c>
      <c r="O230" s="3">
        <v>54.348623853222435</v>
      </c>
      <c r="P230" s="4">
        <f t="shared" si="89"/>
        <v>0.90581039755370729</v>
      </c>
      <c r="Q230" s="397">
        <f t="shared" ref="Q230:Q242" si="94">Q229+L230</f>
        <v>86.289999999999992</v>
      </c>
      <c r="R230" s="397">
        <v>86.289999999999992</v>
      </c>
      <c r="S230" s="51">
        <v>3</v>
      </c>
      <c r="X230" s="4">
        <v>0.90581039755370729</v>
      </c>
      <c r="Y230" s="397">
        <v>86.289999999999992</v>
      </c>
      <c r="Z230" s="38">
        <v>1.4505635400000629</v>
      </c>
    </row>
    <row r="231" spans="2:37" x14ac:dyDescent="0.25">
      <c r="B231" s="210">
        <v>234744</v>
      </c>
      <c r="C231" s="210">
        <v>20027</v>
      </c>
      <c r="D231" s="210" t="s">
        <v>38</v>
      </c>
      <c r="E231" s="393">
        <v>0.77618055555555554</v>
      </c>
      <c r="F231" s="393">
        <v>0.77637731481481476</v>
      </c>
      <c r="G231" s="397">
        <v>17</v>
      </c>
      <c r="H231" s="397">
        <v>26.67</v>
      </c>
      <c r="I231" s="2">
        <f t="shared" si="90"/>
        <v>16.999999999996263</v>
      </c>
      <c r="J231" s="2">
        <f t="shared" si="91"/>
        <v>16.999999999996263</v>
      </c>
      <c r="K231" s="2">
        <v>16.999999999996263</v>
      </c>
      <c r="L231" s="397">
        <v>26.67</v>
      </c>
      <c r="M231" s="38">
        <f t="shared" si="92"/>
        <v>1.069648983529647</v>
      </c>
      <c r="N231" s="3">
        <f t="shared" si="93"/>
        <v>71.348623853218697</v>
      </c>
      <c r="O231" s="3">
        <v>71.348623853218697</v>
      </c>
      <c r="P231" s="4">
        <f t="shared" si="89"/>
        <v>1.1891437308869783</v>
      </c>
      <c r="Q231" s="397">
        <f t="shared" si="94"/>
        <v>112.96</v>
      </c>
      <c r="R231" s="397">
        <v>112.96</v>
      </c>
      <c r="S231" s="397">
        <v>4</v>
      </c>
      <c r="X231" s="4">
        <v>1.1891437308869783</v>
      </c>
      <c r="Y231" s="397">
        <v>112.96</v>
      </c>
      <c r="Z231" s="38">
        <v>1.069648983529647</v>
      </c>
    </row>
    <row r="232" spans="2:37" x14ac:dyDescent="0.25">
      <c r="B232" s="210">
        <v>234744</v>
      </c>
      <c r="C232" s="210">
        <v>20025</v>
      </c>
      <c r="D232" s="210" t="s">
        <v>39</v>
      </c>
      <c r="E232" s="393">
        <v>0.77637731481481476</v>
      </c>
      <c r="F232" s="393">
        <v>0.77637731481481476</v>
      </c>
      <c r="G232" s="397">
        <v>13</v>
      </c>
      <c r="H232" s="397">
        <v>28.42</v>
      </c>
      <c r="I232" s="2">
        <f t="shared" si="90"/>
        <v>0</v>
      </c>
      <c r="J232" s="2">
        <f t="shared" si="91"/>
        <v>13.000000000008427</v>
      </c>
      <c r="K232" s="2">
        <v>13.000000000008427</v>
      </c>
      <c r="L232" s="397">
        <v>28.42</v>
      </c>
      <c r="M232" s="38">
        <f t="shared" si="92"/>
        <v>1.4905546707682644</v>
      </c>
      <c r="N232" s="3">
        <f t="shared" si="93"/>
        <v>84.348623853227124</v>
      </c>
      <c r="O232" s="3">
        <v>84.348623853227124</v>
      </c>
      <c r="P232" s="4">
        <f t="shared" si="89"/>
        <v>1.4058103975537855</v>
      </c>
      <c r="Q232" s="397">
        <f t="shared" si="94"/>
        <v>141.38</v>
      </c>
      <c r="R232" s="397">
        <v>141.38</v>
      </c>
      <c r="S232" s="51">
        <v>5</v>
      </c>
      <c r="X232" s="4">
        <v>1.4058103975537855</v>
      </c>
      <c r="Y232" s="397">
        <v>141.38</v>
      </c>
      <c r="Z232" s="38">
        <v>1.4905546707682644</v>
      </c>
    </row>
    <row r="233" spans="2:37" x14ac:dyDescent="0.25">
      <c r="B233" s="210">
        <v>234744</v>
      </c>
      <c r="C233" s="210">
        <v>20015</v>
      </c>
      <c r="D233" s="210" t="s">
        <v>37</v>
      </c>
      <c r="E233" s="393">
        <v>0.77652777777777782</v>
      </c>
      <c r="F233" s="393">
        <v>0.77671296296296299</v>
      </c>
      <c r="G233" s="397">
        <v>16</v>
      </c>
      <c r="H233" s="397">
        <v>28.58</v>
      </c>
      <c r="I233" s="2">
        <f t="shared" si="90"/>
        <v>15.999999999999304</v>
      </c>
      <c r="J233" s="2">
        <f t="shared" si="91"/>
        <v>15.999999999999304</v>
      </c>
      <c r="K233" s="2">
        <v>15.999999999999304</v>
      </c>
      <c r="L233" s="397">
        <v>28.58</v>
      </c>
      <c r="M233" s="38">
        <f t="shared" si="92"/>
        <v>1.2178938300000528</v>
      </c>
      <c r="N233" s="3">
        <f t="shared" si="93"/>
        <v>100.34862385322643</v>
      </c>
      <c r="O233" s="3">
        <v>100.34862385322643</v>
      </c>
      <c r="P233" s="4">
        <f t="shared" si="89"/>
        <v>1.6724770642204405</v>
      </c>
      <c r="Q233" s="397">
        <f t="shared" si="94"/>
        <v>169.95999999999998</v>
      </c>
      <c r="R233" s="397">
        <v>169.95999999999998</v>
      </c>
      <c r="S233" s="397">
        <v>6</v>
      </c>
      <c r="X233" s="4">
        <v>1.6724770642204405</v>
      </c>
      <c r="Y233" s="397">
        <v>169.95999999999998</v>
      </c>
      <c r="Z233" s="38">
        <v>1.2178938300000528</v>
      </c>
    </row>
    <row r="234" spans="2:37" x14ac:dyDescent="0.25">
      <c r="B234" s="210">
        <v>234744</v>
      </c>
      <c r="C234" s="210">
        <v>20013</v>
      </c>
      <c r="D234" s="210" t="s">
        <v>36</v>
      </c>
      <c r="E234" s="393">
        <v>0.77671296296296299</v>
      </c>
      <c r="F234" s="393">
        <v>0.77688657407407413</v>
      </c>
      <c r="G234" s="397">
        <v>15</v>
      </c>
      <c r="H234" s="397">
        <v>26.5</v>
      </c>
      <c r="I234" s="2">
        <f t="shared" si="90"/>
        <v>15.000000000002345</v>
      </c>
      <c r="J234" s="2">
        <f t="shared" si="91"/>
        <v>15.000000000002345</v>
      </c>
      <c r="K234" s="2">
        <v>15.000000000002345</v>
      </c>
      <c r="L234" s="397">
        <v>26.5</v>
      </c>
      <c r="M234" s="38">
        <f>L234/K234*0.0113636*60</f>
        <v>1.2045415999998117</v>
      </c>
      <c r="N234" s="3">
        <f t="shared" si="93"/>
        <v>115.34862385322877</v>
      </c>
      <c r="O234" s="3">
        <v>115.34862385322877</v>
      </c>
      <c r="P234" s="4">
        <f t="shared" si="89"/>
        <v>1.9224770642204796</v>
      </c>
      <c r="Q234" s="397">
        <f t="shared" si="94"/>
        <v>196.45999999999998</v>
      </c>
      <c r="R234" s="397">
        <v>196.45999999999998</v>
      </c>
      <c r="S234" s="51">
        <v>7</v>
      </c>
      <c r="X234" s="4">
        <v>1.9224770642204796</v>
      </c>
      <c r="Y234" s="397">
        <v>196.45999999999998</v>
      </c>
      <c r="Z234" s="38">
        <v>1.2045415999998117</v>
      </c>
    </row>
    <row r="235" spans="2:37" x14ac:dyDescent="0.25">
      <c r="B235" s="210">
        <v>234744</v>
      </c>
      <c r="C235" s="210">
        <v>20004</v>
      </c>
      <c r="D235" s="210" t="s">
        <v>2</v>
      </c>
      <c r="E235" s="393">
        <v>0.77688657407407413</v>
      </c>
      <c r="F235" s="393">
        <v>0.77695601851851848</v>
      </c>
      <c r="G235" s="397">
        <v>6</v>
      </c>
      <c r="H235" s="397">
        <v>31.17</v>
      </c>
      <c r="I235" s="2">
        <f t="shared" si="90"/>
        <v>5.9999999999913456</v>
      </c>
      <c r="J235" s="2">
        <f t="shared" si="91"/>
        <v>5.9999999999913456</v>
      </c>
      <c r="K235" s="2">
        <v>5.9999999999913456</v>
      </c>
      <c r="L235" s="397">
        <v>31.17</v>
      </c>
      <c r="M235" s="38">
        <f t="shared" si="92"/>
        <v>3.5420341200051091</v>
      </c>
      <c r="N235" s="3">
        <f t="shared" si="93"/>
        <v>121.34862385322012</v>
      </c>
      <c r="O235" s="3">
        <v>121.34862385322012</v>
      </c>
      <c r="P235" s="4">
        <f t="shared" si="89"/>
        <v>2.0224770642203351</v>
      </c>
      <c r="Q235" s="397">
        <f t="shared" si="94"/>
        <v>227.63</v>
      </c>
      <c r="R235" s="397">
        <v>227.63</v>
      </c>
      <c r="S235" s="397">
        <v>8</v>
      </c>
      <c r="X235" s="4">
        <v>2.0224770642203351</v>
      </c>
      <c r="Y235" s="397">
        <v>227.63</v>
      </c>
      <c r="Z235" s="38">
        <v>3.5420341200051091</v>
      </c>
    </row>
    <row r="236" spans="2:37" x14ac:dyDescent="0.25">
      <c r="B236" s="210">
        <v>234744</v>
      </c>
      <c r="C236" s="210">
        <v>20010</v>
      </c>
      <c r="D236" s="210" t="s">
        <v>1</v>
      </c>
      <c r="E236" s="393">
        <v>0.77695601851851848</v>
      </c>
      <c r="F236" s="393">
        <v>0.77709490740740739</v>
      </c>
      <c r="G236" s="397">
        <v>12</v>
      </c>
      <c r="H236" s="397">
        <v>26.92</v>
      </c>
      <c r="I236" s="2">
        <f t="shared" si="90"/>
        <v>12.000000000001876</v>
      </c>
      <c r="J236" s="2">
        <f t="shared" si="91"/>
        <v>12.000000000001876</v>
      </c>
      <c r="K236" s="2">
        <v>12.000000000001876</v>
      </c>
      <c r="L236" s="397">
        <v>26.92</v>
      </c>
      <c r="M236" s="38">
        <f t="shared" si="92"/>
        <v>1.5295405599997609</v>
      </c>
      <c r="N236" s="3">
        <f t="shared" si="93"/>
        <v>133.34862385322199</v>
      </c>
      <c r="O236" s="3">
        <v>133.34862385322199</v>
      </c>
      <c r="P236" s="4">
        <f t="shared" si="89"/>
        <v>2.2224770642203664</v>
      </c>
      <c r="Q236" s="397">
        <f t="shared" si="94"/>
        <v>254.55</v>
      </c>
      <c r="R236" s="397">
        <v>254.55</v>
      </c>
      <c r="S236" s="51">
        <v>9</v>
      </c>
      <c r="X236" s="4">
        <v>2.2224770642203664</v>
      </c>
      <c r="Y236" s="397">
        <v>254.55</v>
      </c>
      <c r="Z236" s="38">
        <v>1.5295405599997609</v>
      </c>
    </row>
    <row r="237" spans="2:37" x14ac:dyDescent="0.25">
      <c r="B237" s="210">
        <v>234744</v>
      </c>
      <c r="C237" s="210">
        <v>20021</v>
      </c>
      <c r="D237" s="210" t="s">
        <v>0</v>
      </c>
      <c r="E237" s="393">
        <v>0.77709490740740739</v>
      </c>
      <c r="F237" s="393">
        <v>0.77709490740740739</v>
      </c>
      <c r="G237" s="397">
        <v>15</v>
      </c>
      <c r="H237" s="397">
        <v>26.33</v>
      </c>
      <c r="I237" s="2">
        <f t="shared" si="90"/>
        <v>0</v>
      </c>
      <c r="J237" s="2">
        <f t="shared" si="91"/>
        <v>15.000000000002345</v>
      </c>
      <c r="K237" s="2">
        <v>15.000000000002345</v>
      </c>
      <c r="L237" s="397">
        <v>26.33</v>
      </c>
      <c r="M237" s="38">
        <f t="shared" si="92"/>
        <v>1.1968143519998129</v>
      </c>
      <c r="N237" s="3">
        <f t="shared" si="93"/>
        <v>148.34862385322435</v>
      </c>
      <c r="O237" s="3">
        <v>148.34862385322435</v>
      </c>
      <c r="P237" s="4">
        <f t="shared" si="89"/>
        <v>2.4724770642204059</v>
      </c>
      <c r="Q237" s="397">
        <f t="shared" si="94"/>
        <v>280.88</v>
      </c>
      <c r="R237" s="397">
        <v>280.88</v>
      </c>
      <c r="S237" s="397">
        <v>10</v>
      </c>
      <c r="X237" s="4">
        <v>2.4724770642204059</v>
      </c>
      <c r="Y237" s="397">
        <v>280.88</v>
      </c>
      <c r="Z237" s="38">
        <v>1.1968143519998129</v>
      </c>
    </row>
    <row r="238" spans="2:37" x14ac:dyDescent="0.25">
      <c r="B238" s="210">
        <v>234744</v>
      </c>
      <c r="C238" s="210">
        <v>20017</v>
      </c>
      <c r="D238" s="210" t="s">
        <v>5</v>
      </c>
      <c r="E238" s="393">
        <v>0.77726851851851853</v>
      </c>
      <c r="F238" s="393">
        <v>0.77748842592592593</v>
      </c>
      <c r="G238" s="397">
        <v>19</v>
      </c>
      <c r="H238" s="397">
        <v>30.75</v>
      </c>
      <c r="I238" s="2">
        <f t="shared" si="90"/>
        <v>18.999999999999773</v>
      </c>
      <c r="J238" s="2">
        <f t="shared" si="91"/>
        <v>18.999999999999773</v>
      </c>
      <c r="K238" s="2">
        <v>18.999999999999773</v>
      </c>
      <c r="L238" s="397">
        <v>30.75</v>
      </c>
      <c r="M238" s="38">
        <f t="shared" si="92"/>
        <v>1.1034653684210658</v>
      </c>
      <c r="N238" s="3">
        <f t="shared" si="93"/>
        <v>167.34862385322413</v>
      </c>
      <c r="O238" s="3">
        <v>167.34862385322413</v>
      </c>
      <c r="P238" s="4">
        <f t="shared" si="89"/>
        <v>2.7891437308870688</v>
      </c>
      <c r="Q238" s="397">
        <f t="shared" si="94"/>
        <v>311.63</v>
      </c>
      <c r="R238" s="397">
        <v>311.63</v>
      </c>
      <c r="S238" s="51">
        <v>11</v>
      </c>
      <c r="X238" s="4">
        <v>2.7891437308870688</v>
      </c>
      <c r="Y238" s="397">
        <v>311.63</v>
      </c>
      <c r="Z238" s="38">
        <v>1.1034653684210658</v>
      </c>
    </row>
    <row r="239" spans="2:37" x14ac:dyDescent="0.25">
      <c r="B239" s="210">
        <v>234744</v>
      </c>
      <c r="C239" s="210">
        <v>20030</v>
      </c>
      <c r="D239" s="210" t="s">
        <v>6</v>
      </c>
      <c r="E239" s="393">
        <v>0.77748842592592593</v>
      </c>
      <c r="F239" s="393">
        <v>0.77767361111111111</v>
      </c>
      <c r="G239" s="397">
        <v>16</v>
      </c>
      <c r="H239" s="397">
        <v>40.5</v>
      </c>
      <c r="I239" s="2">
        <f t="shared" si="90"/>
        <v>15.999999999999304</v>
      </c>
      <c r="J239" s="2">
        <f t="shared" si="91"/>
        <v>15.999999999999304</v>
      </c>
      <c r="K239" s="2">
        <v>15.999999999999304</v>
      </c>
      <c r="L239" s="397">
        <v>40.5</v>
      </c>
      <c r="M239" s="38">
        <f t="shared" si="92"/>
        <v>1.7258467500000749</v>
      </c>
      <c r="N239" s="3">
        <f t="shared" si="93"/>
        <v>183.34862385322344</v>
      </c>
      <c r="O239" s="3">
        <v>183.34862385322344</v>
      </c>
      <c r="P239" s="4">
        <f t="shared" si="89"/>
        <v>3.0558103975537239</v>
      </c>
      <c r="Q239" s="397">
        <f t="shared" si="94"/>
        <v>352.13</v>
      </c>
      <c r="R239" s="397">
        <v>352.13</v>
      </c>
      <c r="S239" s="397">
        <v>12</v>
      </c>
      <c r="X239" s="4">
        <v>3.0558103975537239</v>
      </c>
      <c r="Y239" s="397">
        <v>352.13</v>
      </c>
      <c r="Z239" s="38">
        <v>1.7258467500000749</v>
      </c>
    </row>
    <row r="240" spans="2:37" x14ac:dyDescent="0.25">
      <c r="B240" s="210">
        <v>234744</v>
      </c>
      <c r="C240" s="210">
        <v>20035</v>
      </c>
      <c r="D240" s="210" t="s">
        <v>8</v>
      </c>
      <c r="E240" s="393">
        <v>0.77767361111111111</v>
      </c>
      <c r="F240" s="393">
        <v>0.77776620370370375</v>
      </c>
      <c r="G240" s="397">
        <v>8</v>
      </c>
      <c r="H240" s="397">
        <v>29.58</v>
      </c>
      <c r="I240" s="2">
        <f t="shared" si="90"/>
        <v>8.000000000004448</v>
      </c>
      <c r="J240" s="2">
        <f t="shared" si="91"/>
        <v>8.000000000004448</v>
      </c>
      <c r="K240" s="2">
        <v>8.000000000004448</v>
      </c>
      <c r="L240" s="397">
        <v>29.58</v>
      </c>
      <c r="M240" s="38">
        <f t="shared" si="92"/>
        <v>2.5210146599985981</v>
      </c>
      <c r="N240" s="3">
        <f t="shared" si="93"/>
        <v>191.34862385322788</v>
      </c>
      <c r="O240" s="3">
        <v>191.34862385322788</v>
      </c>
      <c r="P240" s="4">
        <f t="shared" si="89"/>
        <v>3.1891437308871313</v>
      </c>
      <c r="Q240" s="397">
        <f t="shared" si="94"/>
        <v>381.71</v>
      </c>
      <c r="R240" s="397">
        <v>381.71</v>
      </c>
      <c r="S240" s="51">
        <v>13</v>
      </c>
      <c r="X240" s="4">
        <v>3.1891437308871313</v>
      </c>
      <c r="Y240" s="397">
        <v>381.71</v>
      </c>
      <c r="Z240" s="38">
        <v>2.5210146599985981</v>
      </c>
    </row>
    <row r="241" spans="1:37" x14ac:dyDescent="0.25">
      <c r="B241" s="210">
        <v>234744</v>
      </c>
      <c r="C241" s="210">
        <v>20052</v>
      </c>
      <c r="D241" s="210" t="s">
        <v>7</v>
      </c>
      <c r="E241" s="393">
        <v>0.77776620370370375</v>
      </c>
      <c r="F241" s="393">
        <v>0.77776620370370375</v>
      </c>
      <c r="G241" s="397">
        <v>13</v>
      </c>
      <c r="H241" s="397">
        <v>28.08</v>
      </c>
      <c r="I241" s="2">
        <f t="shared" si="90"/>
        <v>0</v>
      </c>
      <c r="J241" s="2">
        <f t="shared" si="91"/>
        <v>12.999999999998835</v>
      </c>
      <c r="K241" s="2">
        <v>12.999999999998835</v>
      </c>
      <c r="L241" s="397">
        <v>28.08</v>
      </c>
      <c r="M241" s="38">
        <f t="shared" si="92"/>
        <v>1.4727225600001319</v>
      </c>
      <c r="N241" s="3">
        <f t="shared" si="93"/>
        <v>204.34862385322671</v>
      </c>
      <c r="O241" s="3">
        <v>204.34862385322671</v>
      </c>
      <c r="P241" s="4">
        <f t="shared" si="89"/>
        <v>3.4058103975537786</v>
      </c>
      <c r="Q241" s="397">
        <f t="shared" si="94"/>
        <v>409.78999999999996</v>
      </c>
      <c r="R241" s="397">
        <v>409.78999999999996</v>
      </c>
      <c r="S241" s="397">
        <v>14</v>
      </c>
      <c r="X241" s="4">
        <v>3.4058103975537786</v>
      </c>
      <c r="Y241" s="397">
        <v>409.78999999999996</v>
      </c>
      <c r="Z241" s="38">
        <v>1.4727225600001319</v>
      </c>
    </row>
    <row r="242" spans="1:37" x14ac:dyDescent="0.25">
      <c r="B242" s="210">
        <v>234744</v>
      </c>
      <c r="C242" s="210">
        <v>20056</v>
      </c>
      <c r="D242" s="210" t="s">
        <v>9</v>
      </c>
      <c r="E242" s="393">
        <v>0.7779166666666667</v>
      </c>
      <c r="F242" s="393">
        <v>0.77840277777777767</v>
      </c>
      <c r="G242" s="397">
        <v>42</v>
      </c>
      <c r="H242" s="397" t="s">
        <v>580</v>
      </c>
      <c r="I242" s="387">
        <f t="shared" si="90"/>
        <v>41.999999999987381</v>
      </c>
      <c r="J242" s="387">
        <f>L242*K241/L241</f>
        <v>35.72685185184865</v>
      </c>
      <c r="K242" s="387">
        <v>35.72685185184865</v>
      </c>
      <c r="L242" s="45">
        <v>77.17</v>
      </c>
      <c r="M242" s="390">
        <f t="shared" si="92"/>
        <v>1.4727225600001321</v>
      </c>
      <c r="N242" s="387">
        <f t="shared" si="93"/>
        <v>240.07547570507535</v>
      </c>
      <c r="O242" s="387">
        <v>240.07547570507535</v>
      </c>
      <c r="P242" s="403">
        <f t="shared" si="89"/>
        <v>4.0012579284179228</v>
      </c>
      <c r="Q242" s="45">
        <f t="shared" si="94"/>
        <v>486.96</v>
      </c>
      <c r="R242" s="45">
        <v>486.96</v>
      </c>
      <c r="S242" s="404"/>
      <c r="T242" s="397">
        <v>3</v>
      </c>
      <c r="U242" s="397" t="s">
        <v>714</v>
      </c>
      <c r="V242" s="397" t="s">
        <v>715</v>
      </c>
      <c r="X242" s="4">
        <v>4.0012579284179228</v>
      </c>
      <c r="Y242" s="52">
        <v>486.96</v>
      </c>
      <c r="Z242" s="38">
        <v>1.4727225600001321</v>
      </c>
      <c r="AC242" s="483">
        <v>234744</v>
      </c>
      <c r="AD242" s="483">
        <v>20041</v>
      </c>
      <c r="AE242" s="485">
        <v>42655</v>
      </c>
      <c r="AF242" s="483">
        <v>2</v>
      </c>
      <c r="AG242" s="486">
        <v>420.79</v>
      </c>
      <c r="AH242" s="381">
        <v>0.77559027777777778</v>
      </c>
      <c r="AI242" s="489" t="s">
        <v>858</v>
      </c>
      <c r="AJ242" s="489">
        <v>2.093483</v>
      </c>
      <c r="AK242" s="381">
        <v>0.7779166666666667</v>
      </c>
    </row>
    <row r="243" spans="1:37" x14ac:dyDescent="0.25">
      <c r="B243" s="397">
        <v>234744</v>
      </c>
      <c r="C243" s="392">
        <v>20041</v>
      </c>
      <c r="D243" s="397" t="s">
        <v>703</v>
      </c>
      <c r="E243" s="381">
        <v>0.77840277777777767</v>
      </c>
      <c r="F243" s="381">
        <v>0.77840277777777767</v>
      </c>
      <c r="G243" s="397" t="s">
        <v>566</v>
      </c>
      <c r="H243" s="397" t="s">
        <v>566</v>
      </c>
      <c r="M243" s="38">
        <f>AVERAGE(M229:M241)</f>
        <v>1.5733550226709307</v>
      </c>
    </row>
    <row r="246" spans="1:37" x14ac:dyDescent="0.25">
      <c r="A246" s="40">
        <v>42656</v>
      </c>
      <c r="B246" s="210">
        <v>234744</v>
      </c>
      <c r="C246" s="210">
        <v>20049</v>
      </c>
      <c r="D246" s="210" t="s">
        <v>13</v>
      </c>
      <c r="E246" s="393">
        <v>0.43335648148148148</v>
      </c>
      <c r="F246" s="393">
        <v>0.43344907407407413</v>
      </c>
      <c r="G246" s="397">
        <v>8</v>
      </c>
      <c r="H246" s="397">
        <v>52.25</v>
      </c>
      <c r="I246" s="387">
        <f>(F246-E246)*86400</f>
        <v>8.000000000004448</v>
      </c>
      <c r="J246" s="387">
        <f>L246*K247/L247</f>
        <v>29.164218566392133</v>
      </c>
      <c r="K246" s="387">
        <v>29.164218566392133</v>
      </c>
      <c r="L246" s="45">
        <v>52.25</v>
      </c>
      <c r="M246" s="390">
        <f>L246/K246*0.0113636*60</f>
        <v>1.2215271915789618</v>
      </c>
      <c r="N246" s="387">
        <f>J246</f>
        <v>29.164218566392133</v>
      </c>
      <c r="O246" s="387">
        <v>29.164218566392133</v>
      </c>
      <c r="P246" s="403">
        <f t="shared" ref="P246:P259" si="95">O246/60</f>
        <v>0.4860703094398689</v>
      </c>
      <c r="Q246" s="45">
        <f>L246</f>
        <v>52.25</v>
      </c>
      <c r="R246" s="45">
        <v>52.25</v>
      </c>
      <c r="S246" s="51">
        <v>1</v>
      </c>
      <c r="T246" s="397">
        <v>1</v>
      </c>
      <c r="U246" s="397" t="s">
        <v>709</v>
      </c>
      <c r="V246" s="397">
        <v>45</v>
      </c>
      <c r="X246" s="4">
        <v>0.4860703094398689</v>
      </c>
      <c r="Y246" s="45">
        <v>52.25</v>
      </c>
      <c r="Z246" s="38">
        <v>1.2215271915789618</v>
      </c>
    </row>
    <row r="247" spans="1:37" x14ac:dyDescent="0.25">
      <c r="B247" s="210">
        <v>234744</v>
      </c>
      <c r="C247" s="210">
        <v>20050</v>
      </c>
      <c r="D247" s="210" t="s">
        <v>12</v>
      </c>
      <c r="E247" s="393">
        <v>0.43344907407407413</v>
      </c>
      <c r="F247" s="393">
        <v>0.43344907407407413</v>
      </c>
      <c r="G247" s="397">
        <v>19</v>
      </c>
      <c r="H247" s="397">
        <v>34.04</v>
      </c>
      <c r="I247" s="2">
        <f>(F247-E247)*86400</f>
        <v>0</v>
      </c>
      <c r="J247" s="2">
        <f>(E248-E247)*86400</f>
        <v>18.999999999999773</v>
      </c>
      <c r="K247" s="2">
        <v>18.999999999999773</v>
      </c>
      <c r="L247" s="397">
        <v>34.04</v>
      </c>
      <c r="M247" s="38">
        <f>L247/K247*0.0113636*60</f>
        <v>1.2215271915789621</v>
      </c>
      <c r="N247" s="3">
        <f>N246+K247</f>
        <v>48.164218566391909</v>
      </c>
      <c r="O247" s="3">
        <v>48.164218566391909</v>
      </c>
      <c r="P247" s="4">
        <f t="shared" si="95"/>
        <v>0.80273697610653183</v>
      </c>
      <c r="Q247" s="397">
        <f>Q246+L247</f>
        <v>86.289999999999992</v>
      </c>
      <c r="R247" s="397">
        <v>86.289999999999992</v>
      </c>
      <c r="S247" s="51">
        <v>2</v>
      </c>
      <c r="X247" s="4">
        <v>0.80273697610653183</v>
      </c>
      <c r="Y247" s="397">
        <v>86.289999999999992</v>
      </c>
      <c r="Z247" s="38">
        <v>1.2215271915789621</v>
      </c>
    </row>
    <row r="248" spans="1:37" x14ac:dyDescent="0.25">
      <c r="B248" s="210">
        <v>234744</v>
      </c>
      <c r="C248" s="210">
        <v>20027</v>
      </c>
      <c r="D248" s="210" t="s">
        <v>38</v>
      </c>
      <c r="E248" s="393">
        <v>0.43366898148148153</v>
      </c>
      <c r="F248" s="393">
        <v>0.43380787037037033</v>
      </c>
      <c r="G248" s="397">
        <v>12</v>
      </c>
      <c r="H248" s="397">
        <v>26.67</v>
      </c>
      <c r="I248" s="397">
        <f t="shared" ref="I248:I251" si="96">(F248-E248)*86400</f>
        <v>11.999999999992284</v>
      </c>
      <c r="J248" s="397">
        <f t="shared" ref="J248:J251" si="97">(E249-E248)*86400</f>
        <v>11.999999999992284</v>
      </c>
      <c r="K248" s="397">
        <v>11.999999999992284</v>
      </c>
      <c r="L248" s="397">
        <v>26.67</v>
      </c>
      <c r="M248" s="38">
        <f t="shared" ref="M248:M259" si="98">L248/K248*0.0113636*60</f>
        <v>1.5153360600009744</v>
      </c>
      <c r="N248" s="3">
        <f t="shared" ref="N248:N259" si="99">N247+K248</f>
        <v>60.164218566384193</v>
      </c>
      <c r="O248" s="3">
        <v>60.164218566384193</v>
      </c>
      <c r="P248" s="4">
        <f t="shared" si="95"/>
        <v>1.0027369761064031</v>
      </c>
      <c r="Q248" s="397">
        <f t="shared" ref="Q248:Q259" si="100">Q247+L248</f>
        <v>112.96</v>
      </c>
      <c r="R248" s="397">
        <v>112.96</v>
      </c>
      <c r="S248" s="51">
        <v>3</v>
      </c>
      <c r="X248" s="4">
        <v>1.0027369761064031</v>
      </c>
      <c r="Y248" s="397">
        <v>112.96</v>
      </c>
      <c r="Z248" s="38">
        <v>1.5153360600009744</v>
      </c>
    </row>
    <row r="249" spans="1:37" x14ac:dyDescent="0.25">
      <c r="B249" s="210">
        <v>234744</v>
      </c>
      <c r="C249" s="210">
        <v>20025</v>
      </c>
      <c r="D249" s="210" t="s">
        <v>39</v>
      </c>
      <c r="E249" s="393">
        <v>0.43380787037037033</v>
      </c>
      <c r="F249" s="393">
        <v>0.43394675925925924</v>
      </c>
      <c r="G249" s="397">
        <v>12</v>
      </c>
      <c r="H249" s="397">
        <v>28.42</v>
      </c>
      <c r="I249" s="397">
        <f t="shared" si="96"/>
        <v>12.000000000001876</v>
      </c>
      <c r="J249" s="397">
        <f t="shared" si="97"/>
        <v>12.000000000001876</v>
      </c>
      <c r="K249" s="397">
        <v>12.000000000001876</v>
      </c>
      <c r="L249" s="397">
        <v>28.42</v>
      </c>
      <c r="M249" s="38">
        <f t="shared" si="98"/>
        <v>1.6147675599997475</v>
      </c>
      <c r="N249" s="3">
        <f t="shared" si="99"/>
        <v>72.164218566386069</v>
      </c>
      <c r="O249" s="3">
        <v>72.164218566386069</v>
      </c>
      <c r="P249" s="4">
        <f t="shared" si="95"/>
        <v>1.2027369761064344</v>
      </c>
      <c r="Q249" s="397">
        <f t="shared" si="100"/>
        <v>141.38</v>
      </c>
      <c r="R249" s="397">
        <v>141.38</v>
      </c>
      <c r="S249" s="51">
        <v>4</v>
      </c>
      <c r="X249" s="4">
        <v>1.2027369761064344</v>
      </c>
      <c r="Y249" s="397">
        <v>141.38</v>
      </c>
      <c r="Z249" s="38">
        <v>1.6147675599997475</v>
      </c>
    </row>
    <row r="250" spans="1:37" x14ac:dyDescent="0.25">
      <c r="B250" s="210">
        <v>234744</v>
      </c>
      <c r="C250" s="210">
        <v>20015</v>
      </c>
      <c r="D250" s="210" t="s">
        <v>37</v>
      </c>
      <c r="E250" s="393">
        <v>0.43394675925925924</v>
      </c>
      <c r="F250" s="393">
        <v>0.43394675925925924</v>
      </c>
      <c r="G250" s="397">
        <v>35</v>
      </c>
      <c r="H250" s="397" t="s">
        <v>581</v>
      </c>
      <c r="I250" s="45">
        <f t="shared" si="96"/>
        <v>0</v>
      </c>
      <c r="J250" s="45">
        <f t="shared" si="97"/>
        <v>35.000000000003872</v>
      </c>
      <c r="K250" s="45">
        <v>35.000000000003872</v>
      </c>
      <c r="L250" s="45">
        <v>86.25</v>
      </c>
      <c r="M250" s="38">
        <f t="shared" si="98"/>
        <v>1.6801894285712426</v>
      </c>
      <c r="N250" s="3">
        <f t="shared" si="99"/>
        <v>107.16421856638993</v>
      </c>
      <c r="O250" s="3">
        <v>107.16421856638993</v>
      </c>
      <c r="P250" s="4">
        <f t="shared" si="95"/>
        <v>1.7860703094398322</v>
      </c>
      <c r="Q250" s="397">
        <f t="shared" si="100"/>
        <v>227.63</v>
      </c>
      <c r="R250" s="397">
        <v>227.63</v>
      </c>
      <c r="S250" s="51">
        <v>5</v>
      </c>
      <c r="T250" s="397">
        <v>2</v>
      </c>
      <c r="U250" s="397">
        <v>3</v>
      </c>
      <c r="V250" s="397" t="s">
        <v>711</v>
      </c>
      <c r="X250" s="4">
        <v>1.7860703094398322</v>
      </c>
      <c r="Y250" s="397">
        <v>227.63</v>
      </c>
      <c r="Z250" s="38">
        <v>1.6801894285712426</v>
      </c>
    </row>
    <row r="251" spans="1:37" x14ac:dyDescent="0.25">
      <c r="B251" s="210">
        <v>234744</v>
      </c>
      <c r="C251" s="210">
        <v>20010</v>
      </c>
      <c r="D251" s="210" t="s">
        <v>1</v>
      </c>
      <c r="E251" s="393">
        <v>0.43435185185185188</v>
      </c>
      <c r="F251" s="393">
        <v>0.43445601851851851</v>
      </c>
      <c r="G251" s="397">
        <v>9</v>
      </c>
      <c r="H251" s="397">
        <v>26.92</v>
      </c>
      <c r="I251" s="2">
        <f t="shared" si="96"/>
        <v>8.9999999999966107</v>
      </c>
      <c r="J251" s="2">
        <f t="shared" si="97"/>
        <v>8.9999999999966107</v>
      </c>
      <c r="K251" s="2">
        <v>8.9999999999966107</v>
      </c>
      <c r="L251" s="397">
        <v>26.92</v>
      </c>
      <c r="M251" s="38">
        <f t="shared" si="98"/>
        <v>2.0393874133341012</v>
      </c>
      <c r="N251" s="3">
        <f t="shared" si="99"/>
        <v>116.16421856638655</v>
      </c>
      <c r="O251" s="3">
        <v>116.16421856638655</v>
      </c>
      <c r="P251" s="4">
        <f t="shared" si="95"/>
        <v>1.9360703094397758</v>
      </c>
      <c r="Q251" s="397">
        <f t="shared" si="100"/>
        <v>254.55</v>
      </c>
      <c r="R251" s="397">
        <v>254.55</v>
      </c>
      <c r="S251" s="51">
        <v>6</v>
      </c>
      <c r="X251" s="4">
        <v>1.9360703094397758</v>
      </c>
      <c r="Y251" s="397">
        <v>254.55</v>
      </c>
      <c r="Z251" s="38">
        <v>2.0393874133341012</v>
      </c>
    </row>
    <row r="252" spans="1:37" x14ac:dyDescent="0.25">
      <c r="B252" s="210">
        <v>234744</v>
      </c>
      <c r="C252" s="210">
        <v>20021</v>
      </c>
      <c r="D252" s="210" t="s">
        <v>0</v>
      </c>
      <c r="E252" s="393">
        <v>0.43445601851851851</v>
      </c>
      <c r="F252" s="393">
        <v>0.43464120370370374</v>
      </c>
      <c r="G252" s="397">
        <v>16</v>
      </c>
      <c r="H252" s="397">
        <v>26.33</v>
      </c>
      <c r="I252" s="2">
        <f t="shared" ref="I252:I258" si="101">(F252-E252)*86400</f>
        <v>16.0000000000041</v>
      </c>
      <c r="J252" s="2">
        <f t="shared" ref="J252:J258" si="102">(E253-E252)*86400</f>
        <v>16.0000000000041</v>
      </c>
      <c r="K252" s="3">
        <v>16.0000000000041</v>
      </c>
      <c r="L252" s="397">
        <v>26.33</v>
      </c>
      <c r="M252" s="38">
        <f t="shared" si="98"/>
        <v>1.1220134549997125</v>
      </c>
      <c r="N252" s="3">
        <f t="shared" si="99"/>
        <v>132.16421856639064</v>
      </c>
      <c r="O252" s="3">
        <v>132.16421856639064</v>
      </c>
      <c r="P252" s="4">
        <f t="shared" si="95"/>
        <v>2.2027369761065105</v>
      </c>
      <c r="Q252" s="397">
        <f t="shared" si="100"/>
        <v>280.88</v>
      </c>
      <c r="R252" s="397">
        <v>280.88</v>
      </c>
      <c r="S252" s="51">
        <v>7</v>
      </c>
      <c r="X252" s="4">
        <v>2.2027369761065105</v>
      </c>
      <c r="Y252" s="397">
        <v>280.88</v>
      </c>
      <c r="Z252" s="38">
        <v>1.1220134549997125</v>
      </c>
    </row>
    <row r="253" spans="1:37" x14ac:dyDescent="0.25">
      <c r="B253" s="210">
        <v>234744</v>
      </c>
      <c r="C253" s="210">
        <v>20017</v>
      </c>
      <c r="D253" s="210" t="s">
        <v>5</v>
      </c>
      <c r="E253" s="393">
        <v>0.43464120370370374</v>
      </c>
      <c r="F253" s="393">
        <v>0.43478009259259259</v>
      </c>
      <c r="G253" s="397">
        <v>12</v>
      </c>
      <c r="H253" s="397">
        <v>30.75</v>
      </c>
      <c r="I253" s="2">
        <f t="shared" si="101"/>
        <v>11.99999999999708</v>
      </c>
      <c r="J253" s="2">
        <f t="shared" si="102"/>
        <v>11.99999999999708</v>
      </c>
      <c r="K253" s="3">
        <v>11.99999999999708</v>
      </c>
      <c r="L253" s="397">
        <v>30.75</v>
      </c>
      <c r="M253" s="38">
        <f t="shared" si="98"/>
        <v>1.747153500000425</v>
      </c>
      <c r="N253" s="3">
        <f t="shared" si="99"/>
        <v>144.16421856638772</v>
      </c>
      <c r="O253" s="3">
        <v>144.16421856638772</v>
      </c>
      <c r="P253" s="4">
        <f t="shared" si="95"/>
        <v>2.4027369761064619</v>
      </c>
      <c r="Q253" s="397">
        <f t="shared" si="100"/>
        <v>311.63</v>
      </c>
      <c r="R253" s="397">
        <v>311.63</v>
      </c>
      <c r="S253" s="51">
        <v>8</v>
      </c>
      <c r="X253" s="4">
        <v>2.4027369761064619</v>
      </c>
      <c r="Y253" s="397">
        <v>311.63</v>
      </c>
      <c r="Z253" s="38">
        <v>1.747153500000425</v>
      </c>
    </row>
    <row r="254" spans="1:37" x14ac:dyDescent="0.25">
      <c r="B254" s="210">
        <v>234744</v>
      </c>
      <c r="C254" s="210">
        <v>20030</v>
      </c>
      <c r="D254" s="210" t="s">
        <v>6</v>
      </c>
      <c r="E254" s="393">
        <v>0.43478009259259259</v>
      </c>
      <c r="F254" s="393">
        <v>0.43478009259259259</v>
      </c>
      <c r="G254" s="397">
        <v>21</v>
      </c>
      <c r="H254" s="397">
        <v>40.5</v>
      </c>
      <c r="I254" s="2">
        <f t="shared" si="101"/>
        <v>0</v>
      </c>
      <c r="J254" s="2">
        <f t="shared" si="102"/>
        <v>20.999999999998487</v>
      </c>
      <c r="K254" s="3">
        <v>20.999999999998487</v>
      </c>
      <c r="L254" s="397">
        <v>40.5</v>
      </c>
      <c r="M254" s="38">
        <f t="shared" si="98"/>
        <v>1.3149308571429519</v>
      </c>
      <c r="N254" s="3">
        <f t="shared" si="99"/>
        <v>165.16421856638621</v>
      </c>
      <c r="O254" s="3">
        <v>165.16421856638621</v>
      </c>
      <c r="P254" s="4">
        <f t="shared" si="95"/>
        <v>2.7527369761064366</v>
      </c>
      <c r="Q254" s="397">
        <f t="shared" si="100"/>
        <v>352.13</v>
      </c>
      <c r="R254" s="397">
        <v>352.13</v>
      </c>
      <c r="S254" s="51">
        <v>9</v>
      </c>
      <c r="X254" s="4">
        <v>2.7527369761064366</v>
      </c>
      <c r="Y254" s="397">
        <v>352.13</v>
      </c>
      <c r="Z254" s="38">
        <v>1.3149308571429519</v>
      </c>
    </row>
    <row r="255" spans="1:37" x14ac:dyDescent="0.25">
      <c r="B255" s="210">
        <v>234744</v>
      </c>
      <c r="C255" s="210">
        <v>20035</v>
      </c>
      <c r="D255" s="210" t="s">
        <v>8</v>
      </c>
      <c r="E255" s="393">
        <v>0.43502314814814813</v>
      </c>
      <c r="F255" s="393">
        <v>0.43509259259259259</v>
      </c>
      <c r="G255" s="397">
        <v>6</v>
      </c>
      <c r="H255" s="397">
        <v>29.58</v>
      </c>
      <c r="I255" s="2">
        <f t="shared" si="101"/>
        <v>6.0000000000009379</v>
      </c>
      <c r="J255" s="2">
        <f t="shared" si="102"/>
        <v>6.0000000000009379</v>
      </c>
      <c r="K255" s="3">
        <v>6.0000000000009379</v>
      </c>
      <c r="L255" s="397">
        <v>29.58</v>
      </c>
      <c r="M255" s="38">
        <f t="shared" si="98"/>
        <v>3.3613528799994743</v>
      </c>
      <c r="N255" s="3">
        <f t="shared" si="99"/>
        <v>171.16421856638715</v>
      </c>
      <c r="O255" s="3">
        <v>171.16421856638715</v>
      </c>
      <c r="P255" s="4">
        <f t="shared" si="95"/>
        <v>2.8527369761064523</v>
      </c>
      <c r="Q255" s="397">
        <f t="shared" si="100"/>
        <v>381.71</v>
      </c>
      <c r="R255" s="397">
        <v>381.71</v>
      </c>
      <c r="S255" s="51">
        <v>10</v>
      </c>
      <c r="X255" s="4">
        <v>2.8527369761064523</v>
      </c>
      <c r="Y255" s="397">
        <v>381.71</v>
      </c>
      <c r="Z255" s="38">
        <v>3.3613528799994743</v>
      </c>
    </row>
    <row r="256" spans="1:37" x14ac:dyDescent="0.25">
      <c r="B256" s="210">
        <v>234744</v>
      </c>
      <c r="C256" s="210">
        <v>20052</v>
      </c>
      <c r="D256" s="210" t="s">
        <v>7</v>
      </c>
      <c r="E256" s="393">
        <v>0.43509259259259259</v>
      </c>
      <c r="F256" s="393">
        <v>0.4352314814814815</v>
      </c>
      <c r="G256" s="397">
        <v>12</v>
      </c>
      <c r="H256" s="397">
        <v>28.08</v>
      </c>
      <c r="I256" s="2">
        <f t="shared" si="101"/>
        <v>12.000000000001876</v>
      </c>
      <c r="J256" s="2">
        <f t="shared" si="102"/>
        <v>12.000000000001876</v>
      </c>
      <c r="K256" s="3">
        <v>12.000000000001876</v>
      </c>
      <c r="L256" s="397">
        <v>28.08</v>
      </c>
      <c r="M256" s="38">
        <f t="shared" si="98"/>
        <v>1.5954494399997503</v>
      </c>
      <c r="N256" s="3">
        <f t="shared" si="99"/>
        <v>183.16421856638902</v>
      </c>
      <c r="O256" s="3">
        <v>183.16421856638902</v>
      </c>
      <c r="P256" s="4">
        <f t="shared" si="95"/>
        <v>3.0527369761064835</v>
      </c>
      <c r="Q256" s="397">
        <f t="shared" si="100"/>
        <v>409.78999999999996</v>
      </c>
      <c r="R256" s="397">
        <v>409.78999999999996</v>
      </c>
      <c r="S256" s="51">
        <v>11</v>
      </c>
      <c r="X256" s="4">
        <v>3.0527369761064835</v>
      </c>
      <c r="Y256" s="397">
        <v>409.78999999999996</v>
      </c>
      <c r="Z256" s="38">
        <v>1.5954494399997503</v>
      </c>
    </row>
    <row r="257" spans="2:37" x14ac:dyDescent="0.25">
      <c r="B257" s="210">
        <v>234744</v>
      </c>
      <c r="C257" s="210">
        <v>20056</v>
      </c>
      <c r="D257" s="210" t="s">
        <v>9</v>
      </c>
      <c r="E257" s="393">
        <v>0.4352314814814815</v>
      </c>
      <c r="F257" s="393">
        <v>0.43540509259259258</v>
      </c>
      <c r="G257" s="397">
        <v>15</v>
      </c>
      <c r="H257" s="397">
        <v>26</v>
      </c>
      <c r="I257" s="2">
        <f t="shared" si="101"/>
        <v>14.999999999997549</v>
      </c>
      <c r="J257" s="2">
        <f t="shared" si="102"/>
        <v>14.999999999997549</v>
      </c>
      <c r="K257" s="3">
        <v>14.999999999997549</v>
      </c>
      <c r="L257" s="397">
        <v>26</v>
      </c>
      <c r="M257" s="38">
        <f t="shared" si="98"/>
        <v>1.1818144000001929</v>
      </c>
      <c r="N257" s="3">
        <f t="shared" si="99"/>
        <v>198.16421856638658</v>
      </c>
      <c r="O257" s="3">
        <v>198.16421856638658</v>
      </c>
      <c r="P257" s="4">
        <f t="shared" si="95"/>
        <v>3.3027369761064431</v>
      </c>
      <c r="Q257" s="397">
        <f t="shared" si="100"/>
        <v>435.78999999999996</v>
      </c>
      <c r="R257" s="397">
        <v>435.78999999999996</v>
      </c>
      <c r="S257" s="51">
        <v>12</v>
      </c>
      <c r="X257" s="4">
        <v>3.3027369761064431</v>
      </c>
      <c r="Y257" s="397">
        <v>435.78999999999996</v>
      </c>
      <c r="Z257" s="38">
        <v>1.1818144000001929</v>
      </c>
    </row>
    <row r="258" spans="2:37" x14ac:dyDescent="0.25">
      <c r="B258" s="210">
        <v>234744</v>
      </c>
      <c r="C258" s="210">
        <v>20059</v>
      </c>
      <c r="D258" s="210" t="s">
        <v>10</v>
      </c>
      <c r="E258" s="393">
        <v>0.43540509259259258</v>
      </c>
      <c r="F258" s="393">
        <v>0.43540509259259258</v>
      </c>
      <c r="G258" s="397">
        <v>55</v>
      </c>
      <c r="H258" s="397">
        <v>15.67</v>
      </c>
      <c r="I258" s="2">
        <f t="shared" si="101"/>
        <v>0</v>
      </c>
      <c r="J258" s="2">
        <f t="shared" si="102"/>
        <v>55.000000000000604</v>
      </c>
      <c r="K258" s="3">
        <v>55.000000000000604</v>
      </c>
      <c r="L258" s="397">
        <v>15.67</v>
      </c>
      <c r="M258" s="38">
        <f t="shared" si="98"/>
        <v>0.19425557672727059</v>
      </c>
      <c r="N258" s="3">
        <f t="shared" si="99"/>
        <v>253.16421856638718</v>
      </c>
      <c r="O258" s="3">
        <v>253.16421856638718</v>
      </c>
      <c r="P258" s="4">
        <f t="shared" si="95"/>
        <v>4.2194036427731199</v>
      </c>
      <c r="Q258" s="397">
        <f t="shared" si="100"/>
        <v>451.46</v>
      </c>
      <c r="R258" s="397">
        <v>451.46</v>
      </c>
      <c r="S258" s="51">
        <v>13</v>
      </c>
      <c r="X258" s="4">
        <v>4.2194036427731199</v>
      </c>
      <c r="Y258" s="397">
        <v>451.46</v>
      </c>
      <c r="Z258" s="38">
        <v>0.19425557672727059</v>
      </c>
    </row>
    <row r="259" spans="2:37" x14ac:dyDescent="0.25">
      <c r="B259" s="210">
        <v>234744</v>
      </c>
      <c r="C259" s="210">
        <v>20044</v>
      </c>
      <c r="D259" s="210" t="s">
        <v>180</v>
      </c>
      <c r="E259" s="393">
        <v>0.43604166666666666</v>
      </c>
      <c r="F259" s="393">
        <v>0.43625000000000003</v>
      </c>
      <c r="G259" s="397">
        <v>18</v>
      </c>
      <c r="H259" s="397" t="s">
        <v>580</v>
      </c>
      <c r="I259" s="45">
        <f t="shared" ref="I259" si="103">(F259-E259)*86400</f>
        <v>18.000000000002814</v>
      </c>
      <c r="J259" s="387">
        <f>L259*K258/L258</f>
        <v>124.60114869176907</v>
      </c>
      <c r="K259" s="387">
        <v>124.60114869176907</v>
      </c>
      <c r="L259" s="45">
        <v>35.5</v>
      </c>
      <c r="M259" s="38">
        <f t="shared" si="98"/>
        <v>0.19425557672727059</v>
      </c>
      <c r="N259" s="3">
        <f t="shared" si="99"/>
        <v>377.76536725815623</v>
      </c>
      <c r="O259" s="3">
        <v>377.76536725815623</v>
      </c>
      <c r="P259" s="4">
        <f t="shared" si="95"/>
        <v>6.2960894543026038</v>
      </c>
      <c r="Q259" s="397">
        <f t="shared" si="100"/>
        <v>486.96</v>
      </c>
      <c r="R259" s="397">
        <v>486.96</v>
      </c>
      <c r="T259" s="397">
        <v>1</v>
      </c>
      <c r="U259" s="397" t="s">
        <v>713</v>
      </c>
      <c r="V259" s="397">
        <v>45</v>
      </c>
      <c r="X259" s="4">
        <v>6.2960894543026038</v>
      </c>
      <c r="Y259" s="397">
        <v>486.96</v>
      </c>
      <c r="Z259" s="38">
        <v>0.19425557672727059</v>
      </c>
      <c r="AC259" s="483">
        <v>234744</v>
      </c>
      <c r="AD259" s="483">
        <v>20041</v>
      </c>
      <c r="AE259" s="485">
        <v>42656</v>
      </c>
      <c r="AF259" s="483">
        <v>1</v>
      </c>
      <c r="AG259" s="486">
        <v>462.46</v>
      </c>
      <c r="AH259" s="381">
        <v>0.43335648148148148</v>
      </c>
      <c r="AI259" s="489" t="s">
        <v>859</v>
      </c>
      <c r="AJ259" s="489">
        <v>1.9933620000000001</v>
      </c>
      <c r="AK259" s="381">
        <v>0.43604166666666666</v>
      </c>
    </row>
    <row r="260" spans="2:37" x14ac:dyDescent="0.25">
      <c r="B260" s="397">
        <v>234744</v>
      </c>
      <c r="C260" s="392">
        <v>20041</v>
      </c>
      <c r="D260" s="397" t="s">
        <v>703</v>
      </c>
      <c r="E260" s="381">
        <v>0.43625000000000003</v>
      </c>
      <c r="F260" s="381">
        <v>0.43625000000000003</v>
      </c>
      <c r="G260" s="397" t="s">
        <v>566</v>
      </c>
      <c r="H260" s="397" t="s">
        <v>566</v>
      </c>
      <c r="M260" s="38">
        <f>AVERAGE(M247:M258)</f>
        <v>1.5490148135295672</v>
      </c>
    </row>
    <row r="261" spans="2:37" x14ac:dyDescent="0.25">
      <c r="B261" s="397">
        <v>234744</v>
      </c>
      <c r="C261" s="397">
        <v>20045</v>
      </c>
      <c r="D261" s="397" t="s">
        <v>14</v>
      </c>
      <c r="E261" s="381">
        <v>0.4397685185185185</v>
      </c>
      <c r="F261" s="381">
        <v>0.4397685185185185</v>
      </c>
      <c r="G261" s="397">
        <v>40</v>
      </c>
      <c r="H261" s="397">
        <v>11</v>
      </c>
    </row>
    <row r="262" spans="2:37" x14ac:dyDescent="0.25">
      <c r="B262" s="397">
        <v>234744</v>
      </c>
      <c r="C262" s="392">
        <v>20041</v>
      </c>
      <c r="D262" s="397" t="s">
        <v>703</v>
      </c>
      <c r="E262" s="381">
        <v>0.44023148148148145</v>
      </c>
      <c r="F262" s="381">
        <v>0.44023148148148145</v>
      </c>
      <c r="G262" s="397" t="s">
        <v>566</v>
      </c>
      <c r="H262" s="397" t="s">
        <v>566</v>
      </c>
    </row>
    <row r="263" spans="2:37" x14ac:dyDescent="0.25">
      <c r="B263" s="397">
        <v>234744</v>
      </c>
      <c r="C263" s="397">
        <v>20045</v>
      </c>
      <c r="D263" s="397" t="s">
        <v>14</v>
      </c>
      <c r="E263" s="381">
        <v>0.44112268518518521</v>
      </c>
      <c r="F263" s="381">
        <v>0.44112268518518521</v>
      </c>
      <c r="G263" s="397" t="s">
        <v>566</v>
      </c>
      <c r="H263" s="397" t="s">
        <v>566</v>
      </c>
    </row>
    <row r="264" spans="2:37" x14ac:dyDescent="0.25">
      <c r="B264" s="397">
        <v>234744</v>
      </c>
      <c r="C264" s="397">
        <v>20037</v>
      </c>
      <c r="D264" s="397" t="s">
        <v>8</v>
      </c>
      <c r="E264" s="381">
        <v>0.44141203703703707</v>
      </c>
      <c r="F264" s="381">
        <v>0.4415162037037037</v>
      </c>
      <c r="G264" s="397" t="s">
        <v>566</v>
      </c>
      <c r="H264" s="397" t="s">
        <v>566</v>
      </c>
    </row>
    <row r="265" spans="2:37" x14ac:dyDescent="0.25">
      <c r="B265" s="397">
        <v>234744</v>
      </c>
      <c r="C265" s="397">
        <v>20028</v>
      </c>
      <c r="D265" s="397" t="s">
        <v>165</v>
      </c>
      <c r="E265" s="381">
        <v>0.4415162037037037</v>
      </c>
      <c r="F265" s="381">
        <v>0.4415162037037037</v>
      </c>
      <c r="G265" s="397" t="s">
        <v>566</v>
      </c>
      <c r="H265" s="397" t="s">
        <v>566</v>
      </c>
    </row>
    <row r="266" spans="2:37" x14ac:dyDescent="0.25">
      <c r="B266" s="397">
        <v>234744</v>
      </c>
      <c r="C266" s="397">
        <v>20035</v>
      </c>
      <c r="D266" s="397" t="s">
        <v>8</v>
      </c>
      <c r="E266" s="381">
        <v>0.44291666666666668</v>
      </c>
      <c r="F266" s="381">
        <v>0.44291666666666668</v>
      </c>
      <c r="G266" s="397" t="s">
        <v>566</v>
      </c>
      <c r="H266" s="397" t="s">
        <v>566</v>
      </c>
    </row>
    <row r="267" spans="2:37" x14ac:dyDescent="0.25">
      <c r="B267" s="397">
        <v>234744</v>
      </c>
      <c r="C267" s="397">
        <v>20052</v>
      </c>
      <c r="D267" s="397" t="s">
        <v>7</v>
      </c>
      <c r="E267" s="381">
        <v>0.4440162037037037</v>
      </c>
      <c r="F267" s="381">
        <v>0.4440162037037037</v>
      </c>
      <c r="G267" s="397" t="s">
        <v>566</v>
      </c>
      <c r="H267" s="397" t="s">
        <v>566</v>
      </c>
    </row>
    <row r="268" spans="2:37" x14ac:dyDescent="0.25">
      <c r="B268" s="397">
        <v>234744</v>
      </c>
      <c r="C268" s="397">
        <v>20058</v>
      </c>
      <c r="D268" s="397" t="s">
        <v>687</v>
      </c>
      <c r="E268" s="381">
        <v>0.44497685185185182</v>
      </c>
      <c r="F268" s="381">
        <v>0.4450810185185185</v>
      </c>
      <c r="G268" s="397" t="s">
        <v>566</v>
      </c>
      <c r="H268" s="397" t="s">
        <v>566</v>
      </c>
    </row>
    <row r="269" spans="2:37" x14ac:dyDescent="0.25">
      <c r="B269" s="397">
        <v>234744</v>
      </c>
      <c r="C269" s="397">
        <v>20059</v>
      </c>
      <c r="D269" s="397" t="s">
        <v>10</v>
      </c>
      <c r="E269" s="381">
        <v>0.4450810185185185</v>
      </c>
      <c r="F269" s="381">
        <v>0.44525462962962964</v>
      </c>
      <c r="G269" s="397" t="s">
        <v>566</v>
      </c>
      <c r="H269" s="397" t="s">
        <v>566</v>
      </c>
    </row>
    <row r="270" spans="2:37" x14ac:dyDescent="0.25">
      <c r="B270" s="397">
        <v>234744</v>
      </c>
      <c r="C270" s="397">
        <v>20052</v>
      </c>
      <c r="D270" s="397" t="s">
        <v>7</v>
      </c>
      <c r="E270" s="381">
        <v>0.44525462962962964</v>
      </c>
      <c r="F270" s="381">
        <v>0.44525462962962964</v>
      </c>
      <c r="G270" s="397" t="s">
        <v>566</v>
      </c>
      <c r="H270" s="397" t="s">
        <v>566</v>
      </c>
    </row>
    <row r="271" spans="2:37" x14ac:dyDescent="0.25">
      <c r="B271" s="397">
        <v>234744</v>
      </c>
      <c r="C271" s="397">
        <v>20035</v>
      </c>
      <c r="D271" s="397" t="s">
        <v>8</v>
      </c>
      <c r="E271" s="381">
        <v>0.44611111111111112</v>
      </c>
      <c r="F271" s="381">
        <v>0.44611111111111112</v>
      </c>
      <c r="G271" s="397" t="s">
        <v>566</v>
      </c>
      <c r="H271" s="397" t="s">
        <v>566</v>
      </c>
    </row>
    <row r="272" spans="2:37" x14ac:dyDescent="0.25">
      <c r="B272" s="397">
        <v>234744</v>
      </c>
      <c r="C272" s="397">
        <v>20050</v>
      </c>
      <c r="D272" s="397" t="s">
        <v>12</v>
      </c>
      <c r="E272" s="381">
        <v>0.44627314814814811</v>
      </c>
      <c r="F272" s="381">
        <v>0.44638888888888889</v>
      </c>
      <c r="G272" s="397" t="s">
        <v>566</v>
      </c>
      <c r="H272" s="397" t="s">
        <v>566</v>
      </c>
    </row>
    <row r="273" spans="2:8" x14ac:dyDescent="0.25">
      <c r="B273" s="397">
        <v>234744</v>
      </c>
      <c r="C273" s="397">
        <v>20049</v>
      </c>
      <c r="D273" s="397" t="s">
        <v>13</v>
      </c>
      <c r="E273" s="381">
        <v>0.44638888888888889</v>
      </c>
      <c r="F273" s="381">
        <v>0.44650462962962961</v>
      </c>
      <c r="G273" s="397" t="s">
        <v>566</v>
      </c>
      <c r="H273" s="397" t="s">
        <v>566</v>
      </c>
    </row>
    <row r="274" spans="2:8" x14ac:dyDescent="0.25">
      <c r="B274" s="397">
        <v>234744</v>
      </c>
      <c r="C274" s="397">
        <v>20047</v>
      </c>
      <c r="D274" s="397" t="s">
        <v>20</v>
      </c>
      <c r="E274" s="381">
        <v>0.44650462962962961</v>
      </c>
      <c r="F274" s="381">
        <v>0.44650462962962961</v>
      </c>
      <c r="G274" s="397" t="s">
        <v>566</v>
      </c>
      <c r="H274" s="397" t="s">
        <v>566</v>
      </c>
    </row>
  </sheetData>
  <mergeCells count="5">
    <mergeCell ref="A1:H1"/>
    <mergeCell ref="I1:K1"/>
    <mergeCell ref="N1:P1"/>
    <mergeCell ref="Q1:R1"/>
    <mergeCell ref="X1:Z1"/>
  </mergeCells>
  <pageMargins left="0.7" right="0.7" top="0.75" bottom="0.75" header="0.3" footer="0.3"/>
  <pageSetup orientation="portrait" verticalDpi="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36"/>
  <sheetViews>
    <sheetView zoomScale="70" zoomScaleNormal="70" workbookViewId="0">
      <pane ySplit="3" topLeftCell="A4" activePane="bottomLeft" state="frozen"/>
      <selection pane="bottomLeft" activeCell="X11" sqref="X11:Z11"/>
    </sheetView>
  </sheetViews>
  <sheetFormatPr defaultColWidth="9" defaultRowHeight="15" x14ac:dyDescent="0.25"/>
  <cols>
    <col min="1" max="1" width="3" style="397" bestFit="1" customWidth="1"/>
    <col min="2" max="2" width="10.42578125" style="397" bestFit="1" customWidth="1"/>
    <col min="3" max="3" width="6" style="40" bestFit="1" customWidth="1"/>
    <col min="4" max="4" width="15.85546875" style="397" bestFit="1" customWidth="1"/>
    <col min="5" max="5" width="14.140625" style="397" bestFit="1" customWidth="1"/>
    <col min="6" max="6" width="10.85546875" style="397" bestFit="1" customWidth="1"/>
    <col min="7" max="7" width="14.28515625" style="397" bestFit="1" customWidth="1"/>
    <col min="8" max="8" width="17.28515625" style="38" bestFit="1" customWidth="1"/>
    <col min="9" max="9" width="24.140625" style="38" bestFit="1" customWidth="1"/>
    <col min="10" max="10" width="4.85546875" style="397" bestFit="1" customWidth="1"/>
    <col min="11" max="11" width="14.5703125" style="397" bestFit="1" customWidth="1"/>
    <col min="12" max="12" width="16.42578125" style="397" bestFit="1" customWidth="1"/>
    <col min="13" max="13" width="14.28515625" style="397" bestFit="1" customWidth="1"/>
    <col min="14" max="15" width="4.85546875" style="397" customWidth="1"/>
    <col min="16" max="16" width="6" style="397" bestFit="1" customWidth="1"/>
    <col min="17" max="17" width="10.5703125" style="397" bestFit="1" customWidth="1"/>
    <col min="18" max="18" width="10.42578125" style="397" bestFit="1" customWidth="1"/>
    <col min="19" max="20" width="5.42578125" style="3" bestFit="1" customWidth="1"/>
    <col min="21" max="21" width="5.7109375" style="397" bestFit="1" customWidth="1"/>
    <col min="22" max="22" width="5" style="397" bestFit="1" customWidth="1"/>
    <col min="23" max="23" width="6.42578125" style="397" bestFit="1" customWidth="1"/>
    <col min="24" max="24" width="5.140625" style="3" bestFit="1" customWidth="1"/>
    <col min="25" max="25" width="4.140625" style="397" bestFit="1" customWidth="1"/>
    <col min="26" max="26" width="5.7109375" style="397" bestFit="1" customWidth="1"/>
    <col min="27" max="27" width="5" style="397" bestFit="1" customWidth="1"/>
    <col min="28" max="28" width="4.42578125" style="3" bestFit="1" customWidth="1"/>
    <col min="29" max="29" width="4.140625" style="397" bestFit="1" customWidth="1"/>
    <col min="30" max="30" width="5.7109375" style="397" bestFit="1" customWidth="1"/>
    <col min="31" max="31" width="5" style="397" bestFit="1" customWidth="1"/>
    <col min="32" max="32" width="4.42578125" style="3" bestFit="1" customWidth="1"/>
    <col min="33" max="33" width="4.140625" style="397" bestFit="1" customWidth="1"/>
    <col min="34" max="34" width="7.28515625" style="397" bestFit="1" customWidth="1"/>
    <col min="35" max="35" width="5" style="397" bestFit="1" customWidth="1"/>
    <col min="36" max="36" width="4.42578125" style="397" bestFit="1" customWidth="1"/>
    <col min="37" max="37" width="4.140625" style="397" bestFit="1" customWidth="1"/>
    <col min="38" max="38" width="6" style="397" bestFit="1" customWidth="1"/>
    <col min="39" max="39" width="5" style="397" bestFit="1" customWidth="1"/>
    <col min="40" max="40" width="2.42578125" style="397" bestFit="1" customWidth="1"/>
    <col min="41" max="41" width="4.140625" style="397" bestFit="1" customWidth="1"/>
    <col min="42" max="42" width="5.140625" style="397" bestFit="1" customWidth="1"/>
    <col min="43" max="43" width="5" style="397" bestFit="1" customWidth="1"/>
    <col min="44" max="16384" width="9" style="397"/>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397" t="s">
        <v>16</v>
      </c>
      <c r="B3" s="397" t="s">
        <v>140</v>
      </c>
      <c r="C3" s="40" t="s">
        <v>15</v>
      </c>
      <c r="D3" s="397" t="s">
        <v>145</v>
      </c>
      <c r="E3" s="397" t="s">
        <v>147</v>
      </c>
      <c r="F3" s="397" t="s">
        <v>141</v>
      </c>
      <c r="G3" s="397" t="s">
        <v>142</v>
      </c>
      <c r="H3" s="38" t="s">
        <v>143</v>
      </c>
      <c r="I3" s="38" t="s">
        <v>498</v>
      </c>
      <c r="J3" s="397" t="s">
        <v>43</v>
      </c>
      <c r="K3" s="397" t="s">
        <v>138</v>
      </c>
      <c r="L3" s="397" t="s">
        <v>139</v>
      </c>
      <c r="M3" s="397" t="s">
        <v>144</v>
      </c>
      <c r="O3" s="397" t="s">
        <v>16</v>
      </c>
      <c r="P3" s="9" t="s">
        <v>15</v>
      </c>
      <c r="Q3" s="397" t="s">
        <v>17</v>
      </c>
      <c r="R3" s="397" t="s">
        <v>18</v>
      </c>
      <c r="S3" s="3" t="s">
        <v>44</v>
      </c>
      <c r="T3" s="3" t="s">
        <v>45</v>
      </c>
      <c r="U3" s="38" t="s">
        <v>46</v>
      </c>
      <c r="V3" s="39" t="s">
        <v>43</v>
      </c>
      <c r="W3" s="39" t="s">
        <v>44</v>
      </c>
      <c r="X3" s="3" t="s">
        <v>44</v>
      </c>
      <c r="Y3" s="397" t="s">
        <v>45</v>
      </c>
      <c r="Z3" s="397" t="s">
        <v>46</v>
      </c>
      <c r="AA3" s="397" t="s">
        <v>43</v>
      </c>
      <c r="AB3" s="3" t="s">
        <v>44</v>
      </c>
      <c r="AC3" s="397" t="s">
        <v>45</v>
      </c>
      <c r="AD3" s="397" t="s">
        <v>46</v>
      </c>
      <c r="AE3" s="397" t="s">
        <v>43</v>
      </c>
      <c r="AF3" s="3" t="s">
        <v>44</v>
      </c>
      <c r="AG3" s="397" t="s">
        <v>45</v>
      </c>
      <c r="AH3" s="397" t="s">
        <v>46</v>
      </c>
      <c r="AI3" s="397" t="s">
        <v>43</v>
      </c>
      <c r="AJ3" s="39" t="s">
        <v>44</v>
      </c>
      <c r="AK3" s="397" t="s">
        <v>45</v>
      </c>
      <c r="AL3" s="397" t="s">
        <v>46</v>
      </c>
      <c r="AM3" s="397" t="s">
        <v>43</v>
      </c>
      <c r="AN3" s="39" t="s">
        <v>44</v>
      </c>
      <c r="AO3" s="397" t="s">
        <v>45</v>
      </c>
      <c r="AP3" s="397" t="s">
        <v>46</v>
      </c>
      <c r="AQ3" s="397" t="s">
        <v>43</v>
      </c>
    </row>
    <row r="4" spans="1:44" x14ac:dyDescent="0.25">
      <c r="A4" s="397">
        <v>1</v>
      </c>
      <c r="B4" s="397">
        <v>3</v>
      </c>
      <c r="C4" s="40">
        <v>42650</v>
      </c>
      <c r="D4" s="41">
        <v>42650.466458333336</v>
      </c>
      <c r="E4" s="41" t="s">
        <v>149</v>
      </c>
      <c r="F4" s="3"/>
      <c r="G4" s="397">
        <v>20</v>
      </c>
      <c r="I4" s="263"/>
      <c r="J4" s="39">
        <v>6</v>
      </c>
      <c r="K4" s="397">
        <v>4</v>
      </c>
      <c r="M4" s="397" t="s">
        <v>149</v>
      </c>
      <c r="O4" s="398">
        <v>1</v>
      </c>
      <c r="P4" s="40">
        <v>42649</v>
      </c>
      <c r="U4" s="38"/>
      <c r="V4" s="39"/>
      <c r="W4" s="39"/>
      <c r="X4" s="397"/>
      <c r="Y4" s="3"/>
      <c r="Z4" s="38"/>
      <c r="AA4" s="39"/>
      <c r="AB4" s="4"/>
      <c r="AC4" s="3"/>
      <c r="AD4" s="38"/>
      <c r="AE4" s="39"/>
      <c r="AH4" s="38"/>
      <c r="AI4" s="39"/>
      <c r="AL4" s="38"/>
      <c r="AM4" s="39"/>
      <c r="AP4" s="38"/>
      <c r="AQ4" s="39"/>
      <c r="AR4" s="38">
        <f>MAX(Z4,AD4,AH4,AL4,AP4)</f>
        <v>0</v>
      </c>
    </row>
    <row r="5" spans="1:44" x14ac:dyDescent="0.25">
      <c r="A5" s="397">
        <v>2</v>
      </c>
      <c r="B5" s="397">
        <v>3</v>
      </c>
      <c r="C5" s="40">
        <v>42651</v>
      </c>
      <c r="D5" s="41">
        <v>42651.453252314815</v>
      </c>
      <c r="E5" s="41" t="s">
        <v>148</v>
      </c>
      <c r="F5" s="3">
        <v>348</v>
      </c>
      <c r="G5" s="397">
        <v>194.58</v>
      </c>
      <c r="H5" s="38">
        <f t="shared" ref="H5:H16" si="0">G5/F5*0.0113636*60</f>
        <v>0.38122918758620694</v>
      </c>
      <c r="I5" s="263">
        <v>0.42099999999999999</v>
      </c>
      <c r="J5" s="39">
        <f>(H5-0.142)/0.1278*0.1+7</f>
        <v>7.18719028762614</v>
      </c>
      <c r="K5" s="397">
        <v>6</v>
      </c>
      <c r="M5" s="397" t="s">
        <v>149</v>
      </c>
      <c r="O5" s="398">
        <v>2</v>
      </c>
      <c r="P5" s="40">
        <v>42650</v>
      </c>
      <c r="Q5" s="398">
        <v>1</v>
      </c>
      <c r="R5" s="398"/>
      <c r="S5" s="3">
        <f>SUM(W5,X5,AB5,AF5,AJ5,AN5)</f>
        <v>20</v>
      </c>
      <c r="U5" s="38"/>
      <c r="V5" s="39"/>
      <c r="W5" s="39">
        <v>20</v>
      </c>
      <c r="X5" s="398"/>
      <c r="Y5" s="3"/>
      <c r="Z5" s="38"/>
      <c r="AA5" s="39"/>
      <c r="AB5" s="4"/>
      <c r="AC5" s="3"/>
      <c r="AD5" s="38"/>
      <c r="AE5" s="39"/>
      <c r="AG5" s="398"/>
      <c r="AH5" s="38"/>
      <c r="AI5" s="39"/>
      <c r="AL5" s="38"/>
      <c r="AM5" s="39"/>
      <c r="AP5" s="38"/>
      <c r="AQ5" s="39"/>
      <c r="AR5" s="38">
        <f t="shared" ref="AR5:AR16" si="1">MAX(Z5,AD5,AH5,AL5,AP5)</f>
        <v>0</v>
      </c>
    </row>
    <row r="6" spans="1:44" x14ac:dyDescent="0.25">
      <c r="A6" s="397">
        <v>3</v>
      </c>
      <c r="B6" s="397">
        <v>3</v>
      </c>
      <c r="C6" s="40">
        <v>42651</v>
      </c>
      <c r="D6" s="41">
        <v>42651.573576388888</v>
      </c>
      <c r="E6" s="41" t="s">
        <v>148</v>
      </c>
      <c r="F6" s="3">
        <v>358</v>
      </c>
      <c r="G6" s="397">
        <v>304.76</v>
      </c>
      <c r="H6" s="38">
        <f t="shared" si="0"/>
        <v>0.58041967642458092</v>
      </c>
      <c r="I6" s="263">
        <v>0.61399999999999999</v>
      </c>
      <c r="J6" s="39">
        <f t="shared" ref="J6:J16" si="2">(H6-0.142)/0.1278*0.1+7</f>
        <v>7.3430513900035841</v>
      </c>
      <c r="K6" s="397">
        <v>10</v>
      </c>
      <c r="M6" s="397" t="s">
        <v>149</v>
      </c>
      <c r="O6" s="398">
        <v>3</v>
      </c>
      <c r="P6" s="40">
        <v>42651</v>
      </c>
      <c r="Q6" s="398">
        <v>3</v>
      </c>
      <c r="R6" s="398">
        <v>3</v>
      </c>
      <c r="S6" s="3">
        <f t="shared" ref="S6:S11" si="3">SUM(W6,X6,AB6,AF6,AJ6,AN6)</f>
        <v>930.26</v>
      </c>
      <c r="T6" s="3">
        <f t="shared" ref="T6:T11" si="4">SUM(Y6,AC6,AG6,AK6,AO6)</f>
        <v>1055</v>
      </c>
      <c r="U6" s="38">
        <f t="shared" ref="U6:U11" si="5">S6/T6*0.0113636*60</f>
        <v>0.60120014422748813</v>
      </c>
      <c r="V6" s="39">
        <f>(U6-0.142)/0.1278*0.1+7</f>
        <v>7.3593115369542161</v>
      </c>
      <c r="W6" s="39"/>
      <c r="X6" s="398">
        <v>194.58</v>
      </c>
      <c r="Y6" s="3">
        <v>348</v>
      </c>
      <c r="Z6" s="38">
        <f t="shared" ref="Z6:Z11" si="6">X6/Y6*0.0113636*60</f>
        <v>0.38122918758620694</v>
      </c>
      <c r="AA6" s="39">
        <f>(Z6-0.142)/0.1278*0.1+7</f>
        <v>7.18719028762614</v>
      </c>
      <c r="AB6" s="398">
        <v>304.76</v>
      </c>
      <c r="AC6" s="3">
        <v>358</v>
      </c>
      <c r="AD6" s="38">
        <f t="shared" ref="AD6:AD7" si="7">AB6/AC6*0.0113636*60</f>
        <v>0.58041967642458092</v>
      </c>
      <c r="AE6" s="39">
        <f>(AD6-0.142)/0.1278*0.1+7</f>
        <v>7.3430513900035841</v>
      </c>
      <c r="AF6" s="398">
        <v>430.92</v>
      </c>
      <c r="AG6" s="3">
        <v>349</v>
      </c>
      <c r="AH6" s="38">
        <f t="shared" ref="AH6" si="8">AF6/AG6*0.0113636*60</f>
        <v>0.84185716538681943</v>
      </c>
      <c r="AI6" s="39">
        <f>(AH6-0.142)/0.1278*0.1+7</f>
        <v>7.5476190652479023</v>
      </c>
      <c r="AJ6" s="3"/>
      <c r="AK6" s="3"/>
      <c r="AL6" s="38"/>
      <c r="AM6" s="39"/>
      <c r="AP6" s="38"/>
      <c r="AQ6" s="39"/>
      <c r="AR6" s="38">
        <f t="shared" si="1"/>
        <v>0.84185716538681943</v>
      </c>
    </row>
    <row r="7" spans="1:44" x14ac:dyDescent="0.25">
      <c r="A7" s="397">
        <v>4</v>
      </c>
      <c r="B7" s="397">
        <v>3</v>
      </c>
      <c r="C7" s="40">
        <v>42651</v>
      </c>
      <c r="D7" s="41">
        <v>42651.668194444443</v>
      </c>
      <c r="E7" s="41" t="s">
        <v>148</v>
      </c>
      <c r="F7" s="3">
        <v>349</v>
      </c>
      <c r="G7" s="397">
        <v>430.92</v>
      </c>
      <c r="H7" s="38">
        <f t="shared" si="0"/>
        <v>0.84185716538681943</v>
      </c>
      <c r="I7" s="263">
        <v>1.103</v>
      </c>
      <c r="J7" s="39">
        <f t="shared" si="2"/>
        <v>7.5476190652479023</v>
      </c>
      <c r="K7" s="397">
        <v>14</v>
      </c>
      <c r="L7" s="397">
        <v>2</v>
      </c>
      <c r="M7" s="397" t="s">
        <v>149</v>
      </c>
      <c r="O7" s="398">
        <v>4</v>
      </c>
      <c r="P7" s="40">
        <v>42652</v>
      </c>
      <c r="Q7" s="398">
        <v>2</v>
      </c>
      <c r="R7" s="398">
        <v>2</v>
      </c>
      <c r="S7" s="3">
        <f t="shared" si="3"/>
        <v>861.84</v>
      </c>
      <c r="T7" s="3">
        <f t="shared" si="4"/>
        <v>853</v>
      </c>
      <c r="U7" s="38">
        <f t="shared" si="5"/>
        <v>0.6888819477608441</v>
      </c>
      <c r="V7" s="39">
        <f t="shared" ref="V7:V11" si="9">(U7-0.142)/0.1278*0.1+7</f>
        <v>7.4279201469177183</v>
      </c>
      <c r="W7" s="39"/>
      <c r="X7" s="398">
        <v>430.92</v>
      </c>
      <c r="Y7" s="3">
        <v>503</v>
      </c>
      <c r="Z7" s="38">
        <f t="shared" si="6"/>
        <v>0.58411163165009938</v>
      </c>
      <c r="AA7" s="39">
        <f t="shared" ref="AA7:AA11" si="10">(Z7-0.142)/0.1278*0.1+7</f>
        <v>7.345940243857668</v>
      </c>
      <c r="AB7" s="398">
        <v>430.92</v>
      </c>
      <c r="AC7" s="3">
        <v>350</v>
      </c>
      <c r="AD7" s="38">
        <f t="shared" si="7"/>
        <v>0.83945185920000009</v>
      </c>
      <c r="AE7" s="39">
        <f t="shared" ref="AE7" si="11">(AD7-0.142)/0.1278*0.1+7</f>
        <v>7.5457369790297344</v>
      </c>
      <c r="AG7" s="3"/>
      <c r="AH7" s="38"/>
      <c r="AI7" s="39"/>
      <c r="AJ7" s="3"/>
      <c r="AK7" s="3"/>
      <c r="AL7" s="38"/>
      <c r="AM7" s="39"/>
      <c r="AP7" s="38"/>
      <c r="AQ7" s="39"/>
      <c r="AR7" s="38">
        <f t="shared" si="1"/>
        <v>0.83945185920000009</v>
      </c>
    </row>
    <row r="8" spans="1:44" x14ac:dyDescent="0.25">
      <c r="A8" s="397">
        <v>5</v>
      </c>
      <c r="B8" s="397">
        <v>3</v>
      </c>
      <c r="C8" s="40">
        <v>42652</v>
      </c>
      <c r="D8" s="41">
        <v>42652.468518518515</v>
      </c>
      <c r="E8" s="41" t="s">
        <v>148</v>
      </c>
      <c r="F8" s="3">
        <v>503</v>
      </c>
      <c r="G8" s="397">
        <v>430.92</v>
      </c>
      <c r="H8" s="38">
        <f t="shared" si="0"/>
        <v>0.58411163165009938</v>
      </c>
      <c r="I8" s="263">
        <v>1.3620000000000001</v>
      </c>
      <c r="J8" s="39">
        <f t="shared" si="2"/>
        <v>7.345940243857668</v>
      </c>
      <c r="K8" s="397">
        <v>14</v>
      </c>
      <c r="L8" s="397">
        <v>1</v>
      </c>
      <c r="M8" s="397" t="s">
        <v>149</v>
      </c>
      <c r="O8" s="398">
        <v>5</v>
      </c>
      <c r="P8" s="40">
        <v>42653</v>
      </c>
      <c r="Q8" s="398">
        <v>1</v>
      </c>
      <c r="R8" s="398">
        <v>1</v>
      </c>
      <c r="S8" s="3">
        <f t="shared" si="3"/>
        <v>516.96</v>
      </c>
      <c r="T8" s="3">
        <f t="shared" si="4"/>
        <v>286</v>
      </c>
      <c r="U8" s="38">
        <f t="shared" si="5"/>
        <v>1.2324181795804194</v>
      </c>
      <c r="V8" s="39">
        <f t="shared" si="9"/>
        <v>7.8532223627389826</v>
      </c>
      <c r="W8" s="39"/>
      <c r="X8" s="398">
        <v>516.96</v>
      </c>
      <c r="Y8" s="3">
        <v>286</v>
      </c>
      <c r="Z8" s="38">
        <f t="shared" si="6"/>
        <v>1.2324181795804194</v>
      </c>
      <c r="AA8" s="39">
        <f t="shared" si="10"/>
        <v>7.8532223627389826</v>
      </c>
      <c r="AB8" s="39"/>
      <c r="AC8" s="3"/>
      <c r="AD8" s="38"/>
      <c r="AE8" s="39"/>
      <c r="AG8" s="3"/>
      <c r="AH8" s="38"/>
      <c r="AI8" s="39"/>
      <c r="AL8" s="38"/>
      <c r="AM8" s="39"/>
      <c r="AP8" s="38"/>
      <c r="AQ8" s="39"/>
      <c r="AR8" s="38">
        <f t="shared" si="1"/>
        <v>1.2324181795804194</v>
      </c>
    </row>
    <row r="9" spans="1:44" x14ac:dyDescent="0.25">
      <c r="A9" s="397">
        <v>6</v>
      </c>
      <c r="B9" s="397">
        <v>3</v>
      </c>
      <c r="C9" s="40">
        <v>42652</v>
      </c>
      <c r="D9" s="41">
        <v>42652.708622685182</v>
      </c>
      <c r="E9" s="41" t="s">
        <v>148</v>
      </c>
      <c r="F9" s="3">
        <v>350</v>
      </c>
      <c r="G9" s="397">
        <v>430.92</v>
      </c>
      <c r="H9" s="38">
        <f t="shared" si="0"/>
        <v>0.83945185920000009</v>
      </c>
      <c r="I9" s="263">
        <v>0.997</v>
      </c>
      <c r="J9" s="39">
        <f t="shared" si="2"/>
        <v>7.5457369790297344</v>
      </c>
      <c r="K9" s="397">
        <v>14</v>
      </c>
      <c r="L9" s="397">
        <v>2</v>
      </c>
      <c r="M9" s="397" t="s">
        <v>149</v>
      </c>
      <c r="O9" s="398">
        <v>6</v>
      </c>
      <c r="P9" s="40">
        <v>42654</v>
      </c>
      <c r="Q9" s="398">
        <v>3</v>
      </c>
      <c r="R9" s="398">
        <v>2</v>
      </c>
      <c r="S9" s="3">
        <f t="shared" si="3"/>
        <v>993.92</v>
      </c>
      <c r="T9" s="3">
        <f t="shared" si="4"/>
        <v>503</v>
      </c>
      <c r="U9" s="38">
        <f t="shared" si="5"/>
        <v>1.347257572007952</v>
      </c>
      <c r="V9" s="39">
        <f t="shared" si="9"/>
        <v>7.9430810422597435</v>
      </c>
      <c r="W9" s="39">
        <v>20</v>
      </c>
      <c r="X9" s="398">
        <v>486.96</v>
      </c>
      <c r="Y9" s="3">
        <v>231</v>
      </c>
      <c r="Z9" s="38">
        <f t="shared" si="6"/>
        <v>1.4373035470129871</v>
      </c>
      <c r="AA9" s="39">
        <f t="shared" si="10"/>
        <v>8.0135395516533556</v>
      </c>
      <c r="AB9" s="398">
        <v>486.96</v>
      </c>
      <c r="AC9" s="3">
        <v>272</v>
      </c>
      <c r="AD9" s="38">
        <f t="shared" ref="AD9:AD10" si="12">AB9/AC9*0.0113636*60</f>
        <v>1.2206511741176471</v>
      </c>
      <c r="AE9" s="39">
        <f t="shared" ref="AE9:AE10" si="13">(AD9-0.142)/0.1278*0.1+7</f>
        <v>7.844015003221946</v>
      </c>
      <c r="AF9" s="398"/>
      <c r="AG9" s="3"/>
      <c r="AH9" s="39"/>
      <c r="AI9" s="39"/>
      <c r="AL9" s="38"/>
      <c r="AM9" s="39"/>
      <c r="AP9" s="38"/>
      <c r="AQ9" s="39"/>
      <c r="AR9" s="38">
        <f>MAX(Z9,AD9,AH9,AL9,AP9)</f>
        <v>1.4373035470129871</v>
      </c>
    </row>
    <row r="10" spans="1:44" x14ac:dyDescent="0.25">
      <c r="A10" s="397">
        <v>7</v>
      </c>
      <c r="B10" s="397">
        <v>3</v>
      </c>
      <c r="C10" s="40">
        <v>42653</v>
      </c>
      <c r="D10" s="41">
        <v>42653.678113425929</v>
      </c>
      <c r="E10" s="41" t="s">
        <v>148</v>
      </c>
      <c r="F10" s="3">
        <v>286</v>
      </c>
      <c r="G10" s="397">
        <v>516.96</v>
      </c>
      <c r="H10" s="38">
        <f t="shared" si="0"/>
        <v>1.2324181795804194</v>
      </c>
      <c r="I10" s="263">
        <v>1.5629999999999999</v>
      </c>
      <c r="J10" s="39">
        <f t="shared" si="2"/>
        <v>7.8532223627389826</v>
      </c>
      <c r="K10" s="397">
        <v>18</v>
      </c>
      <c r="M10" s="397" t="s">
        <v>149</v>
      </c>
      <c r="O10" s="398">
        <v>7</v>
      </c>
      <c r="P10" s="40">
        <v>42655</v>
      </c>
      <c r="Q10" s="398">
        <v>2</v>
      </c>
      <c r="R10" s="398">
        <v>2</v>
      </c>
      <c r="S10" s="3">
        <f t="shared" si="3"/>
        <v>1460.8799999999999</v>
      </c>
      <c r="T10" s="3">
        <f t="shared" si="4"/>
        <v>702</v>
      </c>
      <c r="U10" s="38">
        <f t="shared" si="5"/>
        <v>1.4188765784615385</v>
      </c>
      <c r="V10" s="39">
        <f t="shared" si="9"/>
        <v>7.9991209534127847</v>
      </c>
      <c r="W10" s="39"/>
      <c r="X10" s="398">
        <v>973.92</v>
      </c>
      <c r="Y10" s="3">
        <v>462</v>
      </c>
      <c r="Z10" s="38">
        <f t="shared" si="6"/>
        <v>1.4373035470129871</v>
      </c>
      <c r="AA10" s="39">
        <f t="shared" si="10"/>
        <v>8.0135395516533556</v>
      </c>
      <c r="AB10" s="52">
        <v>486.96</v>
      </c>
      <c r="AC10" s="2">
        <v>240</v>
      </c>
      <c r="AD10" s="38">
        <f t="shared" si="12"/>
        <v>1.383404664</v>
      </c>
      <c r="AE10" s="39">
        <f t="shared" si="13"/>
        <v>7.9713651517996871</v>
      </c>
      <c r="AG10" s="398"/>
      <c r="AH10" s="38"/>
      <c r="AI10" s="39"/>
      <c r="AR10" s="38">
        <f t="shared" si="1"/>
        <v>1.4373035470129871</v>
      </c>
    </row>
    <row r="11" spans="1:44" x14ac:dyDescent="0.25">
      <c r="A11" s="397">
        <v>8</v>
      </c>
      <c r="B11" s="397">
        <v>3</v>
      </c>
      <c r="C11" s="40">
        <v>42654</v>
      </c>
      <c r="D11" s="41">
        <v>42654.393055555556</v>
      </c>
      <c r="E11" s="41" t="s">
        <v>148</v>
      </c>
      <c r="F11" s="3">
        <v>231</v>
      </c>
      <c r="G11" s="397">
        <v>486.96</v>
      </c>
      <c r="H11" s="38">
        <f t="shared" si="0"/>
        <v>1.4373035470129871</v>
      </c>
      <c r="I11" s="263">
        <v>1.6379999999999999</v>
      </c>
      <c r="J11" s="39">
        <f t="shared" si="2"/>
        <v>8.0135395516533556</v>
      </c>
      <c r="K11" s="397">
        <v>17</v>
      </c>
      <c r="M11" s="397" t="s">
        <v>149</v>
      </c>
      <c r="O11" s="397">
        <v>8</v>
      </c>
      <c r="P11" s="40">
        <v>42656</v>
      </c>
      <c r="Q11" s="398">
        <v>1</v>
      </c>
      <c r="R11" s="398">
        <v>1</v>
      </c>
      <c r="S11" s="3">
        <f t="shared" si="3"/>
        <v>486.96</v>
      </c>
      <c r="T11" s="3">
        <f t="shared" si="4"/>
        <v>378</v>
      </c>
      <c r="U11" s="38">
        <f t="shared" si="5"/>
        <v>0.87835216761904755</v>
      </c>
      <c r="V11" s="39">
        <f t="shared" si="9"/>
        <v>7.5761754050227292</v>
      </c>
      <c r="W11" s="39"/>
      <c r="X11" s="52">
        <v>486.96</v>
      </c>
      <c r="Y11" s="3">
        <v>378</v>
      </c>
      <c r="Z11" s="38">
        <f t="shared" si="6"/>
        <v>0.87835216761904755</v>
      </c>
      <c r="AA11" s="39">
        <f t="shared" si="10"/>
        <v>7.5761754050227292</v>
      </c>
      <c r="AC11" s="398"/>
      <c r="AD11" s="398"/>
      <c r="AE11" s="398"/>
      <c r="AG11" s="398"/>
      <c r="AH11" s="398"/>
      <c r="AI11" s="398"/>
      <c r="AR11" s="38">
        <f t="shared" si="1"/>
        <v>0.87835216761904755</v>
      </c>
    </row>
    <row r="12" spans="1:44" x14ac:dyDescent="0.25">
      <c r="A12" s="397">
        <v>9</v>
      </c>
      <c r="B12" s="397">
        <v>3</v>
      </c>
      <c r="C12" s="40">
        <v>42654</v>
      </c>
      <c r="D12" s="41">
        <v>42654.398298611108</v>
      </c>
      <c r="E12" s="41" t="s">
        <v>149</v>
      </c>
      <c r="F12" s="3"/>
      <c r="G12" s="397">
        <v>20</v>
      </c>
      <c r="I12" s="263"/>
      <c r="J12" s="397">
        <v>6</v>
      </c>
      <c r="K12" s="397">
        <v>2</v>
      </c>
      <c r="M12" s="397" t="s">
        <v>149</v>
      </c>
      <c r="P12" s="40"/>
      <c r="U12" s="38"/>
      <c r="V12" s="39"/>
      <c r="W12" s="39"/>
      <c r="Z12" s="38"/>
      <c r="AA12" s="39"/>
      <c r="AD12" s="38"/>
      <c r="AE12" s="39"/>
      <c r="AR12" s="38">
        <f>MAX(Z12,AD12,AH12,AL12,AP12)</f>
        <v>0</v>
      </c>
    </row>
    <row r="13" spans="1:44" x14ac:dyDescent="0.25">
      <c r="A13" s="397">
        <v>10</v>
      </c>
      <c r="B13" s="397">
        <v>3</v>
      </c>
      <c r="C13" s="40">
        <v>42654</v>
      </c>
      <c r="D13" s="261">
        <v>42654.708703703705</v>
      </c>
      <c r="E13" s="261" t="s">
        <v>148</v>
      </c>
      <c r="F13" s="3">
        <v>272</v>
      </c>
      <c r="G13" s="397">
        <v>486.96</v>
      </c>
      <c r="H13" s="38">
        <f t="shared" si="0"/>
        <v>1.2206511741176471</v>
      </c>
      <c r="I13" s="263">
        <v>1.4139999999999999</v>
      </c>
      <c r="J13" s="39">
        <f t="shared" si="2"/>
        <v>7.844015003221946</v>
      </c>
      <c r="K13" s="52">
        <v>18</v>
      </c>
      <c r="L13" s="52">
        <v>4</v>
      </c>
      <c r="M13" s="397" t="s">
        <v>149</v>
      </c>
      <c r="P13" s="40"/>
      <c r="U13" s="38"/>
      <c r="V13" s="39"/>
      <c r="W13" s="39"/>
      <c r="Z13" s="38"/>
      <c r="AA13" s="39"/>
      <c r="AD13" s="38"/>
      <c r="AE13" s="39"/>
      <c r="AR13" s="38">
        <f t="shared" si="1"/>
        <v>0</v>
      </c>
    </row>
    <row r="14" spans="1:44" x14ac:dyDescent="0.25">
      <c r="A14" s="397">
        <v>11</v>
      </c>
      <c r="B14" s="397">
        <v>3</v>
      </c>
      <c r="C14" s="40">
        <v>42655</v>
      </c>
      <c r="D14" s="261">
        <v>42655.549305555556</v>
      </c>
      <c r="E14" s="261" t="s">
        <v>148</v>
      </c>
      <c r="F14" s="3">
        <v>462</v>
      </c>
      <c r="G14" s="397">
        <v>973.92</v>
      </c>
      <c r="H14" s="38">
        <f t="shared" si="0"/>
        <v>1.4373035470129871</v>
      </c>
      <c r="I14" s="263">
        <v>1.528</v>
      </c>
      <c r="J14" s="265">
        <f t="shared" si="2"/>
        <v>8.0135395516533556</v>
      </c>
      <c r="K14" s="52">
        <v>33</v>
      </c>
      <c r="L14" s="397">
        <v>10</v>
      </c>
      <c r="M14" s="397" t="s">
        <v>149</v>
      </c>
      <c r="P14" s="40"/>
      <c r="U14" s="38"/>
      <c r="V14" s="39"/>
      <c r="W14" s="39"/>
      <c r="AR14" s="38">
        <f t="shared" si="1"/>
        <v>0</v>
      </c>
    </row>
    <row r="15" spans="1:44" x14ac:dyDescent="0.25">
      <c r="A15" s="397">
        <v>12</v>
      </c>
      <c r="B15" s="397">
        <v>3</v>
      </c>
      <c r="C15" s="40">
        <v>42655</v>
      </c>
      <c r="D15" s="261">
        <v>42655.775590277779</v>
      </c>
      <c r="E15" s="261" t="s">
        <v>148</v>
      </c>
      <c r="F15" s="2">
        <v>240</v>
      </c>
      <c r="G15" s="52">
        <v>486.96</v>
      </c>
      <c r="H15" s="38">
        <f t="shared" si="0"/>
        <v>1.383404664</v>
      </c>
      <c r="I15" s="263">
        <v>1.573</v>
      </c>
      <c r="J15" s="265">
        <f t="shared" si="2"/>
        <v>7.9713651517996871</v>
      </c>
      <c r="K15" s="52">
        <v>17</v>
      </c>
      <c r="L15" s="397">
        <v>3</v>
      </c>
      <c r="M15" s="397" t="s">
        <v>149</v>
      </c>
      <c r="P15" s="40"/>
      <c r="U15" s="38"/>
      <c r="V15" s="39"/>
      <c r="W15" s="39"/>
      <c r="AR15" s="38">
        <f t="shared" si="1"/>
        <v>0</v>
      </c>
    </row>
    <row r="16" spans="1:44" x14ac:dyDescent="0.25">
      <c r="A16" s="397">
        <v>13</v>
      </c>
      <c r="B16" s="397">
        <v>3</v>
      </c>
      <c r="C16" s="40">
        <v>42656</v>
      </c>
      <c r="D16" s="261">
        <v>42656.433356481481</v>
      </c>
      <c r="E16" s="261" t="s">
        <v>148</v>
      </c>
      <c r="F16" s="3">
        <v>378</v>
      </c>
      <c r="G16" s="52">
        <v>486.96</v>
      </c>
      <c r="H16" s="38">
        <f t="shared" si="0"/>
        <v>0.87835216761904755</v>
      </c>
      <c r="I16" s="263">
        <v>1.5489999999999999</v>
      </c>
      <c r="J16" s="265">
        <f t="shared" si="2"/>
        <v>7.5761754050227292</v>
      </c>
      <c r="K16" s="52">
        <v>17</v>
      </c>
      <c r="L16" s="52">
        <v>4</v>
      </c>
      <c r="M16" s="397" t="s">
        <v>149</v>
      </c>
      <c r="P16" s="40"/>
      <c r="U16" s="38"/>
      <c r="V16" s="39"/>
      <c r="W16" s="39"/>
      <c r="AR16" s="38">
        <f t="shared" si="1"/>
        <v>0</v>
      </c>
    </row>
    <row r="17" spans="16:39" x14ac:dyDescent="0.25">
      <c r="P17" s="9"/>
      <c r="U17" s="38"/>
      <c r="V17" s="39"/>
      <c r="W17" s="39"/>
    </row>
    <row r="18" spans="16:39" x14ac:dyDescent="0.25">
      <c r="P18" s="9"/>
      <c r="U18" s="38"/>
      <c r="V18" s="39"/>
      <c r="W18" s="39"/>
    </row>
    <row r="19" spans="16:39" x14ac:dyDescent="0.25">
      <c r="P19" s="9"/>
      <c r="U19" s="38"/>
      <c r="V19" s="39"/>
      <c r="W19" s="39"/>
    </row>
    <row r="20" spans="16:39" x14ac:dyDescent="0.25">
      <c r="P20" s="9"/>
      <c r="U20" s="38"/>
      <c r="V20" s="39"/>
      <c r="W20" s="39"/>
    </row>
    <row r="21" spans="16:39" x14ac:dyDescent="0.25">
      <c r="P21" s="9"/>
      <c r="U21" s="38"/>
      <c r="V21" s="39"/>
      <c r="W21" s="39"/>
    </row>
    <row r="22" spans="16:39" x14ac:dyDescent="0.25">
      <c r="P22" s="9"/>
      <c r="U22" s="38"/>
      <c r="V22" s="39"/>
      <c r="W22" s="39"/>
    </row>
    <row r="23" spans="16:39" x14ac:dyDescent="0.25">
      <c r="P23" s="9"/>
      <c r="U23" s="38"/>
      <c r="V23" s="39"/>
      <c r="W23" s="39"/>
    </row>
    <row r="24" spans="16:39" x14ac:dyDescent="0.25">
      <c r="P24" s="9"/>
      <c r="U24" s="38"/>
      <c r="V24" s="39"/>
      <c r="W24" s="39"/>
    </row>
    <row r="25" spans="16:39" x14ac:dyDescent="0.25">
      <c r="P25" s="9"/>
      <c r="U25" s="38"/>
      <c r="V25" s="39"/>
      <c r="W25" s="39"/>
    </row>
    <row r="26" spans="16:39" x14ac:dyDescent="0.25">
      <c r="P26" s="9"/>
      <c r="U26" s="38"/>
      <c r="V26" s="39"/>
      <c r="W26" s="39"/>
    </row>
    <row r="27" spans="16:39" x14ac:dyDescent="0.25">
      <c r="P27" s="9"/>
      <c r="U27" s="38"/>
      <c r="V27" s="39"/>
      <c r="W27" s="39"/>
    </row>
    <row r="28" spans="16:39" x14ac:dyDescent="0.25">
      <c r="P28" s="9"/>
      <c r="U28" s="38"/>
      <c r="V28" s="39"/>
      <c r="W28" s="39"/>
    </row>
    <row r="29" spans="16:39" x14ac:dyDescent="0.25">
      <c r="P29" s="9"/>
      <c r="U29" s="38"/>
      <c r="V29" s="39"/>
      <c r="W29" s="39"/>
    </row>
    <row r="32" spans="16:39" x14ac:dyDescent="0.25">
      <c r="P32" s="40"/>
      <c r="U32" s="38"/>
      <c r="V32" s="39"/>
      <c r="W32" s="39"/>
      <c r="Y32" s="3"/>
      <c r="Z32" s="38"/>
      <c r="AA32" s="39"/>
      <c r="AD32" s="38"/>
      <c r="AE32" s="39"/>
      <c r="AH32" s="38"/>
      <c r="AI32" s="39"/>
      <c r="AL32" s="38"/>
      <c r="AM32" s="39"/>
    </row>
    <row r="33" spans="16:39" x14ac:dyDescent="0.25">
      <c r="P33" s="40"/>
      <c r="U33" s="38"/>
      <c r="V33" s="39"/>
      <c r="W33" s="39"/>
      <c r="Y33" s="3"/>
      <c r="Z33" s="38"/>
      <c r="AA33" s="39"/>
      <c r="AC33" s="3"/>
      <c r="AD33" s="38"/>
      <c r="AE33" s="39"/>
      <c r="AG33" s="3"/>
      <c r="AH33" s="38"/>
      <c r="AI33" s="39"/>
      <c r="AL33" s="38"/>
      <c r="AM33" s="39"/>
    </row>
    <row r="34" spans="16:39" x14ac:dyDescent="0.25">
      <c r="P34" s="40"/>
      <c r="U34" s="38"/>
      <c r="V34" s="39"/>
      <c r="W34" s="39"/>
      <c r="Y34" s="3"/>
      <c r="Z34" s="38"/>
      <c r="AA34" s="39"/>
      <c r="AC34" s="3"/>
      <c r="AD34" s="38"/>
      <c r="AE34" s="39"/>
      <c r="AG34" s="3"/>
      <c r="AH34" s="38"/>
      <c r="AI34" s="39"/>
      <c r="AJ34" s="3"/>
      <c r="AK34" s="3"/>
      <c r="AL34" s="38"/>
      <c r="AM34" s="39"/>
    </row>
    <row r="35" spans="16:39" x14ac:dyDescent="0.25">
      <c r="P35" s="40"/>
      <c r="U35" s="38"/>
      <c r="V35" s="39"/>
      <c r="W35" s="39"/>
      <c r="X35" s="397"/>
      <c r="Y35" s="3"/>
      <c r="Z35" s="38"/>
      <c r="AA35" s="39"/>
      <c r="AB35" s="397"/>
      <c r="AC35" s="3"/>
      <c r="AD35" s="38"/>
      <c r="AE35" s="39"/>
      <c r="AF35" s="397"/>
      <c r="AG35" s="3"/>
      <c r="AH35" s="38"/>
      <c r="AI35" s="39"/>
      <c r="AL35" s="38"/>
      <c r="AM35" s="39"/>
    </row>
    <row r="36" spans="16:39" x14ac:dyDescent="0.25">
      <c r="P36" s="40"/>
      <c r="U36" s="38"/>
      <c r="V36" s="39"/>
      <c r="W36" s="39"/>
      <c r="X36" s="397"/>
      <c r="Y36" s="3"/>
      <c r="Z36" s="38"/>
      <c r="AA36" s="39"/>
      <c r="AD36" s="38"/>
      <c r="AE36" s="39"/>
      <c r="AH36" s="38"/>
      <c r="AI36" s="39"/>
      <c r="AL36" s="38"/>
      <c r="AM36" s="39"/>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34"/>
  <sheetViews>
    <sheetView zoomScale="85" zoomScaleNormal="85" workbookViewId="0">
      <pane ySplit="2" topLeftCell="A3" activePane="bottomLeft" state="frozen"/>
      <selection pane="bottomLeft" activeCell="A14" sqref="A14:E15"/>
    </sheetView>
  </sheetViews>
  <sheetFormatPr defaultColWidth="9" defaultRowHeight="15" x14ac:dyDescent="0.25"/>
  <cols>
    <col min="1" max="1" width="11" style="397" bestFit="1" customWidth="1"/>
    <col min="2" max="5" width="9" style="397"/>
    <col min="6" max="6" width="53" style="397" bestFit="1" customWidth="1"/>
    <col min="7" max="7" width="18.85546875" style="397" bestFit="1" customWidth="1"/>
    <col min="8" max="16384" width="9" style="397"/>
  </cols>
  <sheetData>
    <row r="1" spans="1:43" x14ac:dyDescent="0.25">
      <c r="B1" s="583" t="s">
        <v>486</v>
      </c>
      <c r="C1" s="583"/>
      <c r="D1" s="583"/>
      <c r="E1" s="583"/>
      <c r="F1" s="583" t="s">
        <v>485</v>
      </c>
      <c r="G1" s="583"/>
    </row>
    <row r="2" spans="1:43" x14ac:dyDescent="0.25">
      <c r="A2" s="397" t="s">
        <v>487</v>
      </c>
      <c r="B2" s="397" t="s">
        <v>472</v>
      </c>
      <c r="C2" s="397" t="s">
        <v>483</v>
      </c>
      <c r="D2" s="397" t="s">
        <v>470</v>
      </c>
      <c r="E2" s="397" t="s">
        <v>484</v>
      </c>
      <c r="F2" s="397" t="s">
        <v>470</v>
      </c>
      <c r="G2" s="397" t="s">
        <v>484</v>
      </c>
    </row>
    <row r="3" spans="1:43" x14ac:dyDescent="0.25">
      <c r="A3" s="397">
        <v>1</v>
      </c>
      <c r="B3" s="397">
        <v>6</v>
      </c>
      <c r="C3" s="397">
        <f>B3-D3</f>
        <v>6</v>
      </c>
      <c r="E3" s="397">
        <v>2</v>
      </c>
      <c r="F3" s="167"/>
      <c r="G3" s="167" t="s">
        <v>718</v>
      </c>
    </row>
    <row r="4" spans="1:43" x14ac:dyDescent="0.25">
      <c r="A4" s="397">
        <v>2</v>
      </c>
      <c r="B4" s="397">
        <v>10</v>
      </c>
      <c r="C4" s="397">
        <f t="shared" ref="C4:C13" si="0">B4-D4</f>
        <v>10</v>
      </c>
      <c r="E4" s="397">
        <v>3</v>
      </c>
      <c r="F4" s="167"/>
      <c r="G4" s="167" t="s">
        <v>719</v>
      </c>
    </row>
    <row r="5" spans="1:43" x14ac:dyDescent="0.25">
      <c r="A5" s="397">
        <v>3</v>
      </c>
      <c r="B5" s="397">
        <v>14</v>
      </c>
      <c r="C5" s="397">
        <f t="shared" si="0"/>
        <v>12</v>
      </c>
      <c r="D5" s="397">
        <v>2</v>
      </c>
      <c r="E5" s="397">
        <v>1</v>
      </c>
      <c r="F5" s="167" t="s">
        <v>720</v>
      </c>
      <c r="G5" s="167" t="s">
        <v>493</v>
      </c>
    </row>
    <row r="6" spans="1:43" x14ac:dyDescent="0.25">
      <c r="A6" s="397">
        <v>4</v>
      </c>
      <c r="B6" s="397">
        <v>14</v>
      </c>
      <c r="C6" s="397">
        <f t="shared" si="0"/>
        <v>13</v>
      </c>
      <c r="D6" s="397">
        <v>1</v>
      </c>
      <c r="E6" s="397">
        <v>1</v>
      </c>
      <c r="F6" s="167" t="s">
        <v>648</v>
      </c>
      <c r="G6" s="167" t="s">
        <v>493</v>
      </c>
    </row>
    <row r="7" spans="1:43" x14ac:dyDescent="0.25">
      <c r="A7" s="397">
        <v>5</v>
      </c>
      <c r="B7" s="397">
        <v>14</v>
      </c>
      <c r="C7" s="397">
        <f t="shared" si="0"/>
        <v>12</v>
      </c>
      <c r="D7" s="397">
        <v>2</v>
      </c>
      <c r="E7" s="397">
        <v>1</v>
      </c>
      <c r="F7" s="167" t="s">
        <v>651</v>
      </c>
      <c r="G7" s="167" t="s">
        <v>493</v>
      </c>
    </row>
    <row r="8" spans="1:43" x14ac:dyDescent="0.25">
      <c r="A8" s="397">
        <v>6</v>
      </c>
      <c r="B8" s="397">
        <v>18</v>
      </c>
      <c r="C8" s="397">
        <f t="shared" si="0"/>
        <v>18</v>
      </c>
      <c r="E8" s="397">
        <v>1</v>
      </c>
      <c r="F8" s="167"/>
      <c r="G8" s="167" t="s">
        <v>721</v>
      </c>
    </row>
    <row r="9" spans="1:43" x14ac:dyDescent="0.25">
      <c r="A9" s="397">
        <v>7</v>
      </c>
      <c r="B9" s="397">
        <v>17</v>
      </c>
      <c r="C9" s="397">
        <f t="shared" si="0"/>
        <v>17</v>
      </c>
      <c r="P9" s="40"/>
      <c r="S9" s="3"/>
      <c r="T9" s="3"/>
      <c r="U9" s="38"/>
      <c r="V9" s="39"/>
      <c r="W9" s="39"/>
      <c r="X9" s="3"/>
      <c r="Y9" s="3"/>
      <c r="Z9" s="38"/>
      <c r="AA9" s="39"/>
      <c r="AB9" s="3"/>
      <c r="AC9" s="3"/>
      <c r="AD9" s="38"/>
      <c r="AE9" s="39"/>
      <c r="AF9" s="3"/>
      <c r="AG9" s="3"/>
      <c r="AH9" s="38"/>
      <c r="AI9" s="39"/>
      <c r="AJ9" s="3"/>
      <c r="AK9" s="3"/>
      <c r="AL9" s="38"/>
      <c r="AM9" s="39"/>
      <c r="AP9" s="38"/>
      <c r="AQ9" s="39"/>
    </row>
    <row r="10" spans="1:43" x14ac:dyDescent="0.25">
      <c r="A10" s="397">
        <v>8</v>
      </c>
      <c r="B10" s="52">
        <v>18</v>
      </c>
      <c r="C10" s="397">
        <f t="shared" si="0"/>
        <v>14</v>
      </c>
      <c r="D10" s="52">
        <v>4</v>
      </c>
      <c r="F10" s="167" t="s">
        <v>722</v>
      </c>
      <c r="P10" s="40"/>
      <c r="S10" s="3"/>
      <c r="T10" s="3"/>
      <c r="U10" s="38"/>
      <c r="V10" s="39"/>
      <c r="W10" s="39"/>
      <c r="Y10" s="3"/>
      <c r="Z10" s="38"/>
      <c r="AA10" s="39"/>
      <c r="AC10" s="3"/>
      <c r="AD10" s="38"/>
      <c r="AE10" s="39"/>
      <c r="AG10" s="3"/>
      <c r="AH10" s="38"/>
      <c r="AI10" s="39"/>
      <c r="AL10" s="38"/>
      <c r="AM10" s="39"/>
      <c r="AP10" s="38"/>
      <c r="AQ10" s="39"/>
    </row>
    <row r="11" spans="1:43" x14ac:dyDescent="0.25">
      <c r="A11" s="397">
        <v>9</v>
      </c>
      <c r="B11" s="52">
        <v>33</v>
      </c>
      <c r="C11" s="397">
        <f t="shared" si="0"/>
        <v>23</v>
      </c>
      <c r="D11" s="397">
        <v>10</v>
      </c>
      <c r="F11" s="167" t="s">
        <v>723</v>
      </c>
      <c r="L11" s="52"/>
      <c r="M11" s="52"/>
      <c r="N11" s="240"/>
      <c r="O11" s="261"/>
      <c r="P11" s="261"/>
      <c r="Q11" s="2"/>
      <c r="R11" s="52"/>
      <c r="S11" s="53"/>
      <c r="T11" s="53"/>
      <c r="U11" s="52"/>
      <c r="V11" s="52"/>
      <c r="W11" s="52"/>
      <c r="X11" s="52"/>
      <c r="Y11" s="52"/>
      <c r="Z11" s="38"/>
      <c r="AB11" s="3"/>
      <c r="AF11" s="3"/>
    </row>
    <row r="12" spans="1:43" x14ac:dyDescent="0.25">
      <c r="A12" s="397">
        <v>10</v>
      </c>
      <c r="B12" s="52">
        <v>17</v>
      </c>
      <c r="C12" s="397">
        <f t="shared" si="0"/>
        <v>14</v>
      </c>
      <c r="D12" s="397">
        <v>3</v>
      </c>
      <c r="F12" s="167" t="s">
        <v>724</v>
      </c>
      <c r="L12" s="52"/>
      <c r="M12" s="52"/>
      <c r="N12" s="240"/>
      <c r="O12" s="261"/>
      <c r="P12" s="261"/>
      <c r="Q12" s="2"/>
      <c r="R12" s="52"/>
      <c r="S12" s="53"/>
      <c r="T12" s="53"/>
      <c r="U12" s="52"/>
      <c r="V12" s="52"/>
      <c r="W12" s="52"/>
      <c r="X12" s="52"/>
      <c r="Y12" s="52"/>
      <c r="Z12" s="38"/>
      <c r="AA12" s="39"/>
      <c r="AB12" s="3"/>
      <c r="AD12" s="38"/>
      <c r="AE12" s="39"/>
      <c r="AF12" s="3"/>
    </row>
    <row r="13" spans="1:43" x14ac:dyDescent="0.25">
      <c r="A13" s="397">
        <v>11</v>
      </c>
      <c r="B13" s="52">
        <v>17</v>
      </c>
      <c r="C13" s="397">
        <f t="shared" si="0"/>
        <v>13</v>
      </c>
      <c r="D13" s="52">
        <v>4</v>
      </c>
      <c r="F13" s="167" t="s">
        <v>725</v>
      </c>
      <c r="L13" s="52"/>
      <c r="M13" s="52"/>
      <c r="N13" s="240"/>
      <c r="O13" s="261"/>
      <c r="P13" s="261"/>
      <c r="Q13" s="2"/>
      <c r="R13" s="52"/>
      <c r="S13" s="53"/>
      <c r="T13" s="53"/>
      <c r="U13" s="265"/>
      <c r="V13" s="52"/>
      <c r="W13" s="52"/>
      <c r="X13" s="52"/>
      <c r="Y13" s="52"/>
      <c r="Z13" s="38"/>
      <c r="AA13" s="39"/>
      <c r="AB13" s="3"/>
      <c r="AD13" s="38"/>
      <c r="AE13" s="39"/>
      <c r="AF13" s="3"/>
    </row>
    <row r="14" spans="1:43" x14ac:dyDescent="0.25">
      <c r="A14" s="397" t="s">
        <v>472</v>
      </c>
      <c r="B14" s="397">
        <f>SUM(B3:B13)</f>
        <v>178</v>
      </c>
      <c r="C14" s="397">
        <f>SUM(C3:C13)</f>
        <v>152</v>
      </c>
      <c r="D14" s="397">
        <f>SUM(D3:D13)</f>
        <v>26</v>
      </c>
      <c r="E14" s="408">
        <f>SUM(E3:E13)</f>
        <v>9</v>
      </c>
      <c r="L14" s="52"/>
      <c r="M14" s="52"/>
      <c r="N14" s="240"/>
      <c r="O14" s="261"/>
      <c r="P14" s="261"/>
      <c r="Q14" s="2"/>
      <c r="R14" s="52"/>
      <c r="S14" s="53"/>
      <c r="T14" s="53"/>
      <c r="U14" s="265"/>
      <c r="V14" s="52"/>
      <c r="W14" s="52"/>
      <c r="X14" s="52"/>
      <c r="Y14" s="52"/>
      <c r="Z14" s="38"/>
      <c r="AA14" s="39"/>
      <c r="AB14" s="3"/>
      <c r="AD14" s="38"/>
      <c r="AE14" s="39"/>
      <c r="AF14" s="3"/>
    </row>
    <row r="15" spans="1:43" x14ac:dyDescent="0.25">
      <c r="A15" s="397" t="s">
        <v>488</v>
      </c>
      <c r="C15" s="153">
        <f>C14/B14</f>
        <v>0.8539325842696629</v>
      </c>
      <c r="D15" s="153">
        <f>D14/C14</f>
        <v>0.17105263157894737</v>
      </c>
      <c r="L15" s="52"/>
      <c r="M15" s="52"/>
      <c r="N15" s="52"/>
      <c r="O15" s="52"/>
      <c r="P15" s="266"/>
      <c r="Q15" s="52"/>
      <c r="R15" s="52"/>
      <c r="S15" s="2"/>
      <c r="T15" s="2"/>
      <c r="U15" s="53"/>
      <c r="V15" s="265"/>
      <c r="W15" s="265"/>
      <c r="X15" s="2"/>
      <c r="Y15" s="52"/>
      <c r="AB15" s="3"/>
      <c r="AF15" s="3"/>
    </row>
    <row r="16" spans="1:43" x14ac:dyDescent="0.25">
      <c r="P16" s="9"/>
      <c r="S16" s="3"/>
      <c r="T16" s="3"/>
      <c r="U16" s="38"/>
      <c r="V16" s="39"/>
      <c r="W16" s="39"/>
      <c r="X16" s="3"/>
      <c r="AB16" s="3"/>
      <c r="AF16" s="3"/>
    </row>
    <row r="17" spans="3:32" x14ac:dyDescent="0.25">
      <c r="P17" s="9"/>
      <c r="S17" s="3"/>
      <c r="T17" s="3"/>
      <c r="U17" s="38"/>
      <c r="V17" s="39"/>
      <c r="W17" s="39"/>
      <c r="X17" s="3"/>
      <c r="AB17" s="3"/>
      <c r="AF17" s="3"/>
    </row>
    <row r="18" spans="3:32" x14ac:dyDescent="0.25">
      <c r="K18" s="52"/>
      <c r="L18" s="52"/>
      <c r="M18" s="240"/>
      <c r="N18" s="261"/>
      <c r="O18" s="261"/>
      <c r="P18" s="2"/>
      <c r="Q18" s="52"/>
      <c r="R18" s="53"/>
      <c r="S18" s="53"/>
      <c r="T18" s="265"/>
      <c r="U18" s="52"/>
      <c r="V18" s="52"/>
      <c r="W18" s="52"/>
      <c r="X18" s="3"/>
      <c r="AB18" s="3"/>
      <c r="AF18" s="3"/>
    </row>
    <row r="19" spans="3:32" x14ac:dyDescent="0.25">
      <c r="K19" s="52"/>
      <c r="L19" s="52"/>
      <c r="M19" s="240"/>
      <c r="N19" s="261"/>
      <c r="O19" s="261"/>
      <c r="P19" s="2"/>
      <c r="Q19" s="52"/>
      <c r="R19" s="53"/>
      <c r="S19" s="53"/>
      <c r="T19" s="265"/>
      <c r="U19" s="52"/>
      <c r="V19" s="52"/>
      <c r="W19" s="52"/>
    </row>
    <row r="20" spans="3:32" x14ac:dyDescent="0.25">
      <c r="K20" s="52"/>
      <c r="L20" s="52"/>
      <c r="M20" s="240"/>
      <c r="N20" s="261"/>
      <c r="O20" s="261"/>
      <c r="P20" s="2"/>
      <c r="Q20" s="52"/>
      <c r="R20" s="53"/>
      <c r="S20" s="53"/>
      <c r="T20" s="265"/>
      <c r="U20" s="52"/>
      <c r="V20" s="52"/>
      <c r="W20" s="52"/>
    </row>
    <row r="21" spans="3:32" x14ac:dyDescent="0.25">
      <c r="K21" s="52"/>
      <c r="L21" s="52"/>
      <c r="M21" s="240"/>
      <c r="N21" s="261"/>
      <c r="O21" s="261"/>
      <c r="P21" s="2"/>
      <c r="Q21" s="52"/>
      <c r="R21" s="53"/>
      <c r="S21" s="53"/>
      <c r="T21" s="265"/>
      <c r="U21" s="52"/>
      <c r="V21" s="52"/>
      <c r="W21" s="52"/>
    </row>
    <row r="22" spans="3:32" x14ac:dyDescent="0.25">
      <c r="E22" s="41"/>
      <c r="F22" s="3"/>
      <c r="H22" s="38"/>
      <c r="I22" s="38"/>
      <c r="K22" s="52"/>
      <c r="L22" s="52"/>
      <c r="M22" s="240"/>
      <c r="N22" s="261"/>
      <c r="O22" s="261"/>
      <c r="P22" s="2"/>
      <c r="Q22" s="52"/>
      <c r="R22" s="53"/>
      <c r="S22" s="53"/>
      <c r="T22" s="265"/>
      <c r="U22" s="52"/>
      <c r="V22" s="52"/>
      <c r="W22" s="52"/>
    </row>
    <row r="23" spans="3:32" x14ac:dyDescent="0.25">
      <c r="C23" s="40"/>
      <c r="D23" s="41"/>
      <c r="E23" s="41"/>
      <c r="F23" s="3"/>
      <c r="H23" s="38"/>
      <c r="I23" s="38"/>
      <c r="K23" s="52"/>
      <c r="L23" s="52"/>
      <c r="M23" s="240"/>
      <c r="N23" s="261"/>
      <c r="O23" s="261"/>
      <c r="P23" s="2"/>
      <c r="Q23" s="52"/>
      <c r="R23" s="53"/>
      <c r="S23" s="53"/>
      <c r="T23" s="265"/>
      <c r="U23" s="52"/>
      <c r="V23" s="52"/>
      <c r="W23" s="52"/>
    </row>
    <row r="24" spans="3:32" x14ac:dyDescent="0.25">
      <c r="C24" s="40"/>
      <c r="D24" s="41"/>
      <c r="E24" s="41"/>
      <c r="F24" s="3"/>
      <c r="H24" s="38"/>
      <c r="I24" s="38"/>
    </row>
    <row r="25" spans="3:32" x14ac:dyDescent="0.25">
      <c r="C25" s="40"/>
      <c r="D25" s="41"/>
      <c r="E25" s="41"/>
      <c r="F25" s="3"/>
      <c r="H25" s="38"/>
      <c r="I25" s="38"/>
    </row>
    <row r="26" spans="3:32" x14ac:dyDescent="0.25">
      <c r="C26" s="40"/>
      <c r="D26" s="41"/>
      <c r="E26" s="41"/>
      <c r="F26" s="3"/>
      <c r="H26" s="38"/>
      <c r="I26" s="38"/>
    </row>
    <row r="27" spans="3:32" x14ac:dyDescent="0.25">
      <c r="C27" s="40"/>
      <c r="D27" s="41"/>
      <c r="E27" s="41"/>
      <c r="F27" s="3"/>
      <c r="H27" s="38"/>
      <c r="I27" s="38"/>
    </row>
    <row r="28" spans="3:32" x14ac:dyDescent="0.25">
      <c r="C28" s="40"/>
      <c r="D28" s="41"/>
      <c r="E28" s="41"/>
      <c r="F28" s="3"/>
      <c r="H28" s="38"/>
      <c r="I28" s="38"/>
    </row>
    <row r="29" spans="3:32" x14ac:dyDescent="0.25">
      <c r="C29" s="40"/>
      <c r="D29" s="41"/>
      <c r="E29" s="41"/>
      <c r="F29" s="3"/>
      <c r="H29" s="38"/>
      <c r="I29" s="38"/>
    </row>
    <row r="30" spans="3:32" x14ac:dyDescent="0.25">
      <c r="C30" s="40"/>
      <c r="D30" s="41"/>
      <c r="E30" s="41"/>
      <c r="F30" s="3"/>
      <c r="H30" s="38"/>
      <c r="I30" s="38"/>
    </row>
    <row r="31" spans="3:32" x14ac:dyDescent="0.25">
      <c r="C31" s="40"/>
      <c r="D31" s="41"/>
      <c r="E31" s="41"/>
      <c r="F31" s="3"/>
      <c r="H31" s="38"/>
      <c r="I31" s="38"/>
    </row>
    <row r="32" spans="3:32" x14ac:dyDescent="0.25">
      <c r="C32" s="40"/>
      <c r="D32" s="41"/>
      <c r="E32" s="41"/>
      <c r="H32" s="38"/>
      <c r="I32" s="38"/>
    </row>
    <row r="33" spans="3:9" x14ac:dyDescent="0.25">
      <c r="C33" s="40"/>
      <c r="D33" s="41"/>
      <c r="E33" s="41"/>
      <c r="F33" s="3"/>
      <c r="H33" s="38"/>
      <c r="I33" s="38"/>
    </row>
    <row r="34" spans="3:9" x14ac:dyDescent="0.25">
      <c r="C34" s="40"/>
      <c r="D34" s="41"/>
      <c r="E34" s="41"/>
      <c r="F34" s="3"/>
      <c r="H34" s="38"/>
      <c r="I34" s="38"/>
    </row>
  </sheetData>
  <mergeCells count="2">
    <mergeCell ref="B1:E1"/>
    <mergeCell ref="F1:G1"/>
  </mergeCells>
  <pageMargins left="0.7" right="0.7" top="0.75" bottom="0.75" header="0.3" footer="0.3"/>
  <pageSetup orientation="portrait" verticalDpi="3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492"/>
  <sheetViews>
    <sheetView zoomScale="85" zoomScaleNormal="85" workbookViewId="0">
      <pane ySplit="2" topLeftCell="A339" activePane="bottomLeft" state="frozen"/>
      <selection pane="bottomLeft" activeCell="AF385" sqref="AF385"/>
    </sheetView>
  </sheetViews>
  <sheetFormatPr defaultRowHeight="15" x14ac:dyDescent="0.25"/>
  <cols>
    <col min="1" max="1" width="9.140625" style="40"/>
    <col min="2" max="3" width="9.140625" style="378"/>
    <col min="4" max="4" width="26" style="378" bestFit="1" customWidth="1"/>
    <col min="5" max="30" width="9.140625" style="378"/>
    <col min="31" max="31" width="10.85546875" style="378" bestFit="1" customWidth="1"/>
    <col min="32" max="34" width="9.140625" style="378"/>
    <col min="35" max="35" width="21.140625" style="489" bestFit="1" customWidth="1"/>
    <col min="36" max="36" width="9.140625" style="489"/>
    <col min="37" max="16384" width="9.140625" style="378"/>
  </cols>
  <sheetData>
    <row r="1" spans="1:28" x14ac:dyDescent="0.25">
      <c r="A1" s="588" t="s">
        <v>136</v>
      </c>
      <c r="B1" s="588"/>
      <c r="C1" s="588"/>
      <c r="D1" s="588"/>
      <c r="E1" s="588"/>
      <c r="F1" s="588"/>
      <c r="G1" s="588"/>
      <c r="H1" s="588"/>
      <c r="I1" s="583" t="s">
        <v>125</v>
      </c>
      <c r="J1" s="583"/>
      <c r="K1" s="583"/>
      <c r="L1" s="4"/>
      <c r="N1" s="583" t="s">
        <v>123</v>
      </c>
      <c r="O1" s="583"/>
      <c r="P1" s="583"/>
      <c r="Q1" s="583" t="s">
        <v>128</v>
      </c>
      <c r="R1" s="583"/>
      <c r="S1" s="377"/>
      <c r="T1" s="377"/>
      <c r="U1" s="377"/>
      <c r="V1" s="128"/>
      <c r="X1" s="583" t="s">
        <v>130</v>
      </c>
      <c r="Y1" s="583"/>
      <c r="Z1" s="583"/>
      <c r="AA1" s="48" t="s">
        <v>135</v>
      </c>
      <c r="AB1" s="45" t="s">
        <v>133</v>
      </c>
    </row>
    <row r="2" spans="1:28" x14ac:dyDescent="0.25">
      <c r="A2" s="40" t="s">
        <v>15</v>
      </c>
      <c r="B2" s="44" t="s">
        <v>112</v>
      </c>
      <c r="C2" s="378" t="s">
        <v>113</v>
      </c>
      <c r="D2" s="378" t="s">
        <v>114</v>
      </c>
      <c r="E2" s="378" t="s">
        <v>115</v>
      </c>
      <c r="F2" s="378" t="s">
        <v>116</v>
      </c>
      <c r="G2" s="378" t="s">
        <v>117</v>
      </c>
      <c r="H2" s="378" t="s">
        <v>137</v>
      </c>
      <c r="I2" s="378" t="s">
        <v>118</v>
      </c>
      <c r="J2" s="378" t="s">
        <v>119</v>
      </c>
      <c r="K2" s="378" t="s">
        <v>120</v>
      </c>
      <c r="L2" s="4" t="s">
        <v>121</v>
      </c>
      <c r="M2" s="378" t="s">
        <v>122</v>
      </c>
      <c r="N2" s="378" t="s">
        <v>119</v>
      </c>
      <c r="O2" s="3" t="s">
        <v>126</v>
      </c>
      <c r="P2" s="4" t="s">
        <v>127</v>
      </c>
      <c r="Q2" s="378" t="s">
        <v>129</v>
      </c>
      <c r="R2" s="378" t="s">
        <v>120</v>
      </c>
      <c r="S2" s="51" t="s">
        <v>179</v>
      </c>
      <c r="T2" s="378" t="s">
        <v>178</v>
      </c>
      <c r="U2" s="44" t="s">
        <v>416</v>
      </c>
      <c r="V2" s="116" t="s">
        <v>461</v>
      </c>
      <c r="X2" s="378" t="s">
        <v>124</v>
      </c>
      <c r="Y2" s="378" t="s">
        <v>131</v>
      </c>
      <c r="Z2" s="378" t="s">
        <v>132</v>
      </c>
      <c r="AA2" s="47" t="s">
        <v>18</v>
      </c>
      <c r="AB2" s="46" t="s">
        <v>134</v>
      </c>
    </row>
    <row r="3" spans="1:28" x14ac:dyDescent="0.25">
      <c r="A3" s="382">
        <v>42649</v>
      </c>
      <c r="B3" s="380">
        <v>302316</v>
      </c>
      <c r="C3" s="380">
        <v>13317</v>
      </c>
      <c r="D3" s="380" t="s">
        <v>23</v>
      </c>
      <c r="E3" s="381">
        <v>0.63824074074074078</v>
      </c>
      <c r="F3" s="381">
        <v>0.63833333333333331</v>
      </c>
      <c r="G3" s="380" t="s">
        <v>566</v>
      </c>
      <c r="H3" s="380" t="s">
        <v>566</v>
      </c>
      <c r="I3" s="379"/>
      <c r="J3" s="379"/>
      <c r="K3" s="379"/>
    </row>
    <row r="4" spans="1:28" x14ac:dyDescent="0.25">
      <c r="A4" s="380"/>
      <c r="B4" s="380">
        <v>302316</v>
      </c>
      <c r="C4" s="380">
        <v>13052</v>
      </c>
      <c r="D4" s="380" t="s">
        <v>23</v>
      </c>
      <c r="E4" s="381">
        <v>0.63833333333333331</v>
      </c>
      <c r="F4" s="381">
        <v>0.63843749999999999</v>
      </c>
      <c r="G4" s="380" t="s">
        <v>566</v>
      </c>
      <c r="H4" s="380" t="s">
        <v>566</v>
      </c>
      <c r="I4" s="379"/>
      <c r="J4" s="379"/>
      <c r="K4" s="379"/>
    </row>
    <row r="5" spans="1:28" x14ac:dyDescent="0.25">
      <c r="A5" s="380"/>
      <c r="B5" s="380">
        <v>302316</v>
      </c>
      <c r="C5" s="380">
        <v>13035</v>
      </c>
      <c r="D5" s="380" t="s">
        <v>42</v>
      </c>
      <c r="E5" s="381">
        <v>0.63843749999999999</v>
      </c>
      <c r="F5" s="381">
        <v>0.63851851851851849</v>
      </c>
      <c r="G5" s="380" t="s">
        <v>566</v>
      </c>
      <c r="H5" s="380" t="s">
        <v>566</v>
      </c>
      <c r="I5" s="379"/>
      <c r="J5" s="379"/>
      <c r="K5" s="379"/>
    </row>
    <row r="6" spans="1:28" x14ac:dyDescent="0.25">
      <c r="A6" s="380"/>
      <c r="B6" s="380">
        <v>302316</v>
      </c>
      <c r="C6" s="380">
        <v>13036</v>
      </c>
      <c r="D6" s="380" t="s">
        <v>41</v>
      </c>
      <c r="E6" s="381">
        <v>0.63851851851851849</v>
      </c>
      <c r="F6" s="381">
        <v>0.63853009259259264</v>
      </c>
      <c r="G6" s="380" t="s">
        <v>566</v>
      </c>
      <c r="H6" s="380" t="s">
        <v>566</v>
      </c>
      <c r="I6" s="379"/>
      <c r="J6" s="379"/>
      <c r="K6" s="379"/>
    </row>
    <row r="7" spans="1:28" x14ac:dyDescent="0.25">
      <c r="A7" s="380"/>
      <c r="B7" s="380">
        <v>302316</v>
      </c>
      <c r="C7" s="380">
        <v>13047</v>
      </c>
      <c r="D7" s="380" t="s">
        <v>41</v>
      </c>
      <c r="E7" s="381">
        <v>0.63853009259259264</v>
      </c>
      <c r="F7" s="381">
        <v>0.63862268518518517</v>
      </c>
      <c r="G7" s="380" t="s">
        <v>566</v>
      </c>
      <c r="H7" s="380" t="s">
        <v>566</v>
      </c>
      <c r="I7" s="379"/>
      <c r="J7" s="379"/>
      <c r="K7" s="379"/>
    </row>
    <row r="8" spans="1:28" x14ac:dyDescent="0.25">
      <c r="A8" s="380"/>
      <c r="B8" s="380">
        <v>302316</v>
      </c>
      <c r="C8" s="380">
        <v>13046</v>
      </c>
      <c r="D8" s="380" t="s">
        <v>22</v>
      </c>
      <c r="E8" s="381">
        <v>0.63862268518518517</v>
      </c>
      <c r="F8" s="381">
        <v>0.63871527777777781</v>
      </c>
      <c r="G8" s="380" t="s">
        <v>566</v>
      </c>
      <c r="H8" s="380" t="s">
        <v>566</v>
      </c>
      <c r="I8" s="379"/>
      <c r="J8" s="379"/>
      <c r="K8" s="379"/>
    </row>
    <row r="9" spans="1:28" x14ac:dyDescent="0.25">
      <c r="A9" s="380"/>
      <c r="B9" s="380">
        <v>302316</v>
      </c>
      <c r="C9" s="380">
        <v>13060</v>
      </c>
      <c r="D9" s="380" t="s">
        <v>24</v>
      </c>
      <c r="E9" s="381">
        <v>0.63871527777777781</v>
      </c>
      <c r="F9" s="381">
        <v>0.63871527777777781</v>
      </c>
      <c r="G9" s="380" t="s">
        <v>566</v>
      </c>
      <c r="H9" s="380" t="s">
        <v>566</v>
      </c>
      <c r="I9" s="379"/>
      <c r="J9" s="379"/>
      <c r="K9" s="379"/>
    </row>
    <row r="10" spans="1:28" x14ac:dyDescent="0.25">
      <c r="A10" s="380"/>
      <c r="B10" s="380">
        <v>302316</v>
      </c>
      <c r="C10" s="380">
        <v>13071</v>
      </c>
      <c r="D10" s="380" t="s">
        <v>25</v>
      </c>
      <c r="E10" s="381">
        <v>0.63886574074074076</v>
      </c>
      <c r="F10" s="381">
        <v>0.63892361111111107</v>
      </c>
      <c r="G10" s="380" t="s">
        <v>566</v>
      </c>
      <c r="H10" s="380" t="s">
        <v>566</v>
      </c>
      <c r="I10" s="379"/>
      <c r="J10" s="379"/>
      <c r="K10" s="379"/>
    </row>
    <row r="11" spans="1:28" x14ac:dyDescent="0.25">
      <c r="A11" s="380"/>
      <c r="B11" s="380">
        <v>302316</v>
      </c>
      <c r="C11" s="380">
        <v>13072</v>
      </c>
      <c r="D11" s="380" t="s">
        <v>25</v>
      </c>
      <c r="E11" s="381">
        <v>0.63892361111111107</v>
      </c>
      <c r="F11" s="381">
        <v>0.63893518518518522</v>
      </c>
      <c r="G11" s="380" t="s">
        <v>566</v>
      </c>
      <c r="H11" s="380" t="s">
        <v>566</v>
      </c>
      <c r="I11" s="379"/>
      <c r="J11" s="379"/>
      <c r="K11" s="379"/>
    </row>
    <row r="12" spans="1:28" x14ac:dyDescent="0.25">
      <c r="A12" s="380"/>
      <c r="B12" s="380">
        <v>302316</v>
      </c>
      <c r="C12" s="380">
        <v>13071</v>
      </c>
      <c r="D12" s="380" t="s">
        <v>25</v>
      </c>
      <c r="E12" s="381">
        <v>0.63893518518518522</v>
      </c>
      <c r="F12" s="381">
        <v>0.63895833333333341</v>
      </c>
      <c r="G12" s="380" t="s">
        <v>566</v>
      </c>
      <c r="H12" s="380" t="s">
        <v>566</v>
      </c>
      <c r="I12" s="379"/>
      <c r="J12" s="379"/>
      <c r="K12" s="379"/>
    </row>
    <row r="13" spans="1:28" x14ac:dyDescent="0.25">
      <c r="A13" s="380"/>
      <c r="B13" s="380">
        <v>302316</v>
      </c>
      <c r="C13" s="380">
        <v>13069</v>
      </c>
      <c r="D13" s="380" t="s">
        <v>21</v>
      </c>
      <c r="E13" s="381">
        <v>0.63895833333333341</v>
      </c>
      <c r="F13" s="381">
        <v>0.63906249999999998</v>
      </c>
      <c r="G13" s="380" t="s">
        <v>566</v>
      </c>
      <c r="H13" s="380" t="s">
        <v>566</v>
      </c>
      <c r="I13" s="379"/>
      <c r="J13" s="379"/>
      <c r="K13" s="379"/>
    </row>
    <row r="14" spans="1:28" x14ac:dyDescent="0.25">
      <c r="A14" s="380"/>
      <c r="B14" s="380">
        <v>302316</v>
      </c>
      <c r="C14" s="380">
        <v>13068</v>
      </c>
      <c r="D14" s="380" t="s">
        <v>21</v>
      </c>
      <c r="E14" s="381">
        <v>0.63906249999999998</v>
      </c>
      <c r="F14" s="381">
        <v>0.63906249999999998</v>
      </c>
      <c r="G14" s="380" t="s">
        <v>566</v>
      </c>
      <c r="H14" s="380" t="s">
        <v>566</v>
      </c>
      <c r="I14" s="379"/>
      <c r="J14" s="379"/>
      <c r="K14" s="379"/>
    </row>
    <row r="15" spans="1:28" x14ac:dyDescent="0.25">
      <c r="A15" s="380"/>
      <c r="B15" s="380">
        <v>302316</v>
      </c>
      <c r="C15" s="380">
        <v>15092</v>
      </c>
      <c r="D15" s="380" t="s">
        <v>27</v>
      </c>
      <c r="E15" s="381">
        <v>0.63967592592592593</v>
      </c>
      <c r="F15" s="381">
        <v>0.63978009259259261</v>
      </c>
      <c r="G15" s="380" t="s">
        <v>566</v>
      </c>
      <c r="H15" s="380" t="s">
        <v>566</v>
      </c>
      <c r="I15" s="379"/>
      <c r="J15" s="379"/>
      <c r="K15" s="379"/>
    </row>
    <row r="16" spans="1:28" x14ac:dyDescent="0.25">
      <c r="A16" s="380"/>
      <c r="B16" s="380">
        <v>302316</v>
      </c>
      <c r="C16" s="380">
        <v>15091</v>
      </c>
      <c r="D16" s="380" t="s">
        <v>28</v>
      </c>
      <c r="E16" s="381">
        <v>0.63978009259259261</v>
      </c>
      <c r="F16" s="381">
        <v>0.63984953703703706</v>
      </c>
      <c r="G16" s="380" t="s">
        <v>566</v>
      </c>
      <c r="H16" s="380" t="s">
        <v>566</v>
      </c>
      <c r="I16" s="379"/>
      <c r="J16" s="379"/>
      <c r="K16" s="379"/>
    </row>
    <row r="17" spans="1:11" x14ac:dyDescent="0.25">
      <c r="A17" s="380"/>
      <c r="B17" s="380">
        <v>302316</v>
      </c>
      <c r="C17" s="380">
        <v>15087</v>
      </c>
      <c r="D17" s="380" t="s">
        <v>29</v>
      </c>
      <c r="E17" s="381">
        <v>0.63984953703703706</v>
      </c>
      <c r="F17" s="381">
        <v>0.6399421296296296</v>
      </c>
      <c r="G17" s="380" t="s">
        <v>566</v>
      </c>
      <c r="H17" s="380" t="s">
        <v>566</v>
      </c>
      <c r="I17" s="379"/>
      <c r="J17" s="379"/>
      <c r="K17" s="379"/>
    </row>
    <row r="18" spans="1:11" x14ac:dyDescent="0.25">
      <c r="A18" s="380"/>
      <c r="B18" s="380">
        <v>302316</v>
      </c>
      <c r="C18" s="380">
        <v>15072</v>
      </c>
      <c r="D18" s="380" t="s">
        <v>30</v>
      </c>
      <c r="E18" s="381">
        <v>0.6399421296296296</v>
      </c>
      <c r="F18" s="381">
        <v>0.64002314814814809</v>
      </c>
      <c r="G18" s="380" t="s">
        <v>566</v>
      </c>
      <c r="H18" s="380" t="s">
        <v>566</v>
      </c>
      <c r="I18" s="379"/>
      <c r="J18" s="379"/>
      <c r="K18" s="379"/>
    </row>
    <row r="19" spans="1:11" x14ac:dyDescent="0.25">
      <c r="A19" s="380"/>
      <c r="B19" s="380">
        <v>302316</v>
      </c>
      <c r="C19" s="380">
        <v>15064</v>
      </c>
      <c r="D19" s="380" t="s">
        <v>568</v>
      </c>
      <c r="E19" s="381">
        <v>0.64002314814814809</v>
      </c>
      <c r="F19" s="381">
        <v>0.64004629629629628</v>
      </c>
      <c r="G19" s="380" t="s">
        <v>566</v>
      </c>
      <c r="H19" s="380" t="s">
        <v>566</v>
      </c>
      <c r="I19" s="379"/>
      <c r="J19" s="379"/>
      <c r="K19" s="379"/>
    </row>
    <row r="20" spans="1:11" x14ac:dyDescent="0.25">
      <c r="A20" s="380"/>
      <c r="B20" s="380">
        <v>302316</v>
      </c>
      <c r="C20" s="380">
        <v>15072</v>
      </c>
      <c r="D20" s="380" t="s">
        <v>30</v>
      </c>
      <c r="E20" s="381">
        <v>0.64004629629629628</v>
      </c>
      <c r="F20" s="381">
        <v>0.64005787037037043</v>
      </c>
      <c r="G20" s="380" t="s">
        <v>566</v>
      </c>
      <c r="H20" s="380" t="s">
        <v>566</v>
      </c>
      <c r="I20" s="379"/>
      <c r="J20" s="379"/>
      <c r="K20" s="379"/>
    </row>
    <row r="21" spans="1:11" x14ac:dyDescent="0.25">
      <c r="A21" s="380"/>
      <c r="B21" s="380">
        <v>302316</v>
      </c>
      <c r="C21" s="380">
        <v>15064</v>
      </c>
      <c r="D21" s="380" t="s">
        <v>568</v>
      </c>
      <c r="E21" s="381">
        <v>0.64005787037037043</v>
      </c>
      <c r="F21" s="381">
        <v>0.64012731481481489</v>
      </c>
      <c r="G21" s="380" t="s">
        <v>566</v>
      </c>
      <c r="H21" s="380" t="s">
        <v>566</v>
      </c>
      <c r="I21" s="379"/>
      <c r="J21" s="379"/>
      <c r="K21" s="379"/>
    </row>
    <row r="22" spans="1:11" x14ac:dyDescent="0.25">
      <c r="A22" s="380"/>
      <c r="B22" s="380">
        <v>302316</v>
      </c>
      <c r="C22" s="380">
        <v>15065</v>
      </c>
      <c r="D22" s="380" t="s">
        <v>31</v>
      </c>
      <c r="E22" s="381">
        <v>0.64012731481481489</v>
      </c>
      <c r="F22" s="381">
        <v>0.64012731481481489</v>
      </c>
      <c r="G22" s="380" t="s">
        <v>566</v>
      </c>
      <c r="H22" s="380" t="s">
        <v>566</v>
      </c>
      <c r="I22" s="379"/>
      <c r="J22" s="379"/>
      <c r="K22" s="379"/>
    </row>
    <row r="23" spans="1:11" x14ac:dyDescent="0.25">
      <c r="A23" s="380"/>
      <c r="B23" s="380">
        <v>302316</v>
      </c>
      <c r="C23" s="380">
        <v>15054</v>
      </c>
      <c r="D23" s="380" t="s">
        <v>166</v>
      </c>
      <c r="E23" s="381">
        <v>0.64027777777777783</v>
      </c>
      <c r="F23" s="381">
        <v>0.64039351851851845</v>
      </c>
      <c r="G23" s="380" t="s">
        <v>566</v>
      </c>
      <c r="H23" s="380" t="s">
        <v>566</v>
      </c>
      <c r="I23" s="379"/>
      <c r="J23" s="379"/>
      <c r="K23" s="379"/>
    </row>
    <row r="24" spans="1:11" x14ac:dyDescent="0.25">
      <c r="A24" s="380"/>
      <c r="B24" s="380">
        <v>302316</v>
      </c>
      <c r="C24" s="380">
        <v>15005</v>
      </c>
      <c r="D24" s="380" t="s">
        <v>34</v>
      </c>
      <c r="E24" s="381">
        <v>0.64039351851851845</v>
      </c>
      <c r="F24" s="381">
        <v>0.64077546296296295</v>
      </c>
      <c r="G24" s="380" t="s">
        <v>566</v>
      </c>
      <c r="H24" s="380" t="s">
        <v>566</v>
      </c>
      <c r="I24" s="379"/>
      <c r="J24" s="379"/>
      <c r="K24" s="379"/>
    </row>
    <row r="25" spans="1:11" x14ac:dyDescent="0.25">
      <c r="A25" s="380"/>
      <c r="B25" s="380">
        <v>302316</v>
      </c>
      <c r="C25" s="380">
        <v>15004</v>
      </c>
      <c r="D25" s="380" t="s">
        <v>622</v>
      </c>
      <c r="E25" s="381">
        <v>0.64077546296296295</v>
      </c>
      <c r="F25" s="381">
        <v>0.64077546296296295</v>
      </c>
      <c r="G25" s="380" t="s">
        <v>566</v>
      </c>
      <c r="H25" s="380" t="s">
        <v>566</v>
      </c>
      <c r="I25" s="379"/>
      <c r="J25" s="379"/>
      <c r="K25" s="379"/>
    </row>
    <row r="26" spans="1:11" x14ac:dyDescent="0.25">
      <c r="A26" s="382"/>
      <c r="B26" s="380"/>
      <c r="C26" s="380"/>
      <c r="D26" s="380"/>
      <c r="E26" s="380"/>
      <c r="F26" s="380"/>
      <c r="G26" s="380"/>
      <c r="H26" s="380"/>
      <c r="I26" s="379"/>
      <c r="J26" s="379"/>
      <c r="K26" s="379"/>
    </row>
    <row r="27" spans="1:11" x14ac:dyDescent="0.25">
      <c r="A27" s="382"/>
      <c r="B27" s="380"/>
      <c r="C27" s="380"/>
      <c r="D27" s="380"/>
      <c r="E27" s="380"/>
      <c r="F27" s="380"/>
      <c r="G27" s="380"/>
      <c r="H27" s="380"/>
      <c r="I27" s="379"/>
      <c r="J27" s="379"/>
      <c r="K27" s="379"/>
    </row>
    <row r="28" spans="1:11" x14ac:dyDescent="0.25">
      <c r="A28" s="382">
        <v>42650</v>
      </c>
      <c r="B28" s="380">
        <v>302316</v>
      </c>
      <c r="C28" s="380">
        <v>15005</v>
      </c>
      <c r="D28" s="380" t="s">
        <v>34</v>
      </c>
      <c r="E28" s="381">
        <v>0.35040509259259256</v>
      </c>
      <c r="F28" s="381">
        <v>0.35040509259259256</v>
      </c>
      <c r="G28" s="380" t="s">
        <v>566</v>
      </c>
      <c r="H28" s="380" t="s">
        <v>566</v>
      </c>
      <c r="I28" s="379"/>
      <c r="J28" s="379"/>
      <c r="K28" s="379"/>
    </row>
    <row r="29" spans="1:11" x14ac:dyDescent="0.25">
      <c r="A29" s="380"/>
      <c r="B29" s="380">
        <v>302316</v>
      </c>
      <c r="C29" s="380">
        <v>15047</v>
      </c>
      <c r="D29" s="380" t="s">
        <v>445</v>
      </c>
      <c r="E29" s="381">
        <v>0.3510416666666667</v>
      </c>
      <c r="F29" s="381">
        <v>0.35140046296296296</v>
      </c>
      <c r="G29" s="380" t="s">
        <v>566</v>
      </c>
      <c r="H29" s="380" t="s">
        <v>566</v>
      </c>
      <c r="I29" s="379"/>
      <c r="J29" s="379"/>
      <c r="K29" s="379"/>
    </row>
    <row r="30" spans="1:11" x14ac:dyDescent="0.25">
      <c r="A30" s="380"/>
      <c r="B30" s="380">
        <v>302316</v>
      </c>
      <c r="C30" s="380">
        <v>15049</v>
      </c>
      <c r="D30" s="380" t="s">
        <v>158</v>
      </c>
      <c r="E30" s="381">
        <v>0.35140046296296296</v>
      </c>
      <c r="F30" s="381">
        <v>0.35140046296296296</v>
      </c>
      <c r="G30" s="380" t="s">
        <v>566</v>
      </c>
      <c r="H30" s="380" t="s">
        <v>566</v>
      </c>
      <c r="I30" s="379"/>
      <c r="J30" s="379"/>
      <c r="K30" s="379"/>
    </row>
    <row r="31" spans="1:11" x14ac:dyDescent="0.25">
      <c r="A31" s="380"/>
      <c r="B31" s="380">
        <v>302316</v>
      </c>
      <c r="C31" s="380">
        <v>15050</v>
      </c>
      <c r="D31" s="380" t="s">
        <v>159</v>
      </c>
      <c r="E31" s="381">
        <v>0.35157407407407404</v>
      </c>
      <c r="F31" s="381">
        <v>0.35157407407407404</v>
      </c>
      <c r="G31" s="380" t="s">
        <v>566</v>
      </c>
      <c r="H31" s="380" t="s">
        <v>566</v>
      </c>
      <c r="I31" s="379"/>
      <c r="J31" s="379"/>
      <c r="K31" s="379"/>
    </row>
    <row r="32" spans="1:11" x14ac:dyDescent="0.25">
      <c r="A32" s="380"/>
      <c r="B32" s="380">
        <v>302316</v>
      </c>
      <c r="C32" s="380">
        <v>15049</v>
      </c>
      <c r="D32" s="380" t="s">
        <v>158</v>
      </c>
      <c r="E32" s="381">
        <v>0.35287037037037039</v>
      </c>
      <c r="F32" s="381">
        <v>0.35321759259259261</v>
      </c>
      <c r="G32" s="380" t="s">
        <v>566</v>
      </c>
      <c r="H32" s="380" t="s">
        <v>566</v>
      </c>
      <c r="I32" s="379"/>
      <c r="J32" s="379"/>
      <c r="K32" s="379"/>
    </row>
    <row r="33" spans="1:11" x14ac:dyDescent="0.25">
      <c r="A33" s="380"/>
      <c r="B33" s="380">
        <v>302316</v>
      </c>
      <c r="C33" s="380">
        <v>15047</v>
      </c>
      <c r="D33" s="380" t="s">
        <v>445</v>
      </c>
      <c r="E33" s="381">
        <v>0.35321759259259261</v>
      </c>
      <c r="F33" s="381">
        <v>0.35321759259259261</v>
      </c>
      <c r="G33" s="380" t="s">
        <v>566</v>
      </c>
      <c r="H33" s="380" t="s">
        <v>566</v>
      </c>
      <c r="I33" s="379"/>
      <c r="J33" s="379"/>
      <c r="K33" s="379"/>
    </row>
    <row r="34" spans="1:11" x14ac:dyDescent="0.25">
      <c r="A34" s="380"/>
      <c r="B34" s="380">
        <v>302316</v>
      </c>
      <c r="C34" s="380">
        <v>15005</v>
      </c>
      <c r="D34" s="380" t="s">
        <v>34</v>
      </c>
      <c r="E34" s="381">
        <v>0.35378472222222218</v>
      </c>
      <c r="F34" s="381">
        <v>0.35412037037037036</v>
      </c>
      <c r="G34" s="380" t="s">
        <v>566</v>
      </c>
      <c r="H34" s="380" t="s">
        <v>566</v>
      </c>
      <c r="I34" s="379"/>
      <c r="J34" s="379"/>
      <c r="K34" s="379"/>
    </row>
    <row r="35" spans="1:11" x14ac:dyDescent="0.25">
      <c r="B35" s="380">
        <v>302316</v>
      </c>
      <c r="C35" s="380">
        <v>15004</v>
      </c>
      <c r="D35" s="380" t="s">
        <v>622</v>
      </c>
      <c r="E35" s="381">
        <v>0.35412037037037036</v>
      </c>
      <c r="F35" s="381">
        <v>0.35412037037037036</v>
      </c>
      <c r="G35" s="380" t="s">
        <v>566</v>
      </c>
      <c r="H35" s="380" t="s">
        <v>566</v>
      </c>
      <c r="I35" s="379"/>
      <c r="J35" s="379"/>
      <c r="K35" s="379"/>
    </row>
    <row r="36" spans="1:11" x14ac:dyDescent="0.25">
      <c r="B36" s="380">
        <v>302316</v>
      </c>
      <c r="C36" s="380">
        <v>15050</v>
      </c>
      <c r="D36" s="380" t="s">
        <v>159</v>
      </c>
      <c r="E36" s="381">
        <v>0.41247685185185184</v>
      </c>
      <c r="F36" s="381">
        <v>0.4125462962962963</v>
      </c>
      <c r="G36" s="380" t="s">
        <v>566</v>
      </c>
      <c r="H36" s="380" t="s">
        <v>566</v>
      </c>
      <c r="I36" s="379"/>
      <c r="J36" s="379"/>
      <c r="K36" s="379"/>
    </row>
    <row r="37" spans="1:11" x14ac:dyDescent="0.25">
      <c r="B37" s="380">
        <v>302316</v>
      </c>
      <c r="C37" s="380">
        <v>15061</v>
      </c>
      <c r="D37" s="380" t="s">
        <v>444</v>
      </c>
      <c r="E37" s="381">
        <v>0.4125462962962963</v>
      </c>
      <c r="F37" s="381">
        <v>0.4125462962962963</v>
      </c>
      <c r="G37" s="380" t="s">
        <v>566</v>
      </c>
      <c r="H37" s="380" t="s">
        <v>566</v>
      </c>
      <c r="I37" s="379"/>
      <c r="J37" s="379"/>
      <c r="K37" s="379"/>
    </row>
    <row r="38" spans="1:11" x14ac:dyDescent="0.25">
      <c r="B38" s="380">
        <v>302316</v>
      </c>
      <c r="C38" s="380">
        <v>15081</v>
      </c>
      <c r="D38" s="380" t="s">
        <v>160</v>
      </c>
      <c r="E38" s="381">
        <v>0.41267361111111112</v>
      </c>
      <c r="F38" s="381">
        <v>0.41275462962962961</v>
      </c>
      <c r="G38" s="380" t="s">
        <v>566</v>
      </c>
      <c r="H38" s="380" t="s">
        <v>566</v>
      </c>
      <c r="I38" s="379"/>
      <c r="J38" s="379"/>
      <c r="K38" s="379"/>
    </row>
    <row r="39" spans="1:11" x14ac:dyDescent="0.25">
      <c r="B39" s="380">
        <v>302316</v>
      </c>
      <c r="C39" s="380">
        <v>15080</v>
      </c>
      <c r="D39" s="380" t="s">
        <v>161</v>
      </c>
      <c r="E39" s="381">
        <v>0.41275462962962961</v>
      </c>
      <c r="F39" s="381">
        <v>0.41281250000000003</v>
      </c>
      <c r="G39" s="380" t="s">
        <v>566</v>
      </c>
      <c r="H39" s="380" t="s">
        <v>566</v>
      </c>
      <c r="I39" s="379"/>
      <c r="J39" s="379"/>
      <c r="K39" s="379"/>
    </row>
    <row r="40" spans="1:11" x14ac:dyDescent="0.25">
      <c r="B40" s="380">
        <v>302316</v>
      </c>
      <c r="C40" s="380">
        <v>15077</v>
      </c>
      <c r="D40" s="380" t="s">
        <v>162</v>
      </c>
      <c r="E40" s="381">
        <v>0.41281250000000003</v>
      </c>
      <c r="F40" s="381">
        <v>0.41288194444444443</v>
      </c>
      <c r="G40" s="380" t="s">
        <v>566</v>
      </c>
      <c r="H40" s="380" t="s">
        <v>566</v>
      </c>
      <c r="I40" s="379"/>
      <c r="J40" s="379"/>
      <c r="K40" s="379"/>
    </row>
    <row r="41" spans="1:11" x14ac:dyDescent="0.25">
      <c r="B41" s="380">
        <v>302316</v>
      </c>
      <c r="C41" s="380">
        <v>15076</v>
      </c>
      <c r="D41" s="380" t="s">
        <v>578</v>
      </c>
      <c r="E41" s="381">
        <v>0.41288194444444443</v>
      </c>
      <c r="F41" s="381">
        <v>0.41297453703703701</v>
      </c>
      <c r="G41" s="380" t="s">
        <v>566</v>
      </c>
      <c r="H41" s="380" t="s">
        <v>566</v>
      </c>
      <c r="I41" s="379"/>
      <c r="J41" s="379"/>
      <c r="K41" s="379"/>
    </row>
    <row r="42" spans="1:11" x14ac:dyDescent="0.25">
      <c r="B42" s="380">
        <v>302316</v>
      </c>
      <c r="C42" s="380">
        <v>15096</v>
      </c>
      <c r="D42" s="380" t="s">
        <v>448</v>
      </c>
      <c r="E42" s="381">
        <v>0.41297453703703701</v>
      </c>
      <c r="F42" s="381">
        <v>0.4132291666666667</v>
      </c>
      <c r="G42" s="380" t="s">
        <v>566</v>
      </c>
      <c r="H42" s="380" t="s">
        <v>566</v>
      </c>
      <c r="I42" s="379"/>
      <c r="J42" s="379"/>
      <c r="K42" s="379"/>
    </row>
    <row r="43" spans="1:11" x14ac:dyDescent="0.25">
      <c r="B43" s="380">
        <v>302316</v>
      </c>
      <c r="C43" s="380">
        <v>15095</v>
      </c>
      <c r="D43" s="380" t="s">
        <v>448</v>
      </c>
      <c r="E43" s="381">
        <v>0.4132291666666667</v>
      </c>
      <c r="F43" s="381">
        <v>0.4132291666666667</v>
      </c>
      <c r="G43" s="380" t="s">
        <v>566</v>
      </c>
      <c r="H43" s="380" t="s">
        <v>566</v>
      </c>
      <c r="I43" s="379"/>
      <c r="J43" s="379"/>
      <c r="K43" s="379"/>
    </row>
    <row r="44" spans="1:11" x14ac:dyDescent="0.25">
      <c r="B44" s="380">
        <v>302316</v>
      </c>
      <c r="C44" s="380">
        <v>20063</v>
      </c>
      <c r="D44" s="380" t="s">
        <v>163</v>
      </c>
      <c r="E44" s="381">
        <v>0.41394675925925922</v>
      </c>
      <c r="F44" s="381">
        <v>0.41394675925925922</v>
      </c>
      <c r="G44" s="380" t="s">
        <v>566</v>
      </c>
      <c r="H44" s="380" t="s">
        <v>566</v>
      </c>
      <c r="I44" s="379"/>
      <c r="J44" s="379"/>
      <c r="K44" s="379"/>
    </row>
    <row r="45" spans="1:11" x14ac:dyDescent="0.25">
      <c r="B45" s="380">
        <v>302316</v>
      </c>
      <c r="C45" s="380">
        <v>20039</v>
      </c>
      <c r="D45" s="380" t="s">
        <v>527</v>
      </c>
      <c r="E45" s="381">
        <v>0.41412037037037036</v>
      </c>
      <c r="F45" s="381">
        <v>0.41423611111111108</v>
      </c>
      <c r="G45" s="380" t="s">
        <v>566</v>
      </c>
      <c r="H45" s="380" t="s">
        <v>566</v>
      </c>
      <c r="I45" s="379"/>
      <c r="J45" s="379"/>
      <c r="K45" s="379"/>
    </row>
    <row r="46" spans="1:11" x14ac:dyDescent="0.25">
      <c r="B46" s="380">
        <v>302316</v>
      </c>
      <c r="C46" s="380">
        <v>20038</v>
      </c>
      <c r="D46" s="380" t="s">
        <v>182</v>
      </c>
      <c r="E46" s="381">
        <v>0.41423611111111108</v>
      </c>
      <c r="F46" s="381">
        <v>0.4142939814814815</v>
      </c>
      <c r="G46" s="380" t="s">
        <v>566</v>
      </c>
      <c r="H46" s="380" t="s">
        <v>566</v>
      </c>
      <c r="I46" s="379"/>
      <c r="J46" s="379"/>
      <c r="K46" s="379"/>
    </row>
    <row r="47" spans="1:11" x14ac:dyDescent="0.25">
      <c r="B47" s="380">
        <v>302316</v>
      </c>
      <c r="C47" s="380">
        <v>20027</v>
      </c>
      <c r="D47" s="380" t="s">
        <v>38</v>
      </c>
      <c r="E47" s="381">
        <v>0.4142939814814815</v>
      </c>
      <c r="F47" s="381">
        <v>0.41434027777777777</v>
      </c>
      <c r="G47" s="380" t="s">
        <v>566</v>
      </c>
      <c r="H47" s="380" t="s">
        <v>566</v>
      </c>
      <c r="I47" s="379"/>
      <c r="J47" s="379"/>
      <c r="K47" s="379"/>
    </row>
    <row r="48" spans="1:11" x14ac:dyDescent="0.25">
      <c r="B48" s="380">
        <v>302316</v>
      </c>
      <c r="C48" s="380">
        <v>20037</v>
      </c>
      <c r="D48" s="380" t="s">
        <v>8</v>
      </c>
      <c r="E48" s="381">
        <v>0.41434027777777777</v>
      </c>
      <c r="F48" s="381">
        <v>0.41434027777777777</v>
      </c>
      <c r="G48" s="380" t="s">
        <v>566</v>
      </c>
      <c r="H48" s="380" t="s">
        <v>566</v>
      </c>
      <c r="I48" s="379"/>
      <c r="J48" s="379"/>
      <c r="K48" s="379"/>
    </row>
    <row r="49" spans="1:37" x14ac:dyDescent="0.25">
      <c r="B49" s="380">
        <v>302316</v>
      </c>
      <c r="C49" s="380">
        <v>20052</v>
      </c>
      <c r="D49" s="380" t="s">
        <v>7</v>
      </c>
      <c r="E49" s="381">
        <v>0.41468750000000004</v>
      </c>
      <c r="F49" s="381">
        <v>0.41478009259259258</v>
      </c>
      <c r="G49" s="380" t="s">
        <v>566</v>
      </c>
      <c r="H49" s="380" t="s">
        <v>566</v>
      </c>
      <c r="I49" s="379"/>
      <c r="J49" s="379"/>
      <c r="K49" s="379"/>
    </row>
    <row r="50" spans="1:37" x14ac:dyDescent="0.25">
      <c r="B50" s="380">
        <v>302316</v>
      </c>
      <c r="C50" s="380">
        <v>20056</v>
      </c>
      <c r="D50" s="380" t="s">
        <v>9</v>
      </c>
      <c r="E50" s="381">
        <v>0.41478009259259258</v>
      </c>
      <c r="F50" s="381">
        <v>0.4148958333333333</v>
      </c>
      <c r="G50" s="380" t="s">
        <v>566</v>
      </c>
      <c r="H50" s="380" t="s">
        <v>566</v>
      </c>
      <c r="I50" s="379"/>
      <c r="J50" s="379"/>
      <c r="K50" s="379"/>
    </row>
    <row r="51" spans="1:37" x14ac:dyDescent="0.25">
      <c r="A51" s="380"/>
      <c r="B51" s="380">
        <v>302316</v>
      </c>
      <c r="C51" s="380">
        <v>20059</v>
      </c>
      <c r="D51" s="380" t="s">
        <v>10</v>
      </c>
      <c r="E51" s="381">
        <v>0.4148958333333333</v>
      </c>
      <c r="F51" s="381">
        <v>0.41525462962962961</v>
      </c>
      <c r="G51" s="380" t="s">
        <v>566</v>
      </c>
      <c r="H51" s="380" t="s">
        <v>566</v>
      </c>
      <c r="I51" s="379"/>
      <c r="J51" s="379"/>
      <c r="K51" s="379"/>
    </row>
    <row r="52" spans="1:37" x14ac:dyDescent="0.25">
      <c r="A52" s="380"/>
      <c r="B52" s="380">
        <v>302316</v>
      </c>
      <c r="C52" s="383">
        <v>20060</v>
      </c>
      <c r="D52" s="380" t="s">
        <v>621</v>
      </c>
      <c r="E52" s="381">
        <v>0.41525462962962961</v>
      </c>
      <c r="F52" s="381">
        <v>0.41525462962962961</v>
      </c>
      <c r="G52" s="380" t="s">
        <v>566</v>
      </c>
      <c r="H52" s="380" t="s">
        <v>566</v>
      </c>
      <c r="I52" s="379"/>
      <c r="J52" s="379"/>
      <c r="K52" s="379"/>
    </row>
    <row r="53" spans="1:37" x14ac:dyDescent="0.25">
      <c r="A53" s="380"/>
      <c r="B53" s="48">
        <v>302316</v>
      </c>
      <c r="C53" s="48">
        <v>20059</v>
      </c>
      <c r="D53" s="48" t="s">
        <v>10</v>
      </c>
      <c r="E53" s="384">
        <v>0.41589120370370369</v>
      </c>
      <c r="F53" s="384">
        <v>0.41589120370370369</v>
      </c>
      <c r="G53" s="380">
        <v>16</v>
      </c>
      <c r="H53" s="380">
        <v>11</v>
      </c>
      <c r="I53" s="379"/>
      <c r="J53" s="379"/>
      <c r="K53" s="379"/>
    </row>
    <row r="54" spans="1:37" x14ac:dyDescent="0.25">
      <c r="A54" s="380"/>
      <c r="B54" s="380">
        <v>302316</v>
      </c>
      <c r="C54" s="383">
        <v>20060</v>
      </c>
      <c r="D54" s="380" t="s">
        <v>621</v>
      </c>
      <c r="E54" s="381">
        <v>0.41607638888888893</v>
      </c>
      <c r="F54" s="381">
        <v>0.41607638888888893</v>
      </c>
      <c r="G54" s="380" t="s">
        <v>566</v>
      </c>
      <c r="H54" s="380" t="s">
        <v>566</v>
      </c>
      <c r="I54" s="379"/>
      <c r="J54" s="379"/>
      <c r="K54" s="379"/>
    </row>
    <row r="55" spans="1:37" x14ac:dyDescent="0.25">
      <c r="A55" s="380"/>
      <c r="B55" s="380">
        <v>302316</v>
      </c>
      <c r="C55" s="380">
        <v>20059</v>
      </c>
      <c r="D55" s="380" t="s">
        <v>10</v>
      </c>
      <c r="E55" s="381">
        <v>0.62796296296296295</v>
      </c>
      <c r="F55" s="381">
        <v>0.62798611111111113</v>
      </c>
      <c r="G55" s="380">
        <v>2</v>
      </c>
      <c r="H55" s="380">
        <v>11</v>
      </c>
      <c r="I55" s="379"/>
      <c r="J55" s="379"/>
      <c r="K55" s="379"/>
    </row>
    <row r="56" spans="1:37" x14ac:dyDescent="0.25">
      <c r="A56" s="380"/>
      <c r="B56" s="380">
        <v>302316</v>
      </c>
      <c r="C56" s="383">
        <v>20060</v>
      </c>
      <c r="D56" s="380" t="s">
        <v>621</v>
      </c>
      <c r="E56" s="381">
        <v>0.62798611111111113</v>
      </c>
      <c r="F56" s="381">
        <v>0.62800925925925932</v>
      </c>
      <c r="G56" s="380" t="s">
        <v>566</v>
      </c>
      <c r="H56" s="380" t="s">
        <v>566</v>
      </c>
      <c r="I56" s="379"/>
      <c r="J56" s="379"/>
      <c r="K56" s="379"/>
    </row>
    <row r="57" spans="1:37" x14ac:dyDescent="0.25">
      <c r="A57" s="380"/>
      <c r="B57" s="47">
        <v>302316</v>
      </c>
      <c r="C57" s="47">
        <v>20059</v>
      </c>
      <c r="D57" s="47" t="s">
        <v>10</v>
      </c>
      <c r="E57" s="385">
        <v>0.62800925925925932</v>
      </c>
      <c r="F57" s="385">
        <v>0.62828703703703703</v>
      </c>
      <c r="G57" s="380">
        <v>24</v>
      </c>
      <c r="H57" s="380">
        <v>15</v>
      </c>
      <c r="I57" s="2">
        <f t="shared" ref="I57:I63" si="0">(F57-E57)*86400</f>
        <v>23.999999999994159</v>
      </c>
      <c r="J57" s="2">
        <f>L57*J58/L58</f>
        <v>27.243589743588878</v>
      </c>
      <c r="K57" s="3">
        <v>27.243589743588878</v>
      </c>
      <c r="L57" s="380">
        <v>15</v>
      </c>
      <c r="M57" s="38">
        <f>L57/K57*0.0113636*60</f>
        <v>0.37539986823530602</v>
      </c>
      <c r="N57" s="3">
        <f>J57</f>
        <v>27.243589743588878</v>
      </c>
      <c r="O57" s="3">
        <v>27.243589743588878</v>
      </c>
      <c r="P57" s="4">
        <f t="shared" ref="P57:P63" si="1">O57/60</f>
        <v>0.45405982905981462</v>
      </c>
      <c r="Q57" s="380">
        <f>L57</f>
        <v>15</v>
      </c>
      <c r="R57" s="380">
        <v>15</v>
      </c>
      <c r="S57" s="378">
        <v>1</v>
      </c>
      <c r="X57" s="4">
        <v>0.45405982905981462</v>
      </c>
      <c r="Y57" s="380">
        <v>15</v>
      </c>
      <c r="Z57" s="38">
        <v>0.37539986823530602</v>
      </c>
    </row>
    <row r="58" spans="1:37" x14ac:dyDescent="0.25">
      <c r="A58" s="380"/>
      <c r="B58" s="47">
        <v>302316</v>
      </c>
      <c r="C58" s="47">
        <v>20056</v>
      </c>
      <c r="D58" s="47" t="s">
        <v>9</v>
      </c>
      <c r="E58" s="385">
        <v>0.62828703703703703</v>
      </c>
      <c r="F58" s="385">
        <v>0.62828703703703703</v>
      </c>
      <c r="G58" s="380">
        <v>51</v>
      </c>
      <c r="H58" s="380">
        <v>28.08</v>
      </c>
      <c r="I58" s="2">
        <f t="shared" si="0"/>
        <v>0</v>
      </c>
      <c r="J58" s="2">
        <f>(E59-E58)*86400</f>
        <v>50.99999999999838</v>
      </c>
      <c r="K58" s="3">
        <v>50.99999999999838</v>
      </c>
      <c r="L58" s="380">
        <v>28.08</v>
      </c>
      <c r="M58" s="38">
        <f t="shared" ref="M58:M63" si="2">L58/K58*0.0113636*60</f>
        <v>0.37539986823530602</v>
      </c>
      <c r="N58" s="3">
        <f>N57+K58</f>
        <v>78.24358974358725</v>
      </c>
      <c r="O58" s="3">
        <v>78.24358974358725</v>
      </c>
      <c r="P58" s="4">
        <f t="shared" si="1"/>
        <v>1.3040598290597876</v>
      </c>
      <c r="Q58" s="380">
        <f>Q57+L58</f>
        <v>43.08</v>
      </c>
      <c r="R58" s="380">
        <v>43.08</v>
      </c>
      <c r="S58" s="378">
        <v>2</v>
      </c>
      <c r="X58" s="4">
        <v>1.3040598290597876</v>
      </c>
      <c r="Y58" s="380">
        <v>43.08</v>
      </c>
      <c r="Z58" s="38">
        <v>0.37539986823530602</v>
      </c>
    </row>
    <row r="59" spans="1:37" x14ac:dyDescent="0.25">
      <c r="A59" s="380"/>
      <c r="B59" s="47">
        <v>302316</v>
      </c>
      <c r="C59" s="47">
        <v>20052</v>
      </c>
      <c r="D59" s="47" t="s">
        <v>7</v>
      </c>
      <c r="E59" s="385">
        <v>0.62887731481481479</v>
      </c>
      <c r="F59" s="385">
        <v>0.62887731481481479</v>
      </c>
      <c r="G59" s="380">
        <v>77</v>
      </c>
      <c r="H59" s="380">
        <v>29.58</v>
      </c>
      <c r="I59" s="2">
        <f t="shared" si="0"/>
        <v>0</v>
      </c>
      <c r="J59" s="2">
        <f t="shared" ref="J59:J62" si="3">(E60-E59)*86400</f>
        <v>77.000000000005642</v>
      </c>
      <c r="K59" s="3">
        <v>77.000000000005642</v>
      </c>
      <c r="L59" s="380">
        <v>29.58</v>
      </c>
      <c r="M59" s="38">
        <f t="shared" si="2"/>
        <v>0.2619236010389418</v>
      </c>
      <c r="N59" s="3">
        <f t="shared" ref="N59:N63" si="4">N58+K59</f>
        <v>155.24358974359291</v>
      </c>
      <c r="O59" s="3">
        <v>155.24358974359291</v>
      </c>
      <c r="P59" s="4">
        <f t="shared" si="1"/>
        <v>2.5873931623932149</v>
      </c>
      <c r="Q59" s="380">
        <f t="shared" ref="Q59:Q63" si="5">Q58+L59</f>
        <v>72.66</v>
      </c>
      <c r="R59" s="380">
        <v>72.66</v>
      </c>
      <c r="S59" s="380">
        <v>3</v>
      </c>
      <c r="X59" s="4">
        <v>2.5873931623932149</v>
      </c>
      <c r="Y59" s="380">
        <v>72.66</v>
      </c>
      <c r="Z59" s="38">
        <v>0.2619236010389418</v>
      </c>
    </row>
    <row r="60" spans="1:37" x14ac:dyDescent="0.25">
      <c r="A60" s="380"/>
      <c r="B60" s="47">
        <v>302316</v>
      </c>
      <c r="C60" s="47">
        <v>20035</v>
      </c>
      <c r="D60" s="47" t="s">
        <v>8</v>
      </c>
      <c r="E60" s="385">
        <v>0.62976851851851856</v>
      </c>
      <c r="F60" s="385">
        <v>0.62976851851851856</v>
      </c>
      <c r="G60" s="380">
        <v>37</v>
      </c>
      <c r="H60" s="380">
        <v>29.58</v>
      </c>
      <c r="I60" s="2">
        <f t="shared" si="0"/>
        <v>0</v>
      </c>
      <c r="J60" s="2">
        <f t="shared" si="3"/>
        <v>37.000000000002586</v>
      </c>
      <c r="K60" s="3">
        <v>37.000000000002586</v>
      </c>
      <c r="L60" s="380">
        <v>29.58</v>
      </c>
      <c r="M60" s="38">
        <f t="shared" si="2"/>
        <v>0.54508425081077272</v>
      </c>
      <c r="N60" s="3">
        <f t="shared" si="4"/>
        <v>192.24358974359549</v>
      </c>
      <c r="O60" s="3">
        <v>192.24358974359549</v>
      </c>
      <c r="P60" s="4">
        <f t="shared" si="1"/>
        <v>3.2040598290599247</v>
      </c>
      <c r="Q60" s="380">
        <f t="shared" si="5"/>
        <v>102.24</v>
      </c>
      <c r="R60" s="380">
        <v>102.24</v>
      </c>
      <c r="S60" s="380">
        <v>4</v>
      </c>
      <c r="X60" s="4">
        <v>3.2040598290599247</v>
      </c>
      <c r="Y60" s="380">
        <v>102.24</v>
      </c>
      <c r="Z60" s="38">
        <v>0.54508425081077272</v>
      </c>
    </row>
    <row r="61" spans="1:37" x14ac:dyDescent="0.25">
      <c r="A61" s="380"/>
      <c r="B61" s="47">
        <v>302316</v>
      </c>
      <c r="C61" s="47">
        <v>20052</v>
      </c>
      <c r="D61" s="47" t="s">
        <v>7</v>
      </c>
      <c r="E61" s="385">
        <v>0.63019675925925933</v>
      </c>
      <c r="F61" s="385">
        <v>0.63059027777777776</v>
      </c>
      <c r="G61" s="380">
        <v>34</v>
      </c>
      <c r="H61" s="380">
        <v>28.08</v>
      </c>
      <c r="I61" s="2">
        <f t="shared" si="0"/>
        <v>33.999999999992525</v>
      </c>
      <c r="J61" s="2">
        <f t="shared" si="3"/>
        <v>33.999999999992525</v>
      </c>
      <c r="K61" s="3">
        <v>33.999999999992525</v>
      </c>
      <c r="L61" s="380">
        <v>28.08</v>
      </c>
      <c r="M61" s="38">
        <f t="shared" si="2"/>
        <v>0.563099802353065</v>
      </c>
      <c r="N61" s="3">
        <f t="shared" si="4"/>
        <v>226.24358974358802</v>
      </c>
      <c r="O61" s="3">
        <v>226.24358974358802</v>
      </c>
      <c r="P61" s="4">
        <f t="shared" si="1"/>
        <v>3.7707264957264668</v>
      </c>
      <c r="Q61" s="380">
        <f t="shared" si="5"/>
        <v>130.32</v>
      </c>
      <c r="R61" s="380">
        <v>130.32</v>
      </c>
      <c r="S61" s="380">
        <v>5</v>
      </c>
      <c r="X61" s="4">
        <v>3.7707264957264668</v>
      </c>
      <c r="Y61" s="380">
        <v>130.32</v>
      </c>
      <c r="Z61" s="38">
        <v>0.563099802353065</v>
      </c>
    </row>
    <row r="62" spans="1:37" x14ac:dyDescent="0.25">
      <c r="A62" s="380"/>
      <c r="B62" s="47">
        <v>302316</v>
      </c>
      <c r="C62" s="47">
        <v>20056</v>
      </c>
      <c r="D62" s="47" t="s">
        <v>9</v>
      </c>
      <c r="E62" s="385">
        <v>0.63059027777777776</v>
      </c>
      <c r="F62" s="385">
        <v>0.63059027777777776</v>
      </c>
      <c r="G62" s="380">
        <v>39</v>
      </c>
      <c r="H62" s="380">
        <v>26</v>
      </c>
      <c r="I62" s="2">
        <f t="shared" si="0"/>
        <v>0</v>
      </c>
      <c r="J62" s="2">
        <f t="shared" si="3"/>
        <v>38.999999999996504</v>
      </c>
      <c r="K62" s="3">
        <v>38.999999999996504</v>
      </c>
      <c r="L62" s="380">
        <v>26</v>
      </c>
      <c r="M62" s="38">
        <f t="shared" si="2"/>
        <v>0.45454400000004075</v>
      </c>
      <c r="N62" s="3">
        <f t="shared" si="4"/>
        <v>265.24358974358449</v>
      </c>
      <c r="O62" s="3">
        <v>265.24358974358449</v>
      </c>
      <c r="P62" s="4">
        <f t="shared" si="1"/>
        <v>4.4207264957264085</v>
      </c>
      <c r="Q62" s="380">
        <f t="shared" si="5"/>
        <v>156.32</v>
      </c>
      <c r="R62" s="380">
        <v>156.32</v>
      </c>
      <c r="S62" s="380">
        <v>6</v>
      </c>
      <c r="X62" s="4">
        <v>4.4207264957264085</v>
      </c>
      <c r="Y62" s="380">
        <v>156.32</v>
      </c>
      <c r="Z62" s="38">
        <v>0.45454400000004075</v>
      </c>
    </row>
    <row r="63" spans="1:37" x14ac:dyDescent="0.25">
      <c r="A63" s="380"/>
      <c r="B63" s="47">
        <v>302316</v>
      </c>
      <c r="C63" s="47">
        <v>20059</v>
      </c>
      <c r="D63" s="47" t="s">
        <v>10</v>
      </c>
      <c r="E63" s="385">
        <v>0.63104166666666661</v>
      </c>
      <c r="F63" s="385">
        <v>0.63104166666666661</v>
      </c>
      <c r="G63" s="380">
        <v>117</v>
      </c>
      <c r="H63" s="380">
        <v>11</v>
      </c>
      <c r="I63" s="2">
        <f t="shared" si="0"/>
        <v>0</v>
      </c>
      <c r="J63" s="2">
        <f>L63*J62/L62</f>
        <v>16.499999999998522</v>
      </c>
      <c r="K63" s="3">
        <v>16.499999999998522</v>
      </c>
      <c r="L63" s="380">
        <v>11</v>
      </c>
      <c r="M63" s="38">
        <f t="shared" si="2"/>
        <v>0.45454400000004069</v>
      </c>
      <c r="N63" s="3">
        <f t="shared" si="4"/>
        <v>281.74358974358302</v>
      </c>
      <c r="O63" s="3">
        <v>281.74358974358302</v>
      </c>
      <c r="P63" s="4">
        <f t="shared" si="1"/>
        <v>4.695726495726384</v>
      </c>
      <c r="Q63" s="380">
        <f t="shared" si="5"/>
        <v>167.32</v>
      </c>
      <c r="R63" s="380">
        <v>167.32</v>
      </c>
      <c r="X63" s="4">
        <v>4.695726495726384</v>
      </c>
      <c r="Y63" s="380">
        <v>167.32</v>
      </c>
      <c r="Z63" s="38">
        <v>0.45454400000004069</v>
      </c>
      <c r="AC63" s="483">
        <v>302316</v>
      </c>
      <c r="AD63" s="483">
        <v>20060</v>
      </c>
      <c r="AE63" s="485">
        <v>42650</v>
      </c>
      <c r="AF63" s="483">
        <v>1</v>
      </c>
      <c r="AG63" s="483">
        <v>167.32</v>
      </c>
      <c r="AH63" s="381">
        <v>0.62800925925925932</v>
      </c>
      <c r="AI63" s="489" t="s">
        <v>863</v>
      </c>
      <c r="AJ63" s="489">
        <v>0.63862600000000003</v>
      </c>
      <c r="AK63" s="381">
        <v>0.63104166666666661</v>
      </c>
    </row>
    <row r="64" spans="1:37" x14ac:dyDescent="0.25">
      <c r="A64" s="380"/>
      <c r="B64" s="380">
        <v>302316</v>
      </c>
      <c r="C64" s="383">
        <v>20060</v>
      </c>
      <c r="D64" s="380" t="s">
        <v>621</v>
      </c>
      <c r="E64" s="381">
        <v>0.63239583333333338</v>
      </c>
      <c r="F64" s="381">
        <v>0.63239583333333338</v>
      </c>
      <c r="G64" s="380" t="s">
        <v>566</v>
      </c>
      <c r="H64" s="380" t="s">
        <v>566</v>
      </c>
      <c r="I64" s="379"/>
      <c r="J64" s="379"/>
      <c r="K64" s="379"/>
      <c r="M64" s="38">
        <f>AVERAGE(M58:M62)</f>
        <v>0.44001030448762524</v>
      </c>
    </row>
    <row r="65" spans="1:26" x14ac:dyDescent="0.25">
      <c r="A65" s="382"/>
      <c r="B65" s="380"/>
      <c r="C65" s="380"/>
      <c r="D65" s="380"/>
      <c r="E65" s="380"/>
      <c r="F65" s="380"/>
      <c r="G65" s="380"/>
      <c r="H65" s="380"/>
      <c r="I65" s="379"/>
      <c r="J65" s="379"/>
      <c r="K65" s="379"/>
    </row>
    <row r="66" spans="1:26" x14ac:dyDescent="0.25">
      <c r="A66" s="382"/>
      <c r="B66" s="380"/>
      <c r="C66" s="380"/>
      <c r="D66" s="380"/>
      <c r="E66" s="380"/>
      <c r="F66" s="380"/>
      <c r="G66" s="380"/>
      <c r="H66" s="380"/>
      <c r="I66" s="379"/>
      <c r="J66" s="379"/>
      <c r="K66" s="379"/>
    </row>
    <row r="67" spans="1:26" x14ac:dyDescent="0.25">
      <c r="A67" s="382">
        <v>42651</v>
      </c>
      <c r="B67" s="380">
        <v>302316</v>
      </c>
      <c r="C67" s="380">
        <v>20059</v>
      </c>
      <c r="D67" s="380" t="s">
        <v>10</v>
      </c>
      <c r="E67" s="381">
        <v>0.4791435185185185</v>
      </c>
      <c r="F67" s="381">
        <v>0.47915509259259265</v>
      </c>
      <c r="G67" s="380">
        <v>1</v>
      </c>
      <c r="H67" s="380">
        <v>11</v>
      </c>
      <c r="I67" s="379"/>
      <c r="J67" s="379"/>
      <c r="K67" s="379"/>
    </row>
    <row r="68" spans="1:26" x14ac:dyDescent="0.25">
      <c r="A68" s="380"/>
      <c r="B68" s="380">
        <v>302316</v>
      </c>
      <c r="C68" s="383">
        <v>20060</v>
      </c>
      <c r="D68" s="380" t="s">
        <v>621</v>
      </c>
      <c r="E68" s="381">
        <v>0.47915509259259265</v>
      </c>
      <c r="F68" s="381">
        <v>0.47917824074074072</v>
      </c>
      <c r="G68" s="380" t="s">
        <v>566</v>
      </c>
      <c r="H68" s="380" t="s">
        <v>566</v>
      </c>
      <c r="I68" s="379"/>
      <c r="J68" s="379"/>
      <c r="K68" s="379"/>
    </row>
    <row r="69" spans="1:26" x14ac:dyDescent="0.25">
      <c r="A69" s="380"/>
      <c r="B69" s="380">
        <v>302316</v>
      </c>
      <c r="C69" s="380">
        <v>20059</v>
      </c>
      <c r="D69" s="380" t="s">
        <v>10</v>
      </c>
      <c r="E69" s="381">
        <v>0.47917824074074072</v>
      </c>
      <c r="F69" s="381">
        <v>0.47920138888888886</v>
      </c>
      <c r="G69" s="380">
        <v>2</v>
      </c>
      <c r="H69" s="380">
        <v>11</v>
      </c>
      <c r="I69" s="379"/>
      <c r="J69" s="379"/>
      <c r="K69" s="379"/>
    </row>
    <row r="70" spans="1:26" x14ac:dyDescent="0.25">
      <c r="A70" s="380"/>
      <c r="B70" s="380">
        <v>302316</v>
      </c>
      <c r="C70" s="383">
        <v>20060</v>
      </c>
      <c r="D70" s="380" t="s">
        <v>621</v>
      </c>
      <c r="E70" s="381">
        <v>0.47920138888888886</v>
      </c>
      <c r="F70" s="381">
        <v>0.47921296296296295</v>
      </c>
      <c r="G70" s="380" t="s">
        <v>566</v>
      </c>
      <c r="H70" s="380" t="s">
        <v>566</v>
      </c>
      <c r="I70" s="379"/>
      <c r="J70" s="379"/>
      <c r="K70" s="379"/>
    </row>
    <row r="71" spans="1:26" x14ac:dyDescent="0.25">
      <c r="A71" s="380"/>
      <c r="B71" s="380">
        <v>302316</v>
      </c>
      <c r="C71" s="380">
        <v>20059</v>
      </c>
      <c r="D71" s="380" t="s">
        <v>10</v>
      </c>
      <c r="E71" s="381">
        <v>0.47921296296296295</v>
      </c>
      <c r="F71" s="381">
        <v>0.47922453703703699</v>
      </c>
      <c r="G71" s="380">
        <v>1</v>
      </c>
      <c r="H71" s="380" t="s">
        <v>581</v>
      </c>
      <c r="I71" s="379"/>
      <c r="J71" s="379"/>
      <c r="K71" s="379"/>
    </row>
    <row r="72" spans="1:26" x14ac:dyDescent="0.25">
      <c r="A72" s="380"/>
      <c r="B72" s="380">
        <v>302316</v>
      </c>
      <c r="C72" s="380">
        <v>20059</v>
      </c>
      <c r="D72" s="380" t="s">
        <v>10</v>
      </c>
      <c r="E72" s="381">
        <v>0.47922453703703699</v>
      </c>
      <c r="F72" s="381">
        <v>0.47935185185185186</v>
      </c>
      <c r="G72" s="380">
        <v>0</v>
      </c>
      <c r="H72" s="380">
        <v>11</v>
      </c>
      <c r="I72" s="379"/>
      <c r="J72" s="379"/>
      <c r="K72" s="379"/>
    </row>
    <row r="73" spans="1:26" x14ac:dyDescent="0.25">
      <c r="A73" s="380"/>
      <c r="B73" s="380">
        <v>302316</v>
      </c>
      <c r="C73" s="383">
        <v>20060</v>
      </c>
      <c r="D73" s="380" t="s">
        <v>621</v>
      </c>
      <c r="E73" s="381">
        <v>0.47922453703703699</v>
      </c>
      <c r="F73" s="381">
        <v>0.47922453703703699</v>
      </c>
      <c r="G73" s="380" t="s">
        <v>566</v>
      </c>
      <c r="H73" s="380" t="s">
        <v>566</v>
      </c>
      <c r="I73" s="379"/>
      <c r="J73" s="379"/>
      <c r="K73" s="379"/>
    </row>
    <row r="74" spans="1:26" x14ac:dyDescent="0.25">
      <c r="A74" s="380"/>
      <c r="B74" s="47">
        <v>302316</v>
      </c>
      <c r="C74" s="47">
        <v>20056</v>
      </c>
      <c r="D74" s="47" t="s">
        <v>9</v>
      </c>
      <c r="E74" s="385">
        <v>0.47935185185185186</v>
      </c>
      <c r="F74" s="385">
        <v>0.47940972222222222</v>
      </c>
      <c r="G74" s="380">
        <v>5</v>
      </c>
      <c r="H74" s="380">
        <v>43.08</v>
      </c>
      <c r="I74" s="387">
        <f t="shared" ref="I74:I75" si="6">(F74-E74)*86400</f>
        <v>4.9999999999991829</v>
      </c>
      <c r="J74" s="387">
        <f>L74*J77/L77</f>
        <v>313.12373225151902</v>
      </c>
      <c r="K74" s="387">
        <v>313.12373225151902</v>
      </c>
      <c r="L74" s="45">
        <v>43.08</v>
      </c>
      <c r="M74" s="390">
        <f>L74/K74*0.0113636*60</f>
        <v>9.3805196651163464E-2</v>
      </c>
      <c r="N74" s="3">
        <f>J74</f>
        <v>313.12373225151902</v>
      </c>
      <c r="O74" s="3">
        <v>313.12373225151902</v>
      </c>
      <c r="P74" s="4">
        <f t="shared" ref="P74:P88" si="7">O74/60</f>
        <v>5.2187288708586506</v>
      </c>
      <c r="Q74" s="380">
        <f>L74</f>
        <v>43.08</v>
      </c>
      <c r="R74" s="380">
        <v>43.08</v>
      </c>
      <c r="S74" s="378">
        <v>1</v>
      </c>
      <c r="T74" s="378">
        <v>1</v>
      </c>
      <c r="U74" s="378" t="s">
        <v>709</v>
      </c>
      <c r="V74" s="378">
        <v>59</v>
      </c>
      <c r="X74" s="4">
        <v>5.2187288708586506</v>
      </c>
      <c r="Y74" s="380">
        <v>43.08</v>
      </c>
      <c r="Z74" s="38">
        <v>9.3805196651163464E-2</v>
      </c>
    </row>
    <row r="75" spans="1:26" x14ac:dyDescent="0.25">
      <c r="A75" s="380"/>
      <c r="B75" s="47">
        <v>302316</v>
      </c>
      <c r="C75" s="47">
        <v>20052</v>
      </c>
      <c r="D75" s="47" t="s">
        <v>7</v>
      </c>
      <c r="E75" s="385">
        <v>0.47940972222222222</v>
      </c>
      <c r="F75" s="385">
        <v>0.47942129629629626</v>
      </c>
      <c r="G75" s="380">
        <v>1</v>
      </c>
      <c r="H75" s="380">
        <v>28.08</v>
      </c>
      <c r="I75" s="49">
        <f t="shared" si="6"/>
        <v>0.99999999999695888</v>
      </c>
      <c r="J75" s="49"/>
      <c r="K75" s="46"/>
      <c r="L75" s="46"/>
      <c r="M75" s="386"/>
      <c r="N75" s="3">
        <f>N74+K75</f>
        <v>313.12373225151902</v>
      </c>
      <c r="O75" s="3"/>
      <c r="P75" s="4"/>
      <c r="Q75" s="380">
        <f>Q74+L75</f>
        <v>43.08</v>
      </c>
      <c r="R75" s="380"/>
      <c r="U75" s="378">
        <v>7</v>
      </c>
      <c r="V75" s="378" t="s">
        <v>562</v>
      </c>
      <c r="X75" s="4">
        <v>8.8020622041919587</v>
      </c>
      <c r="Y75" s="380">
        <v>72.66</v>
      </c>
      <c r="Z75" s="38">
        <v>9.3805196651163464E-2</v>
      </c>
    </row>
    <row r="76" spans="1:26" x14ac:dyDescent="0.25">
      <c r="A76" s="380"/>
      <c r="B76" s="47">
        <v>302316</v>
      </c>
      <c r="C76" s="47">
        <v>20056</v>
      </c>
      <c r="D76" s="47" t="s">
        <v>9</v>
      </c>
      <c r="E76" s="385">
        <v>0.47942129629629626</v>
      </c>
      <c r="F76" s="385">
        <v>0.47950231481481481</v>
      </c>
      <c r="G76" s="380">
        <v>7</v>
      </c>
      <c r="H76" s="380">
        <v>28.08</v>
      </c>
      <c r="I76" s="49">
        <f t="shared" ref="I76:I88" si="8">(F76-E76)*86400</f>
        <v>7.000000000002693</v>
      </c>
      <c r="J76" s="49"/>
      <c r="K76" s="46"/>
      <c r="L76" s="46"/>
      <c r="M76" s="46"/>
      <c r="N76" s="3">
        <f t="shared" ref="N76:N88" si="9">N75+K76</f>
        <v>313.12373225151902</v>
      </c>
      <c r="O76" s="3"/>
      <c r="P76" s="4"/>
      <c r="Q76" s="380">
        <f t="shared" ref="Q76:Q88" si="10">Q75+L76</f>
        <v>43.08</v>
      </c>
      <c r="R76" s="380"/>
      <c r="X76" s="4">
        <v>9.5687288708586902</v>
      </c>
      <c r="Y76" s="380">
        <v>96.449999999999989</v>
      </c>
      <c r="Z76" s="38">
        <v>0.3526174486956215</v>
      </c>
    </row>
    <row r="77" spans="1:26" x14ac:dyDescent="0.25">
      <c r="A77" s="380"/>
      <c r="B77" s="47">
        <v>302316</v>
      </c>
      <c r="C77" s="47">
        <v>20052</v>
      </c>
      <c r="D77" s="47" t="s">
        <v>7</v>
      </c>
      <c r="E77" s="385">
        <v>0.47950231481481481</v>
      </c>
      <c r="F77" s="385">
        <v>0.47950231481481481</v>
      </c>
      <c r="G77" s="380">
        <v>215</v>
      </c>
      <c r="H77" s="380">
        <v>29.58</v>
      </c>
      <c r="I77" s="2">
        <f t="shared" si="8"/>
        <v>0</v>
      </c>
      <c r="J77" s="2">
        <f t="shared" ref="J77:J87" si="11">(E78-E77)*86400</f>
        <v>214.99999999999844</v>
      </c>
      <c r="K77" s="2">
        <v>214.99999999999844</v>
      </c>
      <c r="L77" s="380">
        <v>29.58</v>
      </c>
      <c r="M77" s="38">
        <f>L77/K77*0.0113636*60</f>
        <v>9.3805196651163464E-2</v>
      </c>
      <c r="N77" s="3">
        <f t="shared" si="9"/>
        <v>528.12373225151748</v>
      </c>
      <c r="O77" s="3">
        <v>528.12373225151748</v>
      </c>
      <c r="P77" s="4">
        <f t="shared" si="7"/>
        <v>8.8020622041919587</v>
      </c>
      <c r="Q77" s="380">
        <f t="shared" si="10"/>
        <v>72.66</v>
      </c>
      <c r="R77" s="380">
        <v>72.66</v>
      </c>
      <c r="S77" s="378">
        <v>2</v>
      </c>
      <c r="X77" s="4">
        <v>10.23539553752533</v>
      </c>
      <c r="Y77" s="380">
        <v>109.61999999999999</v>
      </c>
      <c r="Z77" s="38">
        <v>0.22448791800000975</v>
      </c>
    </row>
    <row r="78" spans="1:26" x14ac:dyDescent="0.25">
      <c r="A78" s="380"/>
      <c r="B78" s="47">
        <v>302316</v>
      </c>
      <c r="C78" s="47">
        <v>20035</v>
      </c>
      <c r="D78" s="47" t="s">
        <v>8</v>
      </c>
      <c r="E78" s="385">
        <v>0.48199074074074072</v>
      </c>
      <c r="F78" s="385">
        <v>0.48199074074074072</v>
      </c>
      <c r="G78" s="380">
        <v>46</v>
      </c>
      <c r="H78" s="380">
        <v>23.79</v>
      </c>
      <c r="I78" s="2">
        <f t="shared" si="8"/>
        <v>0</v>
      </c>
      <c r="J78" s="2">
        <f t="shared" si="11"/>
        <v>46.000000000003993</v>
      </c>
      <c r="K78" s="2">
        <v>46.000000000003993</v>
      </c>
      <c r="L78" s="378">
        <v>23.79</v>
      </c>
      <c r="M78" s="38">
        <f t="shared" ref="M78:M81" si="12">L78/K78*0.0113636*60</f>
        <v>0.3526174486956215</v>
      </c>
      <c r="N78" s="3">
        <f t="shared" si="9"/>
        <v>574.12373225152146</v>
      </c>
      <c r="O78" s="3">
        <v>574.12373225152146</v>
      </c>
      <c r="P78" s="4">
        <f t="shared" si="7"/>
        <v>9.5687288708586902</v>
      </c>
      <c r="Q78" s="380">
        <f t="shared" si="10"/>
        <v>96.449999999999989</v>
      </c>
      <c r="R78" s="380">
        <v>96.449999999999989</v>
      </c>
      <c r="S78" s="378">
        <v>3</v>
      </c>
      <c r="X78" s="4">
        <v>10.485395537525287</v>
      </c>
      <c r="Y78" s="380">
        <v>143.66</v>
      </c>
      <c r="Z78" s="38">
        <v>1.5472677760002529</v>
      </c>
    </row>
    <row r="79" spans="1:26" x14ac:dyDescent="0.25">
      <c r="A79" s="380"/>
      <c r="B79" s="47">
        <v>302316</v>
      </c>
      <c r="C79" s="47">
        <v>20037</v>
      </c>
      <c r="D79" s="47" t="s">
        <v>8</v>
      </c>
      <c r="E79" s="385">
        <v>0.48252314814814817</v>
      </c>
      <c r="F79" s="385">
        <v>0.48298611111111112</v>
      </c>
      <c r="G79" s="380">
        <v>40</v>
      </c>
      <c r="H79" s="380">
        <v>13.17</v>
      </c>
      <c r="I79" s="2">
        <f t="shared" si="8"/>
        <v>39.999999999998259</v>
      </c>
      <c r="J79" s="2">
        <f t="shared" si="11"/>
        <v>39.999999999998259</v>
      </c>
      <c r="K79" s="2">
        <v>39.999999999998259</v>
      </c>
      <c r="L79" s="378">
        <v>13.17</v>
      </c>
      <c r="M79" s="38">
        <f t="shared" si="12"/>
        <v>0.22448791800000975</v>
      </c>
      <c r="N79" s="3">
        <f t="shared" si="9"/>
        <v>614.12373225151975</v>
      </c>
      <c r="O79" s="3">
        <v>614.12373225151975</v>
      </c>
      <c r="P79" s="4">
        <f t="shared" si="7"/>
        <v>10.23539553752533</v>
      </c>
      <c r="Q79" s="380">
        <f t="shared" si="10"/>
        <v>109.61999999999999</v>
      </c>
      <c r="R79" s="380">
        <v>109.61999999999999</v>
      </c>
      <c r="S79" s="378">
        <v>4</v>
      </c>
      <c r="X79" s="4">
        <v>13.735395537525315</v>
      </c>
      <c r="Y79" s="380">
        <v>170.91</v>
      </c>
      <c r="Z79" s="38">
        <v>9.5279415384614555E-2</v>
      </c>
    </row>
    <row r="80" spans="1:26" x14ac:dyDescent="0.25">
      <c r="A80" s="380"/>
      <c r="B80" s="47">
        <v>302316</v>
      </c>
      <c r="C80" s="47">
        <v>20027</v>
      </c>
      <c r="D80" s="47" t="s">
        <v>38</v>
      </c>
      <c r="E80" s="385">
        <v>0.48298611111111112</v>
      </c>
      <c r="F80" s="385">
        <v>0.48298611111111112</v>
      </c>
      <c r="G80" s="380">
        <v>15</v>
      </c>
      <c r="H80" s="380">
        <v>34.04</v>
      </c>
      <c r="I80" s="2">
        <f t="shared" si="8"/>
        <v>0</v>
      </c>
      <c r="J80" s="2">
        <f t="shared" si="11"/>
        <v>14.999999999997549</v>
      </c>
      <c r="K80" s="2">
        <v>14.999999999997549</v>
      </c>
      <c r="L80" s="378">
        <v>34.04</v>
      </c>
      <c r="M80" s="38">
        <f>L80/K80*0.0113636*60</f>
        <v>1.5472677760002529</v>
      </c>
      <c r="N80" s="3">
        <f t="shared" si="9"/>
        <v>629.12373225151725</v>
      </c>
      <c r="O80" s="3">
        <v>629.12373225151725</v>
      </c>
      <c r="P80" s="4">
        <f t="shared" si="7"/>
        <v>10.485395537525287</v>
      </c>
      <c r="Q80" s="380">
        <f t="shared" si="10"/>
        <v>143.66</v>
      </c>
      <c r="R80" s="380">
        <v>143.66</v>
      </c>
      <c r="S80" s="378">
        <v>5</v>
      </c>
      <c r="X80" s="4">
        <v>15.568728870858671</v>
      </c>
      <c r="Y80" s="380">
        <v>206.91</v>
      </c>
      <c r="Z80" s="38">
        <v>0.22313978181817934</v>
      </c>
    </row>
    <row r="81" spans="1:37" x14ac:dyDescent="0.25">
      <c r="A81" s="380"/>
      <c r="B81" s="47">
        <v>302316</v>
      </c>
      <c r="C81" s="47">
        <v>20050</v>
      </c>
      <c r="D81" s="47" t="s">
        <v>12</v>
      </c>
      <c r="E81" s="385">
        <v>0.4831597222222222</v>
      </c>
      <c r="F81" s="385">
        <v>0.4831597222222222</v>
      </c>
      <c r="G81" s="380">
        <v>194</v>
      </c>
      <c r="H81" s="380">
        <v>27.25</v>
      </c>
      <c r="I81" s="2">
        <f t="shared" si="8"/>
        <v>0</v>
      </c>
      <c r="J81" s="2">
        <f t="shared" si="11"/>
        <v>193.99999999999994</v>
      </c>
      <c r="K81" s="2">
        <f>SUM(J81:J83)</f>
        <v>195.00000000000171</v>
      </c>
      <c r="L81" s="378">
        <v>27.25</v>
      </c>
      <c r="M81" s="38">
        <f t="shared" si="12"/>
        <v>9.5279415384614555E-2</v>
      </c>
      <c r="N81" s="3">
        <f t="shared" si="9"/>
        <v>824.12373225151896</v>
      </c>
      <c r="O81" s="3">
        <v>824.12373225151896</v>
      </c>
      <c r="P81" s="4">
        <f t="shared" si="7"/>
        <v>13.735395537525315</v>
      </c>
      <c r="Q81" s="380">
        <f t="shared" si="10"/>
        <v>170.91</v>
      </c>
      <c r="R81" s="380">
        <v>170.91</v>
      </c>
      <c r="S81" s="378">
        <v>6</v>
      </c>
      <c r="X81" s="4">
        <v>16.485395537525267</v>
      </c>
      <c r="Y81" s="380">
        <v>231.41</v>
      </c>
      <c r="Z81" s="38">
        <v>0.30371803636365952</v>
      </c>
    </row>
    <row r="82" spans="1:37" x14ac:dyDescent="0.25">
      <c r="A82" s="380"/>
      <c r="B82" s="47">
        <v>302316</v>
      </c>
      <c r="C82" s="47">
        <v>20049</v>
      </c>
      <c r="D82" s="47" t="s">
        <v>13</v>
      </c>
      <c r="E82" s="385">
        <v>0.48540509259259257</v>
      </c>
      <c r="F82" s="385">
        <v>0.48540509259259257</v>
      </c>
      <c r="G82" s="380">
        <v>0</v>
      </c>
      <c r="H82" s="380">
        <v>27.25</v>
      </c>
      <c r="I82" s="49">
        <f t="shared" si="8"/>
        <v>0</v>
      </c>
      <c r="J82" s="49">
        <f t="shared" si="11"/>
        <v>0</v>
      </c>
      <c r="K82" s="49"/>
      <c r="L82" s="46"/>
      <c r="M82" s="46"/>
      <c r="N82" s="3">
        <f t="shared" si="9"/>
        <v>824.12373225151896</v>
      </c>
      <c r="O82" s="3"/>
      <c r="P82" s="4"/>
      <c r="Q82" s="380">
        <f t="shared" si="10"/>
        <v>170.91</v>
      </c>
      <c r="R82" s="380"/>
      <c r="U82" s="378">
        <v>7</v>
      </c>
      <c r="V82" s="378" t="s">
        <v>554</v>
      </c>
      <c r="X82" s="4">
        <v>16.968728870858648</v>
      </c>
      <c r="Y82" s="380">
        <v>247.07999999999998</v>
      </c>
      <c r="Z82" s="38">
        <v>0.36841574896547996</v>
      </c>
    </row>
    <row r="83" spans="1:37" x14ac:dyDescent="0.25">
      <c r="B83" s="47">
        <v>302316</v>
      </c>
      <c r="C83" s="47">
        <v>20050</v>
      </c>
      <c r="D83" s="47" t="s">
        <v>12</v>
      </c>
      <c r="E83" s="385">
        <v>0.48540509259259257</v>
      </c>
      <c r="F83" s="385">
        <v>0.48541666666666666</v>
      </c>
      <c r="G83" s="380">
        <v>1</v>
      </c>
      <c r="H83" s="380">
        <v>27.25</v>
      </c>
      <c r="I83" s="49">
        <f t="shared" si="8"/>
        <v>1.000000000001755</v>
      </c>
      <c r="J83" s="49">
        <f t="shared" si="11"/>
        <v>1.000000000001755</v>
      </c>
      <c r="K83" s="49"/>
      <c r="L83" s="46"/>
      <c r="M83" s="46"/>
      <c r="N83" s="3">
        <f t="shared" si="9"/>
        <v>824.12373225151896</v>
      </c>
      <c r="O83" s="3"/>
      <c r="P83" s="4"/>
      <c r="Q83" s="380">
        <f t="shared" si="10"/>
        <v>170.91</v>
      </c>
      <c r="R83" s="380"/>
      <c r="X83" s="4">
        <v>17.308018383728285</v>
      </c>
      <c r="Y83" s="380">
        <v>258.08</v>
      </c>
      <c r="Z83" s="38">
        <v>0.36841574896547996</v>
      </c>
      <c r="AC83" s="483">
        <v>302316</v>
      </c>
      <c r="AD83" s="483">
        <v>20060</v>
      </c>
      <c r="AE83" s="485">
        <v>42651</v>
      </c>
      <c r="AF83" s="483">
        <v>1</v>
      </c>
      <c r="AG83" s="486">
        <v>319.58</v>
      </c>
      <c r="AH83" s="381">
        <v>0.47935185185185186</v>
      </c>
      <c r="AI83" s="489" t="s">
        <v>864</v>
      </c>
      <c r="AJ83" s="489">
        <v>0.44509700000000002</v>
      </c>
      <c r="AK83" s="381">
        <v>0.48766203703703703</v>
      </c>
    </row>
    <row r="84" spans="1:37" x14ac:dyDescent="0.25">
      <c r="B84" s="47">
        <v>302316</v>
      </c>
      <c r="C84" s="47">
        <v>20049</v>
      </c>
      <c r="D84" s="47" t="s">
        <v>13</v>
      </c>
      <c r="E84" s="385">
        <v>0.48541666666666666</v>
      </c>
      <c r="F84" s="385">
        <v>0.48541666666666666</v>
      </c>
      <c r="G84" s="380">
        <v>110</v>
      </c>
      <c r="H84" s="380">
        <v>36</v>
      </c>
      <c r="I84" s="2">
        <f t="shared" si="8"/>
        <v>0</v>
      </c>
      <c r="J84" s="2">
        <f t="shared" si="11"/>
        <v>110.00000000000121</v>
      </c>
      <c r="K84" s="2">
        <v>110.00000000000121</v>
      </c>
      <c r="L84" s="378">
        <v>36</v>
      </c>
      <c r="M84" s="38">
        <f t="shared" ref="M84:M88" si="13">L84/K84*0.0113636*60</f>
        <v>0.22313978181817934</v>
      </c>
      <c r="N84" s="3">
        <f t="shared" si="9"/>
        <v>934.12373225152021</v>
      </c>
      <c r="O84" s="3">
        <v>934.12373225152021</v>
      </c>
      <c r="P84" s="4">
        <f t="shared" si="7"/>
        <v>15.568728870858671</v>
      </c>
      <c r="Q84" s="380">
        <f t="shared" si="10"/>
        <v>206.91</v>
      </c>
      <c r="R84" s="380">
        <v>206.91</v>
      </c>
      <c r="S84" s="378">
        <v>7</v>
      </c>
    </row>
    <row r="85" spans="1:37" x14ac:dyDescent="0.25">
      <c r="B85" s="47">
        <v>302316</v>
      </c>
      <c r="C85" s="47">
        <v>20045</v>
      </c>
      <c r="D85" s="47" t="s">
        <v>14</v>
      </c>
      <c r="E85" s="385">
        <v>0.48668981481481483</v>
      </c>
      <c r="F85" s="385">
        <v>0.48718750000000005</v>
      </c>
      <c r="G85" s="380">
        <v>43</v>
      </c>
      <c r="H85" s="380" t="s">
        <v>581</v>
      </c>
      <c r="I85" s="2">
        <f t="shared" si="8"/>
        <v>43.000000000003524</v>
      </c>
      <c r="J85" s="2">
        <f t="shared" si="11"/>
        <v>43.000000000003524</v>
      </c>
      <c r="K85" s="2">
        <f>SUM(J85:J86)</f>
        <v>54.999999999995808</v>
      </c>
      <c r="L85" s="378">
        <v>24.5</v>
      </c>
      <c r="M85" s="38">
        <f t="shared" si="13"/>
        <v>0.30371803636365952</v>
      </c>
      <c r="N85" s="3">
        <f t="shared" si="9"/>
        <v>989.123732251516</v>
      </c>
      <c r="O85" s="3">
        <v>989.123732251516</v>
      </c>
      <c r="P85" s="4">
        <f t="shared" si="7"/>
        <v>16.485395537525267</v>
      </c>
      <c r="Q85" s="380">
        <f t="shared" si="10"/>
        <v>231.41</v>
      </c>
      <c r="R85" s="380">
        <v>231.41</v>
      </c>
      <c r="S85" s="378">
        <v>8</v>
      </c>
    </row>
    <row r="86" spans="1:37" x14ac:dyDescent="0.25">
      <c r="B86" s="47">
        <v>302316</v>
      </c>
      <c r="C86" s="47">
        <v>20059</v>
      </c>
      <c r="D86" s="47" t="s">
        <v>10</v>
      </c>
      <c r="E86" s="385">
        <v>0.48718750000000005</v>
      </c>
      <c r="F86" s="385">
        <v>0.48718750000000005</v>
      </c>
      <c r="G86" s="380">
        <v>12</v>
      </c>
      <c r="H86" s="380">
        <v>15.67</v>
      </c>
      <c r="I86" s="49">
        <f t="shared" si="8"/>
        <v>0</v>
      </c>
      <c r="J86" s="49">
        <f t="shared" si="11"/>
        <v>11.999999999992284</v>
      </c>
      <c r="K86" s="49"/>
      <c r="L86" s="46"/>
      <c r="M86" s="46"/>
      <c r="N86" s="3">
        <f t="shared" si="9"/>
        <v>989.123732251516</v>
      </c>
      <c r="O86" s="3"/>
      <c r="P86" s="4"/>
      <c r="Q86" s="380">
        <f t="shared" si="10"/>
        <v>231.41</v>
      </c>
      <c r="R86" s="380"/>
      <c r="U86" s="378">
        <v>6</v>
      </c>
      <c r="V86" s="378">
        <v>59</v>
      </c>
      <c r="X86" s="4"/>
      <c r="Y86" s="380"/>
      <c r="Z86" s="380"/>
    </row>
    <row r="87" spans="1:37" x14ac:dyDescent="0.25">
      <c r="B87" s="47">
        <v>302316</v>
      </c>
      <c r="C87" s="47">
        <v>20044</v>
      </c>
      <c r="D87" s="47" t="s">
        <v>180</v>
      </c>
      <c r="E87" s="385">
        <v>0.48732638888888885</v>
      </c>
      <c r="F87" s="385">
        <v>0.48766203703703703</v>
      </c>
      <c r="G87" s="380">
        <v>29</v>
      </c>
      <c r="H87" s="380">
        <v>15.67</v>
      </c>
      <c r="I87" s="2">
        <f t="shared" si="8"/>
        <v>29.000000000002935</v>
      </c>
      <c r="J87" s="2">
        <f t="shared" si="11"/>
        <v>29.000000000002935</v>
      </c>
      <c r="K87" s="2">
        <v>29.000000000002935</v>
      </c>
      <c r="L87" s="378">
        <v>15.67</v>
      </c>
      <c r="M87" s="38">
        <f t="shared" si="13"/>
        <v>0.36841574896547996</v>
      </c>
      <c r="N87" s="3">
        <f t="shared" si="9"/>
        <v>1018.123732251519</v>
      </c>
      <c r="O87" s="3">
        <v>1018.123732251519</v>
      </c>
      <c r="P87" s="4">
        <f t="shared" si="7"/>
        <v>16.968728870858648</v>
      </c>
      <c r="Q87" s="380">
        <f t="shared" si="10"/>
        <v>247.07999999999998</v>
      </c>
      <c r="R87" s="380">
        <v>247.07999999999998</v>
      </c>
      <c r="S87" s="378">
        <v>9</v>
      </c>
    </row>
    <row r="88" spans="1:37" x14ac:dyDescent="0.25">
      <c r="B88" s="47">
        <v>302316</v>
      </c>
      <c r="C88" s="47">
        <v>20059</v>
      </c>
      <c r="D88" s="47" t="s">
        <v>10</v>
      </c>
      <c r="E88" s="385">
        <v>0.48766203703703703</v>
      </c>
      <c r="F88" s="385">
        <v>0.48766203703703703</v>
      </c>
      <c r="G88" s="380">
        <v>250</v>
      </c>
      <c r="H88" s="380">
        <v>11</v>
      </c>
      <c r="I88" s="2">
        <f t="shared" si="8"/>
        <v>0</v>
      </c>
      <c r="J88" s="2">
        <f>L88*J87/L87</f>
        <v>20.357370772178193</v>
      </c>
      <c r="K88" s="2">
        <v>20.357370772178193</v>
      </c>
      <c r="L88" s="378">
        <v>11</v>
      </c>
      <c r="M88" s="38">
        <f t="shared" si="13"/>
        <v>0.36841574896547996</v>
      </c>
      <c r="N88" s="3">
        <f t="shared" si="9"/>
        <v>1038.4811030236972</v>
      </c>
      <c r="O88" s="3">
        <v>1038.4811030236972</v>
      </c>
      <c r="P88" s="4">
        <f t="shared" si="7"/>
        <v>17.308018383728285</v>
      </c>
      <c r="Q88" s="380">
        <f t="shared" si="10"/>
        <v>258.08</v>
      </c>
      <c r="R88" s="380">
        <v>258.08</v>
      </c>
    </row>
    <row r="89" spans="1:37" x14ac:dyDescent="0.25">
      <c r="B89" s="380">
        <v>302316</v>
      </c>
      <c r="C89" s="383">
        <v>20060</v>
      </c>
      <c r="D89" s="380" t="s">
        <v>621</v>
      </c>
      <c r="E89" s="381">
        <v>0.49055555555555558</v>
      </c>
      <c r="F89" s="381">
        <v>0.49057870370370371</v>
      </c>
      <c r="G89" s="380" t="s">
        <v>566</v>
      </c>
      <c r="H89" s="380" t="s">
        <v>566</v>
      </c>
      <c r="I89" s="379"/>
      <c r="J89" s="379"/>
      <c r="K89" s="379"/>
      <c r="M89" s="38">
        <f>AVERAGE(M77:M87)</f>
        <v>0.40109141523487263</v>
      </c>
    </row>
    <row r="90" spans="1:37" x14ac:dyDescent="0.25">
      <c r="B90" s="380">
        <v>302316</v>
      </c>
      <c r="C90" s="380">
        <v>20059</v>
      </c>
      <c r="D90" s="380" t="s">
        <v>10</v>
      </c>
      <c r="E90" s="381">
        <v>0.49057870370370371</v>
      </c>
      <c r="F90" s="381">
        <v>0.49060185185185184</v>
      </c>
      <c r="G90" s="380">
        <v>2</v>
      </c>
      <c r="H90" s="380">
        <v>11</v>
      </c>
      <c r="I90" s="379"/>
      <c r="J90" s="379"/>
      <c r="K90" s="379"/>
    </row>
    <row r="91" spans="1:37" x14ac:dyDescent="0.25">
      <c r="B91" s="380">
        <v>302316</v>
      </c>
      <c r="C91" s="383">
        <v>20060</v>
      </c>
      <c r="D91" s="380" t="s">
        <v>621</v>
      </c>
      <c r="E91" s="381">
        <v>0.49060185185185184</v>
      </c>
      <c r="F91" s="381">
        <v>0.49063657407407407</v>
      </c>
      <c r="G91" s="380" t="s">
        <v>566</v>
      </c>
      <c r="H91" s="380" t="s">
        <v>566</v>
      </c>
      <c r="I91" s="379"/>
      <c r="J91" s="379"/>
      <c r="K91" s="379"/>
    </row>
    <row r="92" spans="1:37" x14ac:dyDescent="0.25">
      <c r="B92" s="380">
        <v>302316</v>
      </c>
      <c r="C92" s="380">
        <v>20059</v>
      </c>
      <c r="D92" s="380" t="s">
        <v>10</v>
      </c>
      <c r="E92" s="381">
        <v>0.49063657407407407</v>
      </c>
      <c r="F92" s="381">
        <v>0.49063657407407407</v>
      </c>
      <c r="G92" s="380">
        <v>3</v>
      </c>
      <c r="H92" s="380">
        <v>11</v>
      </c>
      <c r="I92" s="379"/>
      <c r="J92" s="379"/>
      <c r="K92" s="379"/>
    </row>
    <row r="93" spans="1:37" x14ac:dyDescent="0.25">
      <c r="B93" s="380">
        <v>302316</v>
      </c>
      <c r="C93" s="383">
        <v>20060</v>
      </c>
      <c r="D93" s="380" t="s">
        <v>621</v>
      </c>
      <c r="E93" s="381">
        <v>0.4906712962962963</v>
      </c>
      <c r="F93" s="381">
        <v>0.49069444444444449</v>
      </c>
      <c r="G93" s="380" t="s">
        <v>566</v>
      </c>
      <c r="H93" s="380" t="s">
        <v>566</v>
      </c>
      <c r="I93" s="379"/>
      <c r="J93" s="379"/>
      <c r="K93" s="379"/>
    </row>
    <row r="94" spans="1:37" x14ac:dyDescent="0.25">
      <c r="B94" s="380">
        <v>302316</v>
      </c>
      <c r="C94" s="380">
        <v>20059</v>
      </c>
      <c r="D94" s="380" t="s">
        <v>10</v>
      </c>
      <c r="E94" s="381">
        <v>0.49069444444444449</v>
      </c>
      <c r="F94" s="381">
        <v>0.49072916666666666</v>
      </c>
      <c r="G94" s="380">
        <v>3</v>
      </c>
      <c r="H94" s="380">
        <v>11</v>
      </c>
      <c r="I94" s="379"/>
      <c r="J94" s="379"/>
      <c r="K94" s="379"/>
    </row>
    <row r="95" spans="1:37" x14ac:dyDescent="0.25">
      <c r="B95" s="380">
        <v>302316</v>
      </c>
      <c r="C95" s="383">
        <v>20060</v>
      </c>
      <c r="D95" s="380" t="s">
        <v>621</v>
      </c>
      <c r="E95" s="381">
        <v>0.49072916666666666</v>
      </c>
      <c r="F95" s="381">
        <v>0.49081018518518515</v>
      </c>
      <c r="G95" s="380" t="s">
        <v>566</v>
      </c>
      <c r="H95" s="380" t="s">
        <v>566</v>
      </c>
      <c r="I95" s="379"/>
      <c r="J95" s="379"/>
      <c r="K95" s="379"/>
    </row>
    <row r="96" spans="1:37" x14ac:dyDescent="0.25">
      <c r="B96" s="380">
        <v>302316</v>
      </c>
      <c r="C96" s="380">
        <v>20059</v>
      </c>
      <c r="D96" s="380" t="s">
        <v>10</v>
      </c>
      <c r="E96" s="381">
        <v>0.49081018518518515</v>
      </c>
      <c r="F96" s="381">
        <v>0.49083333333333329</v>
      </c>
      <c r="G96" s="380">
        <v>2</v>
      </c>
      <c r="H96" s="380" t="s">
        <v>581</v>
      </c>
      <c r="I96" s="379"/>
      <c r="J96" s="379"/>
      <c r="K96" s="379"/>
    </row>
    <row r="97" spans="2:11" x14ac:dyDescent="0.25">
      <c r="B97" s="380">
        <v>302316</v>
      </c>
      <c r="C97" s="380">
        <v>20059</v>
      </c>
      <c r="D97" s="380" t="s">
        <v>10</v>
      </c>
      <c r="E97" s="381">
        <v>0.49083333333333329</v>
      </c>
      <c r="F97" s="381">
        <v>0.49086805555555557</v>
      </c>
      <c r="G97" s="380">
        <v>0</v>
      </c>
      <c r="H97" s="380">
        <v>11</v>
      </c>
      <c r="I97" s="379"/>
      <c r="J97" s="379"/>
      <c r="K97" s="379"/>
    </row>
    <row r="98" spans="2:11" x14ac:dyDescent="0.25">
      <c r="B98" s="380">
        <v>302316</v>
      </c>
      <c r="C98" s="383">
        <v>20060</v>
      </c>
      <c r="D98" s="380" t="s">
        <v>621</v>
      </c>
      <c r="E98" s="381">
        <v>0.49083333333333329</v>
      </c>
      <c r="F98" s="381">
        <v>0.49083333333333329</v>
      </c>
      <c r="G98" s="380" t="s">
        <v>566</v>
      </c>
      <c r="H98" s="380" t="s">
        <v>566</v>
      </c>
      <c r="I98" s="379"/>
      <c r="J98" s="379"/>
      <c r="K98" s="379"/>
    </row>
    <row r="99" spans="2:11" x14ac:dyDescent="0.25">
      <c r="B99" s="380">
        <v>302316</v>
      </c>
      <c r="C99" s="383">
        <v>20060</v>
      </c>
      <c r="D99" s="380" t="s">
        <v>621</v>
      </c>
      <c r="E99" s="381">
        <v>0.49086805555555557</v>
      </c>
      <c r="F99" s="381">
        <v>0.49093750000000003</v>
      </c>
      <c r="G99" s="380" t="s">
        <v>566</v>
      </c>
      <c r="H99" s="380" t="s">
        <v>566</v>
      </c>
      <c r="I99" s="379"/>
      <c r="J99" s="379"/>
      <c r="K99" s="379"/>
    </row>
    <row r="100" spans="2:11" x14ac:dyDescent="0.25">
      <c r="B100" s="380">
        <v>302316</v>
      </c>
      <c r="C100" s="380">
        <v>20059</v>
      </c>
      <c r="D100" s="380" t="s">
        <v>10</v>
      </c>
      <c r="E100" s="381">
        <v>0.49093750000000003</v>
      </c>
      <c r="F100" s="381">
        <v>0.49096064814814816</v>
      </c>
      <c r="G100" s="380">
        <v>2</v>
      </c>
      <c r="H100" s="380">
        <v>11</v>
      </c>
      <c r="I100" s="379"/>
      <c r="J100" s="379"/>
      <c r="K100" s="379"/>
    </row>
    <row r="101" spans="2:11" x14ac:dyDescent="0.25">
      <c r="B101" s="380">
        <v>302316</v>
      </c>
      <c r="C101" s="383">
        <v>20060</v>
      </c>
      <c r="D101" s="380" t="s">
        <v>621</v>
      </c>
      <c r="E101" s="381">
        <v>0.49096064814814816</v>
      </c>
      <c r="F101" s="381">
        <v>0.49096064814814816</v>
      </c>
      <c r="G101" s="380" t="s">
        <v>566</v>
      </c>
      <c r="H101" s="380" t="s">
        <v>566</v>
      </c>
      <c r="I101" s="379"/>
      <c r="J101" s="379"/>
      <c r="K101" s="379"/>
    </row>
    <row r="102" spans="2:11" x14ac:dyDescent="0.25">
      <c r="B102" s="380">
        <v>302316</v>
      </c>
      <c r="C102" s="380">
        <v>20059</v>
      </c>
      <c r="D102" s="380" t="s">
        <v>10</v>
      </c>
      <c r="E102" s="381">
        <v>0.49168981481481483</v>
      </c>
      <c r="F102" s="381">
        <v>0.49172453703703706</v>
      </c>
      <c r="G102" s="380">
        <v>3</v>
      </c>
      <c r="H102" s="380">
        <v>11</v>
      </c>
      <c r="I102" s="379"/>
      <c r="J102" s="379"/>
      <c r="K102" s="379"/>
    </row>
    <row r="103" spans="2:11" x14ac:dyDescent="0.25">
      <c r="B103" s="380">
        <v>302316</v>
      </c>
      <c r="C103" s="383">
        <v>20060</v>
      </c>
      <c r="D103" s="380" t="s">
        <v>621</v>
      </c>
      <c r="E103" s="381">
        <v>0.49172453703703706</v>
      </c>
      <c r="F103" s="381">
        <v>0.49172453703703706</v>
      </c>
      <c r="G103" s="380" t="s">
        <v>566</v>
      </c>
      <c r="H103" s="380" t="s">
        <v>566</v>
      </c>
      <c r="I103" s="379"/>
      <c r="J103" s="379"/>
      <c r="K103" s="379"/>
    </row>
    <row r="104" spans="2:11" x14ac:dyDescent="0.25">
      <c r="B104" s="380">
        <v>302316</v>
      </c>
      <c r="C104" s="380">
        <v>20059</v>
      </c>
      <c r="D104" s="380" t="s">
        <v>10</v>
      </c>
      <c r="E104" s="381">
        <v>0.49238425925925927</v>
      </c>
      <c r="F104" s="381">
        <v>0.4924074074074074</v>
      </c>
      <c r="G104" s="380">
        <v>2</v>
      </c>
      <c r="H104" s="380">
        <v>11</v>
      </c>
      <c r="I104" s="379"/>
      <c r="J104" s="379"/>
      <c r="K104" s="379"/>
    </row>
    <row r="105" spans="2:11" x14ac:dyDescent="0.25">
      <c r="B105" s="380">
        <v>302316</v>
      </c>
      <c r="C105" s="383">
        <v>20060</v>
      </c>
      <c r="D105" s="380" t="s">
        <v>621</v>
      </c>
      <c r="E105" s="381">
        <v>0.4924074074074074</v>
      </c>
      <c r="F105" s="381">
        <v>0.49244212962962958</v>
      </c>
      <c r="G105" s="380" t="s">
        <v>566</v>
      </c>
      <c r="H105" s="380" t="s">
        <v>566</v>
      </c>
      <c r="I105" s="379"/>
      <c r="J105" s="379"/>
      <c r="K105" s="379"/>
    </row>
    <row r="106" spans="2:11" x14ac:dyDescent="0.25">
      <c r="B106" s="48">
        <v>302316</v>
      </c>
      <c r="C106" s="48">
        <v>20059</v>
      </c>
      <c r="D106" s="48" t="s">
        <v>10</v>
      </c>
      <c r="E106" s="384">
        <v>0.49244212962962958</v>
      </c>
      <c r="F106" s="384">
        <v>0.49252314814814818</v>
      </c>
      <c r="G106" s="380">
        <v>7</v>
      </c>
      <c r="H106" s="380">
        <v>11</v>
      </c>
      <c r="I106" s="379"/>
      <c r="J106" s="379"/>
      <c r="K106" s="379"/>
    </row>
    <row r="107" spans="2:11" x14ac:dyDescent="0.25">
      <c r="B107" s="380">
        <v>302316</v>
      </c>
      <c r="C107" s="383">
        <v>20060</v>
      </c>
      <c r="D107" s="380" t="s">
        <v>621</v>
      </c>
      <c r="E107" s="381">
        <v>0.49252314814814818</v>
      </c>
      <c r="F107" s="381">
        <v>0.49255787037037035</v>
      </c>
      <c r="G107" s="380" t="s">
        <v>566</v>
      </c>
      <c r="H107" s="380" t="s">
        <v>566</v>
      </c>
      <c r="I107" s="379"/>
      <c r="J107" s="379"/>
      <c r="K107" s="379"/>
    </row>
    <row r="108" spans="2:11" x14ac:dyDescent="0.25">
      <c r="B108" s="380">
        <v>302316</v>
      </c>
      <c r="C108" s="380">
        <v>20059</v>
      </c>
      <c r="D108" s="380" t="s">
        <v>10</v>
      </c>
      <c r="E108" s="381">
        <v>0.49255787037037035</v>
      </c>
      <c r="F108" s="381">
        <v>0.49256944444444445</v>
      </c>
      <c r="G108" s="380">
        <v>1</v>
      </c>
      <c r="H108" s="380">
        <v>11</v>
      </c>
      <c r="I108" s="379"/>
      <c r="J108" s="379"/>
      <c r="K108" s="379"/>
    </row>
    <row r="109" spans="2:11" x14ac:dyDescent="0.25">
      <c r="B109" s="380">
        <v>302316</v>
      </c>
      <c r="C109" s="383">
        <v>20060</v>
      </c>
      <c r="D109" s="380" t="s">
        <v>621</v>
      </c>
      <c r="E109" s="381">
        <v>0.49256944444444445</v>
      </c>
      <c r="F109" s="381">
        <v>0.49256944444444445</v>
      </c>
      <c r="G109" s="380" t="s">
        <v>566</v>
      </c>
      <c r="H109" s="380" t="s">
        <v>566</v>
      </c>
      <c r="I109" s="379"/>
      <c r="J109" s="379"/>
      <c r="K109" s="379"/>
    </row>
    <row r="110" spans="2:11" x14ac:dyDescent="0.25">
      <c r="B110" s="380">
        <v>302316</v>
      </c>
      <c r="C110" s="380">
        <v>20059</v>
      </c>
      <c r="D110" s="380" t="s">
        <v>10</v>
      </c>
      <c r="E110" s="381">
        <v>0.65369212962962964</v>
      </c>
      <c r="F110" s="381">
        <v>0.65370370370370368</v>
      </c>
      <c r="G110" s="380">
        <v>1</v>
      </c>
      <c r="H110" s="380">
        <v>11</v>
      </c>
      <c r="I110" s="379"/>
      <c r="J110" s="379"/>
      <c r="K110" s="379"/>
    </row>
    <row r="111" spans="2:11" x14ac:dyDescent="0.25">
      <c r="B111" s="380">
        <v>302316</v>
      </c>
      <c r="C111" s="383">
        <v>20060</v>
      </c>
      <c r="D111" s="380" t="s">
        <v>621</v>
      </c>
      <c r="E111" s="381">
        <v>0.65370370370370368</v>
      </c>
      <c r="F111" s="381">
        <v>0.65387731481481481</v>
      </c>
      <c r="G111" s="380" t="s">
        <v>566</v>
      </c>
      <c r="H111" s="380" t="s">
        <v>566</v>
      </c>
      <c r="I111" s="379"/>
      <c r="J111" s="379"/>
      <c r="K111" s="379"/>
    </row>
    <row r="112" spans="2:11" x14ac:dyDescent="0.25">
      <c r="B112" s="380">
        <v>302316</v>
      </c>
      <c r="C112" s="380">
        <v>20059</v>
      </c>
      <c r="D112" s="380" t="s">
        <v>10</v>
      </c>
      <c r="E112" s="381">
        <v>0.65387731481481481</v>
      </c>
      <c r="F112" s="381">
        <v>0.65387731481481481</v>
      </c>
      <c r="G112" s="380">
        <v>2</v>
      </c>
      <c r="H112" s="380">
        <v>11</v>
      </c>
      <c r="I112" s="379"/>
      <c r="J112" s="379"/>
      <c r="K112" s="379"/>
    </row>
    <row r="113" spans="2:11" x14ac:dyDescent="0.25">
      <c r="B113" s="380">
        <v>302316</v>
      </c>
      <c r="C113" s="383">
        <v>20060</v>
      </c>
      <c r="D113" s="380" t="s">
        <v>621</v>
      </c>
      <c r="E113" s="381">
        <v>0.65390046296296289</v>
      </c>
      <c r="F113" s="381">
        <v>0.65392361111111108</v>
      </c>
      <c r="G113" s="380" t="s">
        <v>566</v>
      </c>
      <c r="H113" s="380" t="s">
        <v>566</v>
      </c>
      <c r="I113" s="379"/>
      <c r="J113" s="379"/>
      <c r="K113" s="379"/>
    </row>
    <row r="114" spans="2:11" x14ac:dyDescent="0.25">
      <c r="B114" s="380">
        <v>302316</v>
      </c>
      <c r="C114" s="380">
        <v>20059</v>
      </c>
      <c r="D114" s="380" t="s">
        <v>10</v>
      </c>
      <c r="E114" s="381">
        <v>0.65392361111111108</v>
      </c>
      <c r="F114" s="381">
        <v>0.65395833333333331</v>
      </c>
      <c r="G114" s="380">
        <v>3</v>
      </c>
      <c r="H114" s="380">
        <v>11</v>
      </c>
      <c r="I114" s="379"/>
      <c r="J114" s="379"/>
      <c r="K114" s="379"/>
    </row>
    <row r="115" spans="2:11" x14ac:dyDescent="0.25">
      <c r="B115" s="380">
        <v>302316</v>
      </c>
      <c r="C115" s="383">
        <v>20060</v>
      </c>
      <c r="D115" s="380" t="s">
        <v>621</v>
      </c>
      <c r="E115" s="381">
        <v>0.65395833333333331</v>
      </c>
      <c r="F115" s="381">
        <v>0.65396990740740735</v>
      </c>
      <c r="G115" s="380" t="s">
        <v>566</v>
      </c>
      <c r="H115" s="380" t="s">
        <v>566</v>
      </c>
      <c r="I115" s="379"/>
      <c r="J115" s="379"/>
      <c r="K115" s="379"/>
    </row>
    <row r="116" spans="2:11" x14ac:dyDescent="0.25">
      <c r="B116" s="380">
        <v>302316</v>
      </c>
      <c r="C116" s="380">
        <v>20059</v>
      </c>
      <c r="D116" s="380" t="s">
        <v>10</v>
      </c>
      <c r="E116" s="381">
        <v>0.65396990740740735</v>
      </c>
      <c r="F116" s="381">
        <v>0.65399305555555554</v>
      </c>
      <c r="G116" s="380">
        <v>2</v>
      </c>
      <c r="H116" s="380">
        <v>11</v>
      </c>
      <c r="I116" s="379"/>
      <c r="J116" s="379"/>
      <c r="K116" s="379"/>
    </row>
    <row r="117" spans="2:11" x14ac:dyDescent="0.25">
      <c r="B117" s="380">
        <v>302316</v>
      </c>
      <c r="C117" s="383">
        <v>20060</v>
      </c>
      <c r="D117" s="380" t="s">
        <v>621</v>
      </c>
      <c r="E117" s="381">
        <v>0.65399305555555554</v>
      </c>
      <c r="F117" s="381">
        <v>0.65401620370370372</v>
      </c>
      <c r="G117" s="380" t="s">
        <v>566</v>
      </c>
      <c r="H117" s="380" t="s">
        <v>566</v>
      </c>
      <c r="I117" s="379"/>
      <c r="J117" s="379"/>
      <c r="K117" s="379"/>
    </row>
    <row r="118" spans="2:11" x14ac:dyDescent="0.25">
      <c r="B118" s="380">
        <v>302316</v>
      </c>
      <c r="C118" s="380">
        <v>20059</v>
      </c>
      <c r="D118" s="380" t="s">
        <v>10</v>
      </c>
      <c r="E118" s="381">
        <v>0.65401620370370372</v>
      </c>
      <c r="F118" s="381">
        <v>0.6540393518518518</v>
      </c>
      <c r="G118" s="380">
        <v>2</v>
      </c>
      <c r="H118" s="380">
        <v>11</v>
      </c>
      <c r="I118" s="379"/>
      <c r="J118" s="379"/>
      <c r="K118" s="379"/>
    </row>
    <row r="119" spans="2:11" x14ac:dyDescent="0.25">
      <c r="B119" s="380">
        <v>302316</v>
      </c>
      <c r="C119" s="383">
        <v>20060</v>
      </c>
      <c r="D119" s="380" t="s">
        <v>621</v>
      </c>
      <c r="E119" s="381">
        <v>0.6540393518518518</v>
      </c>
      <c r="F119" s="381">
        <v>0.65405092592592595</v>
      </c>
      <c r="G119" s="380" t="s">
        <v>566</v>
      </c>
      <c r="H119" s="380" t="s">
        <v>566</v>
      </c>
      <c r="I119" s="379"/>
      <c r="J119" s="379"/>
      <c r="K119" s="379"/>
    </row>
    <row r="120" spans="2:11" x14ac:dyDescent="0.25">
      <c r="B120" s="380">
        <v>302316</v>
      </c>
      <c r="C120" s="380">
        <v>20059</v>
      </c>
      <c r="D120" s="380" t="s">
        <v>10</v>
      </c>
      <c r="E120" s="381">
        <v>0.65405092592592595</v>
      </c>
      <c r="F120" s="381">
        <v>0.65408564814814818</v>
      </c>
      <c r="G120" s="380">
        <v>3</v>
      </c>
      <c r="H120" s="380">
        <v>11</v>
      </c>
      <c r="I120" s="379"/>
      <c r="J120" s="379"/>
      <c r="K120" s="379"/>
    </row>
    <row r="121" spans="2:11" x14ac:dyDescent="0.25">
      <c r="B121" s="380">
        <v>302316</v>
      </c>
      <c r="C121" s="383">
        <v>20060</v>
      </c>
      <c r="D121" s="380" t="s">
        <v>621</v>
      </c>
      <c r="E121" s="381">
        <v>0.65408564814814818</v>
      </c>
      <c r="F121" s="381">
        <v>0.65410879629629626</v>
      </c>
      <c r="G121" s="380" t="s">
        <v>566</v>
      </c>
      <c r="H121" s="380" t="s">
        <v>566</v>
      </c>
      <c r="I121" s="379"/>
      <c r="J121" s="379"/>
      <c r="K121" s="379"/>
    </row>
    <row r="122" spans="2:11" x14ac:dyDescent="0.25">
      <c r="B122" s="380">
        <v>302316</v>
      </c>
      <c r="C122" s="380">
        <v>20059</v>
      </c>
      <c r="D122" s="380" t="s">
        <v>10</v>
      </c>
      <c r="E122" s="381">
        <v>0.65410879629629626</v>
      </c>
      <c r="F122" s="381">
        <v>0.65413194444444445</v>
      </c>
      <c r="G122" s="380">
        <v>2</v>
      </c>
      <c r="H122" s="380">
        <v>11</v>
      </c>
      <c r="I122" s="379"/>
      <c r="J122" s="379"/>
      <c r="K122" s="379"/>
    </row>
    <row r="123" spans="2:11" x14ac:dyDescent="0.25">
      <c r="B123" s="380">
        <v>302316</v>
      </c>
      <c r="C123" s="383">
        <v>20060</v>
      </c>
      <c r="D123" s="380" t="s">
        <v>621</v>
      </c>
      <c r="E123" s="381">
        <v>0.65413194444444445</v>
      </c>
      <c r="F123" s="381">
        <v>0.65446759259259257</v>
      </c>
      <c r="G123" s="380" t="s">
        <v>566</v>
      </c>
      <c r="H123" s="380" t="s">
        <v>566</v>
      </c>
      <c r="I123" s="379"/>
      <c r="J123" s="379"/>
      <c r="K123" s="379"/>
    </row>
    <row r="124" spans="2:11" x14ac:dyDescent="0.25">
      <c r="B124" s="380">
        <v>302316</v>
      </c>
      <c r="C124" s="380">
        <v>20059</v>
      </c>
      <c r="D124" s="380" t="s">
        <v>10</v>
      </c>
      <c r="E124" s="381">
        <v>0.65446759259259257</v>
      </c>
      <c r="F124" s="381">
        <v>0.6545023148148148</v>
      </c>
      <c r="G124" s="380">
        <v>3</v>
      </c>
      <c r="H124" s="380">
        <v>11</v>
      </c>
      <c r="I124" s="379"/>
      <c r="J124" s="379"/>
      <c r="K124" s="379"/>
    </row>
    <row r="125" spans="2:11" x14ac:dyDescent="0.25">
      <c r="B125" s="380">
        <v>302316</v>
      </c>
      <c r="C125" s="383">
        <v>20060</v>
      </c>
      <c r="D125" s="380" t="s">
        <v>621</v>
      </c>
      <c r="E125" s="381">
        <v>0.6545023148148148</v>
      </c>
      <c r="F125" s="381">
        <v>0.65452546296296299</v>
      </c>
      <c r="G125" s="380" t="s">
        <v>566</v>
      </c>
      <c r="H125" s="380" t="s">
        <v>566</v>
      </c>
      <c r="I125" s="379"/>
      <c r="J125" s="379"/>
      <c r="K125" s="379"/>
    </row>
    <row r="126" spans="2:11" x14ac:dyDescent="0.25">
      <c r="B126" s="380">
        <v>302316</v>
      </c>
      <c r="C126" s="380">
        <v>20059</v>
      </c>
      <c r="D126" s="380" t="s">
        <v>10</v>
      </c>
      <c r="E126" s="381">
        <v>0.65452546296296299</v>
      </c>
      <c r="F126" s="381">
        <v>0.65456018518518522</v>
      </c>
      <c r="G126" s="380">
        <v>3</v>
      </c>
      <c r="H126" s="380">
        <v>11</v>
      </c>
      <c r="I126" s="379"/>
      <c r="J126" s="379"/>
      <c r="K126" s="379"/>
    </row>
    <row r="127" spans="2:11" x14ac:dyDescent="0.25">
      <c r="B127" s="380">
        <v>302316</v>
      </c>
      <c r="C127" s="383">
        <v>20060</v>
      </c>
      <c r="D127" s="380" t="s">
        <v>621</v>
      </c>
      <c r="E127" s="381">
        <v>0.65456018518518522</v>
      </c>
      <c r="F127" s="381">
        <v>0.65458333333333341</v>
      </c>
      <c r="G127" s="380" t="s">
        <v>566</v>
      </c>
      <c r="H127" s="380" t="s">
        <v>566</v>
      </c>
      <c r="I127" s="379"/>
      <c r="J127" s="379"/>
      <c r="K127" s="379"/>
    </row>
    <row r="128" spans="2:11" x14ac:dyDescent="0.25">
      <c r="B128" s="380">
        <v>302316</v>
      </c>
      <c r="C128" s="380">
        <v>20059</v>
      </c>
      <c r="D128" s="380" t="s">
        <v>10</v>
      </c>
      <c r="E128" s="381">
        <v>0.65458333333333341</v>
      </c>
      <c r="F128" s="381">
        <v>0.65458333333333341</v>
      </c>
      <c r="G128" s="380">
        <v>1</v>
      </c>
      <c r="H128" s="380">
        <v>11</v>
      </c>
      <c r="I128" s="379"/>
      <c r="J128" s="379"/>
      <c r="K128" s="379"/>
    </row>
    <row r="129" spans="2:37" x14ac:dyDescent="0.25">
      <c r="B129" s="380">
        <v>302316</v>
      </c>
      <c r="C129" s="383">
        <v>20060</v>
      </c>
      <c r="D129" s="380" t="s">
        <v>621</v>
      </c>
      <c r="E129" s="381">
        <v>0.65459490740740744</v>
      </c>
      <c r="F129" s="381">
        <v>0.65461805555555552</v>
      </c>
      <c r="G129" s="380" t="s">
        <v>566</v>
      </c>
      <c r="H129" s="380" t="s">
        <v>566</v>
      </c>
      <c r="I129" s="379"/>
      <c r="J129" s="379"/>
      <c r="K129" s="379"/>
    </row>
    <row r="130" spans="2:37" x14ac:dyDescent="0.25">
      <c r="B130" s="47">
        <v>302316</v>
      </c>
      <c r="C130" s="47">
        <v>20059</v>
      </c>
      <c r="D130" s="47" t="s">
        <v>10</v>
      </c>
      <c r="E130" s="385">
        <v>0.65461805555555552</v>
      </c>
      <c r="F130" s="385">
        <v>0.65467592592592594</v>
      </c>
      <c r="G130" s="380">
        <v>5</v>
      </c>
      <c r="H130" s="380">
        <v>15</v>
      </c>
      <c r="I130" s="459">
        <f t="shared" ref="I130:I131" si="14">(F130-E130)*86400</f>
        <v>5.000000000003979</v>
      </c>
      <c r="J130" s="220">
        <f>L130*K131/L131</f>
        <v>15.491452991451998</v>
      </c>
      <c r="K130" s="220">
        <v>15.491452991451998</v>
      </c>
      <c r="L130" s="185">
        <v>15</v>
      </c>
      <c r="M130" s="216">
        <f>L130/K130*0.0113636*60</f>
        <v>0.66018597517245614</v>
      </c>
      <c r="N130" s="3">
        <f>J130</f>
        <v>15.491452991451998</v>
      </c>
      <c r="O130" s="3">
        <v>15.491452991451998</v>
      </c>
      <c r="P130" s="4">
        <f t="shared" ref="P130:P146" si="15">O130/60</f>
        <v>0.25819088319086664</v>
      </c>
      <c r="Q130" s="380">
        <f>L130</f>
        <v>15</v>
      </c>
      <c r="R130" s="380">
        <v>15</v>
      </c>
      <c r="S130" s="378">
        <v>1</v>
      </c>
      <c r="X130" s="4">
        <v>0.25819088319086664</v>
      </c>
      <c r="Y130" s="380">
        <v>15</v>
      </c>
      <c r="Z130" s="38">
        <v>0.66018597517245614</v>
      </c>
    </row>
    <row r="131" spans="2:37" x14ac:dyDescent="0.25">
      <c r="B131" s="47">
        <v>302316</v>
      </c>
      <c r="C131" s="47">
        <v>20056</v>
      </c>
      <c r="D131" s="47" t="s">
        <v>9</v>
      </c>
      <c r="E131" s="385">
        <v>0.65467592592592594</v>
      </c>
      <c r="F131" s="385">
        <v>0.65484953703703697</v>
      </c>
      <c r="G131" s="380">
        <v>15</v>
      </c>
      <c r="H131" s="380">
        <v>28.08</v>
      </c>
      <c r="I131" s="460">
        <f t="shared" si="14"/>
        <v>14.999999999992752</v>
      </c>
      <c r="J131" s="118">
        <f>(E132-E131)*86400</f>
        <v>14.999999999992752</v>
      </c>
      <c r="K131" s="118">
        <f>SUM(J131:J137)</f>
        <v>28.999999999998138</v>
      </c>
      <c r="L131" s="187">
        <v>28.08</v>
      </c>
      <c r="M131" s="217">
        <f>L131/K131*0.0113636*60</f>
        <v>0.66018597517245614</v>
      </c>
      <c r="N131" s="3">
        <f>N130+K131</f>
        <v>44.491452991450139</v>
      </c>
      <c r="O131" s="3">
        <v>44.491452991450139</v>
      </c>
      <c r="P131" s="4">
        <f t="shared" si="15"/>
        <v>0.741524216524169</v>
      </c>
      <c r="Q131" s="380">
        <f>Q130+L131</f>
        <v>43.08</v>
      </c>
      <c r="R131" s="380">
        <v>43.08</v>
      </c>
      <c r="S131" s="378">
        <v>2</v>
      </c>
      <c r="X131" s="4">
        <v>0.741524216524169</v>
      </c>
      <c r="Y131" s="380">
        <v>43.08</v>
      </c>
      <c r="Z131" s="38">
        <v>0.66018597517245614</v>
      </c>
    </row>
    <row r="132" spans="2:37" x14ac:dyDescent="0.25">
      <c r="B132" s="47">
        <v>302316</v>
      </c>
      <c r="C132" s="47">
        <v>20052</v>
      </c>
      <c r="D132" s="47" t="s">
        <v>7</v>
      </c>
      <c r="E132" s="385">
        <v>0.65484953703703697</v>
      </c>
      <c r="F132" s="385">
        <v>0.65487268518518515</v>
      </c>
      <c r="G132" s="380">
        <v>2</v>
      </c>
      <c r="H132" s="380">
        <v>28.08</v>
      </c>
      <c r="I132" s="461">
        <f t="shared" ref="I132:I146" si="16">(F132-E132)*86400</f>
        <v>2.0000000000035101</v>
      </c>
      <c r="J132" s="99">
        <f t="shared" ref="J132:J145" si="17">(E133-E132)*86400</f>
        <v>2.0000000000035101</v>
      </c>
      <c r="K132" s="99"/>
      <c r="L132" s="97"/>
      <c r="M132" s="238"/>
      <c r="N132" s="3">
        <f t="shared" ref="N132:N146" si="18">N131+K132</f>
        <v>44.491452991450139</v>
      </c>
      <c r="O132" s="3"/>
      <c r="P132" s="4"/>
      <c r="Q132" s="380">
        <f t="shared" ref="Q132:Q146" si="19">Q131+L132</f>
        <v>43.08</v>
      </c>
      <c r="R132" s="380"/>
      <c r="U132" s="378" t="s">
        <v>679</v>
      </c>
      <c r="V132" s="378" t="s">
        <v>562</v>
      </c>
      <c r="X132" s="4">
        <v>3.0081908831908164</v>
      </c>
      <c r="Y132" s="380">
        <v>72.66</v>
      </c>
      <c r="Z132" s="38">
        <v>0.14829498000000121</v>
      </c>
    </row>
    <row r="133" spans="2:37" x14ac:dyDescent="0.25">
      <c r="B133" s="47">
        <v>302316</v>
      </c>
      <c r="C133" s="47">
        <v>20056</v>
      </c>
      <c r="D133" s="47" t="s">
        <v>9</v>
      </c>
      <c r="E133" s="385">
        <v>0.65487268518518515</v>
      </c>
      <c r="F133" s="385">
        <v>0.65490740740740738</v>
      </c>
      <c r="G133" s="380">
        <v>3</v>
      </c>
      <c r="H133" s="380">
        <v>28.08</v>
      </c>
      <c r="I133" s="461">
        <f t="shared" si="16"/>
        <v>3.000000000000469</v>
      </c>
      <c r="J133" s="99">
        <f t="shared" si="17"/>
        <v>3.000000000000469</v>
      </c>
      <c r="K133" s="99"/>
      <c r="L133" s="97"/>
      <c r="M133" s="238"/>
      <c r="N133" s="3">
        <f t="shared" si="18"/>
        <v>44.491452991450139</v>
      </c>
      <c r="O133" s="3"/>
      <c r="P133" s="4"/>
      <c r="Q133" s="380">
        <f t="shared" si="19"/>
        <v>43.08</v>
      </c>
      <c r="R133" s="380"/>
      <c r="X133" s="4">
        <v>4.1748575498574523</v>
      </c>
      <c r="Y133" s="380">
        <v>96.449999999999989</v>
      </c>
      <c r="Z133" s="38">
        <v>0.23172003771429178</v>
      </c>
    </row>
    <row r="134" spans="2:37" x14ac:dyDescent="0.25">
      <c r="B134" s="47">
        <v>302316</v>
      </c>
      <c r="C134" s="47">
        <v>20052</v>
      </c>
      <c r="D134" s="47" t="s">
        <v>7</v>
      </c>
      <c r="E134" s="385">
        <v>0.65490740740740738</v>
      </c>
      <c r="F134" s="385">
        <v>0.65494212962962961</v>
      </c>
      <c r="G134" s="380">
        <v>3</v>
      </c>
      <c r="H134" s="380">
        <v>28.08</v>
      </c>
      <c r="I134" s="461">
        <f t="shared" si="16"/>
        <v>3.000000000000469</v>
      </c>
      <c r="J134" s="99">
        <f t="shared" si="17"/>
        <v>3.000000000000469</v>
      </c>
      <c r="K134" s="99"/>
      <c r="L134" s="97"/>
      <c r="M134" s="238"/>
      <c r="N134" s="3">
        <f t="shared" si="18"/>
        <v>44.491452991450139</v>
      </c>
      <c r="O134" s="3"/>
      <c r="P134" s="4"/>
      <c r="Q134" s="380">
        <f t="shared" si="19"/>
        <v>43.08</v>
      </c>
      <c r="R134" s="380"/>
      <c r="X134" s="4">
        <v>5.2915242165242402</v>
      </c>
      <c r="Y134" s="380">
        <v>131.62</v>
      </c>
      <c r="Z134" s="38">
        <v>0.35790251820891633</v>
      </c>
    </row>
    <row r="135" spans="2:37" x14ac:dyDescent="0.25">
      <c r="B135" s="47">
        <v>302316</v>
      </c>
      <c r="C135" s="47">
        <v>20056</v>
      </c>
      <c r="D135" s="47" t="s">
        <v>9</v>
      </c>
      <c r="E135" s="385">
        <v>0.65494212962962961</v>
      </c>
      <c r="F135" s="385">
        <v>0.6549652777777778</v>
      </c>
      <c r="G135" s="380">
        <v>2</v>
      </c>
      <c r="H135" s="380">
        <v>28.08</v>
      </c>
      <c r="I135" s="461">
        <f t="shared" si="16"/>
        <v>2.0000000000035101</v>
      </c>
      <c r="J135" s="99">
        <f t="shared" si="17"/>
        <v>2.0000000000035101</v>
      </c>
      <c r="K135" s="99"/>
      <c r="L135" s="97"/>
      <c r="M135" s="238"/>
      <c r="N135" s="3">
        <f t="shared" si="18"/>
        <v>44.491452991450139</v>
      </c>
      <c r="O135" s="3"/>
      <c r="P135" s="4"/>
      <c r="Q135" s="380">
        <f t="shared" si="19"/>
        <v>43.08</v>
      </c>
      <c r="R135" s="380"/>
      <c r="X135" s="4">
        <v>5.8081908831909344</v>
      </c>
      <c r="Y135" s="380">
        <v>158.87</v>
      </c>
      <c r="Z135" s="38">
        <v>0.59933825806448426</v>
      </c>
    </row>
    <row r="136" spans="2:37" x14ac:dyDescent="0.25">
      <c r="B136" s="47">
        <v>302316</v>
      </c>
      <c r="C136" s="47">
        <v>20052</v>
      </c>
      <c r="D136" s="47" t="s">
        <v>7</v>
      </c>
      <c r="E136" s="385">
        <v>0.6549652777777778</v>
      </c>
      <c r="F136" s="385">
        <v>0.65498842592592588</v>
      </c>
      <c r="G136" s="380">
        <v>2</v>
      </c>
      <c r="H136" s="380">
        <v>28.08</v>
      </c>
      <c r="I136" s="461">
        <f t="shared" si="16"/>
        <v>1.9999999999939178</v>
      </c>
      <c r="J136" s="99">
        <f t="shared" si="17"/>
        <v>1.9999999999939178</v>
      </c>
      <c r="K136" s="99"/>
      <c r="L136" s="97"/>
      <c r="M136" s="238"/>
      <c r="N136" s="3">
        <f t="shared" si="18"/>
        <v>44.491452991450139</v>
      </c>
      <c r="O136" s="3"/>
      <c r="P136" s="4"/>
      <c r="Q136" s="380">
        <f t="shared" si="19"/>
        <v>43.08</v>
      </c>
      <c r="R136" s="380"/>
      <c r="X136" s="4">
        <v>7.291524216524234</v>
      </c>
      <c r="Y136" s="380">
        <v>194.87</v>
      </c>
      <c r="Z136" s="38">
        <v>0.27579074157304012</v>
      </c>
    </row>
    <row r="137" spans="2:37" x14ac:dyDescent="0.25">
      <c r="B137" s="47">
        <v>302316</v>
      </c>
      <c r="C137" s="47">
        <v>20056</v>
      </c>
      <c r="D137" s="47" t="s">
        <v>9</v>
      </c>
      <c r="E137" s="385">
        <v>0.65498842592592588</v>
      </c>
      <c r="F137" s="385">
        <v>0.65501157407407407</v>
      </c>
      <c r="G137" s="380">
        <v>2</v>
      </c>
      <c r="H137" s="380">
        <v>28.08</v>
      </c>
      <c r="I137" s="461">
        <f t="shared" si="16"/>
        <v>2.0000000000035101</v>
      </c>
      <c r="J137" s="99">
        <f t="shared" si="17"/>
        <v>2.0000000000035101</v>
      </c>
      <c r="K137" s="99"/>
      <c r="L137" s="97"/>
      <c r="M137" s="238"/>
      <c r="N137" s="3">
        <f t="shared" si="18"/>
        <v>44.491452991450139</v>
      </c>
      <c r="O137" s="3"/>
      <c r="P137" s="4"/>
      <c r="Q137" s="380">
        <f t="shared" si="19"/>
        <v>43.08</v>
      </c>
      <c r="R137" s="380"/>
      <c r="X137" s="4">
        <v>7.8748575498575519</v>
      </c>
      <c r="Y137" s="380">
        <v>235.04000000000002</v>
      </c>
      <c r="Z137" s="38">
        <v>0.78252996342859216</v>
      </c>
    </row>
    <row r="138" spans="2:37" x14ac:dyDescent="0.25">
      <c r="B138" s="47">
        <v>302316</v>
      </c>
      <c r="C138" s="47">
        <v>20052</v>
      </c>
      <c r="D138" s="47" t="s">
        <v>7</v>
      </c>
      <c r="E138" s="385">
        <v>0.65501157407407407</v>
      </c>
      <c r="F138" s="385">
        <v>0.65501157407407407</v>
      </c>
      <c r="G138" s="380">
        <v>136</v>
      </c>
      <c r="H138" s="380">
        <v>29.58</v>
      </c>
      <c r="I138" s="460">
        <f t="shared" si="16"/>
        <v>0</v>
      </c>
      <c r="J138" s="118">
        <f t="shared" si="17"/>
        <v>135.99999999999886</v>
      </c>
      <c r="K138" s="118">
        <v>135.99999999999886</v>
      </c>
      <c r="L138" s="187">
        <v>29.58</v>
      </c>
      <c r="M138" s="217">
        <f>L138/K138*0.0113636*60</f>
        <v>0.14829498000000121</v>
      </c>
      <c r="N138" s="3">
        <f t="shared" si="18"/>
        <v>180.49145299144899</v>
      </c>
      <c r="O138" s="3">
        <v>180.49145299144899</v>
      </c>
      <c r="P138" s="4">
        <f t="shared" si="15"/>
        <v>3.0081908831908164</v>
      </c>
      <c r="Q138" s="380">
        <f t="shared" si="19"/>
        <v>72.66</v>
      </c>
      <c r="R138" s="380">
        <v>72.66</v>
      </c>
      <c r="S138" s="378">
        <v>3</v>
      </c>
      <c r="X138" s="4">
        <v>8.0345953309545521</v>
      </c>
      <c r="Y138" s="380">
        <v>246.04000000000002</v>
      </c>
      <c r="Z138" s="38">
        <v>0.78252996342859216</v>
      </c>
      <c r="AC138" s="483">
        <v>302316</v>
      </c>
      <c r="AD138" s="483">
        <v>20060</v>
      </c>
      <c r="AE138" s="485">
        <v>42651</v>
      </c>
      <c r="AF138" s="483">
        <v>2</v>
      </c>
      <c r="AG138" s="483">
        <v>246.04</v>
      </c>
      <c r="AH138" s="381">
        <v>0.65461805555555552</v>
      </c>
      <c r="AI138" s="489" t="s">
        <v>865</v>
      </c>
      <c r="AJ138" s="489">
        <v>0.53255399999999997</v>
      </c>
      <c r="AK138" s="381">
        <v>0.6599652777777778</v>
      </c>
    </row>
    <row r="139" spans="2:37" x14ac:dyDescent="0.25">
      <c r="B139" s="47">
        <v>302316</v>
      </c>
      <c r="C139" s="47">
        <v>20035</v>
      </c>
      <c r="D139" s="47" t="s">
        <v>8</v>
      </c>
      <c r="E139" s="385">
        <v>0.65658564814814813</v>
      </c>
      <c r="F139" s="385">
        <v>0.65658564814814813</v>
      </c>
      <c r="G139" s="380">
        <v>70</v>
      </c>
      <c r="H139" s="380">
        <v>23.79</v>
      </c>
      <c r="I139" s="462">
        <f t="shared" si="16"/>
        <v>0</v>
      </c>
      <c r="J139" s="218">
        <f t="shared" si="17"/>
        <v>69.999999999998153</v>
      </c>
      <c r="K139" s="218">
        <v>69.999999999998153</v>
      </c>
      <c r="L139" s="189">
        <v>23.79</v>
      </c>
      <c r="M139" s="219">
        <f t="shared" ref="M139:M141" si="20">L139/K139*0.0113636*60</f>
        <v>0.23172003771429178</v>
      </c>
      <c r="N139" s="3">
        <f t="shared" si="18"/>
        <v>250.49145299144715</v>
      </c>
      <c r="O139" s="3">
        <v>250.49145299144715</v>
      </c>
      <c r="P139" s="4">
        <f t="shared" si="15"/>
        <v>4.1748575498574523</v>
      </c>
      <c r="Q139" s="380">
        <f t="shared" si="19"/>
        <v>96.449999999999989</v>
      </c>
      <c r="R139" s="380">
        <v>96.449999999999989</v>
      </c>
      <c r="S139" s="378">
        <v>4</v>
      </c>
    </row>
    <row r="140" spans="2:37" x14ac:dyDescent="0.25">
      <c r="B140" s="47">
        <v>302316</v>
      </c>
      <c r="C140" s="47">
        <v>20037</v>
      </c>
      <c r="D140" s="47" t="s">
        <v>8</v>
      </c>
      <c r="E140" s="385">
        <v>0.65739583333333329</v>
      </c>
      <c r="F140" s="385">
        <v>0.65739583333333329</v>
      </c>
      <c r="G140" s="380">
        <v>67</v>
      </c>
      <c r="H140" s="380">
        <v>35.17</v>
      </c>
      <c r="I140" s="2">
        <f t="shared" si="16"/>
        <v>0</v>
      </c>
      <c r="J140" s="2">
        <f t="shared" si="17"/>
        <v>67.000000000007276</v>
      </c>
      <c r="K140" s="2">
        <v>67.000000000007276</v>
      </c>
      <c r="L140" s="378">
        <v>35.17</v>
      </c>
      <c r="M140" s="38">
        <f t="shared" si="20"/>
        <v>0.35790251820891633</v>
      </c>
      <c r="N140" s="3">
        <f t="shared" si="18"/>
        <v>317.49145299145442</v>
      </c>
      <c r="O140" s="3">
        <v>317.49145299145442</v>
      </c>
      <c r="P140" s="4">
        <f t="shared" si="15"/>
        <v>5.2915242165242402</v>
      </c>
      <c r="Q140" s="380">
        <f t="shared" si="19"/>
        <v>131.62</v>
      </c>
      <c r="R140" s="380">
        <v>131.62</v>
      </c>
      <c r="S140" s="378">
        <v>5</v>
      </c>
    </row>
    <row r="141" spans="2:37" x14ac:dyDescent="0.25">
      <c r="B141" s="47">
        <v>302316</v>
      </c>
      <c r="C141" s="47">
        <v>20050</v>
      </c>
      <c r="D141" s="47" t="s">
        <v>12</v>
      </c>
      <c r="E141" s="385">
        <v>0.65817129629629634</v>
      </c>
      <c r="F141" s="385">
        <v>0.65849537037037031</v>
      </c>
      <c r="G141" s="380">
        <v>28</v>
      </c>
      <c r="H141" s="380">
        <v>27.25</v>
      </c>
      <c r="I141" s="2">
        <f t="shared" si="16"/>
        <v>27.999999999991587</v>
      </c>
      <c r="J141" s="2">
        <f t="shared" si="17"/>
        <v>27.999999999991587</v>
      </c>
      <c r="K141" s="2">
        <f>SUM(J141:J143)</f>
        <v>31.000000000001648</v>
      </c>
      <c r="L141" s="378">
        <v>27.25</v>
      </c>
      <c r="M141" s="38">
        <f t="shared" si="20"/>
        <v>0.59933825806448426</v>
      </c>
      <c r="N141" s="3">
        <f t="shared" si="18"/>
        <v>348.49145299145607</v>
      </c>
      <c r="O141" s="3">
        <v>348.49145299145607</v>
      </c>
      <c r="P141" s="4">
        <f t="shared" si="15"/>
        <v>5.8081908831909344</v>
      </c>
      <c r="Q141" s="380">
        <f t="shared" si="19"/>
        <v>158.87</v>
      </c>
      <c r="R141" s="380">
        <v>158.87</v>
      </c>
      <c r="S141" s="378">
        <v>6</v>
      </c>
    </row>
    <row r="142" spans="2:37" x14ac:dyDescent="0.25">
      <c r="B142" s="47">
        <v>302316</v>
      </c>
      <c r="C142" s="47">
        <v>20049</v>
      </c>
      <c r="D142" s="47" t="s">
        <v>13</v>
      </c>
      <c r="E142" s="385">
        <v>0.65849537037037031</v>
      </c>
      <c r="F142" s="385">
        <v>0.65850694444444446</v>
      </c>
      <c r="G142" s="380">
        <v>1</v>
      </c>
      <c r="H142" s="380">
        <v>27.25</v>
      </c>
      <c r="I142" s="49">
        <f t="shared" si="16"/>
        <v>1.0000000000065512</v>
      </c>
      <c r="J142" s="49">
        <f t="shared" si="17"/>
        <v>1.0000000000065512</v>
      </c>
      <c r="K142" s="49"/>
      <c r="L142" s="46"/>
      <c r="M142" s="46"/>
      <c r="N142" s="3">
        <f t="shared" si="18"/>
        <v>348.49145299145607</v>
      </c>
      <c r="O142" s="3"/>
      <c r="P142" s="4"/>
      <c r="Q142" s="380">
        <f t="shared" si="19"/>
        <v>158.87</v>
      </c>
      <c r="R142" s="380"/>
      <c r="U142" s="378">
        <v>7</v>
      </c>
      <c r="V142" s="378" t="s">
        <v>554</v>
      </c>
      <c r="X142" s="4"/>
      <c r="Y142" s="380"/>
      <c r="Z142" s="380"/>
    </row>
    <row r="143" spans="2:37" x14ac:dyDescent="0.25">
      <c r="B143" s="47">
        <v>302316</v>
      </c>
      <c r="C143" s="47">
        <v>20050</v>
      </c>
      <c r="D143" s="47" t="s">
        <v>12</v>
      </c>
      <c r="E143" s="385">
        <v>0.65850694444444446</v>
      </c>
      <c r="F143" s="385">
        <v>0.65853009259259265</v>
      </c>
      <c r="G143" s="380">
        <v>2</v>
      </c>
      <c r="H143" s="380">
        <v>27.25</v>
      </c>
      <c r="I143" s="49">
        <f t="shared" si="16"/>
        <v>2.0000000000035101</v>
      </c>
      <c r="J143" s="49">
        <f t="shared" si="17"/>
        <v>2.0000000000035101</v>
      </c>
      <c r="K143" s="49"/>
      <c r="L143" s="46"/>
      <c r="M143" s="46"/>
      <c r="N143" s="3">
        <f t="shared" si="18"/>
        <v>348.49145299145607</v>
      </c>
      <c r="O143" s="3"/>
      <c r="P143" s="4"/>
      <c r="Q143" s="380">
        <f t="shared" si="19"/>
        <v>158.87</v>
      </c>
      <c r="R143" s="380"/>
      <c r="X143" s="4"/>
      <c r="Y143" s="380"/>
      <c r="Z143" s="380"/>
    </row>
    <row r="144" spans="2:37" x14ac:dyDescent="0.25">
      <c r="B144" s="47">
        <v>302316</v>
      </c>
      <c r="C144" s="47">
        <v>20049</v>
      </c>
      <c r="D144" s="47" t="s">
        <v>13</v>
      </c>
      <c r="E144" s="385">
        <v>0.65853009259259265</v>
      </c>
      <c r="F144" s="385">
        <v>0.65853009259259265</v>
      </c>
      <c r="G144" s="380">
        <v>89</v>
      </c>
      <c r="H144" s="380">
        <v>36</v>
      </c>
      <c r="I144" s="2">
        <f t="shared" si="16"/>
        <v>0</v>
      </c>
      <c r="J144" s="2">
        <f t="shared" si="17"/>
        <v>88.999999999997925</v>
      </c>
      <c r="K144" s="2">
        <v>88.999999999997925</v>
      </c>
      <c r="L144" s="378">
        <v>36</v>
      </c>
      <c r="M144" s="38">
        <f t="shared" ref="M144:M146" si="21">L144/K144*0.0113636*60</f>
        <v>0.27579074157304012</v>
      </c>
      <c r="N144" s="3">
        <f t="shared" si="18"/>
        <v>437.49145299145403</v>
      </c>
      <c r="O144" s="3">
        <v>437.49145299145403</v>
      </c>
      <c r="P144" s="4">
        <f t="shared" si="15"/>
        <v>7.291524216524234</v>
      </c>
      <c r="Q144" s="380">
        <f t="shared" si="19"/>
        <v>194.87</v>
      </c>
      <c r="R144" s="380">
        <v>194.87</v>
      </c>
      <c r="S144" s="378">
        <v>7</v>
      </c>
      <c r="X144" s="4"/>
      <c r="Y144" s="380"/>
      <c r="Z144" s="38"/>
    </row>
    <row r="145" spans="1:26" x14ac:dyDescent="0.25">
      <c r="B145" s="47">
        <v>302316</v>
      </c>
      <c r="C145" s="47">
        <v>20045</v>
      </c>
      <c r="D145" s="47" t="s">
        <v>14</v>
      </c>
      <c r="E145" s="385">
        <v>0.65956018518518522</v>
      </c>
      <c r="F145" s="385">
        <v>0.6599652777777778</v>
      </c>
      <c r="G145" s="380">
        <v>35</v>
      </c>
      <c r="H145" s="380" t="s">
        <v>581</v>
      </c>
      <c r="I145" s="387">
        <f t="shared" si="16"/>
        <v>34.999999999999076</v>
      </c>
      <c r="J145" s="387">
        <f t="shared" si="17"/>
        <v>34.999999999999076</v>
      </c>
      <c r="K145" s="387">
        <v>34.999999999999076</v>
      </c>
      <c r="L145" s="45">
        <v>40.17</v>
      </c>
      <c r="M145" s="38">
        <f t="shared" si="21"/>
        <v>0.78252996342859216</v>
      </c>
      <c r="N145" s="3">
        <f t="shared" si="18"/>
        <v>472.49145299145312</v>
      </c>
      <c r="O145" s="3">
        <v>472.49145299145312</v>
      </c>
      <c r="P145" s="4">
        <f t="shared" si="15"/>
        <v>7.8748575498575519</v>
      </c>
      <c r="Q145" s="380">
        <f t="shared" si="19"/>
        <v>235.04000000000002</v>
      </c>
      <c r="R145" s="380">
        <v>235.04000000000002</v>
      </c>
      <c r="S145" s="378">
        <v>8</v>
      </c>
      <c r="T145" s="378">
        <v>1</v>
      </c>
      <c r="U145" s="378">
        <v>2</v>
      </c>
      <c r="V145" s="378">
        <v>44</v>
      </c>
      <c r="X145" s="4"/>
      <c r="Y145" s="380"/>
      <c r="Z145" s="38"/>
    </row>
    <row r="146" spans="1:26" x14ac:dyDescent="0.25">
      <c r="B146" s="47">
        <v>302316</v>
      </c>
      <c r="C146" s="47">
        <v>20059</v>
      </c>
      <c r="D146" s="47" t="s">
        <v>10</v>
      </c>
      <c r="E146" s="385">
        <v>0.6599652777777778</v>
      </c>
      <c r="F146" s="385">
        <v>0.6599652777777778</v>
      </c>
      <c r="G146" s="380">
        <v>532</v>
      </c>
      <c r="H146" s="380">
        <v>11</v>
      </c>
      <c r="I146" s="2">
        <f t="shared" si="16"/>
        <v>0</v>
      </c>
      <c r="J146" s="2">
        <f>L146*J145/L145</f>
        <v>9.5842668658200108</v>
      </c>
      <c r="K146" s="2">
        <v>9.5842668658200108</v>
      </c>
      <c r="L146" s="378">
        <v>11</v>
      </c>
      <c r="M146" s="38">
        <f t="shared" si="21"/>
        <v>0.78252996342859216</v>
      </c>
      <c r="N146" s="3">
        <f t="shared" si="18"/>
        <v>482.0757198572731</v>
      </c>
      <c r="O146" s="3">
        <v>482.0757198572731</v>
      </c>
      <c r="P146" s="4">
        <f t="shared" si="15"/>
        <v>8.0345953309545521</v>
      </c>
      <c r="Q146" s="380">
        <f t="shared" si="19"/>
        <v>246.04000000000002</v>
      </c>
      <c r="R146" s="380">
        <v>246.04000000000002</v>
      </c>
      <c r="X146" s="4"/>
      <c r="Y146" s="380"/>
      <c r="Z146" s="38"/>
    </row>
    <row r="147" spans="1:26" x14ac:dyDescent="0.25">
      <c r="A147" s="380"/>
      <c r="B147" s="380">
        <v>302316</v>
      </c>
      <c r="C147" s="383">
        <v>20060</v>
      </c>
      <c r="D147" s="380" t="s">
        <v>621</v>
      </c>
      <c r="E147" s="381">
        <v>0.66612268518518525</v>
      </c>
      <c r="F147" s="381">
        <v>0.66615740740740736</v>
      </c>
      <c r="G147" s="380" t="s">
        <v>566</v>
      </c>
      <c r="H147" s="380" t="s">
        <v>566</v>
      </c>
      <c r="I147" s="379"/>
      <c r="J147" s="379"/>
      <c r="K147" s="379"/>
      <c r="M147" s="38">
        <f>AVERAGE(M131:M145)</f>
        <v>0.43653749630882599</v>
      </c>
    </row>
    <row r="148" spans="1:26" x14ac:dyDescent="0.25">
      <c r="A148" s="380"/>
      <c r="B148" s="380">
        <v>302316</v>
      </c>
      <c r="C148" s="380">
        <v>20059</v>
      </c>
      <c r="D148" s="380" t="s">
        <v>10</v>
      </c>
      <c r="E148" s="381">
        <v>0.66615740740740736</v>
      </c>
      <c r="F148" s="381">
        <v>0.6661921296296297</v>
      </c>
      <c r="G148" s="380">
        <v>3</v>
      </c>
      <c r="H148" s="380">
        <v>11</v>
      </c>
      <c r="I148" s="379"/>
      <c r="J148" s="379"/>
      <c r="K148" s="379"/>
    </row>
    <row r="149" spans="1:26" x14ac:dyDescent="0.25">
      <c r="A149" s="380"/>
      <c r="B149" s="380">
        <v>302316</v>
      </c>
      <c r="C149" s="383">
        <v>20060</v>
      </c>
      <c r="D149" s="380" t="s">
        <v>621</v>
      </c>
      <c r="E149" s="381">
        <v>0.6661921296296297</v>
      </c>
      <c r="F149" s="381">
        <v>0.66622685185185182</v>
      </c>
      <c r="G149" s="380" t="s">
        <v>566</v>
      </c>
      <c r="H149" s="380" t="s">
        <v>566</v>
      </c>
      <c r="I149" s="379"/>
      <c r="J149" s="379"/>
      <c r="K149" s="379"/>
    </row>
    <row r="150" spans="1:26" x14ac:dyDescent="0.25">
      <c r="A150" s="380"/>
      <c r="B150" s="380">
        <v>302316</v>
      </c>
      <c r="C150" s="380">
        <v>20059</v>
      </c>
      <c r="D150" s="380" t="s">
        <v>10</v>
      </c>
      <c r="E150" s="381">
        <v>0.66622685185185182</v>
      </c>
      <c r="F150" s="381">
        <v>0.66623842592592586</v>
      </c>
      <c r="G150" s="380">
        <v>1</v>
      </c>
      <c r="H150" s="380">
        <v>11</v>
      </c>
      <c r="I150" s="379"/>
      <c r="J150" s="379"/>
      <c r="K150" s="379"/>
    </row>
    <row r="151" spans="1:26" x14ac:dyDescent="0.25">
      <c r="A151" s="380"/>
      <c r="B151" s="380">
        <v>302316</v>
      </c>
      <c r="C151" s="383">
        <v>20060</v>
      </c>
      <c r="D151" s="380" t="s">
        <v>621</v>
      </c>
      <c r="E151" s="381">
        <v>0.66623842592592586</v>
      </c>
      <c r="F151" s="381">
        <v>0.66625000000000001</v>
      </c>
      <c r="G151" s="380" t="s">
        <v>566</v>
      </c>
      <c r="H151" s="380" t="s">
        <v>566</v>
      </c>
      <c r="I151" s="379"/>
      <c r="J151" s="379"/>
      <c r="K151" s="379"/>
    </row>
    <row r="152" spans="1:26" x14ac:dyDescent="0.25">
      <c r="A152" s="380"/>
      <c r="B152" s="380">
        <v>302316</v>
      </c>
      <c r="C152" s="383">
        <v>20060</v>
      </c>
      <c r="D152" s="380" t="s">
        <v>621</v>
      </c>
      <c r="E152" s="381">
        <v>0.66625000000000001</v>
      </c>
      <c r="F152" s="381">
        <v>0.66625000000000001</v>
      </c>
      <c r="G152" s="380" t="s">
        <v>566</v>
      </c>
      <c r="H152" s="380" t="s">
        <v>566</v>
      </c>
      <c r="I152" s="379"/>
      <c r="J152" s="379"/>
      <c r="K152" s="379"/>
    </row>
    <row r="153" spans="1:26" x14ac:dyDescent="0.25">
      <c r="A153" s="380"/>
      <c r="B153" s="48">
        <v>302316</v>
      </c>
      <c r="C153" s="48">
        <v>20059</v>
      </c>
      <c r="D153" s="48" t="s">
        <v>10</v>
      </c>
      <c r="E153" s="384">
        <v>0.66625000000000001</v>
      </c>
      <c r="F153" s="384">
        <v>0.66625000000000001</v>
      </c>
      <c r="G153" s="380">
        <v>31136</v>
      </c>
      <c r="H153" s="380" t="s">
        <v>581</v>
      </c>
      <c r="I153" s="379"/>
      <c r="J153" s="379"/>
      <c r="K153" s="379"/>
    </row>
    <row r="154" spans="1:26" x14ac:dyDescent="0.25">
      <c r="A154" s="382"/>
      <c r="B154" s="48"/>
      <c r="C154" s="48"/>
      <c r="D154" s="48"/>
      <c r="E154" s="48"/>
      <c r="F154" s="48"/>
      <c r="G154" s="380"/>
      <c r="H154" s="380"/>
      <c r="I154" s="379"/>
      <c r="J154" s="379"/>
      <c r="K154" s="379"/>
    </row>
    <row r="155" spans="1:26" x14ac:dyDescent="0.25">
      <c r="A155" s="382"/>
      <c r="B155" s="48"/>
      <c r="C155" s="48"/>
      <c r="D155" s="48"/>
      <c r="E155" s="48"/>
      <c r="F155" s="48"/>
      <c r="G155" s="380"/>
      <c r="H155" s="380"/>
      <c r="I155" s="379"/>
      <c r="J155" s="379"/>
      <c r="K155" s="379"/>
    </row>
    <row r="156" spans="1:26" x14ac:dyDescent="0.25">
      <c r="A156" s="382">
        <v>42652</v>
      </c>
      <c r="B156" s="48">
        <v>302316</v>
      </c>
      <c r="C156" s="48">
        <v>20059</v>
      </c>
      <c r="D156" s="48" t="s">
        <v>10</v>
      </c>
      <c r="E156" s="384">
        <v>2.6620370370370374E-2</v>
      </c>
      <c r="F156" s="384">
        <v>2.6631944444444444E-2</v>
      </c>
      <c r="G156" s="380">
        <v>1</v>
      </c>
      <c r="H156" s="380">
        <v>11</v>
      </c>
      <c r="I156" s="379"/>
      <c r="J156" s="379"/>
      <c r="K156" s="379"/>
    </row>
    <row r="157" spans="1:26" x14ac:dyDescent="0.25">
      <c r="A157" s="380"/>
      <c r="B157" s="380">
        <v>302316</v>
      </c>
      <c r="C157" s="383">
        <v>20060</v>
      </c>
      <c r="D157" s="380" t="s">
        <v>621</v>
      </c>
      <c r="E157" s="381">
        <v>2.6631944444444444E-2</v>
      </c>
      <c r="F157" s="381">
        <v>2.6631944444444444E-2</v>
      </c>
      <c r="G157" s="380" t="s">
        <v>566</v>
      </c>
      <c r="H157" s="380" t="s">
        <v>566</v>
      </c>
      <c r="I157" s="379"/>
      <c r="J157" s="379"/>
      <c r="K157" s="379"/>
    </row>
    <row r="158" spans="1:26" x14ac:dyDescent="0.25">
      <c r="A158" s="380"/>
      <c r="B158" s="48">
        <v>302316</v>
      </c>
      <c r="C158" s="48">
        <v>20059</v>
      </c>
      <c r="D158" s="48" t="s">
        <v>10</v>
      </c>
      <c r="E158" s="384">
        <v>2.8113425925925927E-2</v>
      </c>
      <c r="F158" s="384">
        <v>2.8113425925925927E-2</v>
      </c>
      <c r="G158" s="380">
        <v>42</v>
      </c>
      <c r="H158" s="380">
        <v>11</v>
      </c>
      <c r="I158" s="379"/>
      <c r="J158" s="379"/>
      <c r="K158" s="379"/>
    </row>
    <row r="159" spans="1:26" x14ac:dyDescent="0.25">
      <c r="A159" s="380"/>
      <c r="B159" s="48">
        <v>302316</v>
      </c>
      <c r="C159" s="48">
        <v>20060</v>
      </c>
      <c r="D159" s="48" t="s">
        <v>621</v>
      </c>
      <c r="E159" s="384">
        <v>2.8599537037037034E-2</v>
      </c>
      <c r="F159" s="384">
        <v>2.8622685185185185E-2</v>
      </c>
      <c r="G159" s="380" t="s">
        <v>566</v>
      </c>
      <c r="H159" s="380" t="s">
        <v>566</v>
      </c>
      <c r="I159" s="379"/>
      <c r="J159" s="379"/>
      <c r="K159" s="379"/>
    </row>
    <row r="160" spans="1:26" x14ac:dyDescent="0.25">
      <c r="A160" s="380"/>
      <c r="B160" s="48">
        <v>302316</v>
      </c>
      <c r="C160" s="48">
        <v>20059</v>
      </c>
      <c r="D160" s="48" t="s">
        <v>10</v>
      </c>
      <c r="E160" s="384">
        <v>2.8622685185185185E-2</v>
      </c>
      <c r="F160" s="384">
        <v>2.8622685185185185E-2</v>
      </c>
      <c r="G160" s="380">
        <v>50</v>
      </c>
      <c r="H160" s="380">
        <v>11</v>
      </c>
      <c r="I160" s="379"/>
      <c r="J160" s="379"/>
      <c r="K160" s="379"/>
    </row>
    <row r="161" spans="1:11" x14ac:dyDescent="0.25">
      <c r="A161" s="380"/>
      <c r="B161" s="380">
        <v>302316</v>
      </c>
      <c r="C161" s="383">
        <v>20060</v>
      </c>
      <c r="D161" s="380" t="s">
        <v>621</v>
      </c>
      <c r="E161" s="381">
        <v>2.9201388888888888E-2</v>
      </c>
      <c r="F161" s="381">
        <v>2.9224537037037038E-2</v>
      </c>
      <c r="G161" s="380" t="s">
        <v>566</v>
      </c>
      <c r="H161" s="380" t="s">
        <v>566</v>
      </c>
      <c r="I161" s="379"/>
      <c r="J161" s="379"/>
      <c r="K161" s="379"/>
    </row>
    <row r="162" spans="1:11" x14ac:dyDescent="0.25">
      <c r="A162" s="380"/>
      <c r="B162" s="380">
        <v>302316</v>
      </c>
      <c r="C162" s="380">
        <v>20059</v>
      </c>
      <c r="D162" s="380" t="s">
        <v>10</v>
      </c>
      <c r="E162" s="381">
        <v>2.9224537037037038E-2</v>
      </c>
      <c r="F162" s="381">
        <v>2.9236111111111112E-2</v>
      </c>
      <c r="G162" s="380">
        <v>1</v>
      </c>
      <c r="H162" s="380">
        <v>11</v>
      </c>
      <c r="I162" s="379"/>
      <c r="J162" s="379"/>
      <c r="K162" s="379"/>
    </row>
    <row r="163" spans="1:11" x14ac:dyDescent="0.25">
      <c r="B163" s="380">
        <v>302316</v>
      </c>
      <c r="C163" s="383">
        <v>20060</v>
      </c>
      <c r="D163" s="380" t="s">
        <v>621</v>
      </c>
      <c r="E163" s="381">
        <v>2.9236111111111112E-2</v>
      </c>
      <c r="F163" s="381">
        <v>2.9247685185185186E-2</v>
      </c>
      <c r="G163" s="380" t="s">
        <v>566</v>
      </c>
      <c r="H163" s="380" t="s">
        <v>566</v>
      </c>
      <c r="I163" s="379"/>
      <c r="J163" s="379"/>
      <c r="K163" s="379"/>
    </row>
    <row r="164" spans="1:11" x14ac:dyDescent="0.25">
      <c r="B164" s="380">
        <v>302316</v>
      </c>
      <c r="C164" s="380">
        <v>20059</v>
      </c>
      <c r="D164" s="380" t="s">
        <v>10</v>
      </c>
      <c r="E164" s="381">
        <v>2.9247685185185186E-2</v>
      </c>
      <c r="F164" s="381">
        <v>2.9282407407407406E-2</v>
      </c>
      <c r="G164" s="380">
        <v>3</v>
      </c>
      <c r="H164" s="380">
        <v>11</v>
      </c>
      <c r="I164" s="379"/>
      <c r="J164" s="379"/>
      <c r="K164" s="379"/>
    </row>
    <row r="165" spans="1:11" x14ac:dyDescent="0.25">
      <c r="B165" s="380">
        <v>302316</v>
      </c>
      <c r="C165" s="383">
        <v>20060</v>
      </c>
      <c r="D165" s="380" t="s">
        <v>621</v>
      </c>
      <c r="E165" s="381">
        <v>2.9282407407407406E-2</v>
      </c>
      <c r="F165" s="381">
        <v>2.9340277777777781E-2</v>
      </c>
      <c r="G165" s="380" t="s">
        <v>566</v>
      </c>
      <c r="H165" s="380" t="s">
        <v>566</v>
      </c>
      <c r="I165" s="379"/>
      <c r="J165" s="379"/>
      <c r="K165" s="379"/>
    </row>
    <row r="166" spans="1:11" x14ac:dyDescent="0.25">
      <c r="B166" s="380">
        <v>302316</v>
      </c>
      <c r="C166" s="380">
        <v>20059</v>
      </c>
      <c r="D166" s="380" t="s">
        <v>10</v>
      </c>
      <c r="E166" s="381">
        <v>2.9340277777777781E-2</v>
      </c>
      <c r="F166" s="381">
        <v>2.9351851851851851E-2</v>
      </c>
      <c r="G166" s="380">
        <v>1</v>
      </c>
      <c r="H166" s="380">
        <v>11</v>
      </c>
      <c r="I166" s="379"/>
      <c r="J166" s="379"/>
      <c r="K166" s="379"/>
    </row>
    <row r="167" spans="1:11" x14ac:dyDescent="0.25">
      <c r="B167" s="380">
        <v>302316</v>
      </c>
      <c r="C167" s="383">
        <v>20060</v>
      </c>
      <c r="D167" s="380" t="s">
        <v>621</v>
      </c>
      <c r="E167" s="381">
        <v>2.9351851851851851E-2</v>
      </c>
      <c r="F167" s="381">
        <v>2.9351851851851851E-2</v>
      </c>
      <c r="G167" s="380" t="s">
        <v>566</v>
      </c>
      <c r="H167" s="380" t="s">
        <v>566</v>
      </c>
      <c r="I167" s="379"/>
      <c r="J167" s="379"/>
      <c r="K167" s="379"/>
    </row>
    <row r="168" spans="1:11" x14ac:dyDescent="0.25">
      <c r="B168" s="380">
        <v>302316</v>
      </c>
      <c r="C168" s="380">
        <v>20059</v>
      </c>
      <c r="D168" s="380" t="s">
        <v>10</v>
      </c>
      <c r="E168" s="381">
        <v>3.0104166666666668E-2</v>
      </c>
      <c r="F168" s="381">
        <v>3.0127314814814815E-2</v>
      </c>
      <c r="G168" s="380">
        <v>2</v>
      </c>
      <c r="H168" s="380">
        <v>11</v>
      </c>
      <c r="I168" s="379"/>
      <c r="J168" s="379"/>
      <c r="K168" s="379"/>
    </row>
    <row r="169" spans="1:11" x14ac:dyDescent="0.25">
      <c r="B169" s="380">
        <v>302316</v>
      </c>
      <c r="C169" s="383">
        <v>20060</v>
      </c>
      <c r="D169" s="380" t="s">
        <v>621</v>
      </c>
      <c r="E169" s="381">
        <v>3.0127314814814815E-2</v>
      </c>
      <c r="F169" s="381">
        <v>3.0127314814814815E-2</v>
      </c>
      <c r="G169" s="380" t="s">
        <v>566</v>
      </c>
      <c r="H169" s="380" t="s">
        <v>566</v>
      </c>
      <c r="I169" s="379"/>
      <c r="J169" s="379"/>
      <c r="K169" s="379"/>
    </row>
    <row r="170" spans="1:11" x14ac:dyDescent="0.25">
      <c r="B170" s="380">
        <v>302316</v>
      </c>
      <c r="C170" s="380">
        <v>20059</v>
      </c>
      <c r="D170" s="380" t="s">
        <v>10</v>
      </c>
      <c r="E170" s="381">
        <v>3.0567129629629628E-2</v>
      </c>
      <c r="F170" s="381">
        <v>3.0590277777777775E-2</v>
      </c>
      <c r="G170" s="380">
        <v>2</v>
      </c>
      <c r="H170" s="380">
        <v>11</v>
      </c>
      <c r="I170" s="379"/>
      <c r="J170" s="379"/>
      <c r="K170" s="379"/>
    </row>
    <row r="171" spans="1:11" x14ac:dyDescent="0.25">
      <c r="B171" s="380">
        <v>302316</v>
      </c>
      <c r="C171" s="383">
        <v>20060</v>
      </c>
      <c r="D171" s="380" t="s">
        <v>621</v>
      </c>
      <c r="E171" s="381">
        <v>3.0590277777777775E-2</v>
      </c>
      <c r="F171" s="381">
        <v>3.0590277777777775E-2</v>
      </c>
      <c r="G171" s="380" t="s">
        <v>566</v>
      </c>
      <c r="H171" s="380" t="s">
        <v>566</v>
      </c>
      <c r="I171" s="379"/>
      <c r="J171" s="379"/>
      <c r="K171" s="379"/>
    </row>
    <row r="172" spans="1:11" x14ac:dyDescent="0.25">
      <c r="B172" s="380">
        <v>302316</v>
      </c>
      <c r="C172" s="380">
        <v>20059</v>
      </c>
      <c r="D172" s="380" t="s">
        <v>10</v>
      </c>
      <c r="E172" s="381">
        <v>3.1134259259259261E-2</v>
      </c>
      <c r="F172" s="381">
        <v>3.1145833333333334E-2</v>
      </c>
      <c r="G172" s="380">
        <v>1</v>
      </c>
      <c r="H172" s="380">
        <v>11</v>
      </c>
      <c r="I172" s="379"/>
      <c r="J172" s="379"/>
      <c r="K172" s="379"/>
    </row>
    <row r="173" spans="1:11" x14ac:dyDescent="0.25">
      <c r="B173" s="380">
        <v>302316</v>
      </c>
      <c r="C173" s="383">
        <v>20060</v>
      </c>
      <c r="D173" s="380" t="s">
        <v>621</v>
      </c>
      <c r="E173" s="381">
        <v>3.1145833333333334E-2</v>
      </c>
      <c r="F173" s="381">
        <v>3.1145833333333334E-2</v>
      </c>
      <c r="G173" s="380" t="s">
        <v>566</v>
      </c>
      <c r="H173" s="380" t="s">
        <v>566</v>
      </c>
      <c r="I173" s="379"/>
      <c r="J173" s="379"/>
      <c r="K173" s="379"/>
    </row>
    <row r="174" spans="1:11" x14ac:dyDescent="0.25">
      <c r="B174" s="380">
        <v>302316</v>
      </c>
      <c r="C174" s="380">
        <v>20059</v>
      </c>
      <c r="D174" s="380" t="s">
        <v>10</v>
      </c>
      <c r="E174" s="381">
        <v>3.3692129629629627E-2</v>
      </c>
      <c r="F174" s="381">
        <v>3.3715277777777775E-2</v>
      </c>
      <c r="G174" s="380">
        <v>2</v>
      </c>
      <c r="H174" s="380">
        <v>11</v>
      </c>
      <c r="I174" s="379"/>
      <c r="J174" s="379"/>
      <c r="K174" s="379"/>
    </row>
    <row r="175" spans="1:11" x14ac:dyDescent="0.25">
      <c r="B175" s="380">
        <v>302316</v>
      </c>
      <c r="C175" s="383">
        <v>20060</v>
      </c>
      <c r="D175" s="380" t="s">
        <v>621</v>
      </c>
      <c r="E175" s="381">
        <v>3.3715277777777775E-2</v>
      </c>
      <c r="F175" s="381">
        <v>3.3715277777777775E-2</v>
      </c>
      <c r="G175" s="380" t="s">
        <v>566</v>
      </c>
      <c r="H175" s="380" t="s">
        <v>566</v>
      </c>
      <c r="I175" s="379"/>
      <c r="J175" s="379"/>
      <c r="K175" s="379"/>
    </row>
    <row r="176" spans="1:11" x14ac:dyDescent="0.25">
      <c r="B176" s="380">
        <v>302316</v>
      </c>
      <c r="C176" s="380">
        <v>20059</v>
      </c>
      <c r="D176" s="380" t="s">
        <v>10</v>
      </c>
      <c r="E176" s="381">
        <v>3.4039351851851855E-2</v>
      </c>
      <c r="F176" s="381">
        <v>3.4062500000000002E-2</v>
      </c>
      <c r="G176" s="380">
        <v>2</v>
      </c>
      <c r="H176" s="380">
        <v>11</v>
      </c>
      <c r="I176" s="379"/>
      <c r="J176" s="379"/>
      <c r="K176" s="379"/>
    </row>
    <row r="177" spans="2:11" x14ac:dyDescent="0.25">
      <c r="B177" s="380">
        <v>302316</v>
      </c>
      <c r="C177" s="383">
        <v>20060</v>
      </c>
      <c r="D177" s="380" t="s">
        <v>621</v>
      </c>
      <c r="E177" s="381">
        <v>3.4062500000000002E-2</v>
      </c>
      <c r="F177" s="381">
        <v>3.4548611111111113E-2</v>
      </c>
      <c r="G177" s="380" t="s">
        <v>566</v>
      </c>
      <c r="H177" s="380" t="s">
        <v>566</v>
      </c>
      <c r="I177" s="379"/>
      <c r="J177" s="379"/>
      <c r="K177" s="379"/>
    </row>
    <row r="178" spans="2:11" x14ac:dyDescent="0.25">
      <c r="B178" s="380">
        <v>302316</v>
      </c>
      <c r="C178" s="380">
        <v>20059</v>
      </c>
      <c r="D178" s="380" t="s">
        <v>10</v>
      </c>
      <c r="E178" s="381">
        <v>3.4548611111111113E-2</v>
      </c>
      <c r="F178" s="381">
        <v>3.4548611111111113E-2</v>
      </c>
      <c r="G178" s="380">
        <v>2</v>
      </c>
      <c r="H178" s="380" t="s">
        <v>581</v>
      </c>
      <c r="I178" s="379"/>
      <c r="J178" s="379"/>
      <c r="K178" s="379"/>
    </row>
    <row r="179" spans="2:11" x14ac:dyDescent="0.25">
      <c r="B179" s="380">
        <v>302316</v>
      </c>
      <c r="C179" s="380">
        <v>20059</v>
      </c>
      <c r="D179" s="380" t="s">
        <v>10</v>
      </c>
      <c r="E179" s="381">
        <v>3.4571759259259253E-2</v>
      </c>
      <c r="F179" s="381">
        <v>3.4571759259259253E-2</v>
      </c>
      <c r="G179" s="380">
        <v>0</v>
      </c>
      <c r="H179" s="380">
        <v>11</v>
      </c>
      <c r="I179" s="379"/>
      <c r="J179" s="379"/>
      <c r="K179" s="379"/>
    </row>
    <row r="180" spans="2:11" x14ac:dyDescent="0.25">
      <c r="B180" s="380">
        <v>302316</v>
      </c>
      <c r="C180" s="383">
        <v>20060</v>
      </c>
      <c r="D180" s="380" t="s">
        <v>621</v>
      </c>
      <c r="E180" s="381">
        <v>3.4571759259259253E-2</v>
      </c>
      <c r="F180" s="381">
        <v>3.4571759259259253E-2</v>
      </c>
      <c r="G180" s="380" t="s">
        <v>566</v>
      </c>
      <c r="H180" s="380" t="s">
        <v>566</v>
      </c>
      <c r="I180" s="379"/>
      <c r="J180" s="379"/>
      <c r="K180" s="379"/>
    </row>
    <row r="181" spans="2:11" x14ac:dyDescent="0.25">
      <c r="B181" s="380">
        <v>302316</v>
      </c>
      <c r="C181" s="383">
        <v>20060</v>
      </c>
      <c r="D181" s="380" t="s">
        <v>621</v>
      </c>
      <c r="E181" s="381">
        <v>3.5624999999999997E-2</v>
      </c>
      <c r="F181" s="381">
        <v>3.5624999999999997E-2</v>
      </c>
      <c r="G181" s="380" t="s">
        <v>566</v>
      </c>
      <c r="H181" s="380" t="s">
        <v>566</v>
      </c>
      <c r="I181" s="379"/>
      <c r="J181" s="379"/>
      <c r="K181" s="379"/>
    </row>
    <row r="182" spans="2:11" x14ac:dyDescent="0.25">
      <c r="B182" s="380">
        <v>302316</v>
      </c>
      <c r="C182" s="380">
        <v>20059</v>
      </c>
      <c r="D182" s="380" t="s">
        <v>10</v>
      </c>
      <c r="E182" s="381">
        <v>4.4548611111111108E-2</v>
      </c>
      <c r="F182" s="381">
        <v>4.4560185185185182E-2</v>
      </c>
      <c r="G182" s="380">
        <v>1</v>
      </c>
      <c r="H182" s="380">
        <v>11</v>
      </c>
      <c r="I182" s="379"/>
      <c r="J182" s="379"/>
      <c r="K182" s="379"/>
    </row>
    <row r="183" spans="2:11" x14ac:dyDescent="0.25">
      <c r="B183" s="380">
        <v>302316</v>
      </c>
      <c r="C183" s="383">
        <v>20060</v>
      </c>
      <c r="D183" s="380" t="s">
        <v>621</v>
      </c>
      <c r="E183" s="381">
        <v>4.4560185185185182E-2</v>
      </c>
      <c r="F183" s="381">
        <v>4.4571759259259262E-2</v>
      </c>
      <c r="G183" s="380" t="s">
        <v>566</v>
      </c>
      <c r="H183" s="380" t="s">
        <v>566</v>
      </c>
      <c r="I183" s="379"/>
      <c r="J183" s="379"/>
      <c r="K183" s="379"/>
    </row>
    <row r="184" spans="2:11" x14ac:dyDescent="0.25">
      <c r="B184" s="48">
        <v>302316</v>
      </c>
      <c r="C184" s="48">
        <v>20059</v>
      </c>
      <c r="D184" s="48" t="s">
        <v>10</v>
      </c>
      <c r="E184" s="384">
        <v>4.4571759259259262E-2</v>
      </c>
      <c r="F184" s="384">
        <v>4.4641203703703704E-2</v>
      </c>
      <c r="G184" s="380">
        <v>6</v>
      </c>
      <c r="H184" s="380">
        <v>11</v>
      </c>
      <c r="I184" s="379"/>
      <c r="J184" s="379"/>
      <c r="K184" s="379"/>
    </row>
    <row r="185" spans="2:11" x14ac:dyDescent="0.25">
      <c r="B185" s="380">
        <v>302316</v>
      </c>
      <c r="C185" s="383">
        <v>20060</v>
      </c>
      <c r="D185" s="380" t="s">
        <v>621</v>
      </c>
      <c r="E185" s="381">
        <v>4.4641203703703704E-2</v>
      </c>
      <c r="F185" s="381">
        <v>4.4641203703703704E-2</v>
      </c>
      <c r="G185" s="380" t="s">
        <v>566</v>
      </c>
      <c r="H185" s="380" t="s">
        <v>566</v>
      </c>
      <c r="I185" s="379"/>
      <c r="J185" s="379"/>
      <c r="K185" s="379"/>
    </row>
    <row r="186" spans="2:11" x14ac:dyDescent="0.25">
      <c r="B186" s="380">
        <v>302316</v>
      </c>
      <c r="C186" s="380">
        <v>20059</v>
      </c>
      <c r="D186" s="380" t="s">
        <v>10</v>
      </c>
      <c r="E186" s="381">
        <v>4.5810185185185183E-2</v>
      </c>
      <c r="F186" s="381">
        <v>4.5821759259259263E-2</v>
      </c>
      <c r="G186" s="380">
        <v>1</v>
      </c>
      <c r="H186" s="380">
        <v>11</v>
      </c>
      <c r="I186" s="379"/>
      <c r="J186" s="379"/>
      <c r="K186" s="379"/>
    </row>
    <row r="187" spans="2:11" x14ac:dyDescent="0.25">
      <c r="B187" s="380">
        <v>302316</v>
      </c>
      <c r="C187" s="383">
        <v>20060</v>
      </c>
      <c r="D187" s="380" t="s">
        <v>621</v>
      </c>
      <c r="E187" s="381">
        <v>4.5821759259259263E-2</v>
      </c>
      <c r="F187" s="381">
        <v>4.5821759259259263E-2</v>
      </c>
      <c r="G187" s="380" t="s">
        <v>566</v>
      </c>
      <c r="H187" s="380" t="s">
        <v>566</v>
      </c>
      <c r="I187" s="379"/>
      <c r="J187" s="379"/>
      <c r="K187" s="379"/>
    </row>
    <row r="188" spans="2:11" x14ac:dyDescent="0.25">
      <c r="B188" s="380">
        <v>302316</v>
      </c>
      <c r="C188" s="380">
        <v>20059</v>
      </c>
      <c r="D188" s="380" t="s">
        <v>10</v>
      </c>
      <c r="E188" s="381">
        <v>4.9212962962962958E-2</v>
      </c>
      <c r="F188" s="381">
        <v>4.9224537037037032E-2</v>
      </c>
      <c r="G188" s="380">
        <v>1</v>
      </c>
      <c r="H188" s="380">
        <v>11</v>
      </c>
      <c r="I188" s="379"/>
      <c r="J188" s="379"/>
      <c r="K188" s="379"/>
    </row>
    <row r="189" spans="2:11" x14ac:dyDescent="0.25">
      <c r="B189" s="380">
        <v>302316</v>
      </c>
      <c r="C189" s="383">
        <v>20060</v>
      </c>
      <c r="D189" s="380" t="s">
        <v>621</v>
      </c>
      <c r="E189" s="381">
        <v>4.9224537037037032E-2</v>
      </c>
      <c r="F189" s="381">
        <v>4.9351851851851848E-2</v>
      </c>
      <c r="G189" s="380" t="s">
        <v>566</v>
      </c>
      <c r="H189" s="380" t="s">
        <v>566</v>
      </c>
      <c r="I189" s="379"/>
      <c r="J189" s="379"/>
      <c r="K189" s="379"/>
    </row>
    <row r="190" spans="2:11" x14ac:dyDescent="0.25">
      <c r="B190" s="380">
        <v>302316</v>
      </c>
      <c r="C190" s="380">
        <v>20059</v>
      </c>
      <c r="D190" s="380" t="s">
        <v>10</v>
      </c>
      <c r="E190" s="381">
        <v>4.9351851851851848E-2</v>
      </c>
      <c r="F190" s="381">
        <v>4.9375000000000002E-2</v>
      </c>
      <c r="G190" s="380">
        <v>2</v>
      </c>
      <c r="H190" s="380">
        <v>11</v>
      </c>
      <c r="I190" s="379"/>
      <c r="J190" s="379"/>
      <c r="K190" s="379"/>
    </row>
    <row r="191" spans="2:11" x14ac:dyDescent="0.25">
      <c r="B191" s="380">
        <v>302316</v>
      </c>
      <c r="C191" s="383">
        <v>20060</v>
      </c>
      <c r="D191" s="380" t="s">
        <v>621</v>
      </c>
      <c r="E191" s="381">
        <v>4.9375000000000002E-2</v>
      </c>
      <c r="F191" s="381">
        <v>4.9490740740740745E-2</v>
      </c>
      <c r="G191" s="380" t="s">
        <v>566</v>
      </c>
      <c r="H191" s="380" t="s">
        <v>566</v>
      </c>
      <c r="I191" s="379"/>
      <c r="J191" s="379"/>
      <c r="K191" s="379"/>
    </row>
    <row r="192" spans="2:11" x14ac:dyDescent="0.25">
      <c r="B192" s="380">
        <v>302316</v>
      </c>
      <c r="C192" s="380">
        <v>20059</v>
      </c>
      <c r="D192" s="380" t="s">
        <v>10</v>
      </c>
      <c r="E192" s="381">
        <v>4.9490740740740745E-2</v>
      </c>
      <c r="F192" s="381">
        <v>4.9502314814814818E-2</v>
      </c>
      <c r="G192" s="380">
        <v>1</v>
      </c>
      <c r="H192" s="380">
        <v>11</v>
      </c>
      <c r="I192" s="379"/>
      <c r="J192" s="379"/>
      <c r="K192" s="379"/>
    </row>
    <row r="193" spans="2:11" x14ac:dyDescent="0.25">
      <c r="B193" s="380">
        <v>302316</v>
      </c>
      <c r="C193" s="383">
        <v>20060</v>
      </c>
      <c r="D193" s="380" t="s">
        <v>621</v>
      </c>
      <c r="E193" s="381">
        <v>4.9502314814814818E-2</v>
      </c>
      <c r="F193" s="381">
        <v>4.9502314814814818E-2</v>
      </c>
      <c r="G193" s="380" t="s">
        <v>566</v>
      </c>
      <c r="H193" s="380" t="s">
        <v>566</v>
      </c>
      <c r="I193" s="379"/>
      <c r="J193" s="379"/>
      <c r="K193" s="379"/>
    </row>
    <row r="194" spans="2:11" x14ac:dyDescent="0.25">
      <c r="B194" s="380">
        <v>302316</v>
      </c>
      <c r="C194" s="380">
        <v>20059</v>
      </c>
      <c r="D194" s="380" t="s">
        <v>10</v>
      </c>
      <c r="E194" s="381">
        <v>5.061342592592593E-2</v>
      </c>
      <c r="F194" s="381">
        <v>5.0625000000000003E-2</v>
      </c>
      <c r="G194" s="380">
        <v>1</v>
      </c>
      <c r="H194" s="380">
        <v>11</v>
      </c>
      <c r="I194" s="379"/>
      <c r="J194" s="379"/>
      <c r="K194" s="379"/>
    </row>
    <row r="195" spans="2:11" x14ac:dyDescent="0.25">
      <c r="B195" s="380">
        <v>302316</v>
      </c>
      <c r="C195" s="383">
        <v>20060</v>
      </c>
      <c r="D195" s="380" t="s">
        <v>621</v>
      </c>
      <c r="E195" s="381">
        <v>5.0625000000000003E-2</v>
      </c>
      <c r="F195" s="381">
        <v>5.0625000000000003E-2</v>
      </c>
      <c r="G195" s="380" t="s">
        <v>566</v>
      </c>
      <c r="H195" s="380" t="s">
        <v>566</v>
      </c>
      <c r="I195" s="379"/>
      <c r="J195" s="379"/>
      <c r="K195" s="379"/>
    </row>
    <row r="196" spans="2:11" x14ac:dyDescent="0.25">
      <c r="B196" s="380">
        <v>302316</v>
      </c>
      <c r="C196" s="380">
        <v>20059</v>
      </c>
      <c r="D196" s="380" t="s">
        <v>10</v>
      </c>
      <c r="E196" s="381">
        <v>5.2094907407407409E-2</v>
      </c>
      <c r="F196" s="381">
        <v>5.2118055555555563E-2</v>
      </c>
      <c r="G196" s="380">
        <v>2</v>
      </c>
      <c r="H196" s="380">
        <v>11</v>
      </c>
      <c r="I196" s="379"/>
      <c r="J196" s="379"/>
      <c r="K196" s="379"/>
    </row>
    <row r="197" spans="2:11" x14ac:dyDescent="0.25">
      <c r="B197" s="380">
        <v>302316</v>
      </c>
      <c r="C197" s="383">
        <v>20060</v>
      </c>
      <c r="D197" s="380" t="s">
        <v>621</v>
      </c>
      <c r="E197" s="381">
        <v>5.2118055555555563E-2</v>
      </c>
      <c r="F197" s="381">
        <v>5.2118055555555563E-2</v>
      </c>
      <c r="G197" s="380" t="s">
        <v>566</v>
      </c>
      <c r="H197" s="380" t="s">
        <v>566</v>
      </c>
      <c r="I197" s="379"/>
      <c r="J197" s="379"/>
      <c r="K197" s="379"/>
    </row>
    <row r="198" spans="2:11" x14ac:dyDescent="0.25">
      <c r="B198" s="380">
        <v>302316</v>
      </c>
      <c r="C198" s="380">
        <v>20059</v>
      </c>
      <c r="D198" s="380" t="s">
        <v>10</v>
      </c>
      <c r="E198" s="381">
        <v>5.3576388888888889E-2</v>
      </c>
      <c r="F198" s="381">
        <v>5.3587962962962969E-2</v>
      </c>
      <c r="G198" s="380">
        <v>1</v>
      </c>
      <c r="H198" s="380" t="s">
        <v>581</v>
      </c>
      <c r="I198" s="379"/>
      <c r="J198" s="379"/>
      <c r="K198" s="379"/>
    </row>
    <row r="199" spans="2:11" x14ac:dyDescent="0.25">
      <c r="B199" s="380">
        <v>302316</v>
      </c>
      <c r="C199" s="380">
        <v>20059</v>
      </c>
      <c r="D199" s="380" t="s">
        <v>10</v>
      </c>
      <c r="E199" s="381">
        <v>5.3587962962962969E-2</v>
      </c>
      <c r="F199" s="381">
        <v>5.3599537037037036E-2</v>
      </c>
      <c r="G199" s="380">
        <v>0</v>
      </c>
      <c r="H199" s="380">
        <v>11</v>
      </c>
      <c r="I199" s="379"/>
      <c r="J199" s="379"/>
      <c r="K199" s="379"/>
    </row>
    <row r="200" spans="2:11" x14ac:dyDescent="0.25">
      <c r="B200" s="380">
        <v>302316</v>
      </c>
      <c r="C200" s="383">
        <v>20060</v>
      </c>
      <c r="D200" s="380" t="s">
        <v>621</v>
      </c>
      <c r="E200" s="381">
        <v>5.3587962962962969E-2</v>
      </c>
      <c r="F200" s="381">
        <v>5.3587962962962969E-2</v>
      </c>
      <c r="G200" s="380" t="s">
        <v>566</v>
      </c>
      <c r="H200" s="380" t="s">
        <v>566</v>
      </c>
      <c r="I200" s="379"/>
      <c r="J200" s="379"/>
      <c r="K200" s="379"/>
    </row>
    <row r="201" spans="2:11" x14ac:dyDescent="0.25">
      <c r="B201" s="380">
        <v>302316</v>
      </c>
      <c r="C201" s="383">
        <v>20060</v>
      </c>
      <c r="D201" s="380" t="s">
        <v>621</v>
      </c>
      <c r="E201" s="381">
        <v>5.3599537037037036E-2</v>
      </c>
      <c r="F201" s="381">
        <v>5.3645833333333337E-2</v>
      </c>
      <c r="G201" s="380" t="s">
        <v>566</v>
      </c>
      <c r="H201" s="380" t="s">
        <v>566</v>
      </c>
      <c r="I201" s="379"/>
      <c r="J201" s="379"/>
      <c r="K201" s="379"/>
    </row>
    <row r="202" spans="2:11" x14ac:dyDescent="0.25">
      <c r="B202" s="48">
        <v>302316</v>
      </c>
      <c r="C202" s="48">
        <v>20059</v>
      </c>
      <c r="D202" s="48" t="s">
        <v>10</v>
      </c>
      <c r="E202" s="384">
        <v>5.3645833333333337E-2</v>
      </c>
      <c r="F202" s="384">
        <v>5.376157407407408E-2</v>
      </c>
      <c r="G202" s="380">
        <v>10</v>
      </c>
      <c r="H202" s="380">
        <v>11</v>
      </c>
      <c r="I202" s="379"/>
      <c r="J202" s="379"/>
      <c r="K202" s="379"/>
    </row>
    <row r="203" spans="2:11" x14ac:dyDescent="0.25">
      <c r="B203" s="380">
        <v>302316</v>
      </c>
      <c r="C203" s="383">
        <v>20060</v>
      </c>
      <c r="D203" s="380" t="s">
        <v>621</v>
      </c>
      <c r="E203" s="381">
        <v>5.376157407407408E-2</v>
      </c>
      <c r="F203" s="381">
        <v>5.376157407407408E-2</v>
      </c>
      <c r="G203" s="380" t="s">
        <v>566</v>
      </c>
      <c r="H203" s="380" t="s">
        <v>566</v>
      </c>
      <c r="I203" s="379"/>
      <c r="J203" s="379"/>
      <c r="K203" s="379"/>
    </row>
    <row r="204" spans="2:11" x14ac:dyDescent="0.25">
      <c r="B204" s="48">
        <v>302316</v>
      </c>
      <c r="C204" s="48">
        <v>20059</v>
      </c>
      <c r="D204" s="48" t="s">
        <v>10</v>
      </c>
      <c r="E204" s="384">
        <v>5.5069444444444449E-2</v>
      </c>
      <c r="F204" s="384">
        <v>5.5069444444444449E-2</v>
      </c>
      <c r="G204" s="380">
        <v>129</v>
      </c>
      <c r="H204" s="380">
        <v>11</v>
      </c>
      <c r="I204" s="379"/>
      <c r="J204" s="379"/>
      <c r="K204" s="379"/>
    </row>
    <row r="205" spans="2:11" x14ac:dyDescent="0.25">
      <c r="B205" s="380">
        <v>302316</v>
      </c>
      <c r="C205" s="383">
        <v>20060</v>
      </c>
      <c r="D205" s="380" t="s">
        <v>621</v>
      </c>
      <c r="E205" s="381">
        <v>5.6562499999999995E-2</v>
      </c>
      <c r="F205" s="381">
        <v>5.6562499999999995E-2</v>
      </c>
      <c r="G205" s="380" t="s">
        <v>566</v>
      </c>
      <c r="H205" s="380" t="s">
        <v>566</v>
      </c>
      <c r="I205" s="379"/>
      <c r="J205" s="379"/>
      <c r="K205" s="379"/>
    </row>
    <row r="206" spans="2:11" x14ac:dyDescent="0.25">
      <c r="B206" s="380">
        <v>302316</v>
      </c>
      <c r="C206" s="380">
        <v>20059</v>
      </c>
      <c r="D206" s="380" t="s">
        <v>10</v>
      </c>
      <c r="E206" s="381">
        <v>5.8043981481481481E-2</v>
      </c>
      <c r="F206" s="381">
        <v>5.8055555555555555E-2</v>
      </c>
      <c r="G206" s="380">
        <v>1</v>
      </c>
      <c r="H206" s="380">
        <v>11</v>
      </c>
      <c r="I206" s="379"/>
      <c r="J206" s="379"/>
      <c r="K206" s="379"/>
    </row>
    <row r="207" spans="2:11" x14ac:dyDescent="0.25">
      <c r="B207" s="380">
        <v>302316</v>
      </c>
      <c r="C207" s="383">
        <v>20060</v>
      </c>
      <c r="D207" s="380" t="s">
        <v>621</v>
      </c>
      <c r="E207" s="381">
        <v>5.8055555555555555E-2</v>
      </c>
      <c r="F207" s="381">
        <v>5.8055555555555555E-2</v>
      </c>
      <c r="G207" s="380" t="s">
        <v>566</v>
      </c>
      <c r="H207" s="380" t="s">
        <v>566</v>
      </c>
      <c r="I207" s="379"/>
      <c r="J207" s="379"/>
      <c r="K207" s="379"/>
    </row>
    <row r="208" spans="2:11" x14ac:dyDescent="0.25">
      <c r="B208" s="380">
        <v>302316</v>
      </c>
      <c r="C208" s="380">
        <v>20059</v>
      </c>
      <c r="D208" s="380" t="s">
        <v>10</v>
      </c>
      <c r="E208" s="381">
        <v>5.9525462962962961E-2</v>
      </c>
      <c r="F208" s="381">
        <v>5.9537037037037034E-2</v>
      </c>
      <c r="G208" s="380">
        <v>1</v>
      </c>
      <c r="H208" s="380">
        <v>11</v>
      </c>
      <c r="I208" s="379"/>
      <c r="J208" s="379"/>
      <c r="K208" s="379"/>
    </row>
    <row r="209" spans="2:11" x14ac:dyDescent="0.25">
      <c r="B209" s="380">
        <v>302316</v>
      </c>
      <c r="C209" s="383">
        <v>20060</v>
      </c>
      <c r="D209" s="380" t="s">
        <v>621</v>
      </c>
      <c r="E209" s="381">
        <v>5.9537037037037034E-2</v>
      </c>
      <c r="F209" s="381">
        <v>5.9537037037037034E-2</v>
      </c>
      <c r="G209" s="380" t="s">
        <v>566</v>
      </c>
      <c r="H209" s="380" t="s">
        <v>566</v>
      </c>
      <c r="I209" s="379"/>
      <c r="J209" s="379"/>
      <c r="K209" s="379"/>
    </row>
    <row r="210" spans="2:11" x14ac:dyDescent="0.25">
      <c r="B210" s="48">
        <v>302316</v>
      </c>
      <c r="C210" s="48">
        <v>20059</v>
      </c>
      <c r="D210" s="48" t="s">
        <v>10</v>
      </c>
      <c r="E210" s="384">
        <v>6.6967592592592592E-2</v>
      </c>
      <c r="F210" s="384">
        <v>6.6967592592592592E-2</v>
      </c>
      <c r="G210" s="380">
        <v>89</v>
      </c>
      <c r="H210" s="380">
        <v>11</v>
      </c>
      <c r="I210" s="379"/>
      <c r="J210" s="379"/>
      <c r="K210" s="379"/>
    </row>
    <row r="211" spans="2:11" x14ac:dyDescent="0.25">
      <c r="B211" s="380">
        <v>302316</v>
      </c>
      <c r="C211" s="383">
        <v>20060</v>
      </c>
      <c r="D211" s="380" t="s">
        <v>621</v>
      </c>
      <c r="E211" s="381">
        <v>6.7997685185185189E-2</v>
      </c>
      <c r="F211" s="381">
        <v>6.7997685185185189E-2</v>
      </c>
      <c r="G211" s="380" t="s">
        <v>566</v>
      </c>
      <c r="H211" s="380" t="s">
        <v>566</v>
      </c>
      <c r="I211" s="379"/>
      <c r="J211" s="379"/>
      <c r="K211" s="379"/>
    </row>
    <row r="212" spans="2:11" x14ac:dyDescent="0.25">
      <c r="B212" s="48">
        <v>302316</v>
      </c>
      <c r="C212" s="48">
        <v>20059</v>
      </c>
      <c r="D212" s="48" t="s">
        <v>10</v>
      </c>
      <c r="E212" s="384">
        <v>6.9363425925925926E-2</v>
      </c>
      <c r="F212" s="384">
        <v>6.9942129629629632E-2</v>
      </c>
      <c r="G212" s="380">
        <v>50</v>
      </c>
      <c r="H212" s="380">
        <v>11</v>
      </c>
      <c r="I212" s="379"/>
      <c r="J212" s="379"/>
      <c r="K212" s="379"/>
    </row>
    <row r="213" spans="2:11" x14ac:dyDescent="0.25">
      <c r="B213" s="380">
        <v>302316</v>
      </c>
      <c r="C213" s="383">
        <v>20060</v>
      </c>
      <c r="D213" s="380" t="s">
        <v>621</v>
      </c>
      <c r="E213" s="381">
        <v>6.9942129629629632E-2</v>
      </c>
      <c r="F213" s="381">
        <v>6.9942129629629632E-2</v>
      </c>
      <c r="G213" s="380" t="s">
        <v>566</v>
      </c>
      <c r="H213" s="380" t="s">
        <v>566</v>
      </c>
      <c r="I213" s="379"/>
      <c r="J213" s="379"/>
      <c r="K213" s="379"/>
    </row>
    <row r="214" spans="2:11" x14ac:dyDescent="0.25">
      <c r="B214" s="380">
        <v>302316</v>
      </c>
      <c r="C214" s="380">
        <v>20059</v>
      </c>
      <c r="D214" s="380" t="s">
        <v>10</v>
      </c>
      <c r="E214" s="381">
        <v>7.8819444444444442E-2</v>
      </c>
      <c r="F214" s="381">
        <v>7.8831018518518522E-2</v>
      </c>
      <c r="G214" s="380">
        <v>1</v>
      </c>
      <c r="H214" s="380">
        <v>11</v>
      </c>
      <c r="I214" s="379"/>
      <c r="J214" s="379"/>
      <c r="K214" s="379"/>
    </row>
    <row r="215" spans="2:11" x14ac:dyDescent="0.25">
      <c r="B215" s="380">
        <v>302316</v>
      </c>
      <c r="C215" s="383">
        <v>20060</v>
      </c>
      <c r="D215" s="380" t="s">
        <v>621</v>
      </c>
      <c r="E215" s="381">
        <v>7.8831018518518522E-2</v>
      </c>
      <c r="F215" s="381">
        <v>7.8831018518518522E-2</v>
      </c>
      <c r="G215" s="380" t="s">
        <v>566</v>
      </c>
      <c r="H215" s="380" t="s">
        <v>566</v>
      </c>
      <c r="I215" s="379"/>
      <c r="J215" s="379"/>
      <c r="K215" s="379"/>
    </row>
    <row r="216" spans="2:11" x14ac:dyDescent="0.25">
      <c r="B216" s="48">
        <v>302316</v>
      </c>
      <c r="C216" s="48">
        <v>20059</v>
      </c>
      <c r="D216" s="48" t="s">
        <v>10</v>
      </c>
      <c r="E216" s="384">
        <v>8.2025462962962967E-2</v>
      </c>
      <c r="F216" s="384">
        <v>8.245370370370371E-2</v>
      </c>
      <c r="G216" s="380">
        <v>37</v>
      </c>
      <c r="H216" s="380">
        <v>11</v>
      </c>
      <c r="I216" s="379"/>
      <c r="J216" s="379"/>
      <c r="K216" s="379"/>
    </row>
    <row r="217" spans="2:11" x14ac:dyDescent="0.25">
      <c r="B217" s="48">
        <v>302316</v>
      </c>
      <c r="C217" s="48">
        <v>20060</v>
      </c>
      <c r="D217" s="48" t="s">
        <v>621</v>
      </c>
      <c r="E217" s="384">
        <v>8.245370370370371E-2</v>
      </c>
      <c r="F217" s="384">
        <v>8.245370370370371E-2</v>
      </c>
      <c r="G217" s="380" t="s">
        <v>566</v>
      </c>
      <c r="H217" s="380" t="s">
        <v>566</v>
      </c>
      <c r="I217" s="379"/>
      <c r="J217" s="379"/>
      <c r="K217" s="379"/>
    </row>
    <row r="218" spans="2:11" x14ac:dyDescent="0.25">
      <c r="B218" s="48">
        <v>302316</v>
      </c>
      <c r="C218" s="48">
        <v>20059</v>
      </c>
      <c r="D218" s="48" t="s">
        <v>10</v>
      </c>
      <c r="E218" s="384">
        <v>8.2488425925925923E-2</v>
      </c>
      <c r="F218" s="384">
        <v>8.2488425925925923E-2</v>
      </c>
      <c r="G218" s="380">
        <v>68</v>
      </c>
      <c r="H218" s="380">
        <v>11</v>
      </c>
      <c r="I218" s="379"/>
      <c r="J218" s="379"/>
      <c r="K218" s="379"/>
    </row>
    <row r="219" spans="2:11" x14ac:dyDescent="0.25">
      <c r="B219" s="380">
        <v>302316</v>
      </c>
      <c r="C219" s="383">
        <v>20060</v>
      </c>
      <c r="D219" s="380" t="s">
        <v>621</v>
      </c>
      <c r="E219" s="381">
        <v>8.3275462962962968E-2</v>
      </c>
      <c r="F219" s="381">
        <v>8.3275462962962968E-2</v>
      </c>
      <c r="G219" s="380" t="s">
        <v>566</v>
      </c>
      <c r="H219" s="380" t="s">
        <v>566</v>
      </c>
      <c r="I219" s="379"/>
      <c r="J219" s="379"/>
      <c r="K219" s="379"/>
    </row>
    <row r="220" spans="2:11" x14ac:dyDescent="0.25">
      <c r="B220" s="380">
        <v>302316</v>
      </c>
      <c r="C220" s="380">
        <v>20059</v>
      </c>
      <c r="D220" s="380" t="s">
        <v>10</v>
      </c>
      <c r="E220" s="381">
        <v>8.6249999999999993E-2</v>
      </c>
      <c r="F220" s="381">
        <v>8.6249999999999993E-2</v>
      </c>
      <c r="G220" s="380">
        <v>0</v>
      </c>
      <c r="H220" s="380">
        <v>11</v>
      </c>
      <c r="I220" s="379"/>
      <c r="J220" s="379"/>
      <c r="K220" s="379"/>
    </row>
    <row r="221" spans="2:11" x14ac:dyDescent="0.25">
      <c r="B221" s="380">
        <v>302316</v>
      </c>
      <c r="C221" s="383">
        <v>20060</v>
      </c>
      <c r="D221" s="380" t="s">
        <v>621</v>
      </c>
      <c r="E221" s="381">
        <v>8.6249999999999993E-2</v>
      </c>
      <c r="F221" s="381">
        <v>8.6249999999999993E-2</v>
      </c>
      <c r="G221" s="380" t="s">
        <v>566</v>
      </c>
      <c r="H221" s="380" t="s">
        <v>566</v>
      </c>
      <c r="I221" s="379"/>
      <c r="J221" s="379"/>
      <c r="K221" s="379"/>
    </row>
    <row r="222" spans="2:11" x14ac:dyDescent="0.25">
      <c r="B222" s="48">
        <v>302316</v>
      </c>
      <c r="C222" s="48">
        <v>20059</v>
      </c>
      <c r="D222" s="48" t="s">
        <v>10</v>
      </c>
      <c r="E222" s="384">
        <v>9.4421296296296295E-2</v>
      </c>
      <c r="F222" s="384">
        <v>9.4421296296296295E-2</v>
      </c>
      <c r="G222" s="380">
        <v>63</v>
      </c>
      <c r="H222" s="380">
        <v>11</v>
      </c>
      <c r="I222" s="379"/>
      <c r="J222" s="379"/>
      <c r="K222" s="379"/>
    </row>
    <row r="223" spans="2:11" x14ac:dyDescent="0.25">
      <c r="B223" s="380">
        <v>302316</v>
      </c>
      <c r="C223" s="383">
        <v>20060</v>
      </c>
      <c r="D223" s="380" t="s">
        <v>621</v>
      </c>
      <c r="E223" s="381">
        <v>9.5150462962962964E-2</v>
      </c>
      <c r="F223" s="381">
        <v>9.5150462962962964E-2</v>
      </c>
      <c r="G223" s="380" t="s">
        <v>566</v>
      </c>
      <c r="H223" s="380" t="s">
        <v>566</v>
      </c>
      <c r="I223" s="379"/>
      <c r="J223" s="379"/>
      <c r="K223" s="379"/>
    </row>
    <row r="224" spans="2:11" x14ac:dyDescent="0.25">
      <c r="B224" s="380">
        <v>302316</v>
      </c>
      <c r="C224" s="380">
        <v>20059</v>
      </c>
      <c r="D224" s="380" t="s">
        <v>10</v>
      </c>
      <c r="E224" s="381">
        <v>9.7488425925925923E-2</v>
      </c>
      <c r="F224" s="381">
        <v>9.751157407407407E-2</v>
      </c>
      <c r="G224" s="380">
        <v>2</v>
      </c>
      <c r="H224" s="380">
        <v>11</v>
      </c>
      <c r="I224" s="379"/>
      <c r="J224" s="379"/>
      <c r="K224" s="379"/>
    </row>
    <row r="225" spans="2:11" x14ac:dyDescent="0.25">
      <c r="B225" s="380">
        <v>302316</v>
      </c>
      <c r="C225" s="383">
        <v>20060</v>
      </c>
      <c r="D225" s="380" t="s">
        <v>621</v>
      </c>
      <c r="E225" s="381">
        <v>9.751157407407407E-2</v>
      </c>
      <c r="F225" s="381">
        <v>9.7557870370370378E-2</v>
      </c>
      <c r="G225" s="380" t="s">
        <v>566</v>
      </c>
      <c r="H225" s="380" t="s">
        <v>566</v>
      </c>
      <c r="I225" s="379"/>
      <c r="J225" s="379"/>
      <c r="K225" s="379"/>
    </row>
    <row r="226" spans="2:11" x14ac:dyDescent="0.25">
      <c r="B226" s="380">
        <v>302316</v>
      </c>
      <c r="C226" s="380">
        <v>20059</v>
      </c>
      <c r="D226" s="380" t="s">
        <v>10</v>
      </c>
      <c r="E226" s="381">
        <v>9.7557870370370378E-2</v>
      </c>
      <c r="F226" s="381">
        <v>9.7581018518518525E-2</v>
      </c>
      <c r="G226" s="380">
        <v>2</v>
      </c>
      <c r="H226" s="380">
        <v>11</v>
      </c>
      <c r="I226" s="379"/>
      <c r="J226" s="379"/>
      <c r="K226" s="379"/>
    </row>
    <row r="227" spans="2:11" x14ac:dyDescent="0.25">
      <c r="B227" s="380">
        <v>302316</v>
      </c>
      <c r="C227" s="383">
        <v>20060</v>
      </c>
      <c r="D227" s="380" t="s">
        <v>621</v>
      </c>
      <c r="E227" s="381">
        <v>9.7581018518518525E-2</v>
      </c>
      <c r="F227" s="381">
        <v>9.7581018518518525E-2</v>
      </c>
      <c r="G227" s="380" t="s">
        <v>566</v>
      </c>
      <c r="H227" s="380" t="s">
        <v>566</v>
      </c>
      <c r="I227" s="379"/>
      <c r="J227" s="379"/>
      <c r="K227" s="379"/>
    </row>
    <row r="228" spans="2:11" x14ac:dyDescent="0.25">
      <c r="B228" s="380">
        <v>302316</v>
      </c>
      <c r="C228" s="380">
        <v>20059</v>
      </c>
      <c r="D228" s="380" t="s">
        <v>10</v>
      </c>
      <c r="E228" s="381">
        <v>9.8055555555555562E-2</v>
      </c>
      <c r="F228" s="381">
        <v>9.807870370370371E-2</v>
      </c>
      <c r="G228" s="380">
        <v>2</v>
      </c>
      <c r="H228" s="380">
        <v>11</v>
      </c>
      <c r="I228" s="379"/>
      <c r="J228" s="379"/>
      <c r="K228" s="379"/>
    </row>
    <row r="229" spans="2:11" x14ac:dyDescent="0.25">
      <c r="B229" s="380">
        <v>302316</v>
      </c>
      <c r="C229" s="383">
        <v>20060</v>
      </c>
      <c r="D229" s="380" t="s">
        <v>621</v>
      </c>
      <c r="E229" s="381">
        <v>9.807870370370371E-2</v>
      </c>
      <c r="F229" s="381">
        <v>9.8090277777777776E-2</v>
      </c>
      <c r="G229" s="380" t="s">
        <v>566</v>
      </c>
      <c r="H229" s="380" t="s">
        <v>566</v>
      </c>
      <c r="I229" s="379"/>
      <c r="J229" s="379"/>
      <c r="K229" s="379"/>
    </row>
    <row r="230" spans="2:11" x14ac:dyDescent="0.25">
      <c r="B230" s="380">
        <v>302316</v>
      </c>
      <c r="C230" s="380">
        <v>20059</v>
      </c>
      <c r="D230" s="380" t="s">
        <v>10</v>
      </c>
      <c r="E230" s="381">
        <v>9.8090277777777776E-2</v>
      </c>
      <c r="F230" s="381">
        <v>9.8101851851851843E-2</v>
      </c>
      <c r="G230" s="380">
        <v>1</v>
      </c>
      <c r="H230" s="380">
        <v>11</v>
      </c>
      <c r="I230" s="379"/>
      <c r="J230" s="379"/>
      <c r="K230" s="379"/>
    </row>
    <row r="231" spans="2:11" x14ac:dyDescent="0.25">
      <c r="B231" s="380">
        <v>302316</v>
      </c>
      <c r="C231" s="383">
        <v>20060</v>
      </c>
      <c r="D231" s="380" t="s">
        <v>621</v>
      </c>
      <c r="E231" s="381">
        <v>9.8101851851851843E-2</v>
      </c>
      <c r="F231" s="381">
        <v>9.8136574074074071E-2</v>
      </c>
      <c r="G231" s="380" t="s">
        <v>566</v>
      </c>
      <c r="H231" s="380" t="s">
        <v>566</v>
      </c>
      <c r="I231" s="379"/>
      <c r="J231" s="379"/>
      <c r="K231" s="379"/>
    </row>
    <row r="232" spans="2:11" x14ac:dyDescent="0.25">
      <c r="B232" s="380">
        <v>302316</v>
      </c>
      <c r="C232" s="380">
        <v>20059</v>
      </c>
      <c r="D232" s="380" t="s">
        <v>10</v>
      </c>
      <c r="E232" s="381">
        <v>9.8136574074074071E-2</v>
      </c>
      <c r="F232" s="381">
        <v>9.8148148148148151E-2</v>
      </c>
      <c r="G232" s="380">
        <v>1</v>
      </c>
      <c r="H232" s="380">
        <v>11</v>
      </c>
      <c r="I232" s="379"/>
      <c r="J232" s="379"/>
      <c r="K232" s="379"/>
    </row>
    <row r="233" spans="2:11" x14ac:dyDescent="0.25">
      <c r="B233" s="380">
        <v>302316</v>
      </c>
      <c r="C233" s="383">
        <v>20060</v>
      </c>
      <c r="D233" s="380" t="s">
        <v>621</v>
      </c>
      <c r="E233" s="381">
        <v>9.8148148148148151E-2</v>
      </c>
      <c r="F233" s="381">
        <v>9.8182870370370365E-2</v>
      </c>
      <c r="G233" s="380" t="s">
        <v>566</v>
      </c>
      <c r="H233" s="380" t="s">
        <v>566</v>
      </c>
      <c r="I233" s="379"/>
      <c r="J233" s="379"/>
      <c r="K233" s="379"/>
    </row>
    <row r="234" spans="2:11" x14ac:dyDescent="0.25">
      <c r="B234" s="380">
        <v>302316</v>
      </c>
      <c r="C234" s="380">
        <v>20059</v>
      </c>
      <c r="D234" s="380" t="s">
        <v>10</v>
      </c>
      <c r="E234" s="381">
        <v>9.8182870370370365E-2</v>
      </c>
      <c r="F234" s="381">
        <v>9.8217592592592592E-2</v>
      </c>
      <c r="G234" s="380">
        <v>3</v>
      </c>
      <c r="H234" s="380">
        <v>11</v>
      </c>
      <c r="I234" s="379"/>
      <c r="J234" s="379"/>
      <c r="K234" s="379"/>
    </row>
    <row r="235" spans="2:11" x14ac:dyDescent="0.25">
      <c r="B235" s="380">
        <v>302316</v>
      </c>
      <c r="C235" s="383">
        <v>20060</v>
      </c>
      <c r="D235" s="380" t="s">
        <v>621</v>
      </c>
      <c r="E235" s="381">
        <v>9.8217592592592592E-2</v>
      </c>
      <c r="F235" s="381">
        <v>9.825231481481482E-2</v>
      </c>
      <c r="G235" s="380" t="s">
        <v>566</v>
      </c>
      <c r="H235" s="380" t="s">
        <v>566</v>
      </c>
      <c r="I235" s="379"/>
      <c r="J235" s="379"/>
      <c r="K235" s="379"/>
    </row>
    <row r="236" spans="2:11" x14ac:dyDescent="0.25">
      <c r="B236" s="380">
        <v>302316</v>
      </c>
      <c r="C236" s="380">
        <v>20059</v>
      </c>
      <c r="D236" s="380" t="s">
        <v>10</v>
      </c>
      <c r="E236" s="381">
        <v>9.825231481481482E-2</v>
      </c>
      <c r="F236" s="381">
        <v>9.8287037037037048E-2</v>
      </c>
      <c r="G236" s="380">
        <v>3</v>
      </c>
      <c r="H236" s="380">
        <v>11</v>
      </c>
      <c r="I236" s="379"/>
      <c r="J236" s="379"/>
      <c r="K236" s="379"/>
    </row>
    <row r="237" spans="2:11" x14ac:dyDescent="0.25">
      <c r="B237" s="380">
        <v>302316</v>
      </c>
      <c r="C237" s="383">
        <v>20060</v>
      </c>
      <c r="D237" s="380" t="s">
        <v>621</v>
      </c>
      <c r="E237" s="381">
        <v>9.8287037037037048E-2</v>
      </c>
      <c r="F237" s="381">
        <v>9.8287037037037048E-2</v>
      </c>
      <c r="G237" s="380" t="s">
        <v>566</v>
      </c>
      <c r="H237" s="380" t="s">
        <v>566</v>
      </c>
      <c r="I237" s="379"/>
      <c r="J237" s="379"/>
      <c r="K237" s="379"/>
    </row>
    <row r="238" spans="2:11" x14ac:dyDescent="0.25">
      <c r="B238" s="380">
        <v>302316</v>
      </c>
      <c r="C238" s="380">
        <v>20059</v>
      </c>
      <c r="D238" s="380" t="s">
        <v>10</v>
      </c>
      <c r="E238" s="381">
        <v>9.9027777777777784E-2</v>
      </c>
      <c r="F238" s="381">
        <v>9.9039351851851851E-2</v>
      </c>
      <c r="G238" s="380">
        <v>1</v>
      </c>
      <c r="H238" s="380">
        <v>11</v>
      </c>
      <c r="I238" s="379"/>
      <c r="J238" s="379"/>
      <c r="K238" s="379"/>
    </row>
    <row r="239" spans="2:11" x14ac:dyDescent="0.25">
      <c r="B239" s="380">
        <v>302316</v>
      </c>
      <c r="C239" s="383">
        <v>20060</v>
      </c>
      <c r="D239" s="380" t="s">
        <v>621</v>
      </c>
      <c r="E239" s="381">
        <v>9.9039351851851851E-2</v>
      </c>
      <c r="F239" s="381">
        <v>9.9039351851851851E-2</v>
      </c>
      <c r="G239" s="380" t="s">
        <v>566</v>
      </c>
      <c r="H239" s="380" t="s">
        <v>566</v>
      </c>
      <c r="I239" s="379"/>
      <c r="J239" s="379"/>
      <c r="K239" s="379"/>
    </row>
    <row r="240" spans="2:11" x14ac:dyDescent="0.25">
      <c r="B240" s="380">
        <v>302316</v>
      </c>
      <c r="C240" s="380">
        <v>20059</v>
      </c>
      <c r="D240" s="380" t="s">
        <v>10</v>
      </c>
      <c r="E240" s="381">
        <v>9.9236111111111122E-2</v>
      </c>
      <c r="F240" s="381">
        <v>9.9247685185185189E-2</v>
      </c>
      <c r="G240" s="380">
        <v>1</v>
      </c>
      <c r="H240" s="380">
        <v>11</v>
      </c>
      <c r="I240" s="379"/>
      <c r="J240" s="379"/>
      <c r="K240" s="379"/>
    </row>
    <row r="241" spans="2:11" x14ac:dyDescent="0.25">
      <c r="B241" s="380">
        <v>302316</v>
      </c>
      <c r="C241" s="383">
        <v>20060</v>
      </c>
      <c r="D241" s="380" t="s">
        <v>621</v>
      </c>
      <c r="E241" s="381">
        <v>9.9247685185185189E-2</v>
      </c>
      <c r="F241" s="381">
        <v>9.9560185185185182E-2</v>
      </c>
      <c r="G241" s="380" t="s">
        <v>566</v>
      </c>
      <c r="H241" s="380" t="s">
        <v>566</v>
      </c>
      <c r="I241" s="379"/>
      <c r="J241" s="379"/>
      <c r="K241" s="379"/>
    </row>
    <row r="242" spans="2:11" x14ac:dyDescent="0.25">
      <c r="B242" s="48">
        <v>302316</v>
      </c>
      <c r="C242" s="48">
        <v>20059</v>
      </c>
      <c r="D242" s="48" t="s">
        <v>10</v>
      </c>
      <c r="E242" s="384">
        <v>9.9560185185185182E-2</v>
      </c>
      <c r="F242" s="384">
        <v>9.9606481481481476E-2</v>
      </c>
      <c r="G242" s="380">
        <v>4</v>
      </c>
      <c r="H242" s="380">
        <v>11</v>
      </c>
      <c r="I242" s="379"/>
      <c r="J242" s="379"/>
      <c r="K242" s="379"/>
    </row>
    <row r="243" spans="2:11" x14ac:dyDescent="0.25">
      <c r="B243" s="380">
        <v>302316</v>
      </c>
      <c r="C243" s="383">
        <v>20060</v>
      </c>
      <c r="D243" s="380" t="s">
        <v>621</v>
      </c>
      <c r="E243" s="381">
        <v>9.9606481481481476E-2</v>
      </c>
      <c r="F243" s="381">
        <v>9.9641203703703704E-2</v>
      </c>
      <c r="G243" s="380" t="s">
        <v>566</v>
      </c>
      <c r="H243" s="380" t="s">
        <v>566</v>
      </c>
      <c r="I243" s="379"/>
      <c r="J243" s="379"/>
      <c r="K243" s="379"/>
    </row>
    <row r="244" spans="2:11" x14ac:dyDescent="0.25">
      <c r="B244" s="380">
        <v>302316</v>
      </c>
      <c r="C244" s="380">
        <v>20059</v>
      </c>
      <c r="D244" s="380" t="s">
        <v>10</v>
      </c>
      <c r="E244" s="381">
        <v>9.9641203703703704E-2</v>
      </c>
      <c r="F244" s="381">
        <v>9.9652777777777771E-2</v>
      </c>
      <c r="G244" s="380">
        <v>1</v>
      </c>
      <c r="H244" s="380" t="s">
        <v>581</v>
      </c>
      <c r="I244" s="379"/>
      <c r="J244" s="379"/>
      <c r="K244" s="379"/>
    </row>
    <row r="245" spans="2:11" x14ac:dyDescent="0.25">
      <c r="B245" s="380">
        <v>302316</v>
      </c>
      <c r="C245" s="380">
        <v>20059</v>
      </c>
      <c r="D245" s="380" t="s">
        <v>10</v>
      </c>
      <c r="E245" s="381">
        <v>9.9652777777777771E-2</v>
      </c>
      <c r="F245" s="381">
        <v>9.9675925925925932E-2</v>
      </c>
      <c r="G245" s="380">
        <v>0</v>
      </c>
      <c r="H245" s="380">
        <v>11</v>
      </c>
      <c r="I245" s="379"/>
      <c r="J245" s="379"/>
      <c r="K245" s="379"/>
    </row>
    <row r="246" spans="2:11" x14ac:dyDescent="0.25">
      <c r="B246" s="380">
        <v>302316</v>
      </c>
      <c r="C246" s="383">
        <v>20060</v>
      </c>
      <c r="D246" s="380" t="s">
        <v>621</v>
      </c>
      <c r="E246" s="381">
        <v>9.9652777777777771E-2</v>
      </c>
      <c r="F246" s="381">
        <v>9.9652777777777771E-2</v>
      </c>
      <c r="G246" s="380" t="s">
        <v>566</v>
      </c>
      <c r="H246" s="380" t="s">
        <v>566</v>
      </c>
      <c r="I246" s="379"/>
      <c r="J246" s="379"/>
      <c r="K246" s="379"/>
    </row>
    <row r="247" spans="2:11" x14ac:dyDescent="0.25">
      <c r="B247" s="380">
        <v>302316</v>
      </c>
      <c r="C247" s="383">
        <v>20060</v>
      </c>
      <c r="D247" s="380" t="s">
        <v>621</v>
      </c>
      <c r="E247" s="381">
        <v>9.9675925925925932E-2</v>
      </c>
      <c r="F247" s="381">
        <v>9.9675925925925932E-2</v>
      </c>
      <c r="G247" s="380" t="s">
        <v>566</v>
      </c>
      <c r="H247" s="380" t="s">
        <v>566</v>
      </c>
      <c r="I247" s="379"/>
      <c r="J247" s="379"/>
      <c r="K247" s="379"/>
    </row>
    <row r="248" spans="2:11" x14ac:dyDescent="0.25">
      <c r="B248" s="380">
        <v>302316</v>
      </c>
      <c r="C248" s="380">
        <v>20059</v>
      </c>
      <c r="D248" s="380" t="s">
        <v>10</v>
      </c>
      <c r="E248" s="381">
        <v>9.9675925925925932E-2</v>
      </c>
      <c r="F248" s="381">
        <v>9.9687499999999998E-2</v>
      </c>
      <c r="G248" s="380">
        <v>1</v>
      </c>
      <c r="H248" s="380">
        <v>11</v>
      </c>
      <c r="I248" s="379"/>
      <c r="J248" s="379"/>
      <c r="K248" s="379"/>
    </row>
    <row r="249" spans="2:11" x14ac:dyDescent="0.25">
      <c r="B249" s="380">
        <v>302316</v>
      </c>
      <c r="C249" s="383">
        <v>20060</v>
      </c>
      <c r="D249" s="380" t="s">
        <v>621</v>
      </c>
      <c r="E249" s="381">
        <v>9.9687499999999998E-2</v>
      </c>
      <c r="F249" s="381">
        <v>9.9687499999999998E-2</v>
      </c>
      <c r="G249" s="380" t="s">
        <v>566</v>
      </c>
      <c r="H249" s="380" t="s">
        <v>566</v>
      </c>
      <c r="I249" s="379"/>
      <c r="J249" s="379"/>
      <c r="K249" s="379"/>
    </row>
    <row r="250" spans="2:11" x14ac:dyDescent="0.25">
      <c r="B250" s="48">
        <v>302316</v>
      </c>
      <c r="C250" s="48">
        <v>20059</v>
      </c>
      <c r="D250" s="48" t="s">
        <v>10</v>
      </c>
      <c r="E250" s="384">
        <v>9.9988425925925925E-2</v>
      </c>
      <c r="F250" s="384">
        <v>0.10003472222222222</v>
      </c>
      <c r="G250" s="380">
        <v>4</v>
      </c>
      <c r="H250" s="380">
        <v>11</v>
      </c>
      <c r="I250" s="379"/>
      <c r="J250" s="379"/>
      <c r="K250" s="379"/>
    </row>
    <row r="251" spans="2:11" x14ac:dyDescent="0.25">
      <c r="B251" s="380">
        <v>302316</v>
      </c>
      <c r="C251" s="383">
        <v>20060</v>
      </c>
      <c r="D251" s="380" t="s">
        <v>621</v>
      </c>
      <c r="E251" s="381">
        <v>0.10003472222222222</v>
      </c>
      <c r="F251" s="381">
        <v>0.10049768518518519</v>
      </c>
      <c r="G251" s="380" t="s">
        <v>566</v>
      </c>
      <c r="H251" s="380" t="s">
        <v>566</v>
      </c>
      <c r="I251" s="379"/>
      <c r="J251" s="379"/>
      <c r="K251" s="379"/>
    </row>
    <row r="252" spans="2:11" x14ac:dyDescent="0.25">
      <c r="B252" s="380">
        <v>302316</v>
      </c>
      <c r="C252" s="380">
        <v>20059</v>
      </c>
      <c r="D252" s="380" t="s">
        <v>10</v>
      </c>
      <c r="E252" s="381">
        <v>0.10049768518518519</v>
      </c>
      <c r="F252" s="381">
        <v>0.10050925925925926</v>
      </c>
      <c r="G252" s="380">
        <v>1</v>
      </c>
      <c r="H252" s="380">
        <v>11</v>
      </c>
      <c r="I252" s="379"/>
      <c r="J252" s="379"/>
      <c r="K252" s="379"/>
    </row>
    <row r="253" spans="2:11" x14ac:dyDescent="0.25">
      <c r="B253" s="380">
        <v>302316</v>
      </c>
      <c r="C253" s="383">
        <v>20060</v>
      </c>
      <c r="D253" s="380" t="s">
        <v>621</v>
      </c>
      <c r="E253" s="381">
        <v>0.10050925925925926</v>
      </c>
      <c r="F253" s="381">
        <v>0.10053240740740742</v>
      </c>
      <c r="G253" s="380" t="s">
        <v>566</v>
      </c>
      <c r="H253" s="380" t="s">
        <v>566</v>
      </c>
      <c r="I253" s="379"/>
      <c r="J253" s="379"/>
      <c r="K253" s="379"/>
    </row>
    <row r="254" spans="2:11" x14ac:dyDescent="0.25">
      <c r="B254" s="380">
        <v>302316</v>
      </c>
      <c r="C254" s="380">
        <v>20059</v>
      </c>
      <c r="D254" s="380" t="s">
        <v>10</v>
      </c>
      <c r="E254" s="381">
        <v>0.10053240740740742</v>
      </c>
      <c r="F254" s="381">
        <v>0.10053240740740742</v>
      </c>
      <c r="G254" s="380">
        <v>2</v>
      </c>
      <c r="H254" s="380">
        <v>11</v>
      </c>
      <c r="I254" s="379"/>
      <c r="J254" s="379"/>
      <c r="K254" s="379"/>
    </row>
    <row r="255" spans="2:11" x14ac:dyDescent="0.25">
      <c r="B255" s="380">
        <v>302316</v>
      </c>
      <c r="C255" s="383">
        <v>20060</v>
      </c>
      <c r="D255" s="380" t="s">
        <v>621</v>
      </c>
      <c r="E255" s="381">
        <v>0.10055555555555555</v>
      </c>
      <c r="F255" s="381">
        <v>0.1005787037037037</v>
      </c>
      <c r="G255" s="380" t="s">
        <v>566</v>
      </c>
      <c r="H255" s="380" t="s">
        <v>566</v>
      </c>
      <c r="I255" s="379"/>
      <c r="J255" s="379"/>
      <c r="K255" s="379"/>
    </row>
    <row r="256" spans="2:11" x14ac:dyDescent="0.25">
      <c r="B256" s="380">
        <v>302316</v>
      </c>
      <c r="C256" s="380">
        <v>20059</v>
      </c>
      <c r="D256" s="380" t="s">
        <v>10</v>
      </c>
      <c r="E256" s="381">
        <v>0.1005787037037037</v>
      </c>
      <c r="F256" s="381">
        <v>0.10059027777777778</v>
      </c>
      <c r="G256" s="380">
        <v>1</v>
      </c>
      <c r="H256" s="380">
        <v>11</v>
      </c>
      <c r="I256" s="379"/>
      <c r="J256" s="379"/>
      <c r="K256" s="379"/>
    </row>
    <row r="257" spans="2:11" x14ac:dyDescent="0.25">
      <c r="B257" s="380">
        <v>302316</v>
      </c>
      <c r="C257" s="383">
        <v>20060</v>
      </c>
      <c r="D257" s="380" t="s">
        <v>621</v>
      </c>
      <c r="E257" s="381">
        <v>0.10059027777777778</v>
      </c>
      <c r="F257" s="381">
        <v>0.10059027777777778</v>
      </c>
      <c r="G257" s="380" t="s">
        <v>566</v>
      </c>
      <c r="H257" s="380" t="s">
        <v>566</v>
      </c>
      <c r="I257" s="379"/>
      <c r="J257" s="379"/>
      <c r="K257" s="379"/>
    </row>
    <row r="258" spans="2:11" x14ac:dyDescent="0.25">
      <c r="B258" s="380">
        <v>302316</v>
      </c>
      <c r="C258" s="380">
        <v>20059</v>
      </c>
      <c r="D258" s="380" t="s">
        <v>10</v>
      </c>
      <c r="E258" s="381">
        <v>0.10214120370370371</v>
      </c>
      <c r="F258" s="381">
        <v>0.10215277777777777</v>
      </c>
      <c r="G258" s="380">
        <v>1</v>
      </c>
      <c r="H258" s="380">
        <v>11</v>
      </c>
      <c r="I258" s="379"/>
      <c r="J258" s="379"/>
      <c r="K258" s="379"/>
    </row>
    <row r="259" spans="2:11" x14ac:dyDescent="0.25">
      <c r="B259" s="380">
        <v>302316</v>
      </c>
      <c r="C259" s="383">
        <v>20060</v>
      </c>
      <c r="D259" s="380" t="s">
        <v>621</v>
      </c>
      <c r="E259" s="381">
        <v>0.10215277777777777</v>
      </c>
      <c r="F259" s="381">
        <v>0.10221064814814813</v>
      </c>
      <c r="G259" s="380" t="s">
        <v>566</v>
      </c>
      <c r="H259" s="380" t="s">
        <v>566</v>
      </c>
      <c r="I259" s="379"/>
      <c r="J259" s="379"/>
      <c r="K259" s="379"/>
    </row>
    <row r="260" spans="2:11" x14ac:dyDescent="0.25">
      <c r="B260" s="380">
        <v>302316</v>
      </c>
      <c r="C260" s="380">
        <v>20059</v>
      </c>
      <c r="D260" s="380" t="s">
        <v>10</v>
      </c>
      <c r="E260" s="381">
        <v>0.10221064814814813</v>
      </c>
      <c r="F260" s="381">
        <v>0.10223379629629629</v>
      </c>
      <c r="G260" s="380">
        <v>2</v>
      </c>
      <c r="H260" s="380">
        <v>11</v>
      </c>
      <c r="I260" s="379"/>
      <c r="J260" s="379"/>
      <c r="K260" s="379"/>
    </row>
    <row r="261" spans="2:11" x14ac:dyDescent="0.25">
      <c r="B261" s="380">
        <v>302316</v>
      </c>
      <c r="C261" s="383">
        <v>20060</v>
      </c>
      <c r="D261" s="380" t="s">
        <v>621</v>
      </c>
      <c r="E261" s="381">
        <v>0.10223379629629629</v>
      </c>
      <c r="F261" s="381">
        <v>0.10223379629629629</v>
      </c>
      <c r="G261" s="380" t="s">
        <v>566</v>
      </c>
      <c r="H261" s="380" t="s">
        <v>566</v>
      </c>
      <c r="I261" s="379"/>
      <c r="J261" s="379"/>
      <c r="K261" s="379"/>
    </row>
    <row r="262" spans="2:11" x14ac:dyDescent="0.25">
      <c r="B262" s="380">
        <v>302316</v>
      </c>
      <c r="C262" s="380">
        <v>20059</v>
      </c>
      <c r="D262" s="380" t="s">
        <v>10</v>
      </c>
      <c r="E262" s="381">
        <v>0.10336805555555556</v>
      </c>
      <c r="F262" s="381">
        <v>0.10339120370370369</v>
      </c>
      <c r="G262" s="380">
        <v>2</v>
      </c>
      <c r="H262" s="380">
        <v>11</v>
      </c>
      <c r="I262" s="379"/>
      <c r="J262" s="379"/>
      <c r="K262" s="379"/>
    </row>
    <row r="263" spans="2:11" x14ac:dyDescent="0.25">
      <c r="B263" s="380">
        <v>302316</v>
      </c>
      <c r="C263" s="383">
        <v>20060</v>
      </c>
      <c r="D263" s="380" t="s">
        <v>621</v>
      </c>
      <c r="E263" s="381">
        <v>0.10339120370370369</v>
      </c>
      <c r="F263" s="381">
        <v>0.10342592592592592</v>
      </c>
      <c r="G263" s="380" t="s">
        <v>566</v>
      </c>
      <c r="H263" s="380" t="s">
        <v>566</v>
      </c>
      <c r="I263" s="379"/>
      <c r="J263" s="379"/>
      <c r="K263" s="379"/>
    </row>
    <row r="264" spans="2:11" x14ac:dyDescent="0.25">
      <c r="B264" s="380">
        <v>302316</v>
      </c>
      <c r="C264" s="380">
        <v>20059</v>
      </c>
      <c r="D264" s="380" t="s">
        <v>10</v>
      </c>
      <c r="E264" s="381">
        <v>0.10342592592592592</v>
      </c>
      <c r="F264" s="381">
        <v>0.1034375</v>
      </c>
      <c r="G264" s="380">
        <v>1</v>
      </c>
      <c r="H264" s="380">
        <v>11</v>
      </c>
      <c r="I264" s="379"/>
      <c r="J264" s="379"/>
      <c r="K264" s="379"/>
    </row>
    <row r="265" spans="2:11" x14ac:dyDescent="0.25">
      <c r="B265" s="380">
        <v>302316</v>
      </c>
      <c r="C265" s="383">
        <v>20060</v>
      </c>
      <c r="D265" s="380" t="s">
        <v>621</v>
      </c>
      <c r="E265" s="381">
        <v>0.1034375</v>
      </c>
      <c r="F265" s="381">
        <v>0.10347222222222223</v>
      </c>
      <c r="G265" s="380" t="s">
        <v>566</v>
      </c>
      <c r="H265" s="380" t="s">
        <v>566</v>
      </c>
      <c r="I265" s="379"/>
      <c r="J265" s="379"/>
      <c r="K265" s="379"/>
    </row>
    <row r="266" spans="2:11" x14ac:dyDescent="0.25">
      <c r="B266" s="48">
        <v>302316</v>
      </c>
      <c r="C266" s="48">
        <v>20059</v>
      </c>
      <c r="D266" s="48" t="s">
        <v>10</v>
      </c>
      <c r="E266" s="384">
        <v>0.10347222222222223</v>
      </c>
      <c r="F266" s="384">
        <v>0.10368055555555555</v>
      </c>
      <c r="G266" s="380">
        <v>18</v>
      </c>
      <c r="H266" s="380">
        <v>11</v>
      </c>
      <c r="I266" s="379"/>
      <c r="J266" s="379"/>
      <c r="K266" s="379"/>
    </row>
    <row r="267" spans="2:11" x14ac:dyDescent="0.25">
      <c r="B267" s="48">
        <v>302316</v>
      </c>
      <c r="C267" s="48">
        <v>20060</v>
      </c>
      <c r="D267" s="48" t="s">
        <v>621</v>
      </c>
      <c r="E267" s="384">
        <v>0.10368055555555555</v>
      </c>
      <c r="F267" s="384">
        <v>0.10372685185185186</v>
      </c>
      <c r="G267" s="380" t="s">
        <v>566</v>
      </c>
      <c r="H267" s="380" t="s">
        <v>566</v>
      </c>
      <c r="I267" s="379"/>
      <c r="J267" s="379"/>
      <c r="K267" s="379"/>
    </row>
    <row r="268" spans="2:11" x14ac:dyDescent="0.25">
      <c r="B268" s="48">
        <v>302316</v>
      </c>
      <c r="C268" s="48">
        <v>20059</v>
      </c>
      <c r="D268" s="48" t="s">
        <v>10</v>
      </c>
      <c r="E268" s="384">
        <v>0.10372685185185186</v>
      </c>
      <c r="F268" s="384">
        <v>0.10372685185185186</v>
      </c>
      <c r="G268" s="380">
        <v>37</v>
      </c>
      <c r="H268" s="380">
        <v>11</v>
      </c>
      <c r="I268" s="379"/>
      <c r="J268" s="379"/>
      <c r="K268" s="379"/>
    </row>
    <row r="269" spans="2:11" x14ac:dyDescent="0.25">
      <c r="B269" s="48">
        <v>302316</v>
      </c>
      <c r="C269" s="48">
        <v>20060</v>
      </c>
      <c r="D269" s="48" t="s">
        <v>621</v>
      </c>
      <c r="E269" s="384">
        <v>0.10415509259259259</v>
      </c>
      <c r="F269" s="384">
        <v>0.10415509259259259</v>
      </c>
      <c r="G269" s="380" t="s">
        <v>566</v>
      </c>
      <c r="H269" s="380" t="s">
        <v>566</v>
      </c>
      <c r="I269" s="379"/>
      <c r="J269" s="379"/>
      <c r="K269" s="379"/>
    </row>
    <row r="270" spans="2:11" x14ac:dyDescent="0.25">
      <c r="B270" s="48">
        <v>302316</v>
      </c>
      <c r="C270" s="48">
        <v>20059</v>
      </c>
      <c r="D270" s="48" t="s">
        <v>10</v>
      </c>
      <c r="E270" s="384">
        <v>0.10474537037037036</v>
      </c>
      <c r="F270" s="384">
        <v>0.10497685185185185</v>
      </c>
      <c r="G270" s="380">
        <v>20</v>
      </c>
      <c r="H270" s="380">
        <v>11</v>
      </c>
      <c r="I270" s="379"/>
      <c r="J270" s="379"/>
      <c r="K270" s="379"/>
    </row>
    <row r="271" spans="2:11" x14ac:dyDescent="0.25">
      <c r="B271" s="48">
        <v>302316</v>
      </c>
      <c r="C271" s="48">
        <v>20060</v>
      </c>
      <c r="D271" s="48" t="s">
        <v>621</v>
      </c>
      <c r="E271" s="384">
        <v>0.10497685185185185</v>
      </c>
      <c r="F271" s="384">
        <v>0.105</v>
      </c>
      <c r="G271" s="380" t="s">
        <v>566</v>
      </c>
      <c r="H271" s="380" t="s">
        <v>566</v>
      </c>
      <c r="I271" s="379"/>
      <c r="J271" s="379"/>
      <c r="K271" s="379"/>
    </row>
    <row r="272" spans="2:11" x14ac:dyDescent="0.25">
      <c r="B272" s="48">
        <v>302316</v>
      </c>
      <c r="C272" s="48">
        <v>20059</v>
      </c>
      <c r="D272" s="48" t="s">
        <v>10</v>
      </c>
      <c r="E272" s="384">
        <v>0.105</v>
      </c>
      <c r="F272" s="384">
        <v>0.10502314814814816</v>
      </c>
      <c r="G272" s="380">
        <v>2</v>
      </c>
      <c r="H272" s="380">
        <v>11</v>
      </c>
      <c r="I272" s="379"/>
      <c r="J272" s="379"/>
      <c r="K272" s="379"/>
    </row>
    <row r="273" spans="2:11" x14ac:dyDescent="0.25">
      <c r="B273" s="48">
        <v>302316</v>
      </c>
      <c r="C273" s="48">
        <v>20060</v>
      </c>
      <c r="D273" s="48" t="s">
        <v>621</v>
      </c>
      <c r="E273" s="384">
        <v>0.10502314814814816</v>
      </c>
      <c r="F273" s="384">
        <v>0.10518518518518517</v>
      </c>
      <c r="G273" s="380" t="s">
        <v>566</v>
      </c>
      <c r="H273" s="380" t="s">
        <v>566</v>
      </c>
      <c r="I273" s="379"/>
      <c r="J273" s="379"/>
      <c r="K273" s="379"/>
    </row>
    <row r="274" spans="2:11" x14ac:dyDescent="0.25">
      <c r="B274" s="48">
        <v>302316</v>
      </c>
      <c r="C274" s="48">
        <v>20059</v>
      </c>
      <c r="D274" s="48" t="s">
        <v>10</v>
      </c>
      <c r="E274" s="384">
        <v>0.10518518518518517</v>
      </c>
      <c r="F274" s="384">
        <v>0.1053587962962963</v>
      </c>
      <c r="G274" s="380">
        <v>15</v>
      </c>
      <c r="H274" s="380">
        <v>11</v>
      </c>
      <c r="I274" s="379"/>
      <c r="J274" s="379"/>
      <c r="K274" s="379"/>
    </row>
    <row r="275" spans="2:11" x14ac:dyDescent="0.25">
      <c r="B275" s="380">
        <v>302316</v>
      </c>
      <c r="C275" s="383">
        <v>20060</v>
      </c>
      <c r="D275" s="380" t="s">
        <v>621</v>
      </c>
      <c r="E275" s="381">
        <v>0.1053587962962963</v>
      </c>
      <c r="F275" s="381">
        <v>0.1053587962962963</v>
      </c>
      <c r="G275" s="380" t="s">
        <v>566</v>
      </c>
      <c r="H275" s="380" t="s">
        <v>566</v>
      </c>
      <c r="I275" s="379"/>
      <c r="J275" s="379"/>
      <c r="K275" s="379"/>
    </row>
    <row r="276" spans="2:11" x14ac:dyDescent="0.25">
      <c r="B276" s="380">
        <v>302316</v>
      </c>
      <c r="C276" s="380">
        <v>20059</v>
      </c>
      <c r="D276" s="380" t="s">
        <v>10</v>
      </c>
      <c r="E276" s="381">
        <v>0.10766203703703703</v>
      </c>
      <c r="F276" s="381">
        <v>0.10769675925925926</v>
      </c>
      <c r="G276" s="380">
        <v>3</v>
      </c>
      <c r="H276" s="380">
        <v>11</v>
      </c>
      <c r="I276" s="379"/>
      <c r="J276" s="379"/>
      <c r="K276" s="379"/>
    </row>
    <row r="277" spans="2:11" x14ac:dyDescent="0.25">
      <c r="B277" s="380">
        <v>302316</v>
      </c>
      <c r="C277" s="383">
        <v>20060</v>
      </c>
      <c r="D277" s="380" t="s">
        <v>621</v>
      </c>
      <c r="E277" s="381">
        <v>0.10769675925925926</v>
      </c>
      <c r="F277" s="381">
        <v>0.10775462962962963</v>
      </c>
      <c r="G277" s="380" t="s">
        <v>566</v>
      </c>
      <c r="H277" s="380" t="s">
        <v>566</v>
      </c>
      <c r="I277" s="379"/>
      <c r="J277" s="379"/>
      <c r="K277" s="379"/>
    </row>
    <row r="278" spans="2:11" x14ac:dyDescent="0.25">
      <c r="B278" s="380">
        <v>302316</v>
      </c>
      <c r="C278" s="380">
        <v>20059</v>
      </c>
      <c r="D278" s="380" t="s">
        <v>10</v>
      </c>
      <c r="E278" s="381">
        <v>0.10775462962962963</v>
      </c>
      <c r="F278" s="381">
        <v>0.10777777777777779</v>
      </c>
      <c r="G278" s="380">
        <v>2</v>
      </c>
      <c r="H278" s="380">
        <v>11</v>
      </c>
      <c r="I278" s="379"/>
      <c r="J278" s="379"/>
      <c r="K278" s="379"/>
    </row>
    <row r="279" spans="2:11" x14ac:dyDescent="0.25">
      <c r="B279" s="380">
        <v>302316</v>
      </c>
      <c r="C279" s="383">
        <v>20060</v>
      </c>
      <c r="D279" s="380" t="s">
        <v>621</v>
      </c>
      <c r="E279" s="381">
        <v>0.10777777777777779</v>
      </c>
      <c r="F279" s="381">
        <v>0.10782407407407407</v>
      </c>
      <c r="G279" s="380" t="s">
        <v>566</v>
      </c>
      <c r="H279" s="380" t="s">
        <v>566</v>
      </c>
      <c r="I279" s="379"/>
      <c r="J279" s="379"/>
      <c r="K279" s="379"/>
    </row>
    <row r="280" spans="2:11" x14ac:dyDescent="0.25">
      <c r="B280" s="380">
        <v>302316</v>
      </c>
      <c r="C280" s="383">
        <v>20060</v>
      </c>
      <c r="D280" s="380" t="s">
        <v>621</v>
      </c>
      <c r="E280" s="381">
        <v>0.10782407407407407</v>
      </c>
      <c r="F280" s="381">
        <v>0.1078587962962963</v>
      </c>
      <c r="G280" s="380" t="s">
        <v>566</v>
      </c>
      <c r="H280" s="380" t="s">
        <v>566</v>
      </c>
      <c r="I280" s="379"/>
      <c r="J280" s="379"/>
      <c r="K280" s="379"/>
    </row>
    <row r="281" spans="2:11" x14ac:dyDescent="0.25">
      <c r="B281" s="380">
        <v>302316</v>
      </c>
      <c r="C281" s="380">
        <v>20059</v>
      </c>
      <c r="D281" s="380" t="s">
        <v>10</v>
      </c>
      <c r="E281" s="381">
        <v>0.10782407407407407</v>
      </c>
      <c r="F281" s="381">
        <v>0.10782407407407407</v>
      </c>
      <c r="G281" s="380">
        <v>3</v>
      </c>
      <c r="H281" s="380" t="s">
        <v>581</v>
      </c>
      <c r="I281" s="379"/>
      <c r="J281" s="379"/>
      <c r="K281" s="379"/>
    </row>
    <row r="282" spans="2:11" x14ac:dyDescent="0.25">
      <c r="B282" s="380">
        <v>302316</v>
      </c>
      <c r="C282" s="380">
        <v>20059</v>
      </c>
      <c r="D282" s="380" t="s">
        <v>10</v>
      </c>
      <c r="E282" s="381">
        <v>0.1078587962962963</v>
      </c>
      <c r="F282" s="381">
        <v>0.10787037037037038</v>
      </c>
      <c r="G282" s="380">
        <v>1</v>
      </c>
      <c r="H282" s="380">
        <v>11</v>
      </c>
      <c r="I282" s="379"/>
      <c r="J282" s="379"/>
      <c r="K282" s="379"/>
    </row>
    <row r="283" spans="2:11" x14ac:dyDescent="0.25">
      <c r="B283" s="380">
        <v>302316</v>
      </c>
      <c r="C283" s="383">
        <v>20060</v>
      </c>
      <c r="D283" s="380" t="s">
        <v>621</v>
      </c>
      <c r="E283" s="381">
        <v>0.10787037037037038</v>
      </c>
      <c r="F283" s="381">
        <v>0.10789351851851851</v>
      </c>
      <c r="G283" s="380" t="s">
        <v>566</v>
      </c>
      <c r="H283" s="380" t="s">
        <v>566</v>
      </c>
      <c r="I283" s="379"/>
      <c r="J283" s="379"/>
      <c r="K283" s="379"/>
    </row>
    <row r="284" spans="2:11" x14ac:dyDescent="0.25">
      <c r="B284" s="380">
        <v>302316</v>
      </c>
      <c r="C284" s="380">
        <v>20059</v>
      </c>
      <c r="D284" s="380" t="s">
        <v>10</v>
      </c>
      <c r="E284" s="381">
        <v>0.10789351851851851</v>
      </c>
      <c r="F284" s="381">
        <v>0.10790509259259258</v>
      </c>
      <c r="G284" s="380">
        <v>1</v>
      </c>
      <c r="H284" s="380">
        <v>11</v>
      </c>
      <c r="I284" s="379"/>
      <c r="J284" s="379"/>
      <c r="K284" s="379"/>
    </row>
    <row r="285" spans="2:11" x14ac:dyDescent="0.25">
      <c r="B285" s="380">
        <v>302316</v>
      </c>
      <c r="C285" s="383">
        <v>20060</v>
      </c>
      <c r="D285" s="380" t="s">
        <v>621</v>
      </c>
      <c r="E285" s="381">
        <v>0.10790509259259258</v>
      </c>
      <c r="F285" s="381">
        <v>0.10790509259259258</v>
      </c>
      <c r="G285" s="380" t="s">
        <v>566</v>
      </c>
      <c r="H285" s="380" t="s">
        <v>566</v>
      </c>
      <c r="I285" s="379"/>
      <c r="J285" s="379"/>
      <c r="K285" s="379"/>
    </row>
    <row r="286" spans="2:11" x14ac:dyDescent="0.25">
      <c r="B286" s="380">
        <v>302316</v>
      </c>
      <c r="C286" s="380">
        <v>20059</v>
      </c>
      <c r="D286" s="380" t="s">
        <v>10</v>
      </c>
      <c r="E286" s="381">
        <v>0.10834490740740742</v>
      </c>
      <c r="F286" s="381">
        <v>0.10836805555555555</v>
      </c>
      <c r="G286" s="380">
        <v>2</v>
      </c>
      <c r="H286" s="380">
        <v>11</v>
      </c>
      <c r="I286" s="379"/>
      <c r="J286" s="379"/>
      <c r="K286" s="379"/>
    </row>
    <row r="287" spans="2:11" x14ac:dyDescent="0.25">
      <c r="B287" s="380">
        <v>302316</v>
      </c>
      <c r="C287" s="383">
        <v>20060</v>
      </c>
      <c r="D287" s="380" t="s">
        <v>621</v>
      </c>
      <c r="E287" s="381">
        <v>0.10836805555555555</v>
      </c>
      <c r="F287" s="381">
        <v>0.10865740740740741</v>
      </c>
      <c r="G287" s="380" t="s">
        <v>566</v>
      </c>
      <c r="H287" s="380" t="s">
        <v>566</v>
      </c>
      <c r="I287" s="379"/>
      <c r="J287" s="379"/>
      <c r="K287" s="379"/>
    </row>
    <row r="288" spans="2:11" x14ac:dyDescent="0.25">
      <c r="B288" s="380">
        <v>302316</v>
      </c>
      <c r="C288" s="380">
        <v>20059</v>
      </c>
      <c r="D288" s="380" t="s">
        <v>10</v>
      </c>
      <c r="E288" s="381">
        <v>0.10865740740740741</v>
      </c>
      <c r="F288" s="381">
        <v>0.10866898148148148</v>
      </c>
      <c r="G288" s="380">
        <v>1</v>
      </c>
      <c r="H288" s="380" t="s">
        <v>581</v>
      </c>
      <c r="I288" s="379"/>
      <c r="J288" s="379"/>
      <c r="K288" s="379"/>
    </row>
    <row r="289" spans="2:11" x14ac:dyDescent="0.25">
      <c r="B289" s="380">
        <v>302316</v>
      </c>
      <c r="C289" s="380">
        <v>20059</v>
      </c>
      <c r="D289" s="380" t="s">
        <v>10</v>
      </c>
      <c r="E289" s="381">
        <v>0.10866898148148148</v>
      </c>
      <c r="F289" s="381">
        <v>0.10869212962962964</v>
      </c>
      <c r="G289" s="380">
        <v>0</v>
      </c>
      <c r="H289" s="380">
        <v>11</v>
      </c>
      <c r="I289" s="379"/>
      <c r="J289" s="379"/>
      <c r="K289" s="379"/>
    </row>
    <row r="290" spans="2:11" x14ac:dyDescent="0.25">
      <c r="B290" s="380">
        <v>302316</v>
      </c>
      <c r="C290" s="383">
        <v>20060</v>
      </c>
      <c r="D290" s="380" t="s">
        <v>621</v>
      </c>
      <c r="E290" s="381">
        <v>0.10866898148148148</v>
      </c>
      <c r="F290" s="381">
        <v>0.10866898148148148</v>
      </c>
      <c r="G290" s="380" t="s">
        <v>566</v>
      </c>
      <c r="H290" s="380" t="s">
        <v>566</v>
      </c>
      <c r="I290" s="379"/>
      <c r="J290" s="379"/>
      <c r="K290" s="379"/>
    </row>
    <row r="291" spans="2:11" x14ac:dyDescent="0.25">
      <c r="B291" s="380">
        <v>302316</v>
      </c>
      <c r="C291" s="383">
        <v>20060</v>
      </c>
      <c r="D291" s="380" t="s">
        <v>621</v>
      </c>
      <c r="E291" s="381">
        <v>0.10869212962962964</v>
      </c>
      <c r="F291" s="381">
        <v>0.10871527777777779</v>
      </c>
      <c r="G291" s="380" t="s">
        <v>566</v>
      </c>
      <c r="H291" s="380" t="s">
        <v>566</v>
      </c>
      <c r="I291" s="379"/>
      <c r="J291" s="379"/>
      <c r="K291" s="379"/>
    </row>
    <row r="292" spans="2:11" x14ac:dyDescent="0.25">
      <c r="B292" s="380">
        <v>302316</v>
      </c>
      <c r="C292" s="380">
        <v>20059</v>
      </c>
      <c r="D292" s="380" t="s">
        <v>10</v>
      </c>
      <c r="E292" s="381">
        <v>0.10871527777777779</v>
      </c>
      <c r="F292" s="381">
        <v>0.10872685185185187</v>
      </c>
      <c r="G292" s="380">
        <v>1</v>
      </c>
      <c r="H292" s="380">
        <v>11</v>
      </c>
      <c r="I292" s="379"/>
      <c r="J292" s="379"/>
      <c r="K292" s="379"/>
    </row>
    <row r="293" spans="2:11" x14ac:dyDescent="0.25">
      <c r="B293" s="380">
        <v>302316</v>
      </c>
      <c r="C293" s="383">
        <v>20060</v>
      </c>
      <c r="D293" s="380" t="s">
        <v>621</v>
      </c>
      <c r="E293" s="381">
        <v>0.10872685185185187</v>
      </c>
      <c r="F293" s="381">
        <v>0.10883101851851852</v>
      </c>
      <c r="G293" s="380" t="s">
        <v>566</v>
      </c>
      <c r="H293" s="380" t="s">
        <v>566</v>
      </c>
      <c r="I293" s="379"/>
      <c r="J293" s="379"/>
      <c r="K293" s="379"/>
    </row>
    <row r="294" spans="2:11" x14ac:dyDescent="0.25">
      <c r="B294" s="380">
        <v>302316</v>
      </c>
      <c r="C294" s="380">
        <v>20059</v>
      </c>
      <c r="D294" s="380" t="s">
        <v>10</v>
      </c>
      <c r="E294" s="381">
        <v>0.10883101851851852</v>
      </c>
      <c r="F294" s="381">
        <v>0.10886574074074074</v>
      </c>
      <c r="G294" s="380">
        <v>3</v>
      </c>
      <c r="H294" s="380">
        <v>11</v>
      </c>
      <c r="I294" s="379"/>
      <c r="J294" s="379"/>
      <c r="K294" s="379"/>
    </row>
    <row r="295" spans="2:11" x14ac:dyDescent="0.25">
      <c r="B295" s="380">
        <v>302316</v>
      </c>
      <c r="C295" s="383">
        <v>20060</v>
      </c>
      <c r="D295" s="380" t="s">
        <v>621</v>
      </c>
      <c r="E295" s="381">
        <v>0.10886574074074074</v>
      </c>
      <c r="F295" s="381">
        <v>0.10886574074074074</v>
      </c>
      <c r="G295" s="380" t="s">
        <v>566</v>
      </c>
      <c r="H295" s="380" t="s">
        <v>566</v>
      </c>
      <c r="I295" s="379"/>
      <c r="J295" s="379"/>
      <c r="K295" s="379"/>
    </row>
    <row r="296" spans="2:11" x14ac:dyDescent="0.25">
      <c r="B296" s="380">
        <v>302316</v>
      </c>
      <c r="C296" s="380">
        <v>20059</v>
      </c>
      <c r="D296" s="380" t="s">
        <v>10</v>
      </c>
      <c r="E296" s="381">
        <v>0.14042824074074076</v>
      </c>
      <c r="F296" s="381">
        <v>0.14046296296296296</v>
      </c>
      <c r="G296" s="380">
        <v>3</v>
      </c>
      <c r="H296" s="380">
        <v>11</v>
      </c>
      <c r="I296" s="379"/>
      <c r="J296" s="379"/>
      <c r="K296" s="379"/>
    </row>
    <row r="297" spans="2:11" x14ac:dyDescent="0.25">
      <c r="B297" s="380">
        <v>302316</v>
      </c>
      <c r="C297" s="383">
        <v>20060</v>
      </c>
      <c r="D297" s="380" t="s">
        <v>621</v>
      </c>
      <c r="E297" s="381">
        <v>0.14046296296296296</v>
      </c>
      <c r="F297" s="381">
        <v>0.14048611111111112</v>
      </c>
      <c r="G297" s="380" t="s">
        <v>566</v>
      </c>
      <c r="H297" s="380" t="s">
        <v>566</v>
      </c>
      <c r="I297" s="379"/>
      <c r="J297" s="379"/>
      <c r="K297" s="379"/>
    </row>
    <row r="298" spans="2:11" x14ac:dyDescent="0.25">
      <c r="B298" s="380">
        <v>302316</v>
      </c>
      <c r="C298" s="380">
        <v>20059</v>
      </c>
      <c r="D298" s="380" t="s">
        <v>10</v>
      </c>
      <c r="E298" s="381">
        <v>0.14048611111111112</v>
      </c>
      <c r="F298" s="381">
        <v>0.14050925925925925</v>
      </c>
      <c r="G298" s="380">
        <v>2</v>
      </c>
      <c r="H298" s="380" t="s">
        <v>581</v>
      </c>
      <c r="I298" s="379"/>
      <c r="J298" s="379"/>
      <c r="K298" s="379"/>
    </row>
    <row r="299" spans="2:11" x14ac:dyDescent="0.25">
      <c r="B299" s="380">
        <v>302316</v>
      </c>
      <c r="C299" s="380">
        <v>20059</v>
      </c>
      <c r="D299" s="380" t="s">
        <v>10</v>
      </c>
      <c r="E299" s="381">
        <v>0.14050925925925925</v>
      </c>
      <c r="F299" s="381">
        <v>0.14054398148148148</v>
      </c>
      <c r="G299" s="380">
        <v>0</v>
      </c>
      <c r="H299" s="380">
        <v>11</v>
      </c>
      <c r="I299" s="379"/>
      <c r="J299" s="379"/>
      <c r="K299" s="379"/>
    </row>
    <row r="300" spans="2:11" x14ac:dyDescent="0.25">
      <c r="B300" s="380">
        <v>302316</v>
      </c>
      <c r="C300" s="383">
        <v>20060</v>
      </c>
      <c r="D300" s="380" t="s">
        <v>621</v>
      </c>
      <c r="E300" s="381">
        <v>0.14050925925925925</v>
      </c>
      <c r="F300" s="381">
        <v>0.14050925925925925</v>
      </c>
      <c r="G300" s="380" t="s">
        <v>566</v>
      </c>
      <c r="H300" s="380" t="s">
        <v>566</v>
      </c>
      <c r="I300" s="379"/>
      <c r="J300" s="379"/>
      <c r="K300" s="379"/>
    </row>
    <row r="301" spans="2:11" x14ac:dyDescent="0.25">
      <c r="B301" s="380">
        <v>302316</v>
      </c>
      <c r="C301" s="383">
        <v>20060</v>
      </c>
      <c r="D301" s="380" t="s">
        <v>621</v>
      </c>
      <c r="E301" s="381">
        <v>0.14054398148148148</v>
      </c>
      <c r="F301" s="381">
        <v>0.14054398148148148</v>
      </c>
      <c r="G301" s="380" t="s">
        <v>566</v>
      </c>
      <c r="H301" s="380" t="s">
        <v>566</v>
      </c>
      <c r="I301" s="379"/>
      <c r="J301" s="379"/>
      <c r="K301" s="379"/>
    </row>
    <row r="302" spans="2:11" x14ac:dyDescent="0.25">
      <c r="B302" s="380">
        <v>302316</v>
      </c>
      <c r="C302" s="380">
        <v>20059</v>
      </c>
      <c r="D302" s="380" t="s">
        <v>10</v>
      </c>
      <c r="E302" s="381">
        <v>0.14509259259259258</v>
      </c>
      <c r="F302" s="381">
        <v>0.14510416666666667</v>
      </c>
      <c r="G302" s="380">
        <v>1</v>
      </c>
      <c r="H302" s="380">
        <v>11</v>
      </c>
      <c r="I302" s="379"/>
      <c r="J302" s="379"/>
      <c r="K302" s="379"/>
    </row>
    <row r="303" spans="2:11" x14ac:dyDescent="0.25">
      <c r="B303" s="380">
        <v>302316</v>
      </c>
      <c r="C303" s="383">
        <v>20060</v>
      </c>
      <c r="D303" s="380" t="s">
        <v>621</v>
      </c>
      <c r="E303" s="381">
        <v>0.14510416666666667</v>
      </c>
      <c r="F303" s="381">
        <v>0.14510416666666667</v>
      </c>
      <c r="G303" s="380" t="s">
        <v>566</v>
      </c>
      <c r="H303" s="380" t="s">
        <v>566</v>
      </c>
      <c r="I303" s="379"/>
      <c r="J303" s="379"/>
      <c r="K303" s="379"/>
    </row>
    <row r="304" spans="2:11" x14ac:dyDescent="0.25">
      <c r="B304" s="48">
        <v>302316</v>
      </c>
      <c r="C304" s="48">
        <v>20059</v>
      </c>
      <c r="D304" s="48" t="s">
        <v>10</v>
      </c>
      <c r="E304" s="384">
        <v>0.14780092592592595</v>
      </c>
      <c r="F304" s="384">
        <v>0.14780092592592595</v>
      </c>
      <c r="G304" s="380">
        <v>85</v>
      </c>
      <c r="H304" s="380">
        <v>11</v>
      </c>
      <c r="I304" s="379"/>
      <c r="J304" s="379"/>
      <c r="K304" s="379"/>
    </row>
    <row r="305" spans="2:11" x14ac:dyDescent="0.25">
      <c r="B305" s="380">
        <v>302316</v>
      </c>
      <c r="C305" s="383">
        <v>20060</v>
      </c>
      <c r="D305" s="380" t="s">
        <v>621</v>
      </c>
      <c r="E305" s="381">
        <v>0.14878472222222222</v>
      </c>
      <c r="F305" s="381">
        <v>0.14878472222222222</v>
      </c>
      <c r="G305" s="380" t="s">
        <v>566</v>
      </c>
      <c r="H305" s="380" t="s">
        <v>566</v>
      </c>
      <c r="I305" s="379"/>
      <c r="J305" s="379"/>
      <c r="K305" s="379"/>
    </row>
    <row r="306" spans="2:11" x14ac:dyDescent="0.25">
      <c r="B306" s="380">
        <v>302316</v>
      </c>
      <c r="C306" s="380">
        <v>20059</v>
      </c>
      <c r="D306" s="380" t="s">
        <v>10</v>
      </c>
      <c r="E306" s="381">
        <v>0.15768518518518518</v>
      </c>
      <c r="F306" s="381">
        <v>0.15769675925925927</v>
      </c>
      <c r="G306" s="380">
        <v>1</v>
      </c>
      <c r="H306" s="380">
        <v>11</v>
      </c>
      <c r="I306" s="379"/>
      <c r="J306" s="379"/>
      <c r="K306" s="379"/>
    </row>
    <row r="307" spans="2:11" x14ac:dyDescent="0.25">
      <c r="B307" s="380">
        <v>302316</v>
      </c>
      <c r="C307" s="383">
        <v>20060</v>
      </c>
      <c r="D307" s="380" t="s">
        <v>621</v>
      </c>
      <c r="E307" s="381">
        <v>0.15769675925925927</v>
      </c>
      <c r="F307" s="381">
        <v>0.15769675925925927</v>
      </c>
      <c r="G307" s="380" t="s">
        <v>566</v>
      </c>
      <c r="H307" s="380" t="s">
        <v>566</v>
      </c>
      <c r="I307" s="379"/>
      <c r="J307" s="379"/>
      <c r="K307" s="379"/>
    </row>
    <row r="308" spans="2:11" x14ac:dyDescent="0.25">
      <c r="B308" s="380">
        <v>302316</v>
      </c>
      <c r="C308" s="380">
        <v>20059</v>
      </c>
      <c r="D308" s="380" t="s">
        <v>10</v>
      </c>
      <c r="E308" s="381">
        <v>0.16011574074074075</v>
      </c>
      <c r="F308" s="381">
        <v>0.16013888888888889</v>
      </c>
      <c r="G308" s="380">
        <v>2</v>
      </c>
      <c r="H308" s="380">
        <v>11</v>
      </c>
      <c r="I308" s="379"/>
      <c r="J308" s="379"/>
      <c r="K308" s="379"/>
    </row>
    <row r="309" spans="2:11" x14ac:dyDescent="0.25">
      <c r="B309" s="380">
        <v>302316</v>
      </c>
      <c r="C309" s="383">
        <v>20060</v>
      </c>
      <c r="D309" s="380" t="s">
        <v>621</v>
      </c>
      <c r="E309" s="381">
        <v>0.16013888888888889</v>
      </c>
      <c r="F309" s="381">
        <v>0.16013888888888889</v>
      </c>
      <c r="G309" s="380" t="s">
        <v>566</v>
      </c>
      <c r="H309" s="380" t="s">
        <v>566</v>
      </c>
      <c r="I309" s="379"/>
      <c r="J309" s="379"/>
      <c r="K309" s="379"/>
    </row>
    <row r="310" spans="2:11" x14ac:dyDescent="0.25">
      <c r="B310" s="380">
        <v>302316</v>
      </c>
      <c r="C310" s="380">
        <v>20059</v>
      </c>
      <c r="D310" s="380" t="s">
        <v>10</v>
      </c>
      <c r="E310" s="381">
        <v>0.16067129629629631</v>
      </c>
      <c r="F310" s="381">
        <v>0.16068287037037035</v>
      </c>
      <c r="G310" s="380">
        <v>1</v>
      </c>
      <c r="H310" s="380">
        <v>11</v>
      </c>
      <c r="I310" s="379"/>
      <c r="J310" s="379"/>
      <c r="K310" s="379"/>
    </row>
    <row r="311" spans="2:11" x14ac:dyDescent="0.25">
      <c r="B311" s="380">
        <v>302316</v>
      </c>
      <c r="C311" s="383">
        <v>20060</v>
      </c>
      <c r="D311" s="380" t="s">
        <v>621</v>
      </c>
      <c r="E311" s="381">
        <v>0.16068287037037035</v>
      </c>
      <c r="F311" s="381">
        <v>0.16069444444444445</v>
      </c>
      <c r="G311" s="380" t="s">
        <v>566</v>
      </c>
      <c r="H311" s="380" t="s">
        <v>566</v>
      </c>
      <c r="I311" s="379"/>
      <c r="J311" s="379"/>
      <c r="K311" s="379"/>
    </row>
    <row r="312" spans="2:11" x14ac:dyDescent="0.25">
      <c r="B312" s="380">
        <v>302316</v>
      </c>
      <c r="C312" s="380">
        <v>20059</v>
      </c>
      <c r="D312" s="380" t="s">
        <v>10</v>
      </c>
      <c r="E312" s="381">
        <v>0.16069444444444445</v>
      </c>
      <c r="F312" s="381">
        <v>0.16072916666666667</v>
      </c>
      <c r="G312" s="380">
        <v>3</v>
      </c>
      <c r="H312" s="380">
        <v>11</v>
      </c>
      <c r="I312" s="379"/>
      <c r="J312" s="379"/>
      <c r="K312" s="379"/>
    </row>
    <row r="313" spans="2:11" x14ac:dyDescent="0.25">
      <c r="B313" s="380">
        <v>302316</v>
      </c>
      <c r="C313" s="383">
        <v>20060</v>
      </c>
      <c r="D313" s="380" t="s">
        <v>621</v>
      </c>
      <c r="E313" s="381">
        <v>0.16072916666666667</v>
      </c>
      <c r="F313" s="381">
        <v>0.16075231481481481</v>
      </c>
      <c r="G313" s="380" t="s">
        <v>566</v>
      </c>
      <c r="H313" s="380" t="s">
        <v>566</v>
      </c>
      <c r="I313" s="379"/>
      <c r="J313" s="379"/>
      <c r="K313" s="379"/>
    </row>
    <row r="314" spans="2:11" x14ac:dyDescent="0.25">
      <c r="B314" s="380">
        <v>302316</v>
      </c>
      <c r="C314" s="380">
        <v>20059</v>
      </c>
      <c r="D314" s="380" t="s">
        <v>10</v>
      </c>
      <c r="E314" s="381">
        <v>0.16075231481481481</v>
      </c>
      <c r="F314" s="381">
        <v>0.1607638888888889</v>
      </c>
      <c r="G314" s="380">
        <v>1</v>
      </c>
      <c r="H314" s="380">
        <v>11</v>
      </c>
      <c r="I314" s="379"/>
      <c r="J314" s="379"/>
      <c r="K314" s="379"/>
    </row>
    <row r="315" spans="2:11" x14ac:dyDescent="0.25">
      <c r="B315" s="380">
        <v>302316</v>
      </c>
      <c r="C315" s="383">
        <v>20060</v>
      </c>
      <c r="D315" s="380" t="s">
        <v>621</v>
      </c>
      <c r="E315" s="381">
        <v>0.1607638888888889</v>
      </c>
      <c r="F315" s="381">
        <v>0.16082175925925926</v>
      </c>
      <c r="G315" s="380" t="s">
        <v>566</v>
      </c>
      <c r="H315" s="380" t="s">
        <v>566</v>
      </c>
      <c r="I315" s="379"/>
      <c r="J315" s="379"/>
      <c r="K315" s="379"/>
    </row>
    <row r="316" spans="2:11" x14ac:dyDescent="0.25">
      <c r="B316" s="380">
        <v>302316</v>
      </c>
      <c r="C316" s="380">
        <v>20059</v>
      </c>
      <c r="D316" s="380" t="s">
        <v>10</v>
      </c>
      <c r="E316" s="381">
        <v>0.16082175925925926</v>
      </c>
      <c r="F316" s="381">
        <v>0.16083333333333333</v>
      </c>
      <c r="G316" s="380">
        <v>1</v>
      </c>
      <c r="H316" s="380">
        <v>11</v>
      </c>
      <c r="I316" s="379"/>
      <c r="J316" s="379"/>
      <c r="K316" s="379"/>
    </row>
    <row r="317" spans="2:11" x14ac:dyDescent="0.25">
      <c r="B317" s="380">
        <v>302316</v>
      </c>
      <c r="C317" s="383">
        <v>20060</v>
      </c>
      <c r="D317" s="380" t="s">
        <v>621</v>
      </c>
      <c r="E317" s="381">
        <v>0.16083333333333333</v>
      </c>
      <c r="F317" s="381">
        <v>0.16083333333333333</v>
      </c>
      <c r="G317" s="380" t="s">
        <v>566</v>
      </c>
      <c r="H317" s="380" t="s">
        <v>566</v>
      </c>
      <c r="I317" s="379"/>
      <c r="J317" s="379"/>
      <c r="K317" s="379"/>
    </row>
    <row r="318" spans="2:11" x14ac:dyDescent="0.25">
      <c r="B318" s="380">
        <v>302316</v>
      </c>
      <c r="C318" s="380">
        <v>20059</v>
      </c>
      <c r="D318" s="380" t="s">
        <v>10</v>
      </c>
      <c r="E318" s="381">
        <v>0.16109953703703703</v>
      </c>
      <c r="F318" s="381">
        <v>0.16109953703703703</v>
      </c>
      <c r="G318" s="380">
        <v>0</v>
      </c>
      <c r="H318" s="380">
        <v>11</v>
      </c>
      <c r="I318" s="379"/>
      <c r="J318" s="379"/>
      <c r="K318" s="379"/>
    </row>
    <row r="319" spans="2:11" x14ac:dyDescent="0.25">
      <c r="B319" s="380">
        <v>302316</v>
      </c>
      <c r="C319" s="383">
        <v>20060</v>
      </c>
      <c r="D319" s="380" t="s">
        <v>621</v>
      </c>
      <c r="E319" s="381">
        <v>0.16109953703703703</v>
      </c>
      <c r="F319" s="381">
        <v>0.16113425925925925</v>
      </c>
      <c r="G319" s="380" t="s">
        <v>566</v>
      </c>
      <c r="H319" s="380" t="s">
        <v>566</v>
      </c>
      <c r="I319" s="379"/>
      <c r="J319" s="379"/>
      <c r="K319" s="379"/>
    </row>
    <row r="320" spans="2:11" x14ac:dyDescent="0.25">
      <c r="B320" s="380">
        <v>302316</v>
      </c>
      <c r="C320" s="380">
        <v>20059</v>
      </c>
      <c r="D320" s="380" t="s">
        <v>10</v>
      </c>
      <c r="E320" s="381">
        <v>0.16113425925925925</v>
      </c>
      <c r="F320" s="381">
        <v>0.16114583333333332</v>
      </c>
      <c r="G320" s="380">
        <v>1</v>
      </c>
      <c r="H320" s="380">
        <v>11</v>
      </c>
      <c r="I320" s="379"/>
      <c r="J320" s="379"/>
      <c r="K320" s="379"/>
    </row>
    <row r="321" spans="2:11" x14ac:dyDescent="0.25">
      <c r="B321" s="380">
        <v>302316</v>
      </c>
      <c r="C321" s="383">
        <v>20060</v>
      </c>
      <c r="D321" s="380" t="s">
        <v>621</v>
      </c>
      <c r="E321" s="381">
        <v>0.16114583333333332</v>
      </c>
      <c r="F321" s="381">
        <v>0.16116898148148148</v>
      </c>
      <c r="G321" s="380" t="s">
        <v>566</v>
      </c>
      <c r="H321" s="380" t="s">
        <v>566</v>
      </c>
      <c r="I321" s="379"/>
      <c r="J321" s="379"/>
      <c r="K321" s="379"/>
    </row>
    <row r="322" spans="2:11" x14ac:dyDescent="0.25">
      <c r="B322" s="380">
        <v>302316</v>
      </c>
      <c r="C322" s="380">
        <v>20059</v>
      </c>
      <c r="D322" s="380" t="s">
        <v>10</v>
      </c>
      <c r="E322" s="381">
        <v>0.16116898148148148</v>
      </c>
      <c r="F322" s="381">
        <v>0.16118055555555555</v>
      </c>
      <c r="G322" s="380">
        <v>1</v>
      </c>
      <c r="H322" s="380">
        <v>11</v>
      </c>
      <c r="I322" s="379"/>
      <c r="J322" s="379"/>
      <c r="K322" s="379"/>
    </row>
    <row r="323" spans="2:11" x14ac:dyDescent="0.25">
      <c r="B323" s="380">
        <v>302316</v>
      </c>
      <c r="C323" s="383">
        <v>20060</v>
      </c>
      <c r="D323" s="380" t="s">
        <v>621</v>
      </c>
      <c r="E323" s="381">
        <v>0.16118055555555555</v>
      </c>
      <c r="F323" s="381">
        <v>0.16162037037037039</v>
      </c>
      <c r="G323" s="380" t="s">
        <v>566</v>
      </c>
      <c r="H323" s="380" t="s">
        <v>566</v>
      </c>
      <c r="I323" s="379"/>
      <c r="J323" s="379"/>
      <c r="K323" s="379"/>
    </row>
    <row r="324" spans="2:11" x14ac:dyDescent="0.25">
      <c r="B324" s="380">
        <v>302316</v>
      </c>
      <c r="C324" s="380">
        <v>20059</v>
      </c>
      <c r="D324" s="380" t="s">
        <v>10</v>
      </c>
      <c r="E324" s="381">
        <v>0.16162037037037039</v>
      </c>
      <c r="F324" s="381">
        <v>0.16165509259259259</v>
      </c>
      <c r="G324" s="380">
        <v>3</v>
      </c>
      <c r="H324" s="380">
        <v>11</v>
      </c>
      <c r="I324" s="379"/>
      <c r="J324" s="379"/>
      <c r="K324" s="379"/>
    </row>
    <row r="325" spans="2:11" x14ac:dyDescent="0.25">
      <c r="B325" s="380">
        <v>302316</v>
      </c>
      <c r="C325" s="383">
        <v>20060</v>
      </c>
      <c r="D325" s="380" t="s">
        <v>621</v>
      </c>
      <c r="E325" s="381">
        <v>0.16165509259259259</v>
      </c>
      <c r="F325" s="381">
        <v>0.16165509259259259</v>
      </c>
      <c r="G325" s="380" t="s">
        <v>566</v>
      </c>
      <c r="H325" s="380" t="s">
        <v>566</v>
      </c>
      <c r="I325" s="379"/>
      <c r="J325" s="379"/>
      <c r="K325" s="379"/>
    </row>
    <row r="326" spans="2:11" x14ac:dyDescent="0.25">
      <c r="B326" s="380">
        <v>302316</v>
      </c>
      <c r="C326" s="380">
        <v>20059</v>
      </c>
      <c r="D326" s="380" t="s">
        <v>10</v>
      </c>
      <c r="E326" s="381">
        <v>0.16180555555555556</v>
      </c>
      <c r="F326" s="381">
        <v>0.16180555555555556</v>
      </c>
      <c r="G326" s="380">
        <v>0</v>
      </c>
      <c r="H326" s="380">
        <v>11</v>
      </c>
      <c r="I326" s="379"/>
      <c r="J326" s="379"/>
      <c r="K326" s="379"/>
    </row>
    <row r="327" spans="2:11" x14ac:dyDescent="0.25">
      <c r="B327" s="380">
        <v>302316</v>
      </c>
      <c r="C327" s="383">
        <v>20060</v>
      </c>
      <c r="D327" s="380" t="s">
        <v>621</v>
      </c>
      <c r="E327" s="381">
        <v>0.16180555555555556</v>
      </c>
      <c r="F327" s="381">
        <v>0.16180555555555556</v>
      </c>
      <c r="G327" s="380" t="s">
        <v>566</v>
      </c>
      <c r="H327" s="380" t="s">
        <v>566</v>
      </c>
      <c r="I327" s="379"/>
      <c r="J327" s="379"/>
      <c r="K327" s="379"/>
    </row>
    <row r="328" spans="2:11" x14ac:dyDescent="0.25">
      <c r="B328" s="380">
        <v>302316</v>
      </c>
      <c r="C328" s="380">
        <v>20059</v>
      </c>
      <c r="D328" s="380" t="s">
        <v>10</v>
      </c>
      <c r="E328" s="381">
        <v>0.18244212962962961</v>
      </c>
      <c r="F328" s="381">
        <v>0.1824537037037037</v>
      </c>
      <c r="G328" s="380">
        <v>1</v>
      </c>
      <c r="H328" s="380">
        <v>11</v>
      </c>
      <c r="I328" s="379"/>
      <c r="J328" s="379"/>
      <c r="K328" s="379"/>
    </row>
    <row r="329" spans="2:11" x14ac:dyDescent="0.25">
      <c r="B329" s="380">
        <v>302316</v>
      </c>
      <c r="C329" s="383">
        <v>20060</v>
      </c>
      <c r="D329" s="380" t="s">
        <v>621</v>
      </c>
      <c r="E329" s="381">
        <v>0.1824537037037037</v>
      </c>
      <c r="F329" s="381">
        <v>0.18247685185185183</v>
      </c>
      <c r="G329" s="380" t="s">
        <v>566</v>
      </c>
      <c r="H329" s="380" t="s">
        <v>566</v>
      </c>
      <c r="I329" s="379"/>
      <c r="J329" s="379"/>
      <c r="K329" s="379"/>
    </row>
    <row r="330" spans="2:11" x14ac:dyDescent="0.25">
      <c r="B330" s="48">
        <v>302316</v>
      </c>
      <c r="C330" s="48">
        <v>20059</v>
      </c>
      <c r="D330" s="48" t="s">
        <v>10</v>
      </c>
      <c r="E330" s="384">
        <v>0.18247685185185183</v>
      </c>
      <c r="F330" s="384">
        <v>0.18247685185185183</v>
      </c>
      <c r="G330" s="380">
        <v>12</v>
      </c>
      <c r="H330" s="380">
        <v>11</v>
      </c>
      <c r="I330" s="379"/>
      <c r="J330" s="379"/>
      <c r="K330" s="379"/>
    </row>
    <row r="331" spans="2:11" x14ac:dyDescent="0.25">
      <c r="B331" s="380">
        <v>302316</v>
      </c>
      <c r="C331" s="383">
        <v>20060</v>
      </c>
      <c r="D331" s="380" t="s">
        <v>621</v>
      </c>
      <c r="E331" s="381">
        <v>0.18261574074074075</v>
      </c>
      <c r="F331" s="381">
        <v>0.18262731481481484</v>
      </c>
      <c r="G331" s="380" t="s">
        <v>566</v>
      </c>
      <c r="H331" s="380" t="s">
        <v>566</v>
      </c>
      <c r="I331" s="379"/>
      <c r="J331" s="379"/>
      <c r="K331" s="379"/>
    </row>
    <row r="332" spans="2:11" x14ac:dyDescent="0.25">
      <c r="B332" s="380">
        <v>302316</v>
      </c>
      <c r="C332" s="380">
        <v>20059</v>
      </c>
      <c r="D332" s="380" t="s">
        <v>10</v>
      </c>
      <c r="E332" s="381">
        <v>0.18262731481481484</v>
      </c>
      <c r="F332" s="381">
        <v>0.18265046296296295</v>
      </c>
      <c r="G332" s="380">
        <v>2</v>
      </c>
      <c r="H332" s="380">
        <v>11</v>
      </c>
      <c r="I332" s="379"/>
      <c r="J332" s="379"/>
      <c r="K332" s="379"/>
    </row>
    <row r="333" spans="2:11" x14ac:dyDescent="0.25">
      <c r="B333" s="380">
        <v>302316</v>
      </c>
      <c r="C333" s="383">
        <v>20060</v>
      </c>
      <c r="D333" s="380" t="s">
        <v>621</v>
      </c>
      <c r="E333" s="381">
        <v>0.18265046296296295</v>
      </c>
      <c r="F333" s="381">
        <v>0.18277777777777779</v>
      </c>
      <c r="G333" s="380" t="s">
        <v>566</v>
      </c>
      <c r="H333" s="380" t="s">
        <v>566</v>
      </c>
      <c r="I333" s="379"/>
      <c r="J333" s="379"/>
      <c r="K333" s="379"/>
    </row>
    <row r="334" spans="2:11" x14ac:dyDescent="0.25">
      <c r="B334" s="380">
        <v>302316</v>
      </c>
      <c r="C334" s="380">
        <v>20059</v>
      </c>
      <c r="D334" s="380" t="s">
        <v>10</v>
      </c>
      <c r="E334" s="381">
        <v>0.18277777777777779</v>
      </c>
      <c r="F334" s="381">
        <v>0.18278935185185186</v>
      </c>
      <c r="G334" s="380">
        <v>1</v>
      </c>
      <c r="H334" s="380">
        <v>11</v>
      </c>
      <c r="I334" s="379"/>
      <c r="J334" s="379"/>
      <c r="K334" s="379"/>
    </row>
    <row r="335" spans="2:11" x14ac:dyDescent="0.25">
      <c r="B335" s="380">
        <v>302316</v>
      </c>
      <c r="C335" s="383">
        <v>20060</v>
      </c>
      <c r="D335" s="380" t="s">
        <v>621</v>
      </c>
      <c r="E335" s="381">
        <v>0.18278935185185186</v>
      </c>
      <c r="F335" s="381">
        <v>0.18305555555555555</v>
      </c>
      <c r="G335" s="380" t="s">
        <v>566</v>
      </c>
      <c r="H335" s="380" t="s">
        <v>566</v>
      </c>
      <c r="I335" s="379"/>
      <c r="J335" s="379"/>
      <c r="K335" s="379"/>
    </row>
    <row r="336" spans="2:11" x14ac:dyDescent="0.25">
      <c r="B336" s="380">
        <v>302316</v>
      </c>
      <c r="C336" s="380">
        <v>20059</v>
      </c>
      <c r="D336" s="380" t="s">
        <v>10</v>
      </c>
      <c r="E336" s="381">
        <v>0.18305555555555555</v>
      </c>
      <c r="F336" s="381">
        <v>0.18306712962962965</v>
      </c>
      <c r="G336" s="380">
        <v>1</v>
      </c>
      <c r="H336" s="380">
        <v>11</v>
      </c>
      <c r="I336" s="379"/>
      <c r="J336" s="379"/>
      <c r="K336" s="379"/>
    </row>
    <row r="337" spans="2:26" x14ac:dyDescent="0.25">
      <c r="B337" s="380">
        <v>302316</v>
      </c>
      <c r="C337" s="383">
        <v>20060</v>
      </c>
      <c r="D337" s="380" t="s">
        <v>621</v>
      </c>
      <c r="E337" s="381">
        <v>0.18306712962962965</v>
      </c>
      <c r="F337" s="381">
        <v>0.18314814814814814</v>
      </c>
      <c r="G337" s="380" t="s">
        <v>566</v>
      </c>
      <c r="H337" s="380" t="s">
        <v>566</v>
      </c>
      <c r="I337" s="379"/>
      <c r="J337" s="379"/>
      <c r="K337" s="379"/>
    </row>
    <row r="338" spans="2:26" x14ac:dyDescent="0.25">
      <c r="B338" s="380">
        <v>302316</v>
      </c>
      <c r="C338" s="380">
        <v>20059</v>
      </c>
      <c r="D338" s="380" t="s">
        <v>10</v>
      </c>
      <c r="E338" s="381">
        <v>0.18314814814814814</v>
      </c>
      <c r="F338" s="381">
        <v>0.18318287037037037</v>
      </c>
      <c r="G338" s="380">
        <v>3</v>
      </c>
      <c r="H338" s="380">
        <v>11</v>
      </c>
      <c r="I338" s="379"/>
      <c r="J338" s="379"/>
      <c r="K338" s="379"/>
    </row>
    <row r="339" spans="2:26" x14ac:dyDescent="0.25">
      <c r="B339" s="380">
        <v>302316</v>
      </c>
      <c r="C339" s="383">
        <v>20060</v>
      </c>
      <c r="D339" s="380" t="s">
        <v>621</v>
      </c>
      <c r="E339" s="381">
        <v>0.18318287037037037</v>
      </c>
      <c r="F339" s="381">
        <v>0.18318287037037037</v>
      </c>
      <c r="G339" s="380" t="s">
        <v>566</v>
      </c>
      <c r="H339" s="380" t="s">
        <v>566</v>
      </c>
      <c r="I339" s="379"/>
      <c r="J339" s="379"/>
      <c r="K339" s="379"/>
    </row>
    <row r="340" spans="2:26" x14ac:dyDescent="0.25">
      <c r="B340" s="380">
        <v>302316</v>
      </c>
      <c r="C340" s="380">
        <v>20059</v>
      </c>
      <c r="D340" s="380" t="s">
        <v>10</v>
      </c>
      <c r="E340" s="381">
        <v>0.18335648148148151</v>
      </c>
      <c r="F340" s="381">
        <v>0.18336805555555555</v>
      </c>
      <c r="G340" s="380">
        <v>1</v>
      </c>
      <c r="H340" s="380">
        <v>11</v>
      </c>
      <c r="I340" s="379"/>
      <c r="J340" s="379"/>
      <c r="K340" s="379"/>
    </row>
    <row r="341" spans="2:26" x14ac:dyDescent="0.25">
      <c r="B341" s="380">
        <v>302316</v>
      </c>
      <c r="C341" s="383">
        <v>20060</v>
      </c>
      <c r="D341" s="380" t="s">
        <v>621</v>
      </c>
      <c r="E341" s="381">
        <v>0.18336805555555555</v>
      </c>
      <c r="F341" s="381">
        <v>0.18357638888888891</v>
      </c>
      <c r="G341" s="380" t="s">
        <v>566</v>
      </c>
      <c r="H341" s="380" t="s">
        <v>566</v>
      </c>
      <c r="I341" s="379"/>
      <c r="J341" s="379"/>
      <c r="K341" s="379"/>
    </row>
    <row r="342" spans="2:26" x14ac:dyDescent="0.25">
      <c r="B342" s="380">
        <v>302316</v>
      </c>
      <c r="C342" s="380">
        <v>20059</v>
      </c>
      <c r="D342" s="380" t="s">
        <v>10</v>
      </c>
      <c r="E342" s="381">
        <v>0.18357638888888891</v>
      </c>
      <c r="F342" s="381">
        <v>0.18359953703703702</v>
      </c>
      <c r="G342" s="380">
        <v>2</v>
      </c>
      <c r="H342" s="380">
        <v>11</v>
      </c>
      <c r="I342" s="379"/>
      <c r="J342" s="379"/>
      <c r="K342" s="379"/>
    </row>
    <row r="343" spans="2:26" x14ac:dyDescent="0.25">
      <c r="B343" s="380">
        <v>302316</v>
      </c>
      <c r="C343" s="383">
        <v>20060</v>
      </c>
      <c r="D343" s="380" t="s">
        <v>621</v>
      </c>
      <c r="E343" s="381">
        <v>0.18359953703703702</v>
      </c>
      <c r="F343" s="381">
        <v>0.18375</v>
      </c>
      <c r="G343" s="380" t="s">
        <v>566</v>
      </c>
      <c r="H343" s="380" t="s">
        <v>566</v>
      </c>
      <c r="I343" s="379"/>
      <c r="J343" s="379"/>
      <c r="K343" s="379"/>
    </row>
    <row r="344" spans="2:26" x14ac:dyDescent="0.25">
      <c r="B344" s="380">
        <v>302316</v>
      </c>
      <c r="C344" s="380">
        <v>20059</v>
      </c>
      <c r="D344" s="380" t="s">
        <v>10</v>
      </c>
      <c r="E344" s="381">
        <v>0.18375</v>
      </c>
      <c r="F344" s="381">
        <v>0.18376157407407409</v>
      </c>
      <c r="G344" s="380">
        <v>1</v>
      </c>
      <c r="H344" s="380">
        <v>11</v>
      </c>
      <c r="I344" s="379"/>
      <c r="J344" s="379"/>
      <c r="K344" s="379"/>
    </row>
    <row r="345" spans="2:26" x14ac:dyDescent="0.25">
      <c r="B345" s="380">
        <v>302316</v>
      </c>
      <c r="C345" s="383">
        <v>20060</v>
      </c>
      <c r="D345" s="380" t="s">
        <v>621</v>
      </c>
      <c r="E345" s="381">
        <v>0.18376157407407409</v>
      </c>
      <c r="F345" s="381">
        <v>0.18376157407407409</v>
      </c>
      <c r="G345" s="380" t="s">
        <v>566</v>
      </c>
      <c r="H345" s="380" t="s">
        <v>566</v>
      </c>
      <c r="I345" s="379"/>
      <c r="J345" s="379"/>
      <c r="K345" s="379"/>
    </row>
    <row r="346" spans="2:26" x14ac:dyDescent="0.25">
      <c r="B346" s="380">
        <v>302316</v>
      </c>
      <c r="C346" s="380">
        <v>20059</v>
      </c>
      <c r="D346" s="380" t="s">
        <v>10</v>
      </c>
      <c r="E346" s="381">
        <v>0.57217592592592592</v>
      </c>
      <c r="F346" s="381">
        <v>0.57217592592592592</v>
      </c>
      <c r="G346" s="380">
        <v>1</v>
      </c>
      <c r="H346" s="380">
        <v>11</v>
      </c>
      <c r="I346" s="379"/>
      <c r="J346" s="379"/>
      <c r="K346" s="379"/>
    </row>
    <row r="347" spans="2:26" x14ac:dyDescent="0.25">
      <c r="B347" s="380">
        <v>302316</v>
      </c>
      <c r="C347" s="383">
        <v>20060</v>
      </c>
      <c r="D347" s="380" t="s">
        <v>621</v>
      </c>
      <c r="E347" s="381">
        <v>0.57218749999999996</v>
      </c>
      <c r="F347" s="381">
        <v>0.57221064814814815</v>
      </c>
      <c r="G347" s="380" t="s">
        <v>566</v>
      </c>
      <c r="H347" s="380" t="s">
        <v>566</v>
      </c>
      <c r="I347" s="379"/>
      <c r="J347" s="379"/>
      <c r="K347" s="379"/>
    </row>
    <row r="348" spans="2:26" x14ac:dyDescent="0.25">
      <c r="B348" s="380">
        <v>302316</v>
      </c>
      <c r="C348" s="380">
        <v>20059</v>
      </c>
      <c r="D348" s="380" t="s">
        <v>10</v>
      </c>
      <c r="E348" s="381">
        <v>0.57221064814814815</v>
      </c>
      <c r="F348" s="381">
        <v>0.57222222222222219</v>
      </c>
      <c r="G348" s="380">
        <v>1</v>
      </c>
      <c r="H348" s="380">
        <v>11</v>
      </c>
      <c r="I348" s="379"/>
      <c r="J348" s="379"/>
      <c r="K348" s="379"/>
    </row>
    <row r="349" spans="2:26" x14ac:dyDescent="0.25">
      <c r="B349" s="380">
        <v>302316</v>
      </c>
      <c r="C349" s="383">
        <v>20060</v>
      </c>
      <c r="D349" s="380" t="s">
        <v>621</v>
      </c>
      <c r="E349" s="381">
        <v>0.57222222222222219</v>
      </c>
      <c r="F349" s="381">
        <v>0.57224537037037038</v>
      </c>
      <c r="G349" s="380" t="s">
        <v>566</v>
      </c>
      <c r="H349" s="380" t="s">
        <v>566</v>
      </c>
      <c r="I349" s="379"/>
      <c r="J349" s="379"/>
      <c r="K349" s="379"/>
    </row>
    <row r="350" spans="2:26" x14ac:dyDescent="0.25">
      <c r="B350" s="47">
        <v>302316</v>
      </c>
      <c r="C350" s="47">
        <v>20059</v>
      </c>
      <c r="D350" s="47" t="s">
        <v>10</v>
      </c>
      <c r="E350" s="385">
        <v>0.57224537037037038</v>
      </c>
      <c r="F350" s="385">
        <v>0.57246527777777778</v>
      </c>
      <c r="G350" s="380">
        <v>19</v>
      </c>
      <c r="H350" s="380">
        <v>4.67</v>
      </c>
      <c r="I350" s="2">
        <f t="shared" ref="I350:I351" si="22">(F350-E350)*86400</f>
        <v>18.999999999999773</v>
      </c>
      <c r="J350" s="2">
        <f>L350*K351/L351</f>
        <v>12.820512820514825</v>
      </c>
      <c r="K350" s="2">
        <v>12.820512820514825</v>
      </c>
      <c r="L350" s="380">
        <v>15</v>
      </c>
      <c r="M350" s="38">
        <f>L350/K350*0.0113636*60</f>
        <v>0.79772471999987538</v>
      </c>
      <c r="N350" s="3">
        <f>J350</f>
        <v>12.820512820514825</v>
      </c>
      <c r="O350" s="3">
        <v>12.820512820514825</v>
      </c>
      <c r="P350" s="4">
        <f t="shared" ref="P350:P363" si="23">O350/60</f>
        <v>0.21367521367524708</v>
      </c>
      <c r="Q350" s="380">
        <f>L350</f>
        <v>15</v>
      </c>
      <c r="R350" s="380">
        <v>15</v>
      </c>
      <c r="S350" s="380">
        <v>1</v>
      </c>
      <c r="X350" s="4">
        <v>0.21367521367524708</v>
      </c>
      <c r="Y350" s="380">
        <v>15</v>
      </c>
      <c r="Z350" s="38">
        <v>0.79772471999987538</v>
      </c>
    </row>
    <row r="351" spans="2:26" x14ac:dyDescent="0.25">
      <c r="B351" s="47">
        <v>302316</v>
      </c>
      <c r="C351" s="47">
        <v>20044</v>
      </c>
      <c r="D351" s="47" t="s">
        <v>180</v>
      </c>
      <c r="E351" s="385">
        <v>0.57246527777777778</v>
      </c>
      <c r="F351" s="385">
        <v>0.5727430555555556</v>
      </c>
      <c r="G351" s="380">
        <v>24</v>
      </c>
      <c r="H351" s="380">
        <v>24.5</v>
      </c>
      <c r="I351" s="2">
        <f t="shared" si="22"/>
        <v>24.000000000003752</v>
      </c>
      <c r="J351" s="2">
        <f>(E352-E351)*86400</f>
        <v>24.000000000003752</v>
      </c>
      <c r="K351" s="2">
        <v>24.000000000003752</v>
      </c>
      <c r="L351" s="380">
        <v>28.08</v>
      </c>
      <c r="M351" s="38">
        <f>L351/K351*0.0113636*60</f>
        <v>0.79772471999987515</v>
      </c>
      <c r="N351" s="3">
        <f>N350+K351</f>
        <v>36.820512820518573</v>
      </c>
      <c r="O351" s="3">
        <v>36.820512820518573</v>
      </c>
      <c r="P351" s="4">
        <f t="shared" si="23"/>
        <v>0.61367521367530953</v>
      </c>
      <c r="Q351" s="380">
        <f>Q350+L351</f>
        <v>43.08</v>
      </c>
      <c r="R351" s="380">
        <v>43.08</v>
      </c>
      <c r="S351" s="380">
        <v>2</v>
      </c>
      <c r="X351" s="4">
        <v>0.61367521367530953</v>
      </c>
      <c r="Y351" s="380">
        <v>43.08</v>
      </c>
      <c r="Z351" s="38">
        <v>0.79772471999987515</v>
      </c>
    </row>
    <row r="352" spans="2:26" x14ac:dyDescent="0.25">
      <c r="B352" s="47">
        <v>302316</v>
      </c>
      <c r="C352" s="47">
        <v>20045</v>
      </c>
      <c r="D352" s="47" t="s">
        <v>14</v>
      </c>
      <c r="E352" s="385">
        <v>0.5727430555555556</v>
      </c>
      <c r="F352" s="385">
        <v>0.57281250000000006</v>
      </c>
      <c r="G352" s="380">
        <v>6</v>
      </c>
      <c r="H352" s="380" t="s">
        <v>581</v>
      </c>
      <c r="I352" s="379">
        <f t="shared" ref="I352:I363" si="24">(F352-E352)*86400</f>
        <v>6.0000000000009379</v>
      </c>
      <c r="J352" s="379">
        <f t="shared" ref="J352:J362" si="25">(E353-E352)*86400</f>
        <v>6.0000000000009379</v>
      </c>
      <c r="K352" s="380">
        <f>SUM(J352:J354)</f>
        <v>17.999999999993221</v>
      </c>
      <c r="L352" s="380">
        <v>36</v>
      </c>
      <c r="M352" s="38">
        <f t="shared" ref="M352:M363" si="26">L352/K352*0.0113636*60</f>
        <v>1.3636320000005135</v>
      </c>
      <c r="N352" s="3">
        <f t="shared" ref="N352:N363" si="27">N351+K352</f>
        <v>54.820512820511794</v>
      </c>
      <c r="O352" s="3">
        <v>54.820512820511794</v>
      </c>
      <c r="P352" s="4">
        <f t="shared" si="23"/>
        <v>0.91367521367519655</v>
      </c>
      <c r="Q352" s="380">
        <f t="shared" ref="Q352:Q363" si="28">Q351+L352</f>
        <v>79.08</v>
      </c>
      <c r="R352" s="380">
        <v>79.08</v>
      </c>
      <c r="S352" s="378">
        <v>3</v>
      </c>
      <c r="X352" s="4">
        <v>0.91367521367519655</v>
      </c>
      <c r="Y352" s="380">
        <v>79.08</v>
      </c>
      <c r="Z352" s="38">
        <v>1.3636320000005135</v>
      </c>
    </row>
    <row r="353" spans="2:37" x14ac:dyDescent="0.25">
      <c r="B353" s="47">
        <v>302316</v>
      </c>
      <c r="C353" s="47">
        <v>20239</v>
      </c>
      <c r="D353" s="47" t="s">
        <v>181</v>
      </c>
      <c r="E353" s="385">
        <v>0.57281250000000006</v>
      </c>
      <c r="F353" s="385">
        <v>0.57283564814814814</v>
      </c>
      <c r="G353" s="380">
        <v>2</v>
      </c>
      <c r="H353" s="380" t="s">
        <v>581</v>
      </c>
      <c r="I353" s="59">
        <f t="shared" si="24"/>
        <v>1.9999999999939178</v>
      </c>
      <c r="J353" s="59">
        <f t="shared" si="25"/>
        <v>1.9999999999939178</v>
      </c>
      <c r="K353" s="59"/>
      <c r="L353" s="59"/>
      <c r="M353" s="38"/>
      <c r="N353" s="3">
        <f t="shared" si="27"/>
        <v>54.820512820511794</v>
      </c>
      <c r="O353" s="3"/>
      <c r="P353" s="4"/>
      <c r="Q353" s="380">
        <f t="shared" si="28"/>
        <v>79.08</v>
      </c>
      <c r="R353" s="380"/>
      <c r="X353" s="4">
        <v>1.8970085470085771</v>
      </c>
      <c r="Y353" s="380">
        <v>106.33</v>
      </c>
      <c r="Z353" s="38">
        <v>0.31490654237286625</v>
      </c>
    </row>
    <row r="354" spans="2:37" x14ac:dyDescent="0.25">
      <c r="B354" s="47">
        <v>302316</v>
      </c>
      <c r="C354" s="47">
        <v>20045</v>
      </c>
      <c r="D354" s="47" t="s">
        <v>14</v>
      </c>
      <c r="E354" s="385">
        <v>0.57283564814814814</v>
      </c>
      <c r="F354" s="385">
        <v>0.57283564814814814</v>
      </c>
      <c r="G354" s="380">
        <v>10</v>
      </c>
      <c r="H354" s="380">
        <v>36</v>
      </c>
      <c r="I354" s="59">
        <f t="shared" si="24"/>
        <v>0</v>
      </c>
      <c r="J354" s="59">
        <f t="shared" si="25"/>
        <v>9.9999999999983658</v>
      </c>
      <c r="K354" s="59"/>
      <c r="L354" s="59"/>
      <c r="M354" s="38"/>
      <c r="N354" s="3">
        <f t="shared" si="27"/>
        <v>54.820512820511794</v>
      </c>
      <c r="O354" s="3"/>
      <c r="P354" s="4"/>
      <c r="Q354" s="380">
        <f t="shared" si="28"/>
        <v>79.08</v>
      </c>
      <c r="R354" s="380"/>
      <c r="X354" s="4">
        <v>2.7136752136753177</v>
      </c>
      <c r="Y354" s="380">
        <v>140.37</v>
      </c>
      <c r="Z354" s="38">
        <v>0.47365340081628343</v>
      </c>
    </row>
    <row r="355" spans="2:37" x14ac:dyDescent="0.25">
      <c r="B355" s="47">
        <v>302316</v>
      </c>
      <c r="C355" s="47">
        <v>20049</v>
      </c>
      <c r="D355" s="47" t="s">
        <v>13</v>
      </c>
      <c r="E355" s="385">
        <v>0.57295138888888886</v>
      </c>
      <c r="F355" s="385">
        <v>0.57295138888888886</v>
      </c>
      <c r="G355" s="380">
        <v>59</v>
      </c>
      <c r="H355" s="380">
        <v>27.25</v>
      </c>
      <c r="I355" s="379">
        <f t="shared" si="24"/>
        <v>0</v>
      </c>
      <c r="J355" s="379">
        <f t="shared" si="25"/>
        <v>59.000000000002828</v>
      </c>
      <c r="K355" s="380">
        <v>59.000000000002828</v>
      </c>
      <c r="L355" s="380">
        <v>27.25</v>
      </c>
      <c r="M355" s="38">
        <f t="shared" si="26"/>
        <v>0.31490654237286625</v>
      </c>
      <c r="N355" s="3">
        <f t="shared" si="27"/>
        <v>113.82051282051462</v>
      </c>
      <c r="O355" s="3">
        <v>113.82051282051462</v>
      </c>
      <c r="P355" s="4">
        <f t="shared" si="23"/>
        <v>1.8970085470085771</v>
      </c>
      <c r="Q355" s="380">
        <f t="shared" si="28"/>
        <v>106.33</v>
      </c>
      <c r="R355" s="380">
        <v>106.33</v>
      </c>
      <c r="S355" s="378">
        <v>4</v>
      </c>
      <c r="X355" s="4">
        <v>2.8470085470085653</v>
      </c>
      <c r="Y355" s="380">
        <v>153.54</v>
      </c>
      <c r="Z355" s="38">
        <v>1.1224395900007218</v>
      </c>
    </row>
    <row r="356" spans="2:37" x14ac:dyDescent="0.25">
      <c r="B356" s="47">
        <v>302316</v>
      </c>
      <c r="C356" s="47">
        <v>20050</v>
      </c>
      <c r="D356" s="47" t="s">
        <v>12</v>
      </c>
      <c r="E356" s="385">
        <v>0.57363425925925926</v>
      </c>
      <c r="F356" s="385">
        <v>0.57420138888888894</v>
      </c>
      <c r="G356" s="380">
        <v>49</v>
      </c>
      <c r="H356" s="380">
        <v>34.04</v>
      </c>
      <c r="I356" s="379">
        <f t="shared" si="24"/>
        <v>49.000000000004462</v>
      </c>
      <c r="J356" s="379">
        <f t="shared" si="25"/>
        <v>49.000000000004462</v>
      </c>
      <c r="K356" s="380">
        <v>49.000000000004462</v>
      </c>
      <c r="L356" s="380">
        <v>34.04</v>
      </c>
      <c r="M356" s="38">
        <f t="shared" si="26"/>
        <v>0.47365340081628343</v>
      </c>
      <c r="N356" s="3">
        <f t="shared" si="27"/>
        <v>162.82051282051907</v>
      </c>
      <c r="O356" s="3">
        <v>162.82051282051907</v>
      </c>
      <c r="P356" s="4">
        <f t="shared" si="23"/>
        <v>2.7136752136753177</v>
      </c>
      <c r="Q356" s="380">
        <f t="shared" si="28"/>
        <v>140.37</v>
      </c>
      <c r="R356" s="380">
        <v>140.37</v>
      </c>
      <c r="S356" s="378">
        <v>5</v>
      </c>
      <c r="X356" s="4">
        <v>3.2303418803420119</v>
      </c>
      <c r="Y356" s="380">
        <v>177.32999999999998</v>
      </c>
      <c r="Z356" s="38">
        <v>0.70523489739109602</v>
      </c>
    </row>
    <row r="357" spans="2:37" x14ac:dyDescent="0.25">
      <c r="B357" s="47">
        <v>302316</v>
      </c>
      <c r="C357" s="47">
        <v>20027</v>
      </c>
      <c r="D357" s="47" t="s">
        <v>38</v>
      </c>
      <c r="E357" s="385">
        <v>0.57420138888888894</v>
      </c>
      <c r="F357" s="385">
        <v>0.57420138888888894</v>
      </c>
      <c r="G357" s="380">
        <v>8</v>
      </c>
      <c r="H357" s="380">
        <v>13.17</v>
      </c>
      <c r="I357" s="379">
        <f t="shared" si="24"/>
        <v>0</v>
      </c>
      <c r="J357" s="379">
        <f t="shared" si="25"/>
        <v>7.9999999999948557</v>
      </c>
      <c r="K357" s="380">
        <v>7.9999999999948557</v>
      </c>
      <c r="L357" s="380">
        <v>13.17</v>
      </c>
      <c r="M357" s="38">
        <f t="shared" si="26"/>
        <v>1.1224395900007218</v>
      </c>
      <c r="N357" s="3">
        <f t="shared" si="27"/>
        <v>170.82051282051393</v>
      </c>
      <c r="O357" s="3">
        <v>170.82051282051393</v>
      </c>
      <c r="P357" s="4">
        <f t="shared" si="23"/>
        <v>2.8470085470085653</v>
      </c>
      <c r="Q357" s="380">
        <f t="shared" si="28"/>
        <v>153.54</v>
      </c>
      <c r="R357" s="380">
        <v>153.54</v>
      </c>
      <c r="S357" s="378">
        <v>6</v>
      </c>
      <c r="X357" s="4">
        <v>3.5636752136752907</v>
      </c>
      <c r="Y357" s="380">
        <v>206.90999999999997</v>
      </c>
      <c r="Z357" s="38">
        <v>1.0084058640001647</v>
      </c>
    </row>
    <row r="358" spans="2:37" x14ac:dyDescent="0.25">
      <c r="B358" s="47">
        <v>302316</v>
      </c>
      <c r="C358" s="47">
        <v>20037</v>
      </c>
      <c r="D358" s="47" t="s">
        <v>8</v>
      </c>
      <c r="E358" s="385">
        <v>0.57429398148148147</v>
      </c>
      <c r="F358" s="385">
        <v>0.5744907407407408</v>
      </c>
      <c r="G358" s="380">
        <v>17</v>
      </c>
      <c r="H358" s="380" t="s">
        <v>581</v>
      </c>
      <c r="I358" s="379">
        <f t="shared" si="24"/>
        <v>17.000000000005855</v>
      </c>
      <c r="J358" s="379">
        <f t="shared" si="25"/>
        <v>17.000000000005855</v>
      </c>
      <c r="K358" s="380">
        <f>SUM(J358:J359)</f>
        <v>23.000000000006793</v>
      </c>
      <c r="L358" s="378">
        <v>23.79</v>
      </c>
      <c r="M358" s="38">
        <f t="shared" si="26"/>
        <v>0.70523489739109602</v>
      </c>
      <c r="N358" s="3">
        <f t="shared" si="27"/>
        <v>193.82051282052072</v>
      </c>
      <c r="O358" s="3">
        <v>193.82051282052072</v>
      </c>
      <c r="P358" s="4">
        <f t="shared" si="23"/>
        <v>3.2303418803420119</v>
      </c>
      <c r="Q358" s="380">
        <f t="shared" si="28"/>
        <v>177.32999999999998</v>
      </c>
      <c r="R358" s="380">
        <v>177.32999999999998</v>
      </c>
      <c r="S358" s="378">
        <v>7</v>
      </c>
      <c r="X358" s="4">
        <v>4.2970085470086321</v>
      </c>
      <c r="Y358" s="380">
        <v>234.98999999999995</v>
      </c>
      <c r="Z358" s="38">
        <v>0.43512257454544978</v>
      </c>
    </row>
    <row r="359" spans="2:37" x14ac:dyDescent="0.25">
      <c r="B359" s="47">
        <v>302316</v>
      </c>
      <c r="C359" s="47">
        <v>20028</v>
      </c>
      <c r="D359" s="47" t="s">
        <v>165</v>
      </c>
      <c r="E359" s="385">
        <v>0.5744907407407408</v>
      </c>
      <c r="F359" s="385">
        <v>0.57456018518518526</v>
      </c>
      <c r="G359" s="380">
        <v>6</v>
      </c>
      <c r="H359" s="380" t="s">
        <v>581</v>
      </c>
      <c r="I359" s="59">
        <f t="shared" si="24"/>
        <v>6.0000000000009379</v>
      </c>
      <c r="J359" s="59">
        <f t="shared" si="25"/>
        <v>6.0000000000009379</v>
      </c>
      <c r="K359" s="59"/>
      <c r="L359" s="59"/>
      <c r="M359" s="38"/>
      <c r="N359" s="3">
        <f t="shared" si="27"/>
        <v>193.82051282052072</v>
      </c>
      <c r="O359" s="3"/>
      <c r="P359" s="4"/>
      <c r="Q359" s="380">
        <f t="shared" si="28"/>
        <v>177.32999999999998</v>
      </c>
      <c r="R359" s="380"/>
      <c r="X359" s="4">
        <v>4.8303418803419431</v>
      </c>
      <c r="Y359" s="380">
        <v>260.98999999999995</v>
      </c>
      <c r="Z359" s="38">
        <v>0.55397550000002416</v>
      </c>
    </row>
    <row r="360" spans="2:37" x14ac:dyDescent="0.25">
      <c r="B360" s="47">
        <v>302316</v>
      </c>
      <c r="C360" s="47">
        <v>20035</v>
      </c>
      <c r="D360" s="47" t="s">
        <v>8</v>
      </c>
      <c r="E360" s="385">
        <v>0.57456018518518526</v>
      </c>
      <c r="F360" s="385">
        <v>0.5747916666666667</v>
      </c>
      <c r="G360" s="380">
        <v>20</v>
      </c>
      <c r="H360" s="380">
        <v>29.58</v>
      </c>
      <c r="I360" s="379">
        <f t="shared" si="24"/>
        <v>19.999999999996732</v>
      </c>
      <c r="J360" s="379">
        <f t="shared" si="25"/>
        <v>19.999999999996732</v>
      </c>
      <c r="K360" s="380">
        <v>19.999999999996732</v>
      </c>
      <c r="L360" s="380">
        <v>29.58</v>
      </c>
      <c r="M360" s="38">
        <f t="shared" si="26"/>
        <v>1.0084058640001647</v>
      </c>
      <c r="N360" s="3">
        <f t="shared" si="27"/>
        <v>213.82051282051745</v>
      </c>
      <c r="O360" s="3">
        <v>213.82051282051745</v>
      </c>
      <c r="P360" s="4">
        <f t="shared" si="23"/>
        <v>3.5636752136752907</v>
      </c>
      <c r="Q360" s="380">
        <f t="shared" si="28"/>
        <v>206.90999999999997</v>
      </c>
      <c r="R360" s="380">
        <v>206.90999999999997</v>
      </c>
      <c r="S360" s="378">
        <v>8</v>
      </c>
      <c r="X360" s="4">
        <v>5.0559829059829582</v>
      </c>
      <c r="Y360" s="380">
        <v>271.98999999999995</v>
      </c>
      <c r="Z360" s="38">
        <v>0.55397550000002416</v>
      </c>
      <c r="AC360" s="483">
        <v>302316</v>
      </c>
      <c r="AD360" s="483">
        <v>20060</v>
      </c>
      <c r="AE360" s="485">
        <v>42652</v>
      </c>
      <c r="AF360" s="483">
        <v>1</v>
      </c>
      <c r="AG360" s="486">
        <v>258.08</v>
      </c>
      <c r="AH360" s="381">
        <v>0.57224537037037038</v>
      </c>
      <c r="AI360" s="489" t="s">
        <v>866</v>
      </c>
      <c r="AJ360" s="489">
        <v>0.871892</v>
      </c>
      <c r="AK360" s="381">
        <v>0.57567129629629632</v>
      </c>
    </row>
    <row r="361" spans="2:37" x14ac:dyDescent="0.25">
      <c r="B361" s="47">
        <v>302316</v>
      </c>
      <c r="C361" s="47">
        <v>20052</v>
      </c>
      <c r="D361" s="47" t="s">
        <v>7</v>
      </c>
      <c r="E361" s="385">
        <v>0.5747916666666667</v>
      </c>
      <c r="F361" s="385">
        <v>0.5747916666666667</v>
      </c>
      <c r="G361" s="380">
        <v>44</v>
      </c>
      <c r="H361" s="380">
        <v>28.08</v>
      </c>
      <c r="I361" s="379">
        <f t="shared" si="24"/>
        <v>0</v>
      </c>
      <c r="J361" s="379">
        <f t="shared" si="25"/>
        <v>44.000000000000483</v>
      </c>
      <c r="K361" s="380">
        <v>44.000000000000483</v>
      </c>
      <c r="L361" s="380">
        <v>28.08</v>
      </c>
      <c r="M361" s="38">
        <f t="shared" si="26"/>
        <v>0.43512257454544978</v>
      </c>
      <c r="N361" s="3">
        <f t="shared" si="27"/>
        <v>257.82051282051793</v>
      </c>
      <c r="O361" s="3">
        <v>257.82051282051793</v>
      </c>
      <c r="P361" s="4">
        <f t="shared" si="23"/>
        <v>4.2970085470086321</v>
      </c>
      <c r="Q361" s="380">
        <f t="shared" si="28"/>
        <v>234.98999999999995</v>
      </c>
      <c r="R361" s="380">
        <v>234.98999999999995</v>
      </c>
      <c r="S361" s="378">
        <v>9</v>
      </c>
    </row>
    <row r="362" spans="2:37" x14ac:dyDescent="0.25">
      <c r="B362" s="47">
        <v>302316</v>
      </c>
      <c r="C362" s="47">
        <v>20056</v>
      </c>
      <c r="D362" s="47" t="s">
        <v>9</v>
      </c>
      <c r="E362" s="385">
        <v>0.57530092592592597</v>
      </c>
      <c r="F362" s="385">
        <v>0.57530092592592597</v>
      </c>
      <c r="G362" s="380">
        <v>32</v>
      </c>
      <c r="H362" s="380">
        <v>26</v>
      </c>
      <c r="I362" s="379">
        <f t="shared" si="24"/>
        <v>0</v>
      </c>
      <c r="J362" s="379">
        <f t="shared" si="25"/>
        <v>31.999999999998607</v>
      </c>
      <c r="K362" s="380">
        <v>31.999999999998607</v>
      </c>
      <c r="L362" s="380">
        <v>26</v>
      </c>
      <c r="M362" s="38">
        <f t="shared" si="26"/>
        <v>0.55397550000002416</v>
      </c>
      <c r="N362" s="3">
        <f t="shared" si="27"/>
        <v>289.82051282051657</v>
      </c>
      <c r="O362" s="3">
        <v>289.82051282051657</v>
      </c>
      <c r="P362" s="4">
        <f t="shared" si="23"/>
        <v>4.8303418803419431</v>
      </c>
      <c r="Q362" s="380">
        <f t="shared" si="28"/>
        <v>260.98999999999995</v>
      </c>
      <c r="R362" s="380">
        <v>260.98999999999995</v>
      </c>
      <c r="S362" s="378">
        <v>10</v>
      </c>
    </row>
    <row r="363" spans="2:37" x14ac:dyDescent="0.25">
      <c r="B363" s="47">
        <v>302316</v>
      </c>
      <c r="C363" s="47">
        <v>20059</v>
      </c>
      <c r="D363" s="47" t="s">
        <v>10</v>
      </c>
      <c r="E363" s="385">
        <v>0.57567129629629632</v>
      </c>
      <c r="F363" s="385">
        <v>0.57605324074074071</v>
      </c>
      <c r="G363" s="380">
        <v>33</v>
      </c>
      <c r="H363" s="380">
        <v>11</v>
      </c>
      <c r="I363" s="380">
        <f t="shared" si="24"/>
        <v>32.999999999995566</v>
      </c>
      <c r="J363" s="2">
        <f>L363*J362/L362</f>
        <v>13.538461538460949</v>
      </c>
      <c r="K363" s="2">
        <v>13.538461538460949</v>
      </c>
      <c r="L363" s="380">
        <v>11</v>
      </c>
      <c r="M363" s="38">
        <f t="shared" si="26"/>
        <v>0.55397550000002416</v>
      </c>
      <c r="N363" s="3">
        <f t="shared" si="27"/>
        <v>303.35897435897749</v>
      </c>
      <c r="O363" s="3">
        <v>303.35897435897749</v>
      </c>
      <c r="P363" s="4">
        <f t="shared" si="23"/>
        <v>5.0559829059829582</v>
      </c>
      <c r="Q363" s="380">
        <f t="shared" si="28"/>
        <v>271.98999999999995</v>
      </c>
      <c r="R363" s="380">
        <v>271.98999999999995</v>
      </c>
    </row>
    <row r="364" spans="2:37" x14ac:dyDescent="0.25">
      <c r="B364" s="380">
        <v>302316</v>
      </c>
      <c r="C364" s="383">
        <v>20060</v>
      </c>
      <c r="D364" s="380" t="s">
        <v>621</v>
      </c>
      <c r="E364" s="381">
        <v>0.57605324074074071</v>
      </c>
      <c r="F364" s="381">
        <v>0.57605324074074071</v>
      </c>
      <c r="G364" s="380" t="s">
        <v>566</v>
      </c>
      <c r="H364" s="380" t="s">
        <v>566</v>
      </c>
      <c r="I364" s="379"/>
      <c r="J364" s="379"/>
      <c r="K364" s="379"/>
      <c r="M364" s="38">
        <f>AVERAGE(M351:M362)</f>
        <v>0.75278834323633281</v>
      </c>
    </row>
    <row r="365" spans="2:37" x14ac:dyDescent="0.25">
      <c r="B365" s="380">
        <v>302316</v>
      </c>
      <c r="C365" s="380">
        <v>20059</v>
      </c>
      <c r="D365" s="380" t="s">
        <v>10</v>
      </c>
      <c r="E365" s="381">
        <v>0.57662037037037039</v>
      </c>
      <c r="F365" s="381">
        <v>0.57663194444444443</v>
      </c>
      <c r="G365" s="380">
        <v>1</v>
      </c>
      <c r="H365" s="380">
        <v>11</v>
      </c>
      <c r="I365" s="379"/>
      <c r="J365" s="379"/>
      <c r="K365" s="379"/>
    </row>
    <row r="366" spans="2:37" x14ac:dyDescent="0.25">
      <c r="B366" s="380">
        <v>302316</v>
      </c>
      <c r="C366" s="383">
        <v>20060</v>
      </c>
      <c r="D366" s="380" t="s">
        <v>621</v>
      </c>
      <c r="E366" s="381">
        <v>0.57663194444444443</v>
      </c>
      <c r="F366" s="381">
        <v>0.57687500000000003</v>
      </c>
      <c r="G366" s="380" t="s">
        <v>566</v>
      </c>
      <c r="H366" s="380" t="s">
        <v>566</v>
      </c>
      <c r="I366" s="379"/>
      <c r="J366" s="379"/>
      <c r="K366" s="379"/>
    </row>
    <row r="367" spans="2:37" x14ac:dyDescent="0.25">
      <c r="B367" s="380">
        <v>302316</v>
      </c>
      <c r="C367" s="380">
        <v>20059</v>
      </c>
      <c r="D367" s="380" t="s">
        <v>10</v>
      </c>
      <c r="E367" s="381">
        <v>0.57687500000000003</v>
      </c>
      <c r="F367" s="381">
        <v>0.57690972222222225</v>
      </c>
      <c r="G367" s="380">
        <v>3</v>
      </c>
      <c r="H367" s="380">
        <v>11</v>
      </c>
      <c r="I367" s="379"/>
      <c r="J367" s="379"/>
      <c r="K367" s="379"/>
    </row>
    <row r="368" spans="2:37" x14ac:dyDescent="0.25">
      <c r="B368" s="380">
        <v>302316</v>
      </c>
      <c r="C368" s="383">
        <v>20060</v>
      </c>
      <c r="D368" s="380" t="s">
        <v>621</v>
      </c>
      <c r="E368" s="381">
        <v>0.57690972222222225</v>
      </c>
      <c r="F368" s="381">
        <v>0.57693287037037033</v>
      </c>
      <c r="G368" s="380" t="s">
        <v>566</v>
      </c>
      <c r="H368" s="380" t="s">
        <v>566</v>
      </c>
      <c r="I368" s="379"/>
      <c r="J368" s="379"/>
      <c r="K368" s="379"/>
    </row>
    <row r="369" spans="2:26" x14ac:dyDescent="0.25">
      <c r="B369" s="380">
        <v>302316</v>
      </c>
      <c r="C369" s="380">
        <v>20059</v>
      </c>
      <c r="D369" s="380" t="s">
        <v>10</v>
      </c>
      <c r="E369" s="381">
        <v>0.57693287037037033</v>
      </c>
      <c r="F369" s="381">
        <v>0.57694444444444437</v>
      </c>
      <c r="G369" s="380">
        <v>1</v>
      </c>
      <c r="H369" s="380">
        <v>11</v>
      </c>
      <c r="I369" s="379"/>
      <c r="J369" s="379"/>
      <c r="K369" s="379"/>
    </row>
    <row r="370" spans="2:26" x14ac:dyDescent="0.25">
      <c r="B370" s="380">
        <v>302316</v>
      </c>
      <c r="C370" s="383">
        <v>20060</v>
      </c>
      <c r="D370" s="380" t="s">
        <v>621</v>
      </c>
      <c r="E370" s="381">
        <v>0.57694444444444437</v>
      </c>
      <c r="F370" s="381">
        <v>0.57694444444444437</v>
      </c>
      <c r="G370" s="380" t="s">
        <v>566</v>
      </c>
      <c r="H370" s="380" t="s">
        <v>566</v>
      </c>
      <c r="I370" s="379"/>
      <c r="J370" s="379"/>
      <c r="K370" s="379"/>
    </row>
    <row r="371" spans="2:26" x14ac:dyDescent="0.25">
      <c r="B371" s="380">
        <v>302316</v>
      </c>
      <c r="C371" s="380">
        <v>20059</v>
      </c>
      <c r="D371" s="380" t="s">
        <v>10</v>
      </c>
      <c r="E371" s="381">
        <v>0.76946759259259256</v>
      </c>
      <c r="F371" s="381">
        <v>0.76946759259259256</v>
      </c>
      <c r="G371" s="380">
        <v>1</v>
      </c>
      <c r="H371" s="380">
        <v>11</v>
      </c>
      <c r="I371" s="379"/>
      <c r="J371" s="379"/>
      <c r="K371" s="379"/>
    </row>
    <row r="372" spans="2:26" x14ac:dyDescent="0.25">
      <c r="B372" s="380">
        <v>302316</v>
      </c>
      <c r="C372" s="383">
        <v>20060</v>
      </c>
      <c r="D372" s="380" t="s">
        <v>621</v>
      </c>
      <c r="E372" s="381">
        <v>0.76947916666666671</v>
      </c>
      <c r="F372" s="381">
        <v>0.76952546296296298</v>
      </c>
      <c r="G372" s="380" t="s">
        <v>566</v>
      </c>
      <c r="H372" s="380" t="s">
        <v>566</v>
      </c>
      <c r="I372" s="379"/>
      <c r="J372" s="379"/>
      <c r="K372" s="379"/>
    </row>
    <row r="373" spans="2:26" x14ac:dyDescent="0.25">
      <c r="B373" s="380">
        <v>302316</v>
      </c>
      <c r="C373" s="380">
        <v>20059</v>
      </c>
      <c r="D373" s="380" t="s">
        <v>10</v>
      </c>
      <c r="E373" s="381">
        <v>0.76952546296296298</v>
      </c>
      <c r="F373" s="381">
        <v>0.76953703703703702</v>
      </c>
      <c r="G373" s="380">
        <v>1</v>
      </c>
      <c r="H373" s="380" t="s">
        <v>581</v>
      </c>
      <c r="I373" s="379"/>
      <c r="J373" s="379"/>
      <c r="K373" s="379"/>
    </row>
    <row r="374" spans="2:26" x14ac:dyDescent="0.25">
      <c r="B374" s="380">
        <v>302316</v>
      </c>
      <c r="C374" s="380">
        <v>20059</v>
      </c>
      <c r="D374" s="380" t="s">
        <v>10</v>
      </c>
      <c r="E374" s="381">
        <v>0.76953703703703702</v>
      </c>
      <c r="F374" s="381">
        <v>0.76954861111111106</v>
      </c>
      <c r="G374" s="380">
        <v>0</v>
      </c>
      <c r="H374" s="380">
        <v>11</v>
      </c>
      <c r="I374" s="379"/>
      <c r="J374" s="379"/>
      <c r="K374" s="379"/>
    </row>
    <row r="375" spans="2:26" x14ac:dyDescent="0.25">
      <c r="B375" s="380">
        <v>302316</v>
      </c>
      <c r="C375" s="383">
        <v>20060</v>
      </c>
      <c r="D375" s="380" t="s">
        <v>621</v>
      </c>
      <c r="E375" s="381">
        <v>0.76953703703703702</v>
      </c>
      <c r="F375" s="381">
        <v>0.76953703703703702</v>
      </c>
      <c r="G375" s="380" t="s">
        <v>566</v>
      </c>
      <c r="H375" s="380" t="s">
        <v>566</v>
      </c>
      <c r="I375" s="379"/>
      <c r="J375" s="379"/>
      <c r="K375" s="379"/>
    </row>
    <row r="376" spans="2:26" x14ac:dyDescent="0.25">
      <c r="B376" s="380">
        <v>302316</v>
      </c>
      <c r="C376" s="383">
        <v>20060</v>
      </c>
      <c r="D376" s="380" t="s">
        <v>621</v>
      </c>
      <c r="E376" s="381">
        <v>0.76954861111111106</v>
      </c>
      <c r="F376" s="381">
        <v>0.76957175925925936</v>
      </c>
      <c r="G376" s="380" t="s">
        <v>566</v>
      </c>
      <c r="H376" s="380" t="s">
        <v>566</v>
      </c>
      <c r="I376" s="379"/>
      <c r="J376" s="379"/>
      <c r="K376" s="379"/>
    </row>
    <row r="377" spans="2:26" x14ac:dyDescent="0.25">
      <c r="B377" s="47">
        <v>302316</v>
      </c>
      <c r="C377" s="47">
        <v>20059</v>
      </c>
      <c r="D377" s="47" t="s">
        <v>10</v>
      </c>
      <c r="E377" s="385">
        <v>0.76957175925925936</v>
      </c>
      <c r="F377" s="385">
        <v>0.76957175925925936</v>
      </c>
      <c r="G377" s="380">
        <v>0</v>
      </c>
      <c r="H377" s="380">
        <v>15</v>
      </c>
      <c r="I377" s="2">
        <f t="shared" ref="I377:I381" si="29">(F377-E377)*86400</f>
        <v>0</v>
      </c>
      <c r="J377" s="2">
        <f>L377*K378/L378</f>
        <v>11.752136752131756</v>
      </c>
      <c r="K377" s="2">
        <v>11.752136752131756</v>
      </c>
      <c r="L377" s="380">
        <v>15</v>
      </c>
      <c r="M377" s="38">
        <f>L377/K377*0.0113636*60</f>
        <v>0.87024514909127904</v>
      </c>
      <c r="N377" s="3">
        <f>J377</f>
        <v>11.752136752131756</v>
      </c>
      <c r="O377" s="3">
        <v>11.752136752131756</v>
      </c>
      <c r="P377" s="4">
        <f t="shared" ref="P377:P405" si="30">O377/60</f>
        <v>0.19586894586886261</v>
      </c>
      <c r="Q377" s="380">
        <f>L377</f>
        <v>15</v>
      </c>
      <c r="R377" s="380">
        <v>15</v>
      </c>
      <c r="S377" s="380">
        <v>1</v>
      </c>
      <c r="X377" s="4">
        <v>0.19586894586886261</v>
      </c>
      <c r="Y377" s="380">
        <v>15</v>
      </c>
      <c r="Z377" s="38">
        <v>0.87024514909127904</v>
      </c>
    </row>
    <row r="378" spans="2:26" x14ac:dyDescent="0.25">
      <c r="B378" s="47">
        <v>302316</v>
      </c>
      <c r="C378" s="47">
        <v>20056</v>
      </c>
      <c r="D378" s="47" t="s">
        <v>9</v>
      </c>
      <c r="E378" s="385">
        <v>0.76957175925925936</v>
      </c>
      <c r="F378" s="385">
        <v>0.76961805555555562</v>
      </c>
      <c r="G378" s="380">
        <v>4</v>
      </c>
      <c r="H378" s="380">
        <v>26</v>
      </c>
      <c r="I378" s="2">
        <f t="shared" si="29"/>
        <v>3.9999999999974278</v>
      </c>
      <c r="J378" s="2">
        <f>(E379-E378)*86400</f>
        <v>3.9999999999974278</v>
      </c>
      <c r="K378" s="2">
        <f>SUM(J378:J382)</f>
        <v>21.999999999990649</v>
      </c>
      <c r="L378" s="380">
        <v>28.08</v>
      </c>
      <c r="M378" s="38">
        <f>L378/K378*0.0113636*60</f>
        <v>0.87024514909127892</v>
      </c>
      <c r="N378" s="3">
        <f>N377+K378</f>
        <v>33.752136752122404</v>
      </c>
      <c r="O378" s="3">
        <v>33.752136752122404</v>
      </c>
      <c r="P378" s="4">
        <f t="shared" si="30"/>
        <v>0.56253561253537343</v>
      </c>
      <c r="Q378" s="380">
        <f>Q377+L378</f>
        <v>43.08</v>
      </c>
      <c r="R378" s="380">
        <v>43.08</v>
      </c>
      <c r="S378" s="380">
        <v>2</v>
      </c>
      <c r="X378" s="4">
        <v>0.56253561253537343</v>
      </c>
      <c r="Y378" s="380">
        <v>43.08</v>
      </c>
      <c r="Z378" s="38">
        <v>0.87024514909127892</v>
      </c>
    </row>
    <row r="379" spans="2:26" x14ac:dyDescent="0.25">
      <c r="B379" s="47">
        <v>302316</v>
      </c>
      <c r="C379" s="47">
        <v>20059</v>
      </c>
      <c r="D379" s="47" t="s">
        <v>10</v>
      </c>
      <c r="E379" s="385">
        <v>0.76961805555555562</v>
      </c>
      <c r="F379" s="385">
        <v>0.7696412037037037</v>
      </c>
      <c r="G379" s="380">
        <v>2</v>
      </c>
      <c r="H379" s="380">
        <v>26</v>
      </c>
      <c r="I379" s="46">
        <f t="shared" si="29"/>
        <v>1.9999999999939178</v>
      </c>
      <c r="J379" s="46">
        <f t="shared" ref="J379:J381" si="31">(E380-E379)*86400</f>
        <v>1.9999999999939178</v>
      </c>
      <c r="K379" s="46"/>
      <c r="L379" s="46"/>
      <c r="M379" s="38"/>
      <c r="N379" s="3">
        <f t="shared" ref="N379:N405" si="32">N378+K379</f>
        <v>33.752136752122404</v>
      </c>
      <c r="O379" s="3"/>
      <c r="P379" s="4"/>
      <c r="Q379" s="380">
        <f t="shared" ref="Q379:Q405" si="33">Q378+L379</f>
        <v>43.08</v>
      </c>
      <c r="R379" s="380"/>
      <c r="U379" s="378" t="s">
        <v>682</v>
      </c>
      <c r="V379" s="378" t="s">
        <v>680</v>
      </c>
      <c r="X379" s="4">
        <v>1.1625356125353075</v>
      </c>
      <c r="Y379" s="380">
        <v>72.66</v>
      </c>
      <c r="Z379" s="38">
        <v>0.56022548000006167</v>
      </c>
    </row>
    <row r="380" spans="2:26" x14ac:dyDescent="0.25">
      <c r="B380" s="47">
        <v>302316</v>
      </c>
      <c r="C380" s="47">
        <v>20056</v>
      </c>
      <c r="D380" s="47" t="s">
        <v>9</v>
      </c>
      <c r="E380" s="385">
        <v>0.7696412037037037</v>
      </c>
      <c r="F380" s="385">
        <v>0.76976851851851846</v>
      </c>
      <c r="G380" s="380">
        <v>11</v>
      </c>
      <c r="H380" s="380">
        <v>28.08</v>
      </c>
      <c r="I380" s="46">
        <f t="shared" si="29"/>
        <v>10.999999999995325</v>
      </c>
      <c r="J380" s="46">
        <f t="shared" si="31"/>
        <v>10.999999999995325</v>
      </c>
      <c r="K380" s="46"/>
      <c r="L380" s="46"/>
      <c r="M380" s="38"/>
      <c r="N380" s="3">
        <f t="shared" si="32"/>
        <v>33.752136752122404</v>
      </c>
      <c r="O380" s="3"/>
      <c r="P380" s="4"/>
      <c r="Q380" s="380">
        <f t="shared" si="33"/>
        <v>43.08</v>
      </c>
      <c r="R380" s="380"/>
      <c r="X380" s="4">
        <v>1.56253561253537</v>
      </c>
      <c r="Y380" s="380">
        <v>96.449999999999989</v>
      </c>
      <c r="Z380" s="38">
        <v>0.67585010999989437</v>
      </c>
    </row>
    <row r="381" spans="2:26" x14ac:dyDescent="0.25">
      <c r="B381" s="47">
        <v>302316</v>
      </c>
      <c r="C381" s="47">
        <v>20052</v>
      </c>
      <c r="D381" s="47" t="s">
        <v>7</v>
      </c>
      <c r="E381" s="385">
        <v>0.76976851851851846</v>
      </c>
      <c r="F381" s="385">
        <v>0.76980324074074069</v>
      </c>
      <c r="G381" s="380">
        <v>3</v>
      </c>
      <c r="H381" s="380">
        <v>28.08</v>
      </c>
      <c r="I381" s="46">
        <f t="shared" si="29"/>
        <v>3.000000000000469</v>
      </c>
      <c r="J381" s="46">
        <f t="shared" si="31"/>
        <v>3.000000000000469</v>
      </c>
      <c r="K381" s="46"/>
      <c r="L381" s="46"/>
      <c r="M381" s="38"/>
      <c r="N381" s="3">
        <f t="shared" si="32"/>
        <v>33.752136752122404</v>
      </c>
      <c r="O381" s="3"/>
      <c r="P381" s="4"/>
      <c r="Q381" s="380">
        <f t="shared" si="33"/>
        <v>43.08</v>
      </c>
      <c r="R381" s="380"/>
      <c r="X381" s="4">
        <v>1.9625356125354325</v>
      </c>
      <c r="Y381" s="380">
        <v>131.62</v>
      </c>
      <c r="Z381" s="38">
        <v>0.99914452999984382</v>
      </c>
    </row>
    <row r="382" spans="2:26" x14ac:dyDescent="0.25">
      <c r="B382" s="47">
        <v>302316</v>
      </c>
      <c r="C382" s="47">
        <v>20056</v>
      </c>
      <c r="D382" s="47" t="s">
        <v>9</v>
      </c>
      <c r="E382" s="385">
        <v>0.76980324074074069</v>
      </c>
      <c r="F382" s="385">
        <v>0.76982638888888888</v>
      </c>
      <c r="G382" s="380">
        <v>2</v>
      </c>
      <c r="H382" s="380">
        <v>28.08</v>
      </c>
      <c r="I382" s="49">
        <f t="shared" ref="I382" si="34">(F382-E382)*86400</f>
        <v>2.0000000000035101</v>
      </c>
      <c r="J382" s="49">
        <f>(E383-E382)*86400</f>
        <v>2.0000000000035101</v>
      </c>
      <c r="K382" s="49"/>
      <c r="L382" s="46"/>
      <c r="M382" s="38"/>
      <c r="N382" s="3">
        <f t="shared" si="32"/>
        <v>33.752136752122404</v>
      </c>
      <c r="O382" s="3"/>
      <c r="P382" s="4"/>
      <c r="Q382" s="380">
        <f t="shared" si="33"/>
        <v>43.08</v>
      </c>
      <c r="R382" s="380"/>
      <c r="S382" s="380"/>
      <c r="X382" s="4">
        <v>2.3125356125353274</v>
      </c>
      <c r="Y382" s="380">
        <v>158.87</v>
      </c>
      <c r="Z382" s="38">
        <v>0.88473742857169446</v>
      </c>
    </row>
    <row r="383" spans="2:26" x14ac:dyDescent="0.25">
      <c r="B383" s="47">
        <v>302316</v>
      </c>
      <c r="C383" s="47">
        <v>20052</v>
      </c>
      <c r="D383" s="47" t="s">
        <v>7</v>
      </c>
      <c r="E383" s="385">
        <v>0.76982638888888888</v>
      </c>
      <c r="F383" s="385">
        <v>0.76982638888888888</v>
      </c>
      <c r="G383" s="380">
        <v>36</v>
      </c>
      <c r="H383" s="380">
        <v>29.58</v>
      </c>
      <c r="I383" s="379">
        <f t="shared" ref="I383:I405" si="35">(F383-E383)*86400</f>
        <v>0</v>
      </c>
      <c r="J383" s="379">
        <f t="shared" ref="J383:J404" si="36">(E384-E383)*86400</f>
        <v>35.999999999996035</v>
      </c>
      <c r="K383" s="379">
        <v>35.999999999996035</v>
      </c>
      <c r="L383" s="380">
        <v>29.58</v>
      </c>
      <c r="M383" s="38">
        <f t="shared" ref="M383:M405" si="37">L383/K383*0.0113636*60</f>
        <v>0.56022548000006167</v>
      </c>
      <c r="N383" s="3">
        <f t="shared" si="32"/>
        <v>69.752136752118446</v>
      </c>
      <c r="O383" s="3">
        <v>69.752136752118446</v>
      </c>
      <c r="P383" s="4">
        <f t="shared" si="30"/>
        <v>1.1625356125353075</v>
      </c>
      <c r="Q383" s="380">
        <f t="shared" si="33"/>
        <v>72.66</v>
      </c>
      <c r="R383" s="380">
        <v>72.66</v>
      </c>
      <c r="S383" s="378">
        <v>3</v>
      </c>
      <c r="X383" s="4">
        <v>3.1958689458686922</v>
      </c>
      <c r="Y383" s="380">
        <v>194.87</v>
      </c>
      <c r="Z383" s="38">
        <v>0.46312030188677589</v>
      </c>
    </row>
    <row r="384" spans="2:26" x14ac:dyDescent="0.25">
      <c r="B384" s="47">
        <v>302316</v>
      </c>
      <c r="C384" s="47">
        <v>20035</v>
      </c>
      <c r="D384" s="47" t="s">
        <v>8</v>
      </c>
      <c r="E384" s="385">
        <v>0.7702430555555555</v>
      </c>
      <c r="F384" s="385">
        <v>0.77052083333333332</v>
      </c>
      <c r="G384" s="380">
        <v>24</v>
      </c>
      <c r="H384" s="380">
        <v>23.79</v>
      </c>
      <c r="I384" s="379">
        <f t="shared" si="35"/>
        <v>24.000000000003752</v>
      </c>
      <c r="J384" s="379">
        <f t="shared" si="36"/>
        <v>24.000000000003752</v>
      </c>
      <c r="K384" s="379">
        <v>24.000000000003752</v>
      </c>
      <c r="L384" s="380">
        <v>23.79</v>
      </c>
      <c r="M384" s="38">
        <f t="shared" si="37"/>
        <v>0.67585010999989437</v>
      </c>
      <c r="N384" s="3">
        <f t="shared" si="32"/>
        <v>93.752136752122198</v>
      </c>
      <c r="O384" s="3">
        <v>93.752136752122198</v>
      </c>
      <c r="P384" s="4">
        <f t="shared" si="30"/>
        <v>1.56253561253537</v>
      </c>
      <c r="Q384" s="380">
        <f t="shared" si="33"/>
        <v>96.449999999999989</v>
      </c>
      <c r="R384" s="380">
        <v>96.449999999999989</v>
      </c>
      <c r="S384" s="378">
        <v>4</v>
      </c>
      <c r="X384" s="4">
        <v>3.5792022792019793</v>
      </c>
      <c r="Y384" s="380">
        <v>219.37</v>
      </c>
      <c r="Z384" s="38">
        <v>0.72628226086965364</v>
      </c>
    </row>
    <row r="385" spans="2:37" x14ac:dyDescent="0.25">
      <c r="B385" s="47">
        <v>302316</v>
      </c>
      <c r="C385" s="47">
        <v>20037</v>
      </c>
      <c r="D385" s="47" t="s">
        <v>8</v>
      </c>
      <c r="E385" s="385">
        <v>0.77052083333333332</v>
      </c>
      <c r="F385" s="385">
        <v>0.77079861111111114</v>
      </c>
      <c r="G385" s="380">
        <v>24</v>
      </c>
      <c r="H385" s="380">
        <v>35.17</v>
      </c>
      <c r="I385" s="379">
        <f t="shared" si="35"/>
        <v>24.000000000003752</v>
      </c>
      <c r="J385" s="379">
        <f t="shared" si="36"/>
        <v>24.000000000003752</v>
      </c>
      <c r="K385" s="379">
        <v>24.000000000003752</v>
      </c>
      <c r="L385" s="380">
        <v>35.17</v>
      </c>
      <c r="M385" s="38">
        <f t="shared" si="37"/>
        <v>0.99914452999984382</v>
      </c>
      <c r="N385" s="3">
        <f t="shared" si="32"/>
        <v>117.75213675212595</v>
      </c>
      <c r="O385" s="3">
        <v>117.75213675212595</v>
      </c>
      <c r="P385" s="4">
        <f t="shared" si="30"/>
        <v>1.9625356125354325</v>
      </c>
      <c r="Q385" s="380">
        <f t="shared" si="33"/>
        <v>131.62</v>
      </c>
      <c r="R385" s="380">
        <v>131.62</v>
      </c>
      <c r="S385" s="378">
        <v>5</v>
      </c>
      <c r="X385" s="4">
        <v>3.6125356125353716</v>
      </c>
      <c r="Y385" s="380">
        <v>235.04</v>
      </c>
      <c r="Z385" s="38">
        <v>5.3420283599906249</v>
      </c>
    </row>
    <row r="386" spans="2:37" x14ac:dyDescent="0.25">
      <c r="B386" s="47">
        <v>302316</v>
      </c>
      <c r="C386" s="47">
        <v>20050</v>
      </c>
      <c r="D386" s="47" t="s">
        <v>12</v>
      </c>
      <c r="E386" s="385">
        <v>0.77079861111111114</v>
      </c>
      <c r="F386" s="385">
        <v>0.77079861111111114</v>
      </c>
      <c r="G386" s="380">
        <v>21</v>
      </c>
      <c r="H386" s="380">
        <v>27.25</v>
      </c>
      <c r="I386" s="379">
        <f t="shared" si="35"/>
        <v>0</v>
      </c>
      <c r="J386" s="379">
        <f t="shared" si="36"/>
        <v>20.99999999999369</v>
      </c>
      <c r="K386" s="379">
        <v>20.99999999999369</v>
      </c>
      <c r="L386" s="380">
        <v>27.25</v>
      </c>
      <c r="M386" s="38">
        <f t="shared" si="37"/>
        <v>0.88473742857169446</v>
      </c>
      <c r="N386" s="3">
        <f t="shared" si="32"/>
        <v>138.75213675211964</v>
      </c>
      <c r="O386" s="3">
        <v>138.75213675211964</v>
      </c>
      <c r="P386" s="4">
        <f t="shared" si="30"/>
        <v>2.3125356125353274</v>
      </c>
      <c r="Q386" s="380">
        <f t="shared" si="33"/>
        <v>158.87</v>
      </c>
      <c r="R386" s="380">
        <v>158.87</v>
      </c>
      <c r="S386" s="378">
        <v>6</v>
      </c>
      <c r="X386" s="4">
        <v>3.9625356125352664</v>
      </c>
      <c r="Y386" s="380">
        <v>261.03999999999996</v>
      </c>
      <c r="Z386" s="38">
        <v>0.84415314285739651</v>
      </c>
    </row>
    <row r="387" spans="2:37" x14ac:dyDescent="0.25">
      <c r="B387" s="47">
        <v>302316</v>
      </c>
      <c r="C387" s="47">
        <v>20049</v>
      </c>
      <c r="D387" s="47" t="s">
        <v>13</v>
      </c>
      <c r="E387" s="385">
        <v>0.77104166666666663</v>
      </c>
      <c r="F387" s="385">
        <v>0.77143518518518517</v>
      </c>
      <c r="G387" s="380">
        <v>34</v>
      </c>
      <c r="H387" s="380" t="s">
        <v>581</v>
      </c>
      <c r="I387" s="379">
        <f t="shared" si="35"/>
        <v>34.000000000002117</v>
      </c>
      <c r="J387" s="379">
        <f t="shared" si="36"/>
        <v>34.000000000002117</v>
      </c>
      <c r="K387" s="379">
        <f>SUM(J387:J388)</f>
        <v>53.00000000000189</v>
      </c>
      <c r="L387" s="380">
        <v>36</v>
      </c>
      <c r="M387" s="38">
        <f t="shared" si="37"/>
        <v>0.46312030188677589</v>
      </c>
      <c r="N387" s="3">
        <f t="shared" si="32"/>
        <v>191.75213675212154</v>
      </c>
      <c r="O387" s="3">
        <v>191.75213675212154</v>
      </c>
      <c r="P387" s="4">
        <f t="shared" si="30"/>
        <v>3.1958689458686922</v>
      </c>
      <c r="Q387" s="380">
        <f t="shared" si="33"/>
        <v>194.87</v>
      </c>
      <c r="R387" s="380">
        <v>194.87</v>
      </c>
      <c r="S387" s="378">
        <v>7</v>
      </c>
      <c r="X387" s="4">
        <v>4.462535612535345</v>
      </c>
      <c r="Y387" s="380">
        <v>289.11999999999995</v>
      </c>
      <c r="Z387" s="38">
        <v>0.63817977599990017</v>
      </c>
    </row>
    <row r="388" spans="2:37" x14ac:dyDescent="0.25">
      <c r="B388" s="47">
        <v>302316</v>
      </c>
      <c r="C388" s="47">
        <v>20048</v>
      </c>
      <c r="D388" s="47" t="s">
        <v>561</v>
      </c>
      <c r="E388" s="385">
        <v>0.77143518518518517</v>
      </c>
      <c r="F388" s="385">
        <v>0.77143518518518517</v>
      </c>
      <c r="G388" s="380">
        <v>19</v>
      </c>
      <c r="H388" s="380" t="s">
        <v>581</v>
      </c>
      <c r="I388" s="59">
        <f t="shared" si="35"/>
        <v>0</v>
      </c>
      <c r="J388" s="59">
        <f t="shared" si="36"/>
        <v>18.999999999999773</v>
      </c>
      <c r="K388" s="59"/>
      <c r="L388" s="59"/>
      <c r="M388" s="38"/>
      <c r="N388" s="3">
        <f t="shared" si="32"/>
        <v>191.75213675212154</v>
      </c>
      <c r="O388" s="3"/>
      <c r="P388" s="4"/>
      <c r="Q388" s="380">
        <f t="shared" si="33"/>
        <v>194.87</v>
      </c>
      <c r="R388" s="380"/>
      <c r="X388" s="4">
        <v>5.2458689458686942</v>
      </c>
      <c r="Y388" s="380">
        <v>318.69999999999993</v>
      </c>
      <c r="Z388" s="38">
        <v>0.42910887829786359</v>
      </c>
    </row>
    <row r="389" spans="2:37" x14ac:dyDescent="0.25">
      <c r="B389" s="47">
        <v>302316</v>
      </c>
      <c r="C389" s="47">
        <v>20045</v>
      </c>
      <c r="D389" s="47" t="s">
        <v>14</v>
      </c>
      <c r="E389" s="385">
        <v>0.77165509259259257</v>
      </c>
      <c r="F389" s="385">
        <v>0.77192129629629624</v>
      </c>
      <c r="G389" s="380">
        <v>23</v>
      </c>
      <c r="H389" s="380">
        <v>24.5</v>
      </c>
      <c r="I389" s="379">
        <f t="shared" si="35"/>
        <v>22.9999999999972</v>
      </c>
      <c r="J389" s="379">
        <f t="shared" si="36"/>
        <v>22.9999999999972</v>
      </c>
      <c r="K389" s="379">
        <v>22.9999999999972</v>
      </c>
      <c r="L389" s="380">
        <v>24.5</v>
      </c>
      <c r="M389" s="38">
        <f t="shared" si="37"/>
        <v>0.72628226086965364</v>
      </c>
      <c r="N389" s="3">
        <f t="shared" si="32"/>
        <v>214.75213675211876</v>
      </c>
      <c r="O389" s="3">
        <v>214.75213675211876</v>
      </c>
      <c r="P389" s="4">
        <f t="shared" si="30"/>
        <v>3.5792022792019793</v>
      </c>
      <c r="Q389" s="380">
        <f t="shared" si="33"/>
        <v>219.37</v>
      </c>
      <c r="R389" s="380">
        <v>219.37</v>
      </c>
      <c r="S389" s="378">
        <v>8</v>
      </c>
      <c r="X389" s="4">
        <v>5.4625356125355014</v>
      </c>
      <c r="Y389" s="380">
        <v>348.27999999999992</v>
      </c>
      <c r="Z389" s="38">
        <v>1.5513936369220711</v>
      </c>
    </row>
    <row r="390" spans="2:37" x14ac:dyDescent="0.25">
      <c r="B390" s="47">
        <v>302316</v>
      </c>
      <c r="C390" s="47">
        <v>20044</v>
      </c>
      <c r="D390" s="47" t="s">
        <v>180</v>
      </c>
      <c r="E390" s="385">
        <v>0.77192129629629624</v>
      </c>
      <c r="F390" s="385">
        <v>0.77194444444444443</v>
      </c>
      <c r="G390" s="380">
        <v>2</v>
      </c>
      <c r="H390" s="380">
        <v>15.67</v>
      </c>
      <c r="I390" s="379">
        <f t="shared" si="35"/>
        <v>2.0000000000035101</v>
      </c>
      <c r="J390" s="379">
        <f t="shared" si="36"/>
        <v>2.0000000000035101</v>
      </c>
      <c r="K390" s="379">
        <v>2.0000000000035101</v>
      </c>
      <c r="L390" s="380">
        <v>15.67</v>
      </c>
      <c r="M390" s="38">
        <f t="shared" si="37"/>
        <v>5.3420283599906249</v>
      </c>
      <c r="N390" s="3">
        <f t="shared" si="32"/>
        <v>216.75213675212228</v>
      </c>
      <c r="O390" s="3">
        <v>216.75213675212228</v>
      </c>
      <c r="P390" s="4">
        <f t="shared" si="30"/>
        <v>3.6125356125353716</v>
      </c>
      <c r="Q390" s="380">
        <f t="shared" si="33"/>
        <v>235.04</v>
      </c>
      <c r="R390" s="380">
        <v>235.04</v>
      </c>
      <c r="S390" s="378">
        <v>9</v>
      </c>
      <c r="X390" s="4">
        <v>6.0292022792020434</v>
      </c>
      <c r="Y390" s="380">
        <v>376.3599999999999</v>
      </c>
      <c r="Z390" s="38">
        <v>0.563099802353065</v>
      </c>
    </row>
    <row r="391" spans="2:37" x14ac:dyDescent="0.25">
      <c r="B391" s="47">
        <v>302316</v>
      </c>
      <c r="C391" s="47">
        <v>20059</v>
      </c>
      <c r="D391" s="47" t="s">
        <v>10</v>
      </c>
      <c r="E391" s="385">
        <v>0.77194444444444443</v>
      </c>
      <c r="F391" s="385">
        <v>0.77218749999999992</v>
      </c>
      <c r="G391" s="380">
        <v>21</v>
      </c>
      <c r="H391" s="380">
        <v>26</v>
      </c>
      <c r="I391" s="184">
        <f t="shared" si="35"/>
        <v>20.99999999999369</v>
      </c>
      <c r="J391" s="185">
        <f t="shared" si="36"/>
        <v>20.99999999999369</v>
      </c>
      <c r="K391" s="185">
        <v>20.99999999999369</v>
      </c>
      <c r="L391" s="185">
        <v>26</v>
      </c>
      <c r="M391" s="216">
        <f t="shared" si="37"/>
        <v>0.84415314285739651</v>
      </c>
      <c r="N391" s="3">
        <f t="shared" si="32"/>
        <v>237.75213675211597</v>
      </c>
      <c r="O391" s="3">
        <v>237.75213675211597</v>
      </c>
      <c r="P391" s="4">
        <f t="shared" si="30"/>
        <v>3.9625356125352664</v>
      </c>
      <c r="Q391" s="380">
        <f t="shared" si="33"/>
        <v>261.03999999999996</v>
      </c>
      <c r="R391" s="380">
        <v>261.03999999999996</v>
      </c>
      <c r="S391" s="378">
        <v>10</v>
      </c>
      <c r="X391" s="4">
        <v>6.3958689458687141</v>
      </c>
      <c r="Y391" s="380">
        <v>402.3599999999999</v>
      </c>
      <c r="Z391" s="38">
        <v>0.80578254545453654</v>
      </c>
    </row>
    <row r="392" spans="2:37" x14ac:dyDescent="0.25">
      <c r="B392" s="47">
        <v>302316</v>
      </c>
      <c r="C392" s="47">
        <v>20056</v>
      </c>
      <c r="D392" s="47" t="s">
        <v>9</v>
      </c>
      <c r="E392" s="385">
        <v>0.77218749999999992</v>
      </c>
      <c r="F392" s="385">
        <v>0.77218749999999992</v>
      </c>
      <c r="G392" s="380">
        <v>15</v>
      </c>
      <c r="H392" s="380">
        <v>28.08</v>
      </c>
      <c r="I392" s="186">
        <f t="shared" si="35"/>
        <v>0</v>
      </c>
      <c r="J392" s="187">
        <f t="shared" si="36"/>
        <v>15.000000000002345</v>
      </c>
      <c r="K392" s="187">
        <f>SUM(J392:J396)</f>
        <v>30.00000000000469</v>
      </c>
      <c r="L392" s="187">
        <v>28.08</v>
      </c>
      <c r="M392" s="217">
        <f t="shared" si="37"/>
        <v>0.63817977599990017</v>
      </c>
      <c r="N392" s="3">
        <f t="shared" si="32"/>
        <v>267.75213675212069</v>
      </c>
      <c r="O392" s="3">
        <v>267.75213675212069</v>
      </c>
      <c r="P392" s="4">
        <f t="shared" si="30"/>
        <v>4.462535612535345</v>
      </c>
      <c r="Q392" s="380">
        <f t="shared" si="33"/>
        <v>289.11999999999995</v>
      </c>
      <c r="R392" s="380">
        <v>289.11999999999995</v>
      </c>
      <c r="S392" s="378">
        <v>11</v>
      </c>
      <c r="X392" s="4">
        <v>6.5509971509969214</v>
      </c>
      <c r="Y392" s="380">
        <v>413.3599999999999</v>
      </c>
      <c r="Z392" s="38">
        <v>0.80578254545453654</v>
      </c>
      <c r="AC392" s="483">
        <v>302316</v>
      </c>
      <c r="AD392" s="483">
        <v>20060</v>
      </c>
      <c r="AE392" s="485">
        <v>42652</v>
      </c>
      <c r="AF392" s="483">
        <v>2</v>
      </c>
      <c r="AG392" s="483">
        <v>413.36</v>
      </c>
      <c r="AH392" s="381">
        <v>0.76957175925925936</v>
      </c>
      <c r="AI392" s="489" t="s">
        <v>867</v>
      </c>
      <c r="AJ392" s="489">
        <v>1.111183</v>
      </c>
      <c r="AK392" s="381">
        <v>0.77387731481481481</v>
      </c>
    </row>
    <row r="393" spans="2:37" x14ac:dyDescent="0.25">
      <c r="B393" s="47">
        <v>302316</v>
      </c>
      <c r="C393" s="47">
        <v>20052</v>
      </c>
      <c r="D393" s="47" t="s">
        <v>7</v>
      </c>
      <c r="E393" s="385">
        <v>0.77236111111111105</v>
      </c>
      <c r="F393" s="385">
        <v>0.77236111111111105</v>
      </c>
      <c r="G393" s="380">
        <v>0</v>
      </c>
      <c r="H393" s="380">
        <v>28.08</v>
      </c>
      <c r="I393" s="100">
        <f t="shared" si="35"/>
        <v>0</v>
      </c>
      <c r="J393" s="97">
        <f t="shared" si="36"/>
        <v>0</v>
      </c>
      <c r="K393" s="97"/>
      <c r="L393" s="97"/>
      <c r="M393" s="217"/>
      <c r="N393" s="3">
        <f t="shared" si="32"/>
        <v>267.75213675212069</v>
      </c>
      <c r="O393" s="3"/>
      <c r="P393" s="4"/>
      <c r="Q393" s="380">
        <f t="shared" si="33"/>
        <v>289.11999999999995</v>
      </c>
      <c r="R393" s="380"/>
      <c r="U393" s="378" t="s">
        <v>683</v>
      </c>
      <c r="V393" s="378" t="s">
        <v>562</v>
      </c>
    </row>
    <row r="394" spans="2:37" x14ac:dyDescent="0.25">
      <c r="B394" s="47">
        <v>302316</v>
      </c>
      <c r="C394" s="47">
        <v>20056</v>
      </c>
      <c r="D394" s="47" t="s">
        <v>9</v>
      </c>
      <c r="E394" s="385">
        <v>0.77236111111111105</v>
      </c>
      <c r="F394" s="385">
        <v>0.7723726851851852</v>
      </c>
      <c r="G394" s="380">
        <v>1</v>
      </c>
      <c r="H394" s="380">
        <v>28.08</v>
      </c>
      <c r="I394" s="100">
        <f t="shared" si="35"/>
        <v>1.0000000000065512</v>
      </c>
      <c r="J394" s="97">
        <f t="shared" si="36"/>
        <v>1.0000000000065512</v>
      </c>
      <c r="K394" s="97"/>
      <c r="L394" s="97"/>
      <c r="M394" s="217"/>
      <c r="N394" s="3">
        <f t="shared" si="32"/>
        <v>267.75213675212069</v>
      </c>
      <c r="O394" s="3"/>
      <c r="P394" s="4"/>
      <c r="Q394" s="380">
        <f t="shared" si="33"/>
        <v>289.11999999999995</v>
      </c>
      <c r="R394" s="380"/>
      <c r="X394" s="4"/>
      <c r="Y394" s="380"/>
      <c r="Z394" s="38"/>
    </row>
    <row r="395" spans="2:37" x14ac:dyDescent="0.25">
      <c r="B395" s="47">
        <v>302316</v>
      </c>
      <c r="C395" s="47">
        <v>20052</v>
      </c>
      <c r="D395" s="47" t="s">
        <v>7</v>
      </c>
      <c r="E395" s="385">
        <v>0.7723726851851852</v>
      </c>
      <c r="F395" s="385">
        <v>0.77243055555555562</v>
      </c>
      <c r="G395" s="380">
        <v>5</v>
      </c>
      <c r="H395" s="380">
        <v>28.08</v>
      </c>
      <c r="I395" s="100">
        <f t="shared" si="35"/>
        <v>5.000000000003979</v>
      </c>
      <c r="J395" s="97">
        <f t="shared" si="36"/>
        <v>5.000000000003979</v>
      </c>
      <c r="K395" s="97"/>
      <c r="L395" s="97"/>
      <c r="M395" s="217"/>
      <c r="N395" s="3">
        <f t="shared" si="32"/>
        <v>267.75213675212069</v>
      </c>
      <c r="O395" s="3"/>
      <c r="P395" s="4"/>
      <c r="Q395" s="380">
        <f t="shared" si="33"/>
        <v>289.11999999999995</v>
      </c>
      <c r="R395" s="380"/>
      <c r="X395" s="4"/>
      <c r="Y395" s="380"/>
      <c r="Z395" s="38"/>
    </row>
    <row r="396" spans="2:37" x14ac:dyDescent="0.25">
      <c r="B396" s="47">
        <v>302316</v>
      </c>
      <c r="C396" s="47">
        <v>20056</v>
      </c>
      <c r="D396" s="47" t="s">
        <v>9</v>
      </c>
      <c r="E396" s="385">
        <v>0.77243055555555562</v>
      </c>
      <c r="F396" s="385">
        <v>0.77253472222222219</v>
      </c>
      <c r="G396" s="380">
        <v>9</v>
      </c>
      <c r="H396" s="380">
        <v>28.08</v>
      </c>
      <c r="I396" s="100">
        <f t="shared" si="35"/>
        <v>8.9999999999918145</v>
      </c>
      <c r="J396" s="97">
        <f t="shared" si="36"/>
        <v>8.9999999999918145</v>
      </c>
      <c r="K396" s="97"/>
      <c r="L396" s="97"/>
      <c r="M396" s="217"/>
      <c r="N396" s="3">
        <f t="shared" si="32"/>
        <v>267.75213675212069</v>
      </c>
      <c r="O396" s="3"/>
      <c r="P396" s="4"/>
      <c r="Q396" s="380">
        <f t="shared" si="33"/>
        <v>289.11999999999995</v>
      </c>
      <c r="R396" s="380"/>
      <c r="X396" s="4"/>
      <c r="Y396" s="380"/>
      <c r="Z396" s="38"/>
    </row>
    <row r="397" spans="2:37" x14ac:dyDescent="0.25">
      <c r="B397" s="47">
        <v>302316</v>
      </c>
      <c r="C397" s="47">
        <v>20052</v>
      </c>
      <c r="D397" s="47" t="s">
        <v>7</v>
      </c>
      <c r="E397" s="385">
        <v>0.77253472222222219</v>
      </c>
      <c r="F397" s="385">
        <v>0.77253472222222219</v>
      </c>
      <c r="G397" s="380">
        <v>47</v>
      </c>
      <c r="H397" s="380">
        <v>29.58</v>
      </c>
      <c r="I397" s="186">
        <f t="shared" si="35"/>
        <v>0</v>
      </c>
      <c r="J397" s="187">
        <f t="shared" si="36"/>
        <v>47.000000000000952</v>
      </c>
      <c r="K397" s="187">
        <v>47.000000000000952</v>
      </c>
      <c r="L397" s="187">
        <v>29.58</v>
      </c>
      <c r="M397" s="217">
        <f t="shared" si="37"/>
        <v>0.42910887829786359</v>
      </c>
      <c r="N397" s="3">
        <f t="shared" si="32"/>
        <v>314.75213675212166</v>
      </c>
      <c r="O397" s="3">
        <v>314.75213675212166</v>
      </c>
      <c r="P397" s="4">
        <f t="shared" si="30"/>
        <v>5.2458689458686942</v>
      </c>
      <c r="Q397" s="380">
        <f t="shared" si="33"/>
        <v>318.69999999999993</v>
      </c>
      <c r="R397" s="380">
        <v>318.69999999999993</v>
      </c>
      <c r="S397" s="378">
        <v>12</v>
      </c>
    </row>
    <row r="398" spans="2:37" x14ac:dyDescent="0.25">
      <c r="B398" s="47">
        <v>302316</v>
      </c>
      <c r="C398" s="47">
        <v>20035</v>
      </c>
      <c r="D398" s="47" t="s">
        <v>8</v>
      </c>
      <c r="E398" s="385">
        <v>0.77307870370370368</v>
      </c>
      <c r="F398" s="385">
        <v>0.77322916666666675</v>
      </c>
      <c r="G398" s="380">
        <v>13</v>
      </c>
      <c r="H398" s="380">
        <v>29.58</v>
      </c>
      <c r="I398" s="463">
        <f t="shared" si="35"/>
        <v>13.000000000008427</v>
      </c>
      <c r="J398" s="464">
        <f t="shared" si="36"/>
        <v>13.000000000008427</v>
      </c>
      <c r="K398" s="464">
        <v>13.000000000008427</v>
      </c>
      <c r="L398" s="464">
        <v>29.58</v>
      </c>
      <c r="M398" s="465">
        <f t="shared" si="37"/>
        <v>1.5513936369220711</v>
      </c>
      <c r="N398" s="3">
        <f t="shared" si="32"/>
        <v>327.75213675213007</v>
      </c>
      <c r="O398" s="3">
        <v>327.75213675213007</v>
      </c>
      <c r="P398" s="4">
        <f t="shared" si="30"/>
        <v>5.4625356125355014</v>
      </c>
      <c r="Q398" s="380">
        <f t="shared" si="33"/>
        <v>348.27999999999992</v>
      </c>
      <c r="R398" s="380">
        <v>348.27999999999992</v>
      </c>
      <c r="S398" s="378">
        <v>13</v>
      </c>
    </row>
    <row r="399" spans="2:37" x14ac:dyDescent="0.25">
      <c r="B399" s="47">
        <v>302316</v>
      </c>
      <c r="C399" s="47">
        <v>20052</v>
      </c>
      <c r="D399" s="47" t="s">
        <v>7</v>
      </c>
      <c r="E399" s="385">
        <v>0.77322916666666675</v>
      </c>
      <c r="F399" s="385">
        <v>0.77356481481481476</v>
      </c>
      <c r="G399" s="380">
        <v>29</v>
      </c>
      <c r="H399" s="380">
        <v>28.08</v>
      </c>
      <c r="I399" s="186">
        <f t="shared" si="35"/>
        <v>28.999999999988546</v>
      </c>
      <c r="J399" s="187">
        <f t="shared" si="36"/>
        <v>28.999999999988546</v>
      </c>
      <c r="K399" s="187">
        <f>SUM(J399:J403)</f>
        <v>33.999999999992525</v>
      </c>
      <c r="L399" s="187">
        <v>28.08</v>
      </c>
      <c r="M399" s="217">
        <f>L399/K399*0.0113636*60</f>
        <v>0.563099802353065</v>
      </c>
      <c r="N399" s="3">
        <f t="shared" si="32"/>
        <v>361.75213675212262</v>
      </c>
      <c r="O399" s="3">
        <v>361.75213675212262</v>
      </c>
      <c r="P399" s="4">
        <f t="shared" si="30"/>
        <v>6.0292022792020434</v>
      </c>
      <c r="Q399" s="380">
        <f t="shared" si="33"/>
        <v>376.3599999999999</v>
      </c>
      <c r="R399" s="380">
        <v>376.3599999999999</v>
      </c>
      <c r="S399" s="378">
        <v>14</v>
      </c>
    </row>
    <row r="400" spans="2:37" x14ac:dyDescent="0.25">
      <c r="B400" s="47">
        <v>302316</v>
      </c>
      <c r="C400" s="47">
        <v>20056</v>
      </c>
      <c r="D400" s="47" t="s">
        <v>9</v>
      </c>
      <c r="E400" s="385">
        <v>0.77356481481481476</v>
      </c>
      <c r="F400" s="385">
        <v>0.77358796296296306</v>
      </c>
      <c r="G400" s="380">
        <v>2</v>
      </c>
      <c r="H400" s="380" t="s">
        <v>581</v>
      </c>
      <c r="I400" s="100">
        <f t="shared" si="35"/>
        <v>2.0000000000131024</v>
      </c>
      <c r="J400" s="97">
        <f t="shared" si="36"/>
        <v>2.0000000000131024</v>
      </c>
      <c r="K400" s="97"/>
      <c r="L400" s="97"/>
      <c r="M400" s="217"/>
      <c r="N400" s="3">
        <f t="shared" si="32"/>
        <v>361.75213675212262</v>
      </c>
      <c r="O400" s="3"/>
      <c r="P400" s="4"/>
      <c r="Q400" s="380">
        <f t="shared" si="33"/>
        <v>376.3599999999999</v>
      </c>
      <c r="R400" s="380"/>
      <c r="U400" s="378" t="s">
        <v>681</v>
      </c>
      <c r="V400" s="378" t="s">
        <v>555</v>
      </c>
      <c r="X400" s="4"/>
      <c r="Y400" s="380"/>
      <c r="Z400" s="38"/>
    </row>
    <row r="401" spans="1:26" x14ac:dyDescent="0.25">
      <c r="B401" s="47">
        <v>302316</v>
      </c>
      <c r="C401" s="47">
        <v>20056</v>
      </c>
      <c r="D401" s="47" t="s">
        <v>9</v>
      </c>
      <c r="E401" s="385">
        <v>0.77358796296296306</v>
      </c>
      <c r="F401" s="385">
        <v>0.77361111111111114</v>
      </c>
      <c r="G401" s="380">
        <v>0</v>
      </c>
      <c r="H401" s="380">
        <v>28.08</v>
      </c>
      <c r="I401" s="100">
        <f t="shared" si="35"/>
        <v>1.9999999999939178</v>
      </c>
      <c r="J401" s="97">
        <f t="shared" si="36"/>
        <v>0</v>
      </c>
      <c r="K401" s="97"/>
      <c r="L401" s="97"/>
      <c r="M401" s="217"/>
      <c r="N401" s="3">
        <f t="shared" si="32"/>
        <v>361.75213675212262</v>
      </c>
      <c r="O401" s="3"/>
      <c r="P401" s="4"/>
      <c r="Q401" s="380">
        <f t="shared" si="33"/>
        <v>376.3599999999999</v>
      </c>
      <c r="R401" s="380"/>
      <c r="X401" s="4"/>
      <c r="Y401" s="380"/>
      <c r="Z401" s="38"/>
    </row>
    <row r="402" spans="1:26" x14ac:dyDescent="0.25">
      <c r="B402" s="47">
        <v>302316</v>
      </c>
      <c r="C402" s="47">
        <v>20052</v>
      </c>
      <c r="D402" s="47" t="s">
        <v>7</v>
      </c>
      <c r="E402" s="385">
        <v>0.77358796296296306</v>
      </c>
      <c r="F402" s="385">
        <v>0.77358796296296306</v>
      </c>
      <c r="G402" s="380">
        <v>2</v>
      </c>
      <c r="H402" s="380" t="s">
        <v>581</v>
      </c>
      <c r="I402" s="100">
        <f t="shared" si="35"/>
        <v>0</v>
      </c>
      <c r="J402" s="97">
        <f t="shared" si="36"/>
        <v>1.9999999999939178</v>
      </c>
      <c r="K402" s="97"/>
      <c r="L402" s="97"/>
      <c r="M402" s="217"/>
      <c r="N402" s="3">
        <f t="shared" si="32"/>
        <v>361.75213675212262</v>
      </c>
      <c r="O402" s="3"/>
      <c r="P402" s="4"/>
      <c r="Q402" s="380">
        <f t="shared" si="33"/>
        <v>376.3599999999999</v>
      </c>
      <c r="R402" s="380"/>
      <c r="X402" s="4"/>
      <c r="Y402" s="380"/>
      <c r="Z402" s="38"/>
    </row>
    <row r="403" spans="1:26" x14ac:dyDescent="0.25">
      <c r="A403" s="380"/>
      <c r="B403" s="47">
        <v>302316</v>
      </c>
      <c r="C403" s="47">
        <v>20052</v>
      </c>
      <c r="D403" s="47" t="s">
        <v>7</v>
      </c>
      <c r="E403" s="385">
        <v>0.77361111111111114</v>
      </c>
      <c r="F403" s="385">
        <v>0.77362268518518518</v>
      </c>
      <c r="G403" s="380">
        <v>1</v>
      </c>
      <c r="H403" s="380">
        <v>28.08</v>
      </c>
      <c r="I403" s="100">
        <f t="shared" si="35"/>
        <v>0.99999999999695888</v>
      </c>
      <c r="J403" s="97">
        <f t="shared" si="36"/>
        <v>0.99999999999695888</v>
      </c>
      <c r="K403" s="97"/>
      <c r="L403" s="97"/>
      <c r="M403" s="217"/>
      <c r="N403" s="3">
        <f t="shared" si="32"/>
        <v>361.75213675212262</v>
      </c>
      <c r="O403" s="3"/>
      <c r="P403" s="4"/>
      <c r="Q403" s="380">
        <f t="shared" si="33"/>
        <v>376.3599999999999</v>
      </c>
      <c r="R403" s="380"/>
      <c r="X403" s="4"/>
      <c r="Y403" s="380"/>
      <c r="Z403" s="38"/>
    </row>
    <row r="404" spans="1:26" x14ac:dyDescent="0.25">
      <c r="A404" s="380"/>
      <c r="B404" s="47">
        <v>302316</v>
      </c>
      <c r="C404" s="47">
        <v>20056</v>
      </c>
      <c r="D404" s="47" t="s">
        <v>9</v>
      </c>
      <c r="E404" s="385">
        <v>0.77362268518518518</v>
      </c>
      <c r="F404" s="385">
        <v>0.77362268518518518</v>
      </c>
      <c r="G404" s="380">
        <v>22</v>
      </c>
      <c r="H404" s="380">
        <v>26</v>
      </c>
      <c r="I404" s="186">
        <f t="shared" si="35"/>
        <v>0</v>
      </c>
      <c r="J404" s="187">
        <f t="shared" si="36"/>
        <v>22.000000000000242</v>
      </c>
      <c r="K404" s="187">
        <v>22.000000000000242</v>
      </c>
      <c r="L404" s="187">
        <v>26</v>
      </c>
      <c r="M404" s="217">
        <f t="shared" si="37"/>
        <v>0.80578254545453654</v>
      </c>
      <c r="N404" s="3">
        <f t="shared" si="32"/>
        <v>383.75213675212285</v>
      </c>
      <c r="O404" s="3">
        <v>383.75213675212285</v>
      </c>
      <c r="P404" s="4">
        <f t="shared" si="30"/>
        <v>6.3958689458687141</v>
      </c>
      <c r="Q404" s="380">
        <f t="shared" si="33"/>
        <v>402.3599999999999</v>
      </c>
      <c r="R404" s="380">
        <v>402.3599999999999</v>
      </c>
      <c r="S404" s="378">
        <v>15</v>
      </c>
    </row>
    <row r="405" spans="1:26" x14ac:dyDescent="0.25">
      <c r="A405" s="380"/>
      <c r="B405" s="47">
        <v>302316</v>
      </c>
      <c r="C405" s="47">
        <v>20059</v>
      </c>
      <c r="D405" s="47" t="s">
        <v>10</v>
      </c>
      <c r="E405" s="385">
        <v>0.77387731481481481</v>
      </c>
      <c r="F405" s="385">
        <v>0.77422453703703698</v>
      </c>
      <c r="G405" s="380">
        <v>30</v>
      </c>
      <c r="H405" s="380">
        <v>11</v>
      </c>
      <c r="I405" s="188">
        <f t="shared" si="35"/>
        <v>29.999999999995097</v>
      </c>
      <c r="J405" s="218">
        <f>L405*J404/L404</f>
        <v>9.3076923076924096</v>
      </c>
      <c r="K405" s="453">
        <v>9.3076923076924096</v>
      </c>
      <c r="L405" s="189">
        <v>11</v>
      </c>
      <c r="M405" s="219">
        <f t="shared" si="37"/>
        <v>0.80578254545453654</v>
      </c>
      <c r="N405" s="3">
        <f t="shared" si="32"/>
        <v>393.05982905981529</v>
      </c>
      <c r="O405" s="3">
        <v>393.05982905981529</v>
      </c>
      <c r="P405" s="4">
        <f t="shared" si="30"/>
        <v>6.5509971509969214</v>
      </c>
      <c r="Q405" s="380">
        <f t="shared" si="33"/>
        <v>413.3599999999999</v>
      </c>
      <c r="R405" s="380">
        <v>413.3599999999999</v>
      </c>
    </row>
    <row r="406" spans="1:26" x14ac:dyDescent="0.25">
      <c r="A406" s="380"/>
      <c r="B406" s="380">
        <v>302316</v>
      </c>
      <c r="C406" s="383">
        <v>20060</v>
      </c>
      <c r="D406" s="380" t="s">
        <v>621</v>
      </c>
      <c r="E406" s="381">
        <v>0.77422453703703698</v>
      </c>
      <c r="F406" s="381">
        <v>0.77427083333333335</v>
      </c>
      <c r="G406" s="380" t="s">
        <v>566</v>
      </c>
      <c r="H406" s="380" t="s">
        <v>566</v>
      </c>
      <c r="I406" s="379"/>
      <c r="J406" s="379"/>
      <c r="K406" s="379"/>
      <c r="M406" s="38">
        <f>AVERAGE(M378:M404)</f>
        <v>1.0966679573067615</v>
      </c>
    </row>
    <row r="407" spans="1:26" x14ac:dyDescent="0.25">
      <c r="A407" s="380"/>
      <c r="B407" s="380">
        <v>302316</v>
      </c>
      <c r="C407" s="380">
        <v>20059</v>
      </c>
      <c r="D407" s="380" t="s">
        <v>10</v>
      </c>
      <c r="E407" s="381">
        <v>0.77427083333333335</v>
      </c>
      <c r="F407" s="381">
        <v>0.77428240740740739</v>
      </c>
      <c r="G407" s="380">
        <v>1</v>
      </c>
      <c r="H407" s="380">
        <v>11</v>
      </c>
      <c r="I407" s="379"/>
      <c r="J407" s="379"/>
      <c r="K407" s="379"/>
    </row>
    <row r="408" spans="1:26" x14ac:dyDescent="0.25">
      <c r="A408" s="380"/>
      <c r="B408" s="380">
        <v>302316</v>
      </c>
      <c r="C408" s="383">
        <v>20060</v>
      </c>
      <c r="D408" s="380" t="s">
        <v>621</v>
      </c>
      <c r="E408" s="381">
        <v>0.77428240740740739</v>
      </c>
      <c r="F408" s="381">
        <v>0.77428240740740739</v>
      </c>
      <c r="G408" s="380" t="s">
        <v>566</v>
      </c>
      <c r="H408" s="380" t="s">
        <v>566</v>
      </c>
      <c r="I408" s="379"/>
      <c r="J408" s="379"/>
      <c r="K408" s="379"/>
    </row>
    <row r="409" spans="1:26" x14ac:dyDescent="0.25">
      <c r="A409" s="382"/>
      <c r="B409" s="380"/>
      <c r="C409" s="380"/>
      <c r="D409" s="380"/>
      <c r="E409" s="380"/>
      <c r="F409" s="380"/>
      <c r="G409" s="380"/>
      <c r="H409" s="380"/>
      <c r="I409" s="379"/>
      <c r="J409" s="379"/>
      <c r="K409" s="379"/>
    </row>
    <row r="410" spans="1:26" x14ac:dyDescent="0.25">
      <c r="A410" s="382"/>
      <c r="B410" s="380"/>
      <c r="C410" s="380"/>
      <c r="D410" s="380"/>
      <c r="E410" s="380"/>
      <c r="F410" s="380"/>
      <c r="G410" s="380"/>
      <c r="H410" s="380"/>
      <c r="I410" s="379"/>
      <c r="J410" s="379"/>
      <c r="K410" s="379"/>
    </row>
    <row r="411" spans="1:26" x14ac:dyDescent="0.25">
      <c r="A411" s="382">
        <v>42653</v>
      </c>
      <c r="B411" s="380">
        <v>302316</v>
      </c>
      <c r="C411" s="380">
        <v>20059</v>
      </c>
      <c r="D411" s="380" t="s">
        <v>10</v>
      </c>
      <c r="E411" s="381">
        <v>0.46064814814814814</v>
      </c>
      <c r="F411" s="381">
        <v>0.46065972222222223</v>
      </c>
      <c r="G411" s="380">
        <v>1</v>
      </c>
      <c r="H411" s="380">
        <v>11</v>
      </c>
      <c r="I411" s="379"/>
      <c r="J411" s="379"/>
      <c r="K411" s="379"/>
    </row>
    <row r="412" spans="1:26" x14ac:dyDescent="0.25">
      <c r="A412" s="380"/>
      <c r="B412" s="380">
        <v>302316</v>
      </c>
      <c r="C412" s="383">
        <v>20060</v>
      </c>
      <c r="D412" s="380" t="s">
        <v>621</v>
      </c>
      <c r="E412" s="381">
        <v>0.46065972222222223</v>
      </c>
      <c r="F412" s="381">
        <v>0.46068287037037042</v>
      </c>
      <c r="G412" s="380" t="s">
        <v>566</v>
      </c>
      <c r="H412" s="380" t="s">
        <v>566</v>
      </c>
      <c r="I412" s="379"/>
      <c r="J412" s="379"/>
      <c r="K412" s="379"/>
    </row>
    <row r="413" spans="1:26" x14ac:dyDescent="0.25">
      <c r="A413" s="380"/>
      <c r="B413" s="47">
        <v>302316</v>
      </c>
      <c r="C413" s="47">
        <v>20059</v>
      </c>
      <c r="D413" s="47" t="s">
        <v>10</v>
      </c>
      <c r="E413" s="385">
        <v>0.46068287037037042</v>
      </c>
      <c r="F413" s="385">
        <v>0.46078703703703705</v>
      </c>
      <c r="G413" s="380">
        <v>9</v>
      </c>
      <c r="H413" s="380">
        <v>15</v>
      </c>
      <c r="I413" s="2">
        <f t="shared" ref="I413:I414" si="38">(F413-E413)*86400</f>
        <v>8.9999999999966107</v>
      </c>
      <c r="J413" s="2">
        <f>L413*K414/L414</f>
        <v>12.286324786325855</v>
      </c>
      <c r="K413" s="2">
        <v>12.286324786325855</v>
      </c>
      <c r="L413" s="380">
        <v>15</v>
      </c>
      <c r="M413" s="38">
        <f>L413/K413*0.0113636*60</f>
        <v>0.83240840347818845</v>
      </c>
      <c r="N413" s="3">
        <f>J413</f>
        <v>12.286324786325855</v>
      </c>
      <c r="O413" s="3">
        <v>12.286324786325855</v>
      </c>
      <c r="P413" s="4">
        <f t="shared" ref="P413:P437" si="39">O413/60</f>
        <v>0.20477207977209758</v>
      </c>
      <c r="Q413" s="380">
        <f>L413</f>
        <v>15</v>
      </c>
      <c r="R413" s="380">
        <v>15</v>
      </c>
      <c r="S413" s="380">
        <v>1</v>
      </c>
      <c r="X413" s="4">
        <v>0.20477207977209758</v>
      </c>
      <c r="Y413" s="380">
        <v>15</v>
      </c>
      <c r="Z413" s="38">
        <v>0.83240840347818845</v>
      </c>
    </row>
    <row r="414" spans="1:26" x14ac:dyDescent="0.25">
      <c r="A414" s="380"/>
      <c r="B414" s="47">
        <v>302316</v>
      </c>
      <c r="C414" s="47">
        <v>20056</v>
      </c>
      <c r="D414" s="47" t="s">
        <v>9</v>
      </c>
      <c r="E414" s="385">
        <v>0.46078703703703705</v>
      </c>
      <c r="F414" s="385">
        <v>0.46105324074074078</v>
      </c>
      <c r="G414" s="380">
        <v>23</v>
      </c>
      <c r="H414" s="380">
        <v>28.08</v>
      </c>
      <c r="I414" s="2">
        <f t="shared" si="38"/>
        <v>23.000000000001997</v>
      </c>
      <c r="J414" s="2">
        <f>(E415-E414)*86400</f>
        <v>23.000000000001997</v>
      </c>
      <c r="K414" s="2">
        <v>23.000000000001997</v>
      </c>
      <c r="L414" s="380">
        <v>28.08</v>
      </c>
      <c r="M414" s="38">
        <f>L414/K414*0.0113636*60</f>
        <v>0.83240840347818845</v>
      </c>
      <c r="N414" s="3">
        <f>N413+K414</f>
        <v>35.286324786327853</v>
      </c>
      <c r="O414" s="3">
        <v>35.286324786327853</v>
      </c>
      <c r="P414" s="4">
        <f t="shared" si="39"/>
        <v>0.58810541310546427</v>
      </c>
      <c r="Q414" s="380">
        <f>Q413+L414</f>
        <v>43.08</v>
      </c>
      <c r="R414" s="380">
        <v>43.08</v>
      </c>
      <c r="S414" s="380">
        <v>2</v>
      </c>
      <c r="X414" s="4">
        <v>0.58810541310546427</v>
      </c>
      <c r="Y414" s="380">
        <v>43.08</v>
      </c>
      <c r="Z414" s="38">
        <v>0.83240840347818845</v>
      </c>
    </row>
    <row r="415" spans="1:26" x14ac:dyDescent="0.25">
      <c r="A415" s="380"/>
      <c r="B415" s="47">
        <v>302316</v>
      </c>
      <c r="C415" s="47">
        <v>20052</v>
      </c>
      <c r="D415" s="47" t="s">
        <v>7</v>
      </c>
      <c r="E415" s="385">
        <v>0.46105324074074078</v>
      </c>
      <c r="F415" s="385">
        <v>0.46105324074074078</v>
      </c>
      <c r="G415" s="380">
        <v>32</v>
      </c>
      <c r="H415" s="380">
        <v>29.58</v>
      </c>
      <c r="I415" s="379">
        <f t="shared" ref="I415:I437" si="40">(F415-E415)*86400</f>
        <v>0</v>
      </c>
      <c r="J415" s="379">
        <f t="shared" ref="J415:J436" si="41">(E416-E415)*86400</f>
        <v>31.999999999998607</v>
      </c>
      <c r="K415" s="380">
        <v>31.999999999998607</v>
      </c>
      <c r="L415" s="380">
        <v>29.58</v>
      </c>
      <c r="M415" s="38">
        <f t="shared" ref="M415:M437" si="42">L415/K415*0.0113636*60</f>
        <v>0.63025366500002733</v>
      </c>
      <c r="N415" s="3">
        <f t="shared" ref="N415:N437" si="43">N414+K415</f>
        <v>67.28632478632646</v>
      </c>
      <c r="O415" s="3">
        <v>67.28632478632646</v>
      </c>
      <c r="P415" s="4">
        <f t="shared" si="39"/>
        <v>1.1214387464387743</v>
      </c>
      <c r="Q415" s="380">
        <f t="shared" ref="Q415:Q437" si="44">Q414+L415</f>
        <v>72.66</v>
      </c>
      <c r="R415" s="380">
        <v>72.66</v>
      </c>
      <c r="S415" s="380">
        <v>3</v>
      </c>
      <c r="X415" s="4">
        <v>1.1214387464387743</v>
      </c>
      <c r="Y415" s="380">
        <v>72.66</v>
      </c>
      <c r="Z415" s="38">
        <v>0.63025366500002733</v>
      </c>
    </row>
    <row r="416" spans="1:26" x14ac:dyDescent="0.25">
      <c r="A416" s="380"/>
      <c r="B416" s="47">
        <v>302316</v>
      </c>
      <c r="C416" s="47">
        <v>20035</v>
      </c>
      <c r="D416" s="47" t="s">
        <v>8</v>
      </c>
      <c r="E416" s="385">
        <v>0.46142361111111113</v>
      </c>
      <c r="F416" s="385">
        <v>0.46171296296296299</v>
      </c>
      <c r="G416" s="380">
        <v>25</v>
      </c>
      <c r="H416" s="380">
        <v>40.5</v>
      </c>
      <c r="I416" s="379">
        <f t="shared" si="40"/>
        <v>25.000000000000711</v>
      </c>
      <c r="J416" s="379">
        <f t="shared" si="41"/>
        <v>25.000000000000711</v>
      </c>
      <c r="K416" s="380">
        <v>25.000000000000711</v>
      </c>
      <c r="L416" s="380">
        <v>40.5</v>
      </c>
      <c r="M416" s="38">
        <f t="shared" si="42"/>
        <v>1.1045419199999684</v>
      </c>
      <c r="N416" s="3">
        <f t="shared" si="43"/>
        <v>92.286324786327171</v>
      </c>
      <c r="O416" s="3">
        <v>92.286324786327171</v>
      </c>
      <c r="P416" s="4">
        <f t="shared" si="39"/>
        <v>1.5381054131054528</v>
      </c>
      <c r="Q416" s="380">
        <f t="shared" si="44"/>
        <v>113.16</v>
      </c>
      <c r="R416" s="380">
        <v>113.16</v>
      </c>
      <c r="S416" s="380">
        <v>4</v>
      </c>
      <c r="X416" s="4">
        <v>1.5381054131054528</v>
      </c>
      <c r="Y416" s="380">
        <v>113.16</v>
      </c>
      <c r="Z416" s="38">
        <v>1.1045419199999684</v>
      </c>
    </row>
    <row r="417" spans="1:26" x14ac:dyDescent="0.25">
      <c r="A417" s="380"/>
      <c r="B417" s="47">
        <v>302316</v>
      </c>
      <c r="C417" s="47">
        <v>20030</v>
      </c>
      <c r="D417" s="47" t="s">
        <v>6</v>
      </c>
      <c r="E417" s="385">
        <v>0.46171296296296299</v>
      </c>
      <c r="F417" s="385">
        <v>0.46195601851851853</v>
      </c>
      <c r="G417" s="380">
        <v>21</v>
      </c>
      <c r="H417" s="380">
        <v>30.75</v>
      </c>
      <c r="I417" s="379">
        <f t="shared" si="40"/>
        <v>20.999999999998487</v>
      </c>
      <c r="J417" s="379">
        <f t="shared" si="41"/>
        <v>20.999999999998487</v>
      </c>
      <c r="K417" s="380">
        <v>20.999999999998487</v>
      </c>
      <c r="L417" s="380">
        <v>30.75</v>
      </c>
      <c r="M417" s="38">
        <f t="shared" si="42"/>
        <v>0.99837342857150058</v>
      </c>
      <c r="N417" s="3">
        <f t="shared" si="43"/>
        <v>113.28632478632565</v>
      </c>
      <c r="O417" s="3">
        <v>113.28632478632565</v>
      </c>
      <c r="P417" s="4">
        <f t="shared" si="39"/>
        <v>1.8881054131054276</v>
      </c>
      <c r="Q417" s="380">
        <f t="shared" si="44"/>
        <v>143.91</v>
      </c>
      <c r="R417" s="380">
        <v>143.91</v>
      </c>
      <c r="S417" s="380">
        <v>5</v>
      </c>
      <c r="X417" s="4">
        <v>1.8881054131054276</v>
      </c>
      <c r="Y417" s="380">
        <v>143.91</v>
      </c>
      <c r="Z417" s="38">
        <v>0.99837342857150058</v>
      </c>
    </row>
    <row r="418" spans="1:26" x14ac:dyDescent="0.25">
      <c r="A418" s="380"/>
      <c r="B418" s="47">
        <v>302316</v>
      </c>
      <c r="C418" s="47">
        <v>20017</v>
      </c>
      <c r="D418" s="47" t="s">
        <v>5</v>
      </c>
      <c r="E418" s="385">
        <v>0.46195601851851853</v>
      </c>
      <c r="F418" s="385">
        <v>0.46195601851851853</v>
      </c>
      <c r="G418" s="380">
        <v>16</v>
      </c>
      <c r="H418" s="380">
        <v>26.33</v>
      </c>
      <c r="I418" s="379">
        <f t="shared" si="40"/>
        <v>0</v>
      </c>
      <c r="J418" s="379">
        <f t="shared" si="41"/>
        <v>15.999999999994508</v>
      </c>
      <c r="K418" s="380">
        <v>15.999999999994508</v>
      </c>
      <c r="L418" s="380">
        <v>26.33</v>
      </c>
      <c r="M418" s="38">
        <f t="shared" si="42"/>
        <v>1.1220134550003851</v>
      </c>
      <c r="N418" s="3">
        <f t="shared" si="43"/>
        <v>129.28632478632017</v>
      </c>
      <c r="O418" s="3">
        <v>129.28632478632017</v>
      </c>
      <c r="P418" s="4">
        <f t="shared" si="39"/>
        <v>2.1547720797720027</v>
      </c>
      <c r="Q418" s="380">
        <f t="shared" si="44"/>
        <v>170.24</v>
      </c>
      <c r="R418" s="380">
        <v>170.24</v>
      </c>
      <c r="S418" s="380">
        <v>6</v>
      </c>
      <c r="X418" s="4">
        <v>2.1547720797720027</v>
      </c>
      <c r="Y418" s="380">
        <v>170.24</v>
      </c>
      <c r="Z418" s="38">
        <v>1.1220134550003851</v>
      </c>
    </row>
    <row r="419" spans="1:26" x14ac:dyDescent="0.25">
      <c r="B419" s="47">
        <v>302316</v>
      </c>
      <c r="C419" s="47">
        <v>20021</v>
      </c>
      <c r="D419" s="47" t="s">
        <v>0</v>
      </c>
      <c r="E419" s="385">
        <v>0.46214120370370365</v>
      </c>
      <c r="F419" s="385">
        <v>0.46234953703703702</v>
      </c>
      <c r="G419" s="380">
        <v>18</v>
      </c>
      <c r="H419" s="380">
        <v>26.92</v>
      </c>
      <c r="I419" s="379">
        <f t="shared" si="40"/>
        <v>18.000000000002814</v>
      </c>
      <c r="J419" s="379">
        <f t="shared" si="41"/>
        <v>18.000000000002814</v>
      </c>
      <c r="K419" s="380">
        <v>18.000000000002814</v>
      </c>
      <c r="L419" s="380">
        <v>26.92</v>
      </c>
      <c r="M419" s="38">
        <f t="shared" si="42"/>
        <v>1.0196937066665073</v>
      </c>
      <c r="N419" s="3">
        <f t="shared" si="43"/>
        <v>147.28632478632298</v>
      </c>
      <c r="O419" s="3">
        <v>147.28632478632298</v>
      </c>
      <c r="P419" s="4">
        <f t="shared" si="39"/>
        <v>2.4547720797720496</v>
      </c>
      <c r="Q419" s="380">
        <f t="shared" si="44"/>
        <v>197.16000000000003</v>
      </c>
      <c r="R419" s="380">
        <v>197.16000000000003</v>
      </c>
      <c r="S419" s="380">
        <v>7</v>
      </c>
      <c r="X419" s="4">
        <v>2.4547720797720496</v>
      </c>
      <c r="Y419" s="380">
        <v>197.16000000000003</v>
      </c>
      <c r="Z419" s="38">
        <v>1.0196937066665073</v>
      </c>
    </row>
    <row r="420" spans="1:26" x14ac:dyDescent="0.25">
      <c r="B420" s="47">
        <v>302316</v>
      </c>
      <c r="C420" s="47">
        <v>20010</v>
      </c>
      <c r="D420" s="47" t="s">
        <v>1</v>
      </c>
      <c r="E420" s="385">
        <v>0.46234953703703702</v>
      </c>
      <c r="F420" s="385">
        <v>0.46234953703703702</v>
      </c>
      <c r="G420" s="380">
        <v>32</v>
      </c>
      <c r="H420" s="380">
        <v>31.17</v>
      </c>
      <c r="I420" s="379">
        <f t="shared" si="40"/>
        <v>0</v>
      </c>
      <c r="J420" s="379">
        <f t="shared" si="41"/>
        <v>31.999999999998607</v>
      </c>
      <c r="K420" s="380">
        <v>31.999999999998607</v>
      </c>
      <c r="L420" s="380">
        <v>31.17</v>
      </c>
      <c r="M420" s="38">
        <f t="shared" si="42"/>
        <v>0.66413139750002892</v>
      </c>
      <c r="N420" s="3">
        <f t="shared" si="43"/>
        <v>179.28632478632159</v>
      </c>
      <c r="O420" s="3">
        <v>179.28632478632159</v>
      </c>
      <c r="P420" s="4">
        <f t="shared" si="39"/>
        <v>2.9881054131053597</v>
      </c>
      <c r="Q420" s="380">
        <f t="shared" si="44"/>
        <v>228.33000000000004</v>
      </c>
      <c r="R420" s="380">
        <v>228.33000000000004</v>
      </c>
      <c r="S420" s="380">
        <v>8</v>
      </c>
      <c r="X420" s="4">
        <v>2.9881054131053597</v>
      </c>
      <c r="Y420" s="380">
        <v>228.33000000000004</v>
      </c>
      <c r="Z420" s="38">
        <v>0.66413139750002892</v>
      </c>
    </row>
    <row r="421" spans="1:26" x14ac:dyDescent="0.25">
      <c r="B421" s="47">
        <v>302316</v>
      </c>
      <c r="C421" s="47">
        <v>20004</v>
      </c>
      <c r="D421" s="47" t="s">
        <v>2</v>
      </c>
      <c r="E421" s="385">
        <v>0.46271990740740737</v>
      </c>
      <c r="F421" s="385">
        <v>0.46324074074074079</v>
      </c>
      <c r="G421" s="380">
        <v>45</v>
      </c>
      <c r="H421" s="380" t="s">
        <v>581</v>
      </c>
      <c r="I421" s="45">
        <f t="shared" si="40"/>
        <v>45.000000000007034</v>
      </c>
      <c r="J421" s="45">
        <f t="shared" si="41"/>
        <v>45.000000000007034</v>
      </c>
      <c r="K421" s="45">
        <v>45.000000000007034</v>
      </c>
      <c r="L421" s="45">
        <v>55.08</v>
      </c>
      <c r="M421" s="38">
        <f t="shared" si="42"/>
        <v>0.83454278399986948</v>
      </c>
      <c r="N421" s="3">
        <f t="shared" si="43"/>
        <v>224.28632478632863</v>
      </c>
      <c r="O421" s="3">
        <v>224.28632478632863</v>
      </c>
      <c r="P421" s="4">
        <f t="shared" si="39"/>
        <v>3.7381054131054774</v>
      </c>
      <c r="Q421" s="380">
        <f t="shared" si="44"/>
        <v>283.41000000000003</v>
      </c>
      <c r="R421" s="380">
        <v>283.41000000000003</v>
      </c>
      <c r="S421" s="380">
        <v>9</v>
      </c>
      <c r="T421" s="378">
        <v>1</v>
      </c>
      <c r="U421" s="378">
        <v>2</v>
      </c>
      <c r="V421" s="378">
        <v>13</v>
      </c>
      <c r="X421" s="4">
        <v>3.7381054131054774</v>
      </c>
      <c r="Y421" s="380">
        <v>283.41000000000003</v>
      </c>
      <c r="Z421" s="38">
        <v>0.83454278399986948</v>
      </c>
    </row>
    <row r="422" spans="1:26" x14ac:dyDescent="0.25">
      <c r="B422" s="47">
        <v>302316</v>
      </c>
      <c r="C422" s="47">
        <v>20015</v>
      </c>
      <c r="D422" s="47" t="s">
        <v>37</v>
      </c>
      <c r="E422" s="385">
        <v>0.46324074074074079</v>
      </c>
      <c r="F422" s="385">
        <v>0.46324074074074079</v>
      </c>
      <c r="G422" s="380">
        <v>18</v>
      </c>
      <c r="H422" s="380">
        <v>28.42</v>
      </c>
      <c r="I422" s="379">
        <f t="shared" si="40"/>
        <v>0</v>
      </c>
      <c r="J422" s="379">
        <f t="shared" si="41"/>
        <v>17.999999999993221</v>
      </c>
      <c r="K422" s="380">
        <v>17.999999999993221</v>
      </c>
      <c r="L422" s="380">
        <v>28.42</v>
      </c>
      <c r="M422" s="38">
        <f t="shared" si="42"/>
        <v>1.076511706667072</v>
      </c>
      <c r="N422" s="3">
        <f t="shared" si="43"/>
        <v>242.28632478632187</v>
      </c>
      <c r="O422" s="3">
        <v>242.28632478632187</v>
      </c>
      <c r="P422" s="4">
        <f t="shared" si="39"/>
        <v>4.0381054131053649</v>
      </c>
      <c r="Q422" s="380">
        <f t="shared" si="44"/>
        <v>311.83000000000004</v>
      </c>
      <c r="R422" s="380">
        <v>311.83000000000004</v>
      </c>
      <c r="S422" s="380">
        <v>10</v>
      </c>
      <c r="X422" s="4">
        <v>4.0381054131053649</v>
      </c>
      <c r="Y422" s="380">
        <v>311.83000000000004</v>
      </c>
      <c r="Z422" s="38">
        <v>1.076511706667072</v>
      </c>
    </row>
    <row r="423" spans="1:26" x14ac:dyDescent="0.25">
      <c r="B423" s="47">
        <v>302316</v>
      </c>
      <c r="C423" s="47">
        <v>20025</v>
      </c>
      <c r="D423" s="47" t="s">
        <v>39</v>
      </c>
      <c r="E423" s="385">
        <v>0.46344907407407404</v>
      </c>
      <c r="F423" s="385">
        <v>0.46357638888888886</v>
      </c>
      <c r="G423" s="380">
        <v>11</v>
      </c>
      <c r="H423" s="380">
        <v>26.67</v>
      </c>
      <c r="I423" s="379">
        <f t="shared" si="40"/>
        <v>11.000000000000121</v>
      </c>
      <c r="J423" s="379">
        <f t="shared" si="41"/>
        <v>11.000000000000121</v>
      </c>
      <c r="K423" s="380">
        <v>11.000000000000121</v>
      </c>
      <c r="L423" s="380">
        <v>26.67</v>
      </c>
      <c r="M423" s="38">
        <f t="shared" si="42"/>
        <v>1.6530938836363456</v>
      </c>
      <c r="N423" s="3">
        <f t="shared" si="43"/>
        <v>253.28632478632198</v>
      </c>
      <c r="O423" s="3">
        <v>253.28632478632198</v>
      </c>
      <c r="P423" s="4">
        <f t="shared" si="39"/>
        <v>4.2214387464386993</v>
      </c>
      <c r="Q423" s="380">
        <f t="shared" si="44"/>
        <v>338.50000000000006</v>
      </c>
      <c r="R423" s="380">
        <v>338.50000000000006</v>
      </c>
      <c r="S423" s="380">
        <v>11</v>
      </c>
      <c r="X423" s="4">
        <v>4.2214387464386993</v>
      </c>
      <c r="Y423" s="380">
        <v>338.50000000000006</v>
      </c>
      <c r="Z423" s="38">
        <v>1.6530938836363456</v>
      </c>
    </row>
    <row r="424" spans="1:26" x14ac:dyDescent="0.25">
      <c r="B424" s="47">
        <v>302316</v>
      </c>
      <c r="C424" s="47">
        <v>20027</v>
      </c>
      <c r="D424" s="47" t="s">
        <v>38</v>
      </c>
      <c r="E424" s="385">
        <v>0.46357638888888886</v>
      </c>
      <c r="F424" s="385">
        <v>0.46357638888888886</v>
      </c>
      <c r="G424" s="380">
        <v>46</v>
      </c>
      <c r="H424" s="380">
        <v>34.04</v>
      </c>
      <c r="I424" s="379">
        <f t="shared" si="40"/>
        <v>0</v>
      </c>
      <c r="J424" s="379">
        <f t="shared" si="41"/>
        <v>45.999999999999197</v>
      </c>
      <c r="K424" s="380">
        <v>45.999999999999197</v>
      </c>
      <c r="L424" s="380">
        <v>34.04</v>
      </c>
      <c r="M424" s="38">
        <f t="shared" si="42"/>
        <v>0.50454384000000885</v>
      </c>
      <c r="N424" s="3">
        <f t="shared" si="43"/>
        <v>299.28632478632119</v>
      </c>
      <c r="O424" s="3">
        <v>299.28632478632119</v>
      </c>
      <c r="P424" s="4">
        <f t="shared" si="39"/>
        <v>4.9881054131053535</v>
      </c>
      <c r="Q424" s="380">
        <f t="shared" si="44"/>
        <v>372.54000000000008</v>
      </c>
      <c r="R424" s="380">
        <v>372.54000000000008</v>
      </c>
      <c r="S424" s="380">
        <v>12</v>
      </c>
      <c r="X424" s="4">
        <v>4.9881054131053535</v>
      </c>
      <c r="Y424" s="380">
        <v>372.54000000000008</v>
      </c>
      <c r="Z424" s="38">
        <v>0.50454384000000885</v>
      </c>
    </row>
    <row r="425" spans="1:26" x14ac:dyDescent="0.25">
      <c r="B425" s="47">
        <v>302316</v>
      </c>
      <c r="C425" s="47">
        <v>20050</v>
      </c>
      <c r="D425" s="47" t="s">
        <v>12</v>
      </c>
      <c r="E425" s="385">
        <v>0.46410879629629626</v>
      </c>
      <c r="F425" s="385">
        <v>0.46429398148148149</v>
      </c>
      <c r="G425" s="380">
        <v>16</v>
      </c>
      <c r="H425" s="380">
        <v>27.25</v>
      </c>
      <c r="I425" s="379">
        <f t="shared" si="40"/>
        <v>16.0000000000041</v>
      </c>
      <c r="J425" s="379">
        <f t="shared" si="41"/>
        <v>16.0000000000041</v>
      </c>
      <c r="K425" s="380">
        <v>16.0000000000041</v>
      </c>
      <c r="L425" s="380">
        <v>27.25</v>
      </c>
      <c r="M425" s="38">
        <f t="shared" si="42"/>
        <v>1.1612178749997024</v>
      </c>
      <c r="N425" s="3">
        <f t="shared" si="43"/>
        <v>315.28632478632528</v>
      </c>
      <c r="O425" s="3">
        <v>315.28632478632528</v>
      </c>
      <c r="P425" s="4">
        <f t="shared" si="39"/>
        <v>5.2547720797720876</v>
      </c>
      <c r="Q425" s="380">
        <f t="shared" si="44"/>
        <v>399.79000000000008</v>
      </c>
      <c r="R425" s="380">
        <v>399.79000000000008</v>
      </c>
      <c r="S425" s="380">
        <v>13</v>
      </c>
      <c r="X425" s="4">
        <v>5.2547720797720876</v>
      </c>
      <c r="Y425" s="380">
        <v>399.79000000000008</v>
      </c>
      <c r="Z425" s="38">
        <v>1.1612178749997024</v>
      </c>
    </row>
    <row r="426" spans="1:26" x14ac:dyDescent="0.25">
      <c r="B426" s="47">
        <v>302316</v>
      </c>
      <c r="C426" s="47">
        <v>20049</v>
      </c>
      <c r="D426" s="47" t="s">
        <v>13</v>
      </c>
      <c r="E426" s="385">
        <v>0.46429398148148149</v>
      </c>
      <c r="F426" s="385">
        <v>0.46461805555555552</v>
      </c>
      <c r="G426" s="380">
        <v>28</v>
      </c>
      <c r="H426" s="380">
        <v>36</v>
      </c>
      <c r="I426" s="379">
        <f t="shared" si="40"/>
        <v>27.999999999996383</v>
      </c>
      <c r="J426" s="379">
        <f t="shared" si="41"/>
        <v>27.999999999996383</v>
      </c>
      <c r="K426" s="380">
        <v>27.999999999996383</v>
      </c>
      <c r="L426" s="380">
        <v>36</v>
      </c>
      <c r="M426" s="38">
        <f t="shared" si="42"/>
        <v>0.87662057142868455</v>
      </c>
      <c r="N426" s="3">
        <f t="shared" si="43"/>
        <v>343.28632478632164</v>
      </c>
      <c r="O426" s="3">
        <v>343.28632478632164</v>
      </c>
      <c r="P426" s="4">
        <f t="shared" si="39"/>
        <v>5.721438746438694</v>
      </c>
      <c r="Q426" s="380">
        <f t="shared" si="44"/>
        <v>435.79000000000008</v>
      </c>
      <c r="R426" s="380">
        <v>435.79000000000008</v>
      </c>
      <c r="S426" s="380">
        <v>14</v>
      </c>
      <c r="X426" s="4">
        <v>5.721438746438694</v>
      </c>
      <c r="Y426" s="380">
        <v>435.79000000000008</v>
      </c>
      <c r="Z426" s="38">
        <v>0.87662057142868455</v>
      </c>
    </row>
    <row r="427" spans="1:26" x14ac:dyDescent="0.25">
      <c r="B427" s="47">
        <v>302316</v>
      </c>
      <c r="C427" s="47">
        <v>20045</v>
      </c>
      <c r="D427" s="47" t="s">
        <v>14</v>
      </c>
      <c r="E427" s="385">
        <v>0.46461805555555552</v>
      </c>
      <c r="F427" s="385">
        <v>0.46461805555555552</v>
      </c>
      <c r="G427" s="380">
        <v>39</v>
      </c>
      <c r="H427" s="380">
        <v>24.5</v>
      </c>
      <c r="I427" s="379">
        <f t="shared" si="40"/>
        <v>0</v>
      </c>
      <c r="J427" s="379">
        <f t="shared" si="41"/>
        <v>39.000000000006096</v>
      </c>
      <c r="K427" s="380">
        <v>39.000000000006096</v>
      </c>
      <c r="L427" s="380">
        <v>24.5</v>
      </c>
      <c r="M427" s="38">
        <f t="shared" si="42"/>
        <v>0.42832030769224072</v>
      </c>
      <c r="N427" s="3">
        <f t="shared" si="43"/>
        <v>382.28632478632773</v>
      </c>
      <c r="O427" s="3">
        <v>382.28632478632773</v>
      </c>
      <c r="P427" s="4">
        <f t="shared" si="39"/>
        <v>6.3714387464387956</v>
      </c>
      <c r="Q427" s="380">
        <f t="shared" si="44"/>
        <v>460.29000000000008</v>
      </c>
      <c r="R427" s="380">
        <v>460.29000000000008</v>
      </c>
      <c r="S427" s="380">
        <v>15</v>
      </c>
      <c r="X427" s="4">
        <v>6.3714387464387956</v>
      </c>
      <c r="Y427" s="380">
        <v>460.29000000000008</v>
      </c>
      <c r="Z427" s="38">
        <v>0.42832030769224072</v>
      </c>
    </row>
    <row r="428" spans="1:26" x14ac:dyDescent="0.25">
      <c r="B428" s="47">
        <v>302316</v>
      </c>
      <c r="C428" s="47">
        <v>20044</v>
      </c>
      <c r="D428" s="47" t="s">
        <v>180</v>
      </c>
      <c r="E428" s="385">
        <v>0.46506944444444448</v>
      </c>
      <c r="F428" s="385">
        <v>0.46513888888888894</v>
      </c>
      <c r="G428" s="380">
        <v>6</v>
      </c>
      <c r="H428" s="380">
        <v>15.67</v>
      </c>
      <c r="I428" s="379">
        <f t="shared" si="40"/>
        <v>6.0000000000009379</v>
      </c>
      <c r="J428" s="379">
        <f t="shared" si="41"/>
        <v>6.0000000000009379</v>
      </c>
      <c r="K428" s="380">
        <v>6.0000000000009379</v>
      </c>
      <c r="L428" s="380">
        <v>15.67</v>
      </c>
      <c r="M428" s="38">
        <f t="shared" si="42"/>
        <v>1.7806761199997214</v>
      </c>
      <c r="N428" s="3">
        <f t="shared" si="43"/>
        <v>388.28632478632869</v>
      </c>
      <c r="O428" s="3">
        <v>388.28632478632869</v>
      </c>
      <c r="P428" s="4">
        <f t="shared" si="39"/>
        <v>6.4714387464388112</v>
      </c>
      <c r="Q428" s="380">
        <f t="shared" si="44"/>
        <v>475.96000000000009</v>
      </c>
      <c r="R428" s="380">
        <v>475.96000000000009</v>
      </c>
      <c r="S428" s="380">
        <v>16</v>
      </c>
      <c r="X428" s="4">
        <v>6.4714387464388112</v>
      </c>
      <c r="Y428" s="380">
        <v>475.96000000000009</v>
      </c>
      <c r="Z428" s="38">
        <v>1.7806761199997214</v>
      </c>
    </row>
    <row r="429" spans="1:26" x14ac:dyDescent="0.25">
      <c r="B429" s="47">
        <v>302316</v>
      </c>
      <c r="C429" s="47">
        <v>20059</v>
      </c>
      <c r="D429" s="47" t="s">
        <v>10</v>
      </c>
      <c r="E429" s="385">
        <v>0.46513888888888894</v>
      </c>
      <c r="F429" s="385">
        <v>0.46524305555555556</v>
      </c>
      <c r="G429" s="380">
        <v>9</v>
      </c>
      <c r="H429" s="380">
        <v>26</v>
      </c>
      <c r="I429" s="379">
        <f t="shared" si="40"/>
        <v>8.9999999999966107</v>
      </c>
      <c r="J429" s="379">
        <f t="shared" si="41"/>
        <v>8.9999999999966107</v>
      </c>
      <c r="K429" s="380">
        <v>8.9999999999966107</v>
      </c>
      <c r="L429" s="380">
        <v>26</v>
      </c>
      <c r="M429" s="38">
        <f t="shared" si="42"/>
        <v>1.9696906666674083</v>
      </c>
      <c r="N429" s="3">
        <f t="shared" si="43"/>
        <v>397.28632478632528</v>
      </c>
      <c r="O429" s="3">
        <v>397.28632478632528</v>
      </c>
      <c r="P429" s="4">
        <f t="shared" si="39"/>
        <v>6.6214387464387547</v>
      </c>
      <c r="Q429" s="380">
        <f t="shared" si="44"/>
        <v>501.96000000000009</v>
      </c>
      <c r="R429" s="380">
        <v>501.96000000000009</v>
      </c>
      <c r="S429" s="380">
        <v>17</v>
      </c>
      <c r="X429" s="4">
        <v>6.6214387464387547</v>
      </c>
      <c r="Y429" s="380">
        <v>501.96000000000009</v>
      </c>
      <c r="Z429" s="38">
        <v>1.9696906666674083</v>
      </c>
    </row>
    <row r="430" spans="1:26" x14ac:dyDescent="0.25">
      <c r="B430" s="47">
        <v>302316</v>
      </c>
      <c r="C430" s="47">
        <v>20056</v>
      </c>
      <c r="D430" s="47" t="s">
        <v>9</v>
      </c>
      <c r="E430" s="385">
        <v>0.46524305555555556</v>
      </c>
      <c r="F430" s="385">
        <v>0.46545138888888887</v>
      </c>
      <c r="G430" s="380">
        <v>18</v>
      </c>
      <c r="H430" s="380">
        <v>28.08</v>
      </c>
      <c r="I430" s="379">
        <f t="shared" si="40"/>
        <v>17.999999999998018</v>
      </c>
      <c r="J430" s="379">
        <f t="shared" si="41"/>
        <v>17.999999999998018</v>
      </c>
      <c r="K430" s="380">
        <v>17.999999999998018</v>
      </c>
      <c r="L430" s="380">
        <v>28.08</v>
      </c>
      <c r="M430" s="38">
        <f t="shared" si="42"/>
        <v>1.0636329600001171</v>
      </c>
      <c r="N430" s="3">
        <f t="shared" si="43"/>
        <v>415.28632478632329</v>
      </c>
      <c r="O430" s="3">
        <v>415.28632478632329</v>
      </c>
      <c r="P430" s="4">
        <f t="shared" si="39"/>
        <v>6.9214387464387217</v>
      </c>
      <c r="Q430" s="380">
        <f t="shared" si="44"/>
        <v>530.04000000000008</v>
      </c>
      <c r="R430" s="380">
        <v>530.04000000000008</v>
      </c>
      <c r="S430" s="380">
        <v>18</v>
      </c>
      <c r="X430" s="4">
        <v>6.9214387464387217</v>
      </c>
      <c r="Y430" s="380">
        <v>530.04000000000008</v>
      </c>
      <c r="Z430" s="38">
        <v>1.0636329600001171</v>
      </c>
    </row>
    <row r="431" spans="1:26" x14ac:dyDescent="0.25">
      <c r="B431" s="47">
        <v>302316</v>
      </c>
      <c r="C431" s="47">
        <v>20052</v>
      </c>
      <c r="D431" s="47" t="s">
        <v>7</v>
      </c>
      <c r="E431" s="385">
        <v>0.46545138888888887</v>
      </c>
      <c r="F431" s="385">
        <v>0.46545138888888887</v>
      </c>
      <c r="G431" s="380">
        <v>22</v>
      </c>
      <c r="H431" s="380">
        <v>29.58</v>
      </c>
      <c r="I431" s="379">
        <f t="shared" si="40"/>
        <v>0</v>
      </c>
      <c r="J431" s="379">
        <f t="shared" si="41"/>
        <v>22.000000000000242</v>
      </c>
      <c r="K431" s="380">
        <v>22.000000000000242</v>
      </c>
      <c r="L431" s="380">
        <v>29.58</v>
      </c>
      <c r="M431" s="38">
        <f t="shared" si="42"/>
        <v>0.91673260363635345</v>
      </c>
      <c r="N431" s="3">
        <f t="shared" si="43"/>
        <v>437.28632478632352</v>
      </c>
      <c r="O431" s="3">
        <v>437.28632478632352</v>
      </c>
      <c r="P431" s="4">
        <f t="shared" si="39"/>
        <v>7.2881054131053924</v>
      </c>
      <c r="Q431" s="380">
        <f t="shared" si="44"/>
        <v>559.62000000000012</v>
      </c>
      <c r="R431" s="380">
        <v>559.62000000000012</v>
      </c>
      <c r="S431" s="380">
        <v>19</v>
      </c>
      <c r="X431" s="4">
        <v>7.2881054131053924</v>
      </c>
      <c r="Y431" s="380">
        <v>559.62000000000012</v>
      </c>
      <c r="Z431" s="38">
        <v>0.91673260363635345</v>
      </c>
    </row>
    <row r="432" spans="1:26" x14ac:dyDescent="0.25">
      <c r="B432" s="47">
        <v>302316</v>
      </c>
      <c r="C432" s="47">
        <v>20035</v>
      </c>
      <c r="D432" s="47" t="s">
        <v>8</v>
      </c>
      <c r="E432" s="385">
        <v>0.46570601851851851</v>
      </c>
      <c r="F432" s="385">
        <v>0.46589120370370374</v>
      </c>
      <c r="G432" s="380">
        <v>16</v>
      </c>
      <c r="H432" s="380">
        <v>23.79</v>
      </c>
      <c r="I432" s="379">
        <f t="shared" si="40"/>
        <v>16.0000000000041</v>
      </c>
      <c r="J432" s="379">
        <f t="shared" si="41"/>
        <v>16.0000000000041</v>
      </c>
      <c r="K432" s="380">
        <v>16.0000000000041</v>
      </c>
      <c r="L432" s="380">
        <v>23.79</v>
      </c>
      <c r="M432" s="38">
        <f t="shared" si="42"/>
        <v>1.0137751649997402</v>
      </c>
      <c r="N432" s="3">
        <f t="shared" si="43"/>
        <v>453.28632478632761</v>
      </c>
      <c r="O432" s="3">
        <v>453.28632478632761</v>
      </c>
      <c r="P432" s="4">
        <f t="shared" si="39"/>
        <v>7.5547720797721265</v>
      </c>
      <c r="Q432" s="380">
        <f t="shared" si="44"/>
        <v>583.41000000000008</v>
      </c>
      <c r="R432" s="380">
        <v>583.41000000000008</v>
      </c>
      <c r="S432" s="380">
        <v>20</v>
      </c>
      <c r="X432" s="4">
        <v>7.5547720797721265</v>
      </c>
      <c r="Y432" s="380">
        <v>583.41000000000008</v>
      </c>
      <c r="Z432" s="38">
        <v>1.0137751649997402</v>
      </c>
    </row>
    <row r="433" spans="2:37" x14ac:dyDescent="0.25">
      <c r="B433" s="47">
        <v>302316</v>
      </c>
      <c r="C433" s="47">
        <v>20037</v>
      </c>
      <c r="D433" s="47" t="s">
        <v>8</v>
      </c>
      <c r="E433" s="385">
        <v>0.46589120370370374</v>
      </c>
      <c r="F433" s="385">
        <v>0.46604166666666669</v>
      </c>
      <c r="G433" s="380">
        <v>13</v>
      </c>
      <c r="H433" s="380">
        <v>35.17</v>
      </c>
      <c r="I433" s="379">
        <f t="shared" si="40"/>
        <v>12.999999999998835</v>
      </c>
      <c r="J433" s="379">
        <f t="shared" si="41"/>
        <v>12.999999999998835</v>
      </c>
      <c r="K433" s="380">
        <v>12.999999999998835</v>
      </c>
      <c r="L433" s="380">
        <v>35.17</v>
      </c>
      <c r="M433" s="38">
        <f t="shared" si="42"/>
        <v>1.8445745169232424</v>
      </c>
      <c r="N433" s="3">
        <f t="shared" si="43"/>
        <v>466.28632478632642</v>
      </c>
      <c r="O433" s="3">
        <v>466.28632478632642</v>
      </c>
      <c r="P433" s="4">
        <f t="shared" si="39"/>
        <v>7.7714387464387737</v>
      </c>
      <c r="Q433" s="380">
        <f t="shared" si="44"/>
        <v>618.58000000000004</v>
      </c>
      <c r="R433" s="380">
        <v>618.58000000000004</v>
      </c>
      <c r="S433" s="380">
        <v>21</v>
      </c>
      <c r="X433" s="4">
        <v>7.7714387464387737</v>
      </c>
      <c r="Y433" s="380">
        <v>618.58000000000004</v>
      </c>
      <c r="Z433" s="38">
        <v>1.8445745169232424</v>
      </c>
    </row>
    <row r="434" spans="2:37" x14ac:dyDescent="0.25">
      <c r="B434" s="47">
        <v>302316</v>
      </c>
      <c r="C434" s="47">
        <v>20050</v>
      </c>
      <c r="D434" s="47" t="s">
        <v>12</v>
      </c>
      <c r="E434" s="385">
        <v>0.46604166666666669</v>
      </c>
      <c r="F434" s="385">
        <v>0.46604166666666669</v>
      </c>
      <c r="G434" s="380">
        <v>15</v>
      </c>
      <c r="H434" s="380">
        <v>27.25</v>
      </c>
      <c r="I434" s="379">
        <f t="shared" si="40"/>
        <v>0</v>
      </c>
      <c r="J434" s="379">
        <f t="shared" si="41"/>
        <v>14.999999999997549</v>
      </c>
      <c r="K434" s="380">
        <v>14.999999999997549</v>
      </c>
      <c r="L434" s="380">
        <v>27.25</v>
      </c>
      <c r="M434" s="38">
        <f t="shared" si="42"/>
        <v>1.2386324000002022</v>
      </c>
      <c r="N434" s="3">
        <f t="shared" si="43"/>
        <v>481.28632478632397</v>
      </c>
      <c r="O434" s="3">
        <v>481.28632478632397</v>
      </c>
      <c r="P434" s="4">
        <f t="shared" si="39"/>
        <v>8.0214387464387329</v>
      </c>
      <c r="Q434" s="380">
        <f t="shared" si="44"/>
        <v>645.83000000000004</v>
      </c>
      <c r="R434" s="380">
        <v>645.83000000000004</v>
      </c>
      <c r="S434" s="380">
        <v>22</v>
      </c>
      <c r="X434" s="4">
        <v>8.0214387464387329</v>
      </c>
      <c r="Y434" s="380">
        <v>645.83000000000004</v>
      </c>
      <c r="Z434" s="38">
        <v>1.2386324000002022</v>
      </c>
    </row>
    <row r="435" spans="2:37" x14ac:dyDescent="0.25">
      <c r="B435" s="47">
        <v>302316</v>
      </c>
      <c r="C435" s="47">
        <v>20049</v>
      </c>
      <c r="D435" s="47" t="s">
        <v>13</v>
      </c>
      <c r="E435" s="385">
        <v>0.46621527777777777</v>
      </c>
      <c r="F435" s="385">
        <v>0.46664351851851849</v>
      </c>
      <c r="G435" s="380">
        <v>37</v>
      </c>
      <c r="H435" s="380" t="s">
        <v>581</v>
      </c>
      <c r="I435" s="45">
        <f t="shared" si="40"/>
        <v>36.99999999999779</v>
      </c>
      <c r="J435" s="45">
        <f t="shared" si="41"/>
        <v>36.99999999999779</v>
      </c>
      <c r="K435" s="45">
        <v>36.99999999999779</v>
      </c>
      <c r="L435" s="45">
        <v>60.5</v>
      </c>
      <c r="M435" s="38">
        <f t="shared" si="42"/>
        <v>1.1148612972973639</v>
      </c>
      <c r="N435" s="3">
        <f t="shared" si="43"/>
        <v>518.28632478632176</v>
      </c>
      <c r="O435" s="3">
        <v>518.28632478632176</v>
      </c>
      <c r="P435" s="4">
        <f t="shared" si="39"/>
        <v>8.6381054131053627</v>
      </c>
      <c r="Q435" s="380">
        <f t="shared" si="44"/>
        <v>706.33</v>
      </c>
      <c r="R435" s="380">
        <v>706.33</v>
      </c>
      <c r="S435" s="380">
        <v>23</v>
      </c>
      <c r="T435" s="378">
        <v>1</v>
      </c>
      <c r="U435" s="378">
        <v>2</v>
      </c>
      <c r="V435" s="378">
        <v>45</v>
      </c>
      <c r="X435" s="4">
        <v>8.6381054131053627</v>
      </c>
      <c r="Y435" s="380">
        <v>706.33</v>
      </c>
      <c r="Z435" s="38">
        <v>1.1148612972973639</v>
      </c>
    </row>
    <row r="436" spans="2:37" x14ac:dyDescent="0.25">
      <c r="B436" s="47">
        <v>302316</v>
      </c>
      <c r="C436" s="47">
        <v>20044</v>
      </c>
      <c r="D436" s="47" t="s">
        <v>180</v>
      </c>
      <c r="E436" s="385">
        <v>0.46664351851851849</v>
      </c>
      <c r="F436" s="385">
        <v>0.46668981481481481</v>
      </c>
      <c r="G436" s="380">
        <v>4</v>
      </c>
      <c r="H436" s="380">
        <v>15.67</v>
      </c>
      <c r="I436" s="379">
        <f t="shared" si="40"/>
        <v>4.000000000002224</v>
      </c>
      <c r="J436" s="379">
        <f t="shared" si="41"/>
        <v>4.000000000002224</v>
      </c>
      <c r="K436" s="380">
        <v>4.000000000002224</v>
      </c>
      <c r="L436" s="380">
        <v>15.67</v>
      </c>
      <c r="M436" s="38">
        <f t="shared" si="42"/>
        <v>2.6710141799985148</v>
      </c>
      <c r="N436" s="3">
        <f t="shared" si="43"/>
        <v>522.28632478632403</v>
      </c>
      <c r="O436" s="3">
        <v>522.28632478632403</v>
      </c>
      <c r="P436" s="4">
        <f t="shared" si="39"/>
        <v>8.7047720797720665</v>
      </c>
      <c r="Q436" s="380">
        <f t="shared" si="44"/>
        <v>722</v>
      </c>
      <c r="R436" s="380">
        <v>722</v>
      </c>
      <c r="S436" s="380">
        <v>24</v>
      </c>
      <c r="X436" s="4">
        <v>8.7047720797720665</v>
      </c>
      <c r="Y436" s="380">
        <v>722</v>
      </c>
      <c r="Z436" s="38">
        <v>2.6710141799985148</v>
      </c>
    </row>
    <row r="437" spans="2:37" x14ac:dyDescent="0.25">
      <c r="B437" s="47">
        <v>302316</v>
      </c>
      <c r="C437" s="47">
        <v>20059</v>
      </c>
      <c r="D437" s="47" t="s">
        <v>10</v>
      </c>
      <c r="E437" s="385">
        <v>0.46668981481481481</v>
      </c>
      <c r="F437" s="385">
        <v>0.46679398148148149</v>
      </c>
      <c r="G437" s="380">
        <v>9</v>
      </c>
      <c r="H437" s="380">
        <v>11</v>
      </c>
      <c r="I437" s="379">
        <f t="shared" si="40"/>
        <v>9.0000000000014069</v>
      </c>
      <c r="J437" s="2">
        <f>L437*J436/L436</f>
        <v>2.8079132099568898</v>
      </c>
      <c r="K437" s="2">
        <v>2.8079132099568898</v>
      </c>
      <c r="L437" s="380">
        <v>11</v>
      </c>
      <c r="M437" s="38">
        <f t="shared" si="42"/>
        <v>2.6710141799985152</v>
      </c>
      <c r="N437" s="3">
        <f t="shared" si="43"/>
        <v>525.09423799628087</v>
      </c>
      <c r="O437" s="3">
        <v>525.09423799628087</v>
      </c>
      <c r="P437" s="4">
        <f t="shared" si="39"/>
        <v>8.7515706332713474</v>
      </c>
      <c r="Q437" s="380">
        <f t="shared" si="44"/>
        <v>733</v>
      </c>
      <c r="R437" s="380">
        <v>733</v>
      </c>
      <c r="S437" s="380">
        <v>25</v>
      </c>
      <c r="X437" s="4">
        <v>8.7515706332713474</v>
      </c>
      <c r="Y437" s="380">
        <v>733</v>
      </c>
      <c r="Z437" s="38">
        <v>2.6710141799985152</v>
      </c>
      <c r="AC437" s="483">
        <v>302316</v>
      </c>
      <c r="AD437" s="483">
        <v>20060</v>
      </c>
      <c r="AE437" s="485">
        <v>42653</v>
      </c>
      <c r="AF437" s="483">
        <v>1</v>
      </c>
      <c r="AG437" s="483">
        <v>733</v>
      </c>
      <c r="AH437" s="381">
        <v>0.46068287037037042</v>
      </c>
      <c r="AI437" s="489" t="s">
        <v>862</v>
      </c>
      <c r="AJ437" s="489">
        <v>1.412331</v>
      </c>
      <c r="AK437" s="381">
        <v>0.46668981481481481</v>
      </c>
    </row>
    <row r="438" spans="2:37" x14ac:dyDescent="0.25">
      <c r="B438" s="380">
        <v>302316</v>
      </c>
      <c r="C438" s="383">
        <v>20060</v>
      </c>
      <c r="D438" s="380" t="s">
        <v>621</v>
      </c>
      <c r="E438" s="381">
        <v>0.46679398148148149</v>
      </c>
      <c r="F438" s="381">
        <v>0.46679398148148149</v>
      </c>
      <c r="G438" s="380" t="s">
        <v>566</v>
      </c>
      <c r="H438" s="380" t="s">
        <v>566</v>
      </c>
      <c r="I438" s="379"/>
      <c r="J438" s="379"/>
      <c r="K438" s="379"/>
      <c r="M438" s="38">
        <f>AVERAGE(M414:M436)</f>
        <v>1.1530372545288345</v>
      </c>
    </row>
    <row r="439" spans="2:37" x14ac:dyDescent="0.25">
      <c r="B439" s="380">
        <v>302316</v>
      </c>
      <c r="C439" s="380">
        <v>20059</v>
      </c>
      <c r="D439" s="380" t="s">
        <v>10</v>
      </c>
      <c r="E439" s="381">
        <v>0.4815740740740741</v>
      </c>
      <c r="F439" s="381">
        <v>0.4815740740740741</v>
      </c>
      <c r="G439" s="380">
        <v>0</v>
      </c>
      <c r="H439" s="380">
        <v>11</v>
      </c>
      <c r="I439" s="379"/>
      <c r="J439" s="379"/>
      <c r="K439" s="379"/>
    </row>
    <row r="440" spans="2:37" x14ac:dyDescent="0.25">
      <c r="B440" s="380">
        <v>302316</v>
      </c>
      <c r="C440" s="383">
        <v>20060</v>
      </c>
      <c r="D440" s="380" t="s">
        <v>621</v>
      </c>
      <c r="E440" s="381">
        <v>0.4815740740740741</v>
      </c>
      <c r="F440" s="381">
        <v>0.48159722222222223</v>
      </c>
      <c r="G440" s="380" t="s">
        <v>566</v>
      </c>
      <c r="H440" s="380" t="s">
        <v>566</v>
      </c>
      <c r="I440" s="379"/>
      <c r="J440" s="379"/>
      <c r="K440" s="379"/>
    </row>
    <row r="441" spans="2:37" x14ac:dyDescent="0.25">
      <c r="B441" s="380">
        <v>302316</v>
      </c>
      <c r="C441" s="380">
        <v>20059</v>
      </c>
      <c r="D441" s="380" t="s">
        <v>10</v>
      </c>
      <c r="E441" s="381">
        <v>0.48159722222222223</v>
      </c>
      <c r="F441" s="381">
        <v>0.48178240740740735</v>
      </c>
      <c r="G441" s="380" t="s">
        <v>566</v>
      </c>
      <c r="H441" s="380" t="s">
        <v>566</v>
      </c>
      <c r="I441" s="379"/>
      <c r="J441" s="379"/>
      <c r="K441" s="379"/>
    </row>
    <row r="442" spans="2:37" x14ac:dyDescent="0.25">
      <c r="B442" s="380">
        <v>302316</v>
      </c>
      <c r="C442" s="380">
        <v>20044</v>
      </c>
      <c r="D442" s="380" t="s">
        <v>180</v>
      </c>
      <c r="E442" s="381">
        <v>0.48178240740740735</v>
      </c>
      <c r="F442" s="381">
        <v>0.48186342592592596</v>
      </c>
      <c r="G442" s="380" t="s">
        <v>566</v>
      </c>
      <c r="H442" s="380" t="s">
        <v>566</v>
      </c>
      <c r="I442" s="379"/>
      <c r="J442" s="379"/>
      <c r="K442" s="379"/>
    </row>
    <row r="443" spans="2:37" x14ac:dyDescent="0.25">
      <c r="B443" s="380">
        <v>302316</v>
      </c>
      <c r="C443" s="380">
        <v>20045</v>
      </c>
      <c r="D443" s="380" t="s">
        <v>14</v>
      </c>
      <c r="E443" s="381">
        <v>0.48186342592592596</v>
      </c>
      <c r="F443" s="381">
        <v>0.48186342592592596</v>
      </c>
      <c r="G443" s="380" t="s">
        <v>566</v>
      </c>
      <c r="H443" s="380" t="s">
        <v>566</v>
      </c>
      <c r="I443" s="379"/>
      <c r="J443" s="379"/>
      <c r="K443" s="379"/>
    </row>
    <row r="444" spans="2:37" x14ac:dyDescent="0.25">
      <c r="B444" s="380">
        <v>302316</v>
      </c>
      <c r="C444" s="380">
        <v>20239</v>
      </c>
      <c r="D444" s="380" t="s">
        <v>181</v>
      </c>
      <c r="E444" s="381">
        <v>0.48369212962962965</v>
      </c>
      <c r="F444" s="381">
        <v>0.48369212962962965</v>
      </c>
      <c r="G444" s="380" t="s">
        <v>566</v>
      </c>
      <c r="H444" s="380" t="s">
        <v>566</v>
      </c>
      <c r="I444" s="379"/>
      <c r="J444" s="379"/>
      <c r="K444" s="379"/>
    </row>
    <row r="445" spans="2:37" x14ac:dyDescent="0.25">
      <c r="B445" s="380">
        <v>302316</v>
      </c>
      <c r="C445" s="380">
        <v>20045</v>
      </c>
      <c r="D445" s="380" t="s">
        <v>14</v>
      </c>
      <c r="E445" s="381">
        <v>0.48815972222222226</v>
      </c>
      <c r="F445" s="381">
        <v>0.48824074074074075</v>
      </c>
      <c r="G445" s="380" t="s">
        <v>566</v>
      </c>
      <c r="H445" s="380" t="s">
        <v>566</v>
      </c>
      <c r="I445" s="379"/>
      <c r="J445" s="379"/>
      <c r="K445" s="379"/>
    </row>
    <row r="446" spans="2:37" x14ac:dyDescent="0.25">
      <c r="B446" s="380">
        <v>302316</v>
      </c>
      <c r="C446" s="380">
        <v>20049</v>
      </c>
      <c r="D446" s="380" t="s">
        <v>13</v>
      </c>
      <c r="E446" s="381">
        <v>0.48824074074074075</v>
      </c>
      <c r="F446" s="381">
        <v>0.48828703703703707</v>
      </c>
      <c r="G446" s="380" t="s">
        <v>566</v>
      </c>
      <c r="H446" s="380" t="s">
        <v>566</v>
      </c>
      <c r="I446" s="379"/>
      <c r="J446" s="379"/>
      <c r="K446" s="379"/>
    </row>
    <row r="447" spans="2:37" x14ac:dyDescent="0.25">
      <c r="B447" s="380">
        <v>302316</v>
      </c>
      <c r="C447" s="380">
        <v>20050</v>
      </c>
      <c r="D447" s="380" t="s">
        <v>12</v>
      </c>
      <c r="E447" s="381">
        <v>0.48828703703703707</v>
      </c>
      <c r="F447" s="381">
        <v>0.48840277777777774</v>
      </c>
      <c r="G447" s="380" t="s">
        <v>566</v>
      </c>
      <c r="H447" s="380" t="s">
        <v>566</v>
      </c>
      <c r="I447" s="379"/>
      <c r="J447" s="379"/>
      <c r="K447" s="379"/>
    </row>
    <row r="448" spans="2:37" x14ac:dyDescent="0.25">
      <c r="B448" s="380">
        <v>302316</v>
      </c>
      <c r="C448" s="380">
        <v>20037</v>
      </c>
      <c r="D448" s="380" t="s">
        <v>8</v>
      </c>
      <c r="E448" s="381">
        <v>0.48840277777777774</v>
      </c>
      <c r="F448" s="381">
        <v>0.48840277777777774</v>
      </c>
      <c r="G448" s="380" t="s">
        <v>566</v>
      </c>
      <c r="H448" s="380" t="s">
        <v>566</v>
      </c>
      <c r="I448" s="379"/>
      <c r="J448" s="379"/>
      <c r="K448" s="379"/>
    </row>
    <row r="449" spans="2:11" x14ac:dyDescent="0.25">
      <c r="B449" s="380">
        <v>302316</v>
      </c>
      <c r="C449" s="380">
        <v>20027</v>
      </c>
      <c r="D449" s="380" t="s">
        <v>38</v>
      </c>
      <c r="E449" s="381">
        <v>0.4886226851851852</v>
      </c>
      <c r="F449" s="381">
        <v>0.48866898148148147</v>
      </c>
      <c r="G449" s="380" t="s">
        <v>566</v>
      </c>
      <c r="H449" s="380" t="s">
        <v>566</v>
      </c>
      <c r="I449" s="379"/>
      <c r="J449" s="379"/>
      <c r="K449" s="379"/>
    </row>
    <row r="450" spans="2:11" x14ac:dyDescent="0.25">
      <c r="B450" s="380">
        <v>302316</v>
      </c>
      <c r="C450" s="380">
        <v>20050</v>
      </c>
      <c r="D450" s="380" t="s">
        <v>12</v>
      </c>
      <c r="E450" s="381">
        <v>0.48866898148148147</v>
      </c>
      <c r="F450" s="381">
        <v>0.48875000000000002</v>
      </c>
      <c r="G450" s="380" t="s">
        <v>566</v>
      </c>
      <c r="H450" s="380" t="s">
        <v>566</v>
      </c>
      <c r="I450" s="379"/>
      <c r="J450" s="379"/>
      <c r="K450" s="379"/>
    </row>
    <row r="451" spans="2:11" x14ac:dyDescent="0.25">
      <c r="B451" s="380">
        <v>302316</v>
      </c>
      <c r="C451" s="380">
        <v>20049</v>
      </c>
      <c r="D451" s="380" t="s">
        <v>13</v>
      </c>
      <c r="E451" s="381">
        <v>0.48875000000000002</v>
      </c>
      <c r="F451" s="381">
        <v>0.48885416666666665</v>
      </c>
      <c r="G451" s="380" t="s">
        <v>566</v>
      </c>
      <c r="H451" s="380" t="s">
        <v>566</v>
      </c>
      <c r="I451" s="379"/>
      <c r="J451" s="379"/>
      <c r="K451" s="379"/>
    </row>
    <row r="452" spans="2:11" x14ac:dyDescent="0.25">
      <c r="B452" s="380">
        <v>302316</v>
      </c>
      <c r="C452" s="380">
        <v>20047</v>
      </c>
      <c r="D452" s="380" t="s">
        <v>20</v>
      </c>
      <c r="E452" s="381">
        <v>0.48885416666666665</v>
      </c>
      <c r="F452" s="381">
        <v>0.48885416666666665</v>
      </c>
      <c r="G452" s="380" t="s">
        <v>566</v>
      </c>
      <c r="H452" s="380" t="s">
        <v>566</v>
      </c>
      <c r="I452" s="379"/>
      <c r="J452" s="379"/>
      <c r="K452" s="379"/>
    </row>
    <row r="453" spans="2:11" x14ac:dyDescent="0.25">
      <c r="B453" s="380">
        <v>302316</v>
      </c>
      <c r="C453" s="380">
        <v>15093</v>
      </c>
      <c r="D453" s="380" t="s">
        <v>26</v>
      </c>
      <c r="E453" s="381">
        <v>0.48928240740740742</v>
      </c>
      <c r="F453" s="381">
        <v>0.4893865740740741</v>
      </c>
      <c r="G453" s="380" t="s">
        <v>566</v>
      </c>
      <c r="H453" s="380" t="s">
        <v>566</v>
      </c>
      <c r="I453" s="379"/>
      <c r="J453" s="379"/>
      <c r="K453" s="379"/>
    </row>
    <row r="454" spans="2:11" x14ac:dyDescent="0.25">
      <c r="B454" s="380">
        <v>302316</v>
      </c>
      <c r="C454" s="380">
        <v>15104</v>
      </c>
      <c r="D454" s="380" t="s">
        <v>26</v>
      </c>
      <c r="E454" s="381">
        <v>0.4893865740740741</v>
      </c>
      <c r="F454" s="381">
        <v>0.48946759259259259</v>
      </c>
      <c r="G454" s="380" t="s">
        <v>566</v>
      </c>
      <c r="H454" s="380" t="s">
        <v>566</v>
      </c>
      <c r="I454" s="379"/>
      <c r="J454" s="379"/>
      <c r="K454" s="379"/>
    </row>
    <row r="455" spans="2:11" x14ac:dyDescent="0.25">
      <c r="B455" s="380">
        <v>302316</v>
      </c>
      <c r="C455" s="380">
        <v>15106</v>
      </c>
      <c r="D455" s="380" t="s">
        <v>417</v>
      </c>
      <c r="E455" s="381">
        <v>0.48946759259259259</v>
      </c>
      <c r="F455" s="381">
        <v>0.48961805555555554</v>
      </c>
      <c r="G455" s="380" t="s">
        <v>566</v>
      </c>
      <c r="H455" s="380" t="s">
        <v>566</v>
      </c>
      <c r="I455" s="379"/>
      <c r="J455" s="379"/>
      <c r="K455" s="379"/>
    </row>
    <row r="456" spans="2:11" x14ac:dyDescent="0.25">
      <c r="B456" s="380">
        <v>302316</v>
      </c>
      <c r="C456" s="380">
        <v>15127</v>
      </c>
      <c r="D456" s="380" t="s">
        <v>678</v>
      </c>
      <c r="E456" s="381">
        <v>0.48961805555555554</v>
      </c>
      <c r="F456" s="381">
        <v>0.4896875</v>
      </c>
      <c r="G456" s="380" t="s">
        <v>566</v>
      </c>
      <c r="H456" s="380" t="s">
        <v>566</v>
      </c>
      <c r="I456" s="379"/>
      <c r="J456" s="379"/>
      <c r="K456" s="379"/>
    </row>
    <row r="457" spans="2:11" x14ac:dyDescent="0.25">
      <c r="B457" s="380">
        <v>302316</v>
      </c>
      <c r="C457" s="380">
        <v>15106</v>
      </c>
      <c r="D457" s="380" t="s">
        <v>417</v>
      </c>
      <c r="E457" s="381">
        <v>0.4896875</v>
      </c>
      <c r="F457" s="381">
        <v>0.4896875</v>
      </c>
      <c r="G457" s="380" t="s">
        <v>566</v>
      </c>
      <c r="H457" s="380" t="s">
        <v>566</v>
      </c>
      <c r="I457" s="379"/>
      <c r="J457" s="379"/>
      <c r="K457" s="379"/>
    </row>
    <row r="458" spans="2:11" x14ac:dyDescent="0.25">
      <c r="B458" s="380">
        <v>302316</v>
      </c>
      <c r="C458" s="380">
        <v>15127</v>
      </c>
      <c r="D458" s="380" t="s">
        <v>678</v>
      </c>
      <c r="E458" s="381">
        <v>0.49111111111111111</v>
      </c>
      <c r="F458" s="381">
        <v>0.49111111111111111</v>
      </c>
      <c r="G458" s="380" t="s">
        <v>566</v>
      </c>
      <c r="H458" s="380" t="s">
        <v>566</v>
      </c>
      <c r="I458" s="379"/>
      <c r="J458" s="379"/>
      <c r="K458" s="379"/>
    </row>
    <row r="459" spans="2:11" x14ac:dyDescent="0.25">
      <c r="B459" s="380">
        <v>302316</v>
      </c>
      <c r="C459" s="380">
        <v>15145</v>
      </c>
      <c r="D459" s="380" t="s">
        <v>427</v>
      </c>
      <c r="E459" s="381">
        <v>0.49129629629629629</v>
      </c>
      <c r="F459" s="381">
        <v>0.49136574074074074</v>
      </c>
      <c r="G459" s="380" t="s">
        <v>566</v>
      </c>
      <c r="H459" s="380" t="s">
        <v>566</v>
      </c>
      <c r="I459" s="379"/>
      <c r="J459" s="379"/>
      <c r="K459" s="379"/>
    </row>
    <row r="460" spans="2:11" x14ac:dyDescent="0.25">
      <c r="B460" s="380">
        <v>302316</v>
      </c>
      <c r="C460" s="380">
        <v>15232</v>
      </c>
      <c r="D460" s="380" t="s">
        <v>420</v>
      </c>
      <c r="E460" s="381">
        <v>0.49136574074074074</v>
      </c>
      <c r="F460" s="381">
        <v>0.49136574074074074</v>
      </c>
      <c r="G460" s="380" t="s">
        <v>566</v>
      </c>
      <c r="H460" s="380" t="s">
        <v>566</v>
      </c>
      <c r="I460" s="379"/>
      <c r="J460" s="379"/>
      <c r="K460" s="379"/>
    </row>
    <row r="461" spans="2:11" x14ac:dyDescent="0.25">
      <c r="B461" s="380">
        <v>302316</v>
      </c>
      <c r="C461" s="380">
        <v>15143</v>
      </c>
      <c r="D461" s="380" t="s">
        <v>419</v>
      </c>
      <c r="E461" s="381">
        <v>0.52011574074074074</v>
      </c>
      <c r="F461" s="381">
        <v>0.52021990740740742</v>
      </c>
      <c r="G461" s="380" t="s">
        <v>566</v>
      </c>
      <c r="H461" s="380" t="s">
        <v>566</v>
      </c>
      <c r="I461" s="379"/>
      <c r="J461" s="379"/>
      <c r="K461" s="379"/>
    </row>
    <row r="462" spans="2:11" x14ac:dyDescent="0.25">
      <c r="B462" s="380">
        <v>302316</v>
      </c>
      <c r="C462" s="380">
        <v>15136</v>
      </c>
      <c r="D462" s="380" t="s">
        <v>418</v>
      </c>
      <c r="E462" s="381">
        <v>0.52021990740740742</v>
      </c>
      <c r="F462" s="381">
        <v>0.52030092592592592</v>
      </c>
      <c r="G462" s="380" t="s">
        <v>566</v>
      </c>
      <c r="H462" s="380" t="s">
        <v>566</v>
      </c>
      <c r="I462" s="379"/>
      <c r="J462" s="379"/>
      <c r="K462" s="379"/>
    </row>
    <row r="463" spans="2:11" x14ac:dyDescent="0.25">
      <c r="B463" s="380">
        <v>302316</v>
      </c>
      <c r="C463" s="380">
        <v>15107</v>
      </c>
      <c r="D463" s="380" t="s">
        <v>417</v>
      </c>
      <c r="E463" s="381">
        <v>0.52030092592592592</v>
      </c>
      <c r="F463" s="381">
        <v>0.52030092592592592</v>
      </c>
      <c r="G463" s="380" t="s">
        <v>566</v>
      </c>
      <c r="H463" s="380" t="s">
        <v>566</v>
      </c>
      <c r="I463" s="379"/>
      <c r="J463" s="379"/>
      <c r="K463" s="379"/>
    </row>
    <row r="464" spans="2:11" x14ac:dyDescent="0.25">
      <c r="B464" s="380">
        <v>302316</v>
      </c>
      <c r="C464" s="380">
        <v>15103</v>
      </c>
      <c r="D464" s="380" t="s">
        <v>428</v>
      </c>
      <c r="E464" s="381">
        <v>0.52037037037037037</v>
      </c>
      <c r="F464" s="381">
        <v>0.52039351851851856</v>
      </c>
      <c r="G464" s="380" t="s">
        <v>566</v>
      </c>
      <c r="H464" s="380" t="s">
        <v>566</v>
      </c>
      <c r="I464" s="379"/>
      <c r="J464" s="379"/>
      <c r="K464" s="379"/>
    </row>
    <row r="465" spans="2:11" x14ac:dyDescent="0.25">
      <c r="B465" s="380">
        <v>302316</v>
      </c>
      <c r="C465" s="380">
        <v>15104</v>
      </c>
      <c r="D465" s="380" t="s">
        <v>26</v>
      </c>
      <c r="E465" s="381">
        <v>0.52039351851851856</v>
      </c>
      <c r="F465" s="381">
        <v>0.52039351851851856</v>
      </c>
      <c r="G465" s="380" t="s">
        <v>566</v>
      </c>
      <c r="H465" s="380" t="s">
        <v>566</v>
      </c>
      <c r="I465" s="379"/>
      <c r="J465" s="379"/>
      <c r="K465" s="379"/>
    </row>
    <row r="466" spans="2:11" x14ac:dyDescent="0.25">
      <c r="B466" s="380">
        <v>302316</v>
      </c>
      <c r="C466" s="380">
        <v>20061</v>
      </c>
      <c r="D466" s="380" t="s">
        <v>20</v>
      </c>
      <c r="E466" s="381">
        <v>0.52119212962962969</v>
      </c>
      <c r="F466" s="381">
        <v>0.52123842592592595</v>
      </c>
      <c r="G466" s="380" t="s">
        <v>566</v>
      </c>
      <c r="H466" s="380" t="s">
        <v>566</v>
      </c>
      <c r="I466" s="379"/>
      <c r="J466" s="379"/>
      <c r="K466" s="379"/>
    </row>
    <row r="467" spans="2:11" x14ac:dyDescent="0.25">
      <c r="B467" s="380">
        <v>302316</v>
      </c>
      <c r="C467" s="380">
        <v>20047</v>
      </c>
      <c r="D467" s="380" t="s">
        <v>20</v>
      </c>
      <c r="E467" s="381">
        <v>0.52123842592592595</v>
      </c>
      <c r="F467" s="381">
        <v>0.52133101851851849</v>
      </c>
      <c r="G467" s="380" t="s">
        <v>566</v>
      </c>
      <c r="H467" s="380" t="s">
        <v>566</v>
      </c>
      <c r="I467" s="379"/>
      <c r="J467" s="379"/>
      <c r="K467" s="379"/>
    </row>
    <row r="468" spans="2:11" x14ac:dyDescent="0.25">
      <c r="B468" s="380">
        <v>302316</v>
      </c>
      <c r="C468" s="380">
        <v>20049</v>
      </c>
      <c r="D468" s="380" t="s">
        <v>13</v>
      </c>
      <c r="E468" s="381">
        <v>0.52133101851851849</v>
      </c>
      <c r="F468" s="381">
        <v>0.52137731481481475</v>
      </c>
      <c r="G468" s="380" t="s">
        <v>566</v>
      </c>
      <c r="H468" s="380" t="s">
        <v>566</v>
      </c>
      <c r="I468" s="379"/>
      <c r="J468" s="379"/>
      <c r="K468" s="379"/>
    </row>
    <row r="469" spans="2:11" x14ac:dyDescent="0.25">
      <c r="B469" s="380">
        <v>302316</v>
      </c>
      <c r="C469" s="380">
        <v>20050</v>
      </c>
      <c r="D469" s="380" t="s">
        <v>12</v>
      </c>
      <c r="E469" s="381">
        <v>0.52137731481481475</v>
      </c>
      <c r="F469" s="381">
        <v>0.52151620370370366</v>
      </c>
      <c r="G469" s="380" t="s">
        <v>566</v>
      </c>
      <c r="H469" s="380" t="s">
        <v>566</v>
      </c>
      <c r="I469" s="379"/>
      <c r="J469" s="379"/>
      <c r="K469" s="379"/>
    </row>
    <row r="470" spans="2:11" x14ac:dyDescent="0.25">
      <c r="B470" s="380">
        <v>302316</v>
      </c>
      <c r="C470" s="380">
        <v>20037</v>
      </c>
      <c r="D470" s="380" t="s">
        <v>8</v>
      </c>
      <c r="E470" s="381">
        <v>0.52151620370370366</v>
      </c>
      <c r="F470" s="381">
        <v>0.52164351851851853</v>
      </c>
      <c r="G470" s="380" t="s">
        <v>566</v>
      </c>
      <c r="H470" s="380" t="s">
        <v>566</v>
      </c>
      <c r="I470" s="379"/>
      <c r="J470" s="379"/>
      <c r="K470" s="379"/>
    </row>
    <row r="471" spans="2:11" x14ac:dyDescent="0.25">
      <c r="B471" s="380">
        <v>302316</v>
      </c>
      <c r="C471" s="380">
        <v>20028</v>
      </c>
      <c r="D471" s="380" t="s">
        <v>165</v>
      </c>
      <c r="E471" s="381">
        <v>0.52164351851851853</v>
      </c>
      <c r="F471" s="381">
        <v>0.52164351851851853</v>
      </c>
      <c r="G471" s="380" t="s">
        <v>566</v>
      </c>
      <c r="H471" s="380" t="s">
        <v>566</v>
      </c>
      <c r="I471" s="379"/>
      <c r="J471" s="379"/>
      <c r="K471" s="379"/>
    </row>
    <row r="472" spans="2:11" x14ac:dyDescent="0.25">
      <c r="B472" s="380">
        <v>302316</v>
      </c>
      <c r="C472" s="380">
        <v>20035</v>
      </c>
      <c r="D472" s="380" t="s">
        <v>8</v>
      </c>
      <c r="E472" s="381">
        <v>0.52299768518518519</v>
      </c>
      <c r="F472" s="381">
        <v>0.52304398148148146</v>
      </c>
      <c r="G472" s="380" t="s">
        <v>566</v>
      </c>
      <c r="H472" s="380" t="s">
        <v>566</v>
      </c>
      <c r="I472" s="379"/>
      <c r="J472" s="379"/>
      <c r="K472" s="379"/>
    </row>
    <row r="473" spans="2:11" x14ac:dyDescent="0.25">
      <c r="B473" s="380">
        <v>302316</v>
      </c>
      <c r="C473" s="380">
        <v>20037</v>
      </c>
      <c r="D473" s="380" t="s">
        <v>8</v>
      </c>
      <c r="E473" s="381">
        <v>0.52304398148148146</v>
      </c>
      <c r="F473" s="381">
        <v>0.52306712962962965</v>
      </c>
      <c r="G473" s="380" t="s">
        <v>566</v>
      </c>
      <c r="H473" s="380" t="s">
        <v>566</v>
      </c>
      <c r="I473" s="379"/>
      <c r="J473" s="379"/>
      <c r="K473" s="379"/>
    </row>
    <row r="474" spans="2:11" x14ac:dyDescent="0.25">
      <c r="B474" s="380">
        <v>302316</v>
      </c>
      <c r="C474" s="380">
        <v>20028</v>
      </c>
      <c r="D474" s="380" t="s">
        <v>165</v>
      </c>
      <c r="E474" s="381">
        <v>0.52306712962962965</v>
      </c>
      <c r="F474" s="381">
        <v>0.52306712962962965</v>
      </c>
      <c r="G474" s="380" t="s">
        <v>566</v>
      </c>
      <c r="H474" s="380" t="s">
        <v>566</v>
      </c>
      <c r="I474" s="379"/>
      <c r="J474" s="379"/>
      <c r="K474" s="379"/>
    </row>
    <row r="475" spans="2:11" x14ac:dyDescent="0.25">
      <c r="B475" s="380">
        <v>302316</v>
      </c>
      <c r="C475" s="380">
        <v>20029</v>
      </c>
      <c r="D475" s="380" t="s">
        <v>11</v>
      </c>
      <c r="E475" s="381">
        <v>0.52314814814814814</v>
      </c>
      <c r="F475" s="381">
        <v>0.52315972222222229</v>
      </c>
      <c r="G475" s="380" t="s">
        <v>566</v>
      </c>
      <c r="H475" s="380" t="s">
        <v>566</v>
      </c>
      <c r="I475" s="379"/>
      <c r="J475" s="379"/>
      <c r="K475" s="379"/>
    </row>
    <row r="476" spans="2:11" x14ac:dyDescent="0.25">
      <c r="B476" s="380">
        <v>302316</v>
      </c>
      <c r="C476" s="380">
        <v>20030</v>
      </c>
      <c r="D476" s="380" t="s">
        <v>6</v>
      </c>
      <c r="E476" s="381">
        <v>0.52315972222222229</v>
      </c>
      <c r="F476" s="381">
        <v>0.52322916666666663</v>
      </c>
      <c r="G476" s="380" t="s">
        <v>566</v>
      </c>
      <c r="H476" s="380" t="s">
        <v>566</v>
      </c>
      <c r="I476" s="379"/>
      <c r="J476" s="379"/>
      <c r="K476" s="379"/>
    </row>
    <row r="477" spans="2:11" x14ac:dyDescent="0.25">
      <c r="B477" s="380">
        <v>302316</v>
      </c>
      <c r="C477" s="380">
        <v>20017</v>
      </c>
      <c r="D477" s="380" t="s">
        <v>5</v>
      </c>
      <c r="E477" s="381">
        <v>0.52322916666666663</v>
      </c>
      <c r="F477" s="381">
        <v>0.52328703703703705</v>
      </c>
      <c r="G477" s="380" t="s">
        <v>566</v>
      </c>
      <c r="H477" s="380" t="s">
        <v>566</v>
      </c>
      <c r="I477" s="379"/>
      <c r="J477" s="379"/>
      <c r="K477" s="379"/>
    </row>
    <row r="478" spans="2:11" x14ac:dyDescent="0.25">
      <c r="B478" s="380">
        <v>302316</v>
      </c>
      <c r="C478" s="380">
        <v>20021</v>
      </c>
      <c r="D478" s="380" t="s">
        <v>0</v>
      </c>
      <c r="E478" s="381">
        <v>0.52328703703703705</v>
      </c>
      <c r="F478" s="381">
        <v>0.52335648148148151</v>
      </c>
      <c r="G478" s="380" t="s">
        <v>566</v>
      </c>
      <c r="H478" s="380" t="s">
        <v>566</v>
      </c>
      <c r="I478" s="379"/>
      <c r="J478" s="379"/>
      <c r="K478" s="379"/>
    </row>
    <row r="479" spans="2:11" x14ac:dyDescent="0.25">
      <c r="B479" s="380">
        <v>302316</v>
      </c>
      <c r="C479" s="380">
        <v>20010</v>
      </c>
      <c r="D479" s="380" t="s">
        <v>1</v>
      </c>
      <c r="E479" s="381">
        <v>0.52335648148148151</v>
      </c>
      <c r="F479" s="381">
        <v>0.52347222222222223</v>
      </c>
      <c r="G479" s="380" t="s">
        <v>566</v>
      </c>
      <c r="H479" s="380" t="s">
        <v>566</v>
      </c>
      <c r="I479" s="379"/>
      <c r="J479" s="379"/>
      <c r="K479" s="379"/>
    </row>
    <row r="480" spans="2:11" x14ac:dyDescent="0.25">
      <c r="B480" s="380">
        <v>302316</v>
      </c>
      <c r="C480" s="380">
        <v>20236</v>
      </c>
      <c r="D480" s="380" t="s">
        <v>452</v>
      </c>
      <c r="E480" s="381">
        <v>0.52347222222222223</v>
      </c>
      <c r="F480" s="381">
        <v>0.52347222222222223</v>
      </c>
      <c r="G480" s="380" t="s">
        <v>566</v>
      </c>
      <c r="H480" s="380" t="s">
        <v>566</v>
      </c>
      <c r="I480" s="379"/>
      <c r="J480" s="379"/>
      <c r="K480" s="379"/>
    </row>
    <row r="481" spans="2:11" x14ac:dyDescent="0.25">
      <c r="B481" s="380">
        <v>302316</v>
      </c>
      <c r="C481" s="380">
        <v>20010</v>
      </c>
      <c r="D481" s="380" t="s">
        <v>1</v>
      </c>
      <c r="E481" s="381">
        <v>0.52459490740740744</v>
      </c>
      <c r="F481" s="381">
        <v>0.5247222222222222</v>
      </c>
      <c r="G481" s="380" t="s">
        <v>566</v>
      </c>
      <c r="H481" s="380" t="s">
        <v>566</v>
      </c>
      <c r="I481" s="379"/>
      <c r="J481" s="379"/>
      <c r="K481" s="379"/>
    </row>
    <row r="482" spans="2:11" x14ac:dyDescent="0.25">
      <c r="B482" s="380">
        <v>302316</v>
      </c>
      <c r="C482" s="380">
        <v>20021</v>
      </c>
      <c r="D482" s="380" t="s">
        <v>0</v>
      </c>
      <c r="E482" s="381">
        <v>0.5247222222222222</v>
      </c>
      <c r="F482" s="381">
        <v>0.52478009259259262</v>
      </c>
      <c r="G482" s="380" t="s">
        <v>566</v>
      </c>
      <c r="H482" s="380" t="s">
        <v>566</v>
      </c>
      <c r="I482" s="379"/>
      <c r="J482" s="379"/>
      <c r="K482" s="379"/>
    </row>
    <row r="483" spans="2:11" x14ac:dyDescent="0.25">
      <c r="B483" s="380">
        <v>302316</v>
      </c>
      <c r="C483" s="380">
        <v>20017</v>
      </c>
      <c r="D483" s="380" t="s">
        <v>5</v>
      </c>
      <c r="E483" s="381">
        <v>0.52478009259259262</v>
      </c>
      <c r="F483" s="381">
        <v>0.52488425925925919</v>
      </c>
      <c r="G483" s="380" t="s">
        <v>566</v>
      </c>
      <c r="H483" s="380" t="s">
        <v>566</v>
      </c>
      <c r="I483" s="379"/>
      <c r="J483" s="379"/>
      <c r="K483" s="379"/>
    </row>
    <row r="484" spans="2:11" x14ac:dyDescent="0.25">
      <c r="B484" s="380">
        <v>302316</v>
      </c>
      <c r="C484" s="380">
        <v>20030</v>
      </c>
      <c r="D484" s="380" t="s">
        <v>6</v>
      </c>
      <c r="E484" s="381">
        <v>0.52488425925925919</v>
      </c>
      <c r="F484" s="381">
        <v>0.52495370370370364</v>
      </c>
      <c r="G484" s="380" t="s">
        <v>566</v>
      </c>
      <c r="H484" s="380" t="s">
        <v>566</v>
      </c>
      <c r="I484" s="379"/>
      <c r="J484" s="379"/>
      <c r="K484" s="379"/>
    </row>
    <row r="485" spans="2:11" x14ac:dyDescent="0.25">
      <c r="B485" s="380">
        <v>302316</v>
      </c>
      <c r="C485" s="380">
        <v>20028</v>
      </c>
      <c r="D485" s="380" t="s">
        <v>165</v>
      </c>
      <c r="E485" s="381">
        <v>0.52495370370370364</v>
      </c>
      <c r="F485" s="381">
        <v>0.52495370370370364</v>
      </c>
      <c r="G485" s="380" t="s">
        <v>566</v>
      </c>
      <c r="H485" s="380" t="s">
        <v>566</v>
      </c>
    </row>
    <row r="486" spans="2:11" x14ac:dyDescent="0.25">
      <c r="B486" s="380">
        <v>302316</v>
      </c>
      <c r="C486" s="380">
        <v>13069</v>
      </c>
      <c r="D486" s="380" t="s">
        <v>21</v>
      </c>
      <c r="E486" s="381">
        <v>0.52771990740740737</v>
      </c>
      <c r="F486" s="381">
        <v>0.52790509259259266</v>
      </c>
      <c r="G486" s="380" t="s">
        <v>566</v>
      </c>
      <c r="H486" s="380" t="s">
        <v>566</v>
      </c>
    </row>
    <row r="487" spans="2:11" x14ac:dyDescent="0.25">
      <c r="B487" s="380">
        <v>302316</v>
      </c>
      <c r="C487" s="380">
        <v>13071</v>
      </c>
      <c r="D487" s="380" t="s">
        <v>25</v>
      </c>
      <c r="E487" s="381">
        <v>0.52790509259259266</v>
      </c>
      <c r="F487" s="381">
        <v>0.52790509259259266</v>
      </c>
      <c r="G487" s="380" t="s">
        <v>566</v>
      </c>
      <c r="H487" s="380" t="s">
        <v>566</v>
      </c>
    </row>
    <row r="488" spans="2:11" x14ac:dyDescent="0.25">
      <c r="B488" s="380">
        <v>302316</v>
      </c>
      <c r="C488" s="380">
        <v>13060</v>
      </c>
      <c r="D488" s="380" t="s">
        <v>24</v>
      </c>
      <c r="E488" s="381">
        <v>0.52803240740740742</v>
      </c>
      <c r="F488" s="381">
        <v>0.52814814814814814</v>
      </c>
      <c r="G488" s="380" t="s">
        <v>566</v>
      </c>
      <c r="H488" s="380" t="s">
        <v>566</v>
      </c>
    </row>
    <row r="489" spans="2:11" x14ac:dyDescent="0.25">
      <c r="B489" s="380">
        <v>302316</v>
      </c>
      <c r="C489" s="380">
        <v>13046</v>
      </c>
      <c r="D489" s="380" t="s">
        <v>22</v>
      </c>
      <c r="E489" s="381">
        <v>0.52814814814814814</v>
      </c>
      <c r="F489" s="381">
        <v>0.52825231481481483</v>
      </c>
      <c r="G489" s="380" t="s">
        <v>566</v>
      </c>
      <c r="H489" s="380" t="s">
        <v>566</v>
      </c>
    </row>
    <row r="490" spans="2:11" x14ac:dyDescent="0.25">
      <c r="B490" s="380">
        <v>302316</v>
      </c>
      <c r="C490" s="380">
        <v>13047</v>
      </c>
      <c r="D490" s="380" t="s">
        <v>41</v>
      </c>
      <c r="E490" s="381">
        <v>0.52825231481481483</v>
      </c>
      <c r="F490" s="381">
        <v>0.52833333333333332</v>
      </c>
      <c r="G490" s="380" t="s">
        <v>566</v>
      </c>
      <c r="H490" s="380" t="s">
        <v>566</v>
      </c>
    </row>
    <row r="491" spans="2:11" x14ac:dyDescent="0.25">
      <c r="B491" s="380">
        <v>302316</v>
      </c>
      <c r="C491" s="380">
        <v>13035</v>
      </c>
      <c r="D491" s="380" t="s">
        <v>42</v>
      </c>
      <c r="E491" s="381">
        <v>0.52833333333333332</v>
      </c>
      <c r="F491" s="381">
        <v>0.5284375</v>
      </c>
      <c r="G491" s="380" t="s">
        <v>566</v>
      </c>
      <c r="H491" s="380" t="s">
        <v>566</v>
      </c>
    </row>
    <row r="492" spans="2:11" x14ac:dyDescent="0.25">
      <c r="B492" s="380">
        <v>302316</v>
      </c>
      <c r="C492" s="380">
        <v>13052</v>
      </c>
      <c r="D492" s="380" t="s">
        <v>23</v>
      </c>
      <c r="E492" s="381">
        <v>0.5284375</v>
      </c>
      <c r="F492" s="381">
        <v>0.5284375</v>
      </c>
      <c r="G492" s="380" t="s">
        <v>566</v>
      </c>
      <c r="H492" s="380" t="s">
        <v>566</v>
      </c>
    </row>
  </sheetData>
  <mergeCells count="5">
    <mergeCell ref="A1:H1"/>
    <mergeCell ref="I1:K1"/>
    <mergeCell ref="N1:P1"/>
    <mergeCell ref="Q1:R1"/>
    <mergeCell ref="X1:Z1"/>
  </mergeCells>
  <pageMargins left="0.7" right="0.7" top="0.75" bottom="0.75" header="0.3" footer="0.3"/>
  <pageSetup orientation="portrait" verticalDpi="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30"/>
  <sheetViews>
    <sheetView zoomScale="70" zoomScaleNormal="70" workbookViewId="0">
      <pane ySplit="3" topLeftCell="A4" activePane="bottomLeft" state="frozen"/>
      <selection pane="bottomLeft" activeCell="X7" sqref="X7:Z7"/>
    </sheetView>
  </sheetViews>
  <sheetFormatPr defaultColWidth="9" defaultRowHeight="15" x14ac:dyDescent="0.25"/>
  <cols>
    <col min="1" max="1" width="3" style="378" bestFit="1" customWidth="1"/>
    <col min="2" max="2" width="10.42578125" style="378" bestFit="1" customWidth="1"/>
    <col min="3" max="3" width="6" style="40" bestFit="1" customWidth="1"/>
    <col min="4" max="4" width="13.85546875" style="378" bestFit="1" customWidth="1"/>
    <col min="5" max="5" width="14.140625" style="378" bestFit="1" customWidth="1"/>
    <col min="6" max="6" width="10.85546875" style="378" bestFit="1" customWidth="1"/>
    <col min="7" max="7" width="14.28515625" style="378" bestFit="1" customWidth="1"/>
    <col min="8" max="8" width="17.28515625" style="38" bestFit="1" customWidth="1"/>
    <col min="9" max="9" width="24.140625" style="38" bestFit="1" customWidth="1"/>
    <col min="10" max="10" width="4.85546875" style="378" bestFit="1" customWidth="1"/>
    <col min="11" max="11" width="14.5703125" style="378" bestFit="1" customWidth="1"/>
    <col min="12" max="12" width="16.42578125" style="378" bestFit="1" customWidth="1"/>
    <col min="13" max="13" width="14.28515625" style="378" bestFit="1" customWidth="1"/>
    <col min="14" max="15" width="4.85546875" style="378" customWidth="1"/>
    <col min="16" max="16" width="6" style="378" bestFit="1" customWidth="1"/>
    <col min="17" max="17" width="10.5703125" style="378" bestFit="1" customWidth="1"/>
    <col min="18" max="18" width="10.42578125" style="378" bestFit="1" customWidth="1"/>
    <col min="19" max="20" width="5.42578125" style="3" bestFit="1" customWidth="1"/>
    <col min="21" max="21" width="6.85546875" style="378" bestFit="1" customWidth="1"/>
    <col min="22" max="22" width="5" style="378" bestFit="1" customWidth="1"/>
    <col min="23" max="23" width="6.42578125" style="378" bestFit="1" customWidth="1"/>
    <col min="24" max="24" width="5.140625" style="3" bestFit="1" customWidth="1"/>
    <col min="25" max="25" width="5.85546875" style="378" bestFit="1" customWidth="1"/>
    <col min="26" max="26" width="6.85546875" style="378" bestFit="1" customWidth="1"/>
    <col min="27" max="27" width="5" style="378" bestFit="1" customWidth="1"/>
    <col min="28" max="28" width="8.7109375" style="3" bestFit="1" customWidth="1"/>
    <col min="29" max="29" width="5" style="378" bestFit="1" customWidth="1"/>
    <col min="30" max="30" width="6.85546875" style="378" bestFit="1" customWidth="1"/>
    <col min="31" max="31" width="5" style="378" bestFit="1" customWidth="1"/>
    <col min="32" max="32" width="4.42578125" style="3" bestFit="1" customWidth="1"/>
    <col min="33" max="33" width="4.140625" style="378" bestFit="1" customWidth="1"/>
    <col min="34" max="34" width="7.28515625" style="378" bestFit="1" customWidth="1"/>
    <col min="35" max="35" width="5" style="378" bestFit="1" customWidth="1"/>
    <col min="36" max="36" width="4.42578125" style="378" bestFit="1" customWidth="1"/>
    <col min="37" max="37" width="4.140625" style="378" bestFit="1" customWidth="1"/>
    <col min="38" max="38" width="6" style="378" bestFit="1" customWidth="1"/>
    <col min="39" max="39" width="5" style="378" bestFit="1" customWidth="1"/>
    <col min="40" max="40" width="2.42578125" style="378" bestFit="1" customWidth="1"/>
    <col min="41" max="41" width="4.140625" style="378" bestFit="1" customWidth="1"/>
    <col min="42" max="42" width="5.140625" style="378" bestFit="1" customWidth="1"/>
    <col min="43" max="43" width="5" style="378" bestFit="1" customWidth="1"/>
    <col min="44" max="16384" width="9" style="378"/>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378" t="s">
        <v>16</v>
      </c>
      <c r="B3" s="378" t="s">
        <v>140</v>
      </c>
      <c r="C3" s="40" t="s">
        <v>15</v>
      </c>
      <c r="D3" s="378" t="s">
        <v>145</v>
      </c>
      <c r="E3" s="378" t="s">
        <v>147</v>
      </c>
      <c r="F3" s="378" t="s">
        <v>141</v>
      </c>
      <c r="G3" s="378" t="s">
        <v>142</v>
      </c>
      <c r="H3" s="38" t="s">
        <v>143</v>
      </c>
      <c r="I3" s="38" t="s">
        <v>498</v>
      </c>
      <c r="J3" s="378" t="s">
        <v>43</v>
      </c>
      <c r="K3" s="378" t="s">
        <v>138</v>
      </c>
      <c r="L3" s="378" t="s">
        <v>139</v>
      </c>
      <c r="M3" s="378" t="s">
        <v>144</v>
      </c>
      <c r="O3" s="378" t="s">
        <v>16</v>
      </c>
      <c r="P3" s="9" t="s">
        <v>15</v>
      </c>
      <c r="Q3" s="378" t="s">
        <v>17</v>
      </c>
      <c r="R3" s="378" t="s">
        <v>18</v>
      </c>
      <c r="S3" s="3" t="s">
        <v>44</v>
      </c>
      <c r="T3" s="3" t="s">
        <v>45</v>
      </c>
      <c r="U3" s="38" t="s">
        <v>46</v>
      </c>
      <c r="V3" s="39" t="s">
        <v>43</v>
      </c>
      <c r="W3" s="39" t="s">
        <v>44</v>
      </c>
      <c r="X3" s="3" t="s">
        <v>44</v>
      </c>
      <c r="Y3" s="378" t="s">
        <v>45</v>
      </c>
      <c r="Z3" s="378" t="s">
        <v>46</v>
      </c>
      <c r="AA3" s="378" t="s">
        <v>43</v>
      </c>
      <c r="AB3" s="3" t="s">
        <v>44</v>
      </c>
      <c r="AC3" s="378" t="s">
        <v>45</v>
      </c>
      <c r="AD3" s="378" t="s">
        <v>46</v>
      </c>
      <c r="AE3" s="378" t="s">
        <v>43</v>
      </c>
      <c r="AF3" s="3" t="s">
        <v>44</v>
      </c>
      <c r="AG3" s="378" t="s">
        <v>45</v>
      </c>
      <c r="AH3" s="378" t="s">
        <v>46</v>
      </c>
      <c r="AI3" s="378" t="s">
        <v>43</v>
      </c>
      <c r="AJ3" s="39" t="s">
        <v>44</v>
      </c>
      <c r="AK3" s="378" t="s">
        <v>45</v>
      </c>
      <c r="AL3" s="378" t="s">
        <v>46</v>
      </c>
      <c r="AM3" s="378" t="s">
        <v>43</v>
      </c>
      <c r="AN3" s="39" t="s">
        <v>44</v>
      </c>
      <c r="AO3" s="378" t="s">
        <v>45</v>
      </c>
      <c r="AP3" s="378" t="s">
        <v>46</v>
      </c>
      <c r="AQ3" s="378" t="s">
        <v>43</v>
      </c>
    </row>
    <row r="4" spans="1:44" x14ac:dyDescent="0.25">
      <c r="A4" s="378">
        <v>1</v>
      </c>
      <c r="B4" s="378">
        <v>6</v>
      </c>
      <c r="C4" s="40">
        <v>42650</v>
      </c>
      <c r="D4" s="41">
        <v>42650.628009259257</v>
      </c>
      <c r="E4" s="41" t="s">
        <v>148</v>
      </c>
      <c r="F4" s="3">
        <v>282</v>
      </c>
      <c r="G4" s="378">
        <v>167.32</v>
      </c>
      <c r="H4" s="38">
        <f t="shared" ref="H4:H9" si="0">G4/F4*0.0113636*60</f>
        <v>0.40454415999999999</v>
      </c>
      <c r="I4" s="263">
        <v>0.44</v>
      </c>
      <c r="J4" s="39">
        <f t="shared" ref="J4" si="1">(H4-0.142)/0.1278*0.1+7</f>
        <v>7.2054336150234741</v>
      </c>
      <c r="K4" s="378">
        <v>6</v>
      </c>
      <c r="M4" s="378" t="s">
        <v>149</v>
      </c>
      <c r="O4" s="378">
        <v>1</v>
      </c>
      <c r="P4" s="40">
        <v>42650</v>
      </c>
      <c r="Q4" s="378">
        <v>1</v>
      </c>
      <c r="R4" s="378">
        <v>1</v>
      </c>
      <c r="S4" s="3">
        <f>SUM(W4,X4,AB4,AF4,AJ4,AN4)</f>
        <v>167.32</v>
      </c>
      <c r="T4" s="3">
        <f t="shared" ref="T4:T7" si="2">SUM(Y4,AC4,AG4,AK4,AO4)</f>
        <v>282</v>
      </c>
      <c r="U4" s="38">
        <f t="shared" ref="U4:U7" si="3">S4/T4*0.0113636*60</f>
        <v>0.40454415999999999</v>
      </c>
      <c r="V4" s="39">
        <f>(U4-0.142)/0.1278*0.1+7</f>
        <v>7.2054336150234741</v>
      </c>
      <c r="W4" s="39"/>
      <c r="X4" s="391">
        <v>167.32</v>
      </c>
      <c r="Y4" s="3">
        <v>282</v>
      </c>
      <c r="Z4" s="38">
        <f t="shared" ref="Z4:Z7" si="4">X4/Y4*0.0113636*60</f>
        <v>0.40454415999999999</v>
      </c>
      <c r="AA4" s="39">
        <f>(Z4-0.142)/0.1278*0.1+7</f>
        <v>7.2054336150234741</v>
      </c>
      <c r="AB4" s="4"/>
      <c r="AC4" s="3"/>
      <c r="AD4" s="38"/>
      <c r="AE4" s="39"/>
      <c r="AH4" s="38"/>
      <c r="AI4" s="39"/>
      <c r="AL4" s="38"/>
      <c r="AM4" s="39"/>
      <c r="AP4" s="38"/>
      <c r="AQ4" s="39"/>
      <c r="AR4" s="38">
        <f>MAX(Z4,AD4,AH4,AL4,AP4)</f>
        <v>0.40454415999999999</v>
      </c>
    </row>
    <row r="5" spans="1:44" x14ac:dyDescent="0.25">
      <c r="A5" s="378">
        <v>2</v>
      </c>
      <c r="B5" s="378">
        <v>6</v>
      </c>
      <c r="C5" s="40">
        <v>42651</v>
      </c>
      <c r="D5" s="41">
        <v>42651.479351851849</v>
      </c>
      <c r="E5" s="41" t="s">
        <v>148</v>
      </c>
      <c r="F5" s="3">
        <v>1038</v>
      </c>
      <c r="G5" s="378">
        <v>258.08</v>
      </c>
      <c r="H5" s="38">
        <f t="shared" si="0"/>
        <v>0.16952126520231212</v>
      </c>
      <c r="I5" s="263">
        <v>0.40100000000000002</v>
      </c>
      <c r="J5" s="39">
        <f>(H5-0.142)/0.1278*0.1+7</f>
        <v>7.0215346363085382</v>
      </c>
      <c r="K5" s="378">
        <v>10</v>
      </c>
      <c r="L5" s="378">
        <v>1</v>
      </c>
      <c r="M5" s="378" t="s">
        <v>149</v>
      </c>
      <c r="O5" s="378">
        <v>2</v>
      </c>
      <c r="P5" s="40">
        <v>42651</v>
      </c>
      <c r="Q5" s="378">
        <v>2</v>
      </c>
      <c r="R5" s="378">
        <v>2</v>
      </c>
      <c r="S5" s="3">
        <f t="shared" ref="S5:S7" si="5">SUM(W5,X5,AB5,AF5,AJ5,AN5)</f>
        <v>504.12</v>
      </c>
      <c r="T5" s="3">
        <f t="shared" si="2"/>
        <v>1520</v>
      </c>
      <c r="U5" s="38">
        <f t="shared" si="3"/>
        <v>0.22612965915789474</v>
      </c>
      <c r="V5" s="39">
        <f>(U5-0.142)/0.1278*0.1+7</f>
        <v>7.0658291542706531</v>
      </c>
      <c r="W5" s="39"/>
      <c r="X5" s="391">
        <v>258.08</v>
      </c>
      <c r="Y5" s="3">
        <v>1038</v>
      </c>
      <c r="Z5" s="38">
        <f t="shared" si="4"/>
        <v>0.16952126520231212</v>
      </c>
      <c r="AA5" s="39">
        <f>(Z5-0.142)/0.1278*0.1+7</f>
        <v>7.0215346363085382</v>
      </c>
      <c r="AB5" s="391">
        <v>246.04</v>
      </c>
      <c r="AC5" s="3">
        <v>482</v>
      </c>
      <c r="AD5" s="38">
        <f t="shared" ref="AD5:AD6" si="6">AB5/AC5*0.0113636*60</f>
        <v>0.3480373623236514</v>
      </c>
      <c r="AE5" s="39">
        <f>(AD5-0.142)/0.1278*0.1+7</f>
        <v>7.1612185933674892</v>
      </c>
      <c r="AG5" s="3"/>
      <c r="AH5" s="38"/>
      <c r="AI5" s="39"/>
      <c r="AL5" s="38"/>
      <c r="AM5" s="39"/>
      <c r="AP5" s="38"/>
      <c r="AQ5" s="39"/>
      <c r="AR5" s="38">
        <f t="shared" ref="AR5:AR16" si="7">MAX(Z5,AD5,AH5,AL5,AP5)</f>
        <v>0.3480373623236514</v>
      </c>
    </row>
    <row r="6" spans="1:44" x14ac:dyDescent="0.25">
      <c r="A6" s="391">
        <v>3</v>
      </c>
      <c r="B6" s="391">
        <v>6</v>
      </c>
      <c r="C6" s="40">
        <v>42651</v>
      </c>
      <c r="D6" s="41">
        <v>42651.654618055552</v>
      </c>
      <c r="E6" s="41" t="s">
        <v>148</v>
      </c>
      <c r="F6" s="3">
        <v>482</v>
      </c>
      <c r="G6" s="378">
        <v>246.04</v>
      </c>
      <c r="H6" s="38">
        <f t="shared" si="0"/>
        <v>0.3480373623236514</v>
      </c>
      <c r="I6" s="263">
        <v>0.437</v>
      </c>
      <c r="J6" s="39">
        <f t="shared" ref="J6:J9" si="8">(H6-0.142)/0.1278*0.1+7</f>
        <v>7.1612185933674892</v>
      </c>
      <c r="K6" s="378">
        <v>9</v>
      </c>
      <c r="L6" s="378">
        <v>1</v>
      </c>
      <c r="M6" s="378" t="s">
        <v>149</v>
      </c>
      <c r="O6" s="378">
        <v>3</v>
      </c>
      <c r="P6" s="40">
        <v>42652</v>
      </c>
      <c r="Q6" s="378">
        <v>2</v>
      </c>
      <c r="R6" s="378">
        <v>2</v>
      </c>
      <c r="S6" s="3">
        <f t="shared" si="5"/>
        <v>685.35</v>
      </c>
      <c r="T6" s="3">
        <f t="shared" si="2"/>
        <v>696</v>
      </c>
      <c r="U6" s="38">
        <f t="shared" si="3"/>
        <v>0.67138303965517254</v>
      </c>
      <c r="V6" s="39">
        <f t="shared" ref="V6:V7" si="9">(U6-0.142)/0.1278*0.1+7</f>
        <v>7.4142277305596025</v>
      </c>
      <c r="W6" s="39"/>
      <c r="X6" s="391">
        <v>271.99</v>
      </c>
      <c r="Y6" s="3">
        <v>303</v>
      </c>
      <c r="Z6" s="38">
        <f t="shared" si="4"/>
        <v>0.61203674534653463</v>
      </c>
      <c r="AA6" s="39">
        <f t="shared" ref="AA6:AA7" si="10">(Z6-0.142)/0.1278*0.1+7</f>
        <v>7.3677908805528443</v>
      </c>
      <c r="AB6" s="391">
        <v>413.36</v>
      </c>
      <c r="AC6" s="3">
        <v>393</v>
      </c>
      <c r="AD6" s="38">
        <f t="shared" si="6"/>
        <v>0.71713857954198479</v>
      </c>
      <c r="AE6" s="39">
        <f t="shared" ref="AE6" si="11">(AD6-0.142)/0.1278*0.1+7</f>
        <v>7.4500301874350425</v>
      </c>
      <c r="AG6" s="3"/>
      <c r="AH6" s="38"/>
      <c r="AI6" s="39"/>
      <c r="AJ6" s="3"/>
      <c r="AK6" s="3"/>
      <c r="AL6" s="38"/>
      <c r="AM6" s="39"/>
      <c r="AP6" s="38"/>
      <c r="AQ6" s="39"/>
      <c r="AR6" s="38">
        <f t="shared" si="7"/>
        <v>0.71713857954198479</v>
      </c>
    </row>
    <row r="7" spans="1:44" x14ac:dyDescent="0.25">
      <c r="A7" s="391">
        <v>4</v>
      </c>
      <c r="B7" s="391">
        <v>6</v>
      </c>
      <c r="C7" s="40">
        <v>42652</v>
      </c>
      <c r="D7" s="41">
        <v>42652.572245370371</v>
      </c>
      <c r="E7" s="41" t="s">
        <v>148</v>
      </c>
      <c r="F7" s="3">
        <v>303</v>
      </c>
      <c r="G7" s="378">
        <v>271.99</v>
      </c>
      <c r="H7" s="38">
        <f t="shared" si="0"/>
        <v>0.61203674534653463</v>
      </c>
      <c r="I7" s="263">
        <v>0.753</v>
      </c>
      <c r="J7" s="39">
        <f t="shared" si="8"/>
        <v>7.3677908805528443</v>
      </c>
      <c r="K7" s="378">
        <v>10</v>
      </c>
      <c r="M7" s="378" t="s">
        <v>149</v>
      </c>
      <c r="O7" s="378">
        <v>4</v>
      </c>
      <c r="P7" s="40">
        <v>42653</v>
      </c>
      <c r="Q7" s="378">
        <v>1</v>
      </c>
      <c r="R7" s="378">
        <v>1</v>
      </c>
      <c r="S7" s="3">
        <f t="shared" si="5"/>
        <v>733</v>
      </c>
      <c r="T7" s="3">
        <f t="shared" si="2"/>
        <v>525</v>
      </c>
      <c r="U7" s="38">
        <f t="shared" si="3"/>
        <v>0.95194500571428575</v>
      </c>
      <c r="V7" s="39">
        <f t="shared" si="9"/>
        <v>7.6337597853789401</v>
      </c>
      <c r="W7" s="39"/>
      <c r="X7" s="391">
        <v>733</v>
      </c>
      <c r="Y7" s="3">
        <v>525</v>
      </c>
      <c r="Z7" s="38">
        <f t="shared" si="4"/>
        <v>0.95194500571428575</v>
      </c>
      <c r="AA7" s="39">
        <f t="shared" si="10"/>
        <v>7.6337597853789401</v>
      </c>
      <c r="AB7" s="39"/>
      <c r="AC7" s="3"/>
      <c r="AD7" s="38"/>
      <c r="AE7" s="39"/>
      <c r="AG7" s="3"/>
      <c r="AH7" s="38"/>
      <c r="AI7" s="39"/>
      <c r="AJ7" s="3"/>
      <c r="AK7" s="3"/>
      <c r="AL7" s="38"/>
      <c r="AM7" s="39"/>
      <c r="AP7" s="38"/>
      <c r="AQ7" s="39"/>
      <c r="AR7" s="38">
        <f t="shared" si="7"/>
        <v>0.95194500571428575</v>
      </c>
    </row>
    <row r="8" spans="1:44" x14ac:dyDescent="0.25">
      <c r="A8" s="391">
        <v>5</v>
      </c>
      <c r="B8" s="391">
        <v>6</v>
      </c>
      <c r="C8" s="40">
        <v>42652</v>
      </c>
      <c r="D8" s="41">
        <v>42652.764710648145</v>
      </c>
      <c r="E8" s="41" t="s">
        <v>148</v>
      </c>
      <c r="F8" s="3">
        <v>393</v>
      </c>
      <c r="G8" s="378">
        <v>413.36</v>
      </c>
      <c r="H8" s="38">
        <f t="shared" si="0"/>
        <v>0.71713857954198479</v>
      </c>
      <c r="I8" s="263">
        <v>1.097</v>
      </c>
      <c r="J8" s="39">
        <f t="shared" si="8"/>
        <v>7.4500301874350425</v>
      </c>
      <c r="K8" s="378">
        <v>15</v>
      </c>
      <c r="M8" s="378" t="s">
        <v>149</v>
      </c>
      <c r="P8" s="40">
        <v>42654</v>
      </c>
      <c r="U8" s="38"/>
      <c r="V8" s="39"/>
      <c r="W8" s="39"/>
      <c r="X8" s="378"/>
      <c r="Y8" s="3"/>
      <c r="Z8" s="38"/>
      <c r="AA8" s="39"/>
      <c r="AB8" s="378"/>
      <c r="AC8" s="3"/>
      <c r="AD8" s="38"/>
      <c r="AE8" s="39"/>
      <c r="AF8" s="378"/>
      <c r="AG8" s="3"/>
      <c r="AH8" s="39"/>
      <c r="AI8" s="39"/>
      <c r="AL8" s="38"/>
      <c r="AM8" s="39"/>
      <c r="AP8" s="38"/>
      <c r="AQ8" s="39"/>
      <c r="AR8" s="38">
        <f t="shared" si="7"/>
        <v>0</v>
      </c>
    </row>
    <row r="9" spans="1:44" x14ac:dyDescent="0.25">
      <c r="A9" s="391">
        <v>6</v>
      </c>
      <c r="B9" s="391">
        <v>6</v>
      </c>
      <c r="C9" s="40">
        <v>42653</v>
      </c>
      <c r="D9" s="41">
        <v>42653.460682870369</v>
      </c>
      <c r="E9" s="41" t="s">
        <v>148</v>
      </c>
      <c r="F9" s="3">
        <v>525</v>
      </c>
      <c r="G9" s="378">
        <v>733</v>
      </c>
      <c r="H9" s="38">
        <f t="shared" si="0"/>
        <v>0.95194500571428575</v>
      </c>
      <c r="I9" s="263">
        <v>1.153</v>
      </c>
      <c r="J9" s="39">
        <f t="shared" si="8"/>
        <v>7.6337597853789401</v>
      </c>
      <c r="K9" s="378">
        <v>27</v>
      </c>
      <c r="L9" s="378">
        <v>2</v>
      </c>
      <c r="M9" s="378" t="s">
        <v>148</v>
      </c>
      <c r="P9" s="40"/>
      <c r="U9" s="38"/>
      <c r="V9" s="39"/>
      <c r="W9" s="39"/>
      <c r="X9" s="378"/>
      <c r="Y9" s="3"/>
      <c r="Z9" s="38"/>
      <c r="AA9" s="39"/>
      <c r="AD9" s="38"/>
      <c r="AE9" s="39"/>
      <c r="AH9" s="38"/>
      <c r="AI9" s="39"/>
      <c r="AL9" s="38"/>
      <c r="AM9" s="39"/>
      <c r="AP9" s="38"/>
      <c r="AQ9" s="39"/>
      <c r="AR9" s="38">
        <f>MAX(Z9,AD9,AH9,AL9,AP9)</f>
        <v>0</v>
      </c>
    </row>
    <row r="10" spans="1:44" x14ac:dyDescent="0.25">
      <c r="D10" s="41"/>
      <c r="E10" s="41"/>
      <c r="F10" s="3"/>
      <c r="I10" s="263"/>
      <c r="U10" s="38"/>
      <c r="V10" s="39"/>
      <c r="W10" s="39"/>
      <c r="Z10" s="38"/>
      <c r="AR10" s="38">
        <f t="shared" si="7"/>
        <v>0</v>
      </c>
    </row>
    <row r="11" spans="1:44" x14ac:dyDescent="0.25">
      <c r="D11" s="41"/>
      <c r="E11" s="41"/>
      <c r="F11" s="3"/>
      <c r="I11" s="263"/>
      <c r="U11" s="38"/>
      <c r="V11" s="39"/>
      <c r="W11" s="39"/>
      <c r="Z11" s="38"/>
      <c r="AA11" s="39"/>
      <c r="AD11" s="38"/>
      <c r="AE11" s="39"/>
      <c r="AR11" s="38">
        <f t="shared" si="7"/>
        <v>0</v>
      </c>
    </row>
    <row r="12" spans="1:44" x14ac:dyDescent="0.25">
      <c r="D12" s="41"/>
      <c r="E12" s="41"/>
      <c r="F12" s="3"/>
      <c r="I12" s="263"/>
      <c r="P12" s="40"/>
      <c r="U12" s="38"/>
      <c r="V12" s="39"/>
      <c r="W12" s="39"/>
      <c r="Z12" s="38"/>
      <c r="AA12" s="39"/>
      <c r="AD12" s="38"/>
      <c r="AE12" s="39"/>
      <c r="AR12" s="38">
        <f>MAX(Z12,AD12,AH12,AL12,AP12)</f>
        <v>0</v>
      </c>
    </row>
    <row r="13" spans="1:44" x14ac:dyDescent="0.25">
      <c r="D13" s="261"/>
      <c r="E13" s="261"/>
      <c r="F13" s="3"/>
      <c r="I13" s="263"/>
      <c r="J13" s="52"/>
      <c r="K13" s="52"/>
      <c r="L13" s="52"/>
      <c r="P13" s="40"/>
      <c r="U13" s="38"/>
      <c r="V13" s="39"/>
      <c r="W13" s="39"/>
      <c r="Z13" s="38"/>
      <c r="AA13" s="39"/>
      <c r="AD13" s="38"/>
      <c r="AE13" s="39"/>
      <c r="AR13" s="38">
        <f t="shared" si="7"/>
        <v>0</v>
      </c>
    </row>
    <row r="14" spans="1:44" x14ac:dyDescent="0.25">
      <c r="D14" s="261"/>
      <c r="E14" s="261"/>
      <c r="F14" s="3"/>
      <c r="I14" s="263"/>
      <c r="J14" s="52"/>
      <c r="K14" s="52"/>
      <c r="P14" s="9"/>
      <c r="U14" s="38"/>
      <c r="V14" s="39"/>
      <c r="W14" s="39"/>
      <c r="AR14" s="38">
        <f t="shared" si="7"/>
        <v>0</v>
      </c>
    </row>
    <row r="15" spans="1:44" x14ac:dyDescent="0.25">
      <c r="D15" s="261"/>
      <c r="E15" s="261"/>
      <c r="F15" s="52"/>
      <c r="G15" s="52"/>
      <c r="I15" s="263"/>
      <c r="J15" s="52"/>
      <c r="K15" s="52"/>
      <c r="P15" s="9"/>
      <c r="U15" s="38"/>
      <c r="V15" s="39"/>
      <c r="W15" s="39"/>
      <c r="AR15" s="38">
        <f t="shared" si="7"/>
        <v>0</v>
      </c>
    </row>
    <row r="16" spans="1:44" x14ac:dyDescent="0.25">
      <c r="D16" s="261"/>
      <c r="E16" s="261"/>
      <c r="F16" s="3"/>
      <c r="I16" s="263"/>
      <c r="J16" s="52"/>
      <c r="K16" s="52"/>
      <c r="L16" s="52"/>
      <c r="P16" s="9"/>
      <c r="U16" s="38"/>
      <c r="V16" s="39"/>
      <c r="W16" s="39"/>
      <c r="AR16" s="38">
        <f t="shared" si="7"/>
        <v>0</v>
      </c>
    </row>
    <row r="17" spans="1:43" x14ac:dyDescent="0.25">
      <c r="D17" s="261"/>
      <c r="E17" s="261"/>
      <c r="F17" s="3"/>
      <c r="I17" s="263"/>
      <c r="J17" s="52"/>
      <c r="K17" s="52"/>
      <c r="L17" s="52"/>
      <c r="P17" s="9"/>
      <c r="U17" s="38"/>
      <c r="V17" s="39"/>
      <c r="W17" s="39"/>
    </row>
    <row r="18" spans="1:43" s="3" customFormat="1" x14ac:dyDescent="0.25">
      <c r="A18" s="378"/>
      <c r="B18" s="378"/>
      <c r="C18" s="40"/>
      <c r="D18" s="378"/>
      <c r="E18" s="378"/>
      <c r="F18" s="378"/>
      <c r="G18" s="378"/>
      <c r="H18" s="38"/>
      <c r="I18" s="38"/>
      <c r="J18" s="378"/>
      <c r="K18" s="378"/>
      <c r="L18" s="378"/>
      <c r="M18" s="378"/>
      <c r="N18" s="378"/>
      <c r="O18" s="378"/>
      <c r="P18" s="9"/>
      <c r="Q18" s="378"/>
      <c r="R18" s="378"/>
      <c r="U18" s="38"/>
      <c r="V18" s="39"/>
      <c r="W18" s="39"/>
      <c r="Y18" s="378"/>
      <c r="Z18" s="378"/>
      <c r="AA18" s="378"/>
      <c r="AC18" s="378"/>
      <c r="AD18" s="378"/>
      <c r="AE18" s="378"/>
      <c r="AG18" s="378"/>
      <c r="AH18" s="378"/>
      <c r="AI18" s="378"/>
      <c r="AJ18" s="378"/>
      <c r="AK18" s="378"/>
      <c r="AL18" s="378"/>
      <c r="AM18" s="378"/>
      <c r="AN18" s="378"/>
      <c r="AO18" s="378"/>
      <c r="AP18" s="378"/>
      <c r="AQ18" s="378"/>
    </row>
    <row r="19" spans="1:43" s="3" customFormat="1" x14ac:dyDescent="0.25">
      <c r="A19" s="378"/>
      <c r="B19" s="378"/>
      <c r="C19" s="40"/>
      <c r="D19" s="378"/>
      <c r="E19" s="378"/>
      <c r="F19" s="378"/>
      <c r="G19" s="378"/>
      <c r="H19" s="38"/>
      <c r="I19" s="38"/>
      <c r="J19" s="378"/>
      <c r="K19" s="378"/>
      <c r="L19" s="378"/>
      <c r="M19" s="378"/>
      <c r="N19" s="378"/>
      <c r="O19" s="378"/>
      <c r="P19" s="9"/>
      <c r="Q19" s="378"/>
      <c r="R19" s="378"/>
      <c r="U19" s="38"/>
      <c r="V19" s="39"/>
      <c r="W19" s="39"/>
      <c r="Y19" s="378"/>
      <c r="Z19" s="378"/>
      <c r="AA19" s="378"/>
      <c r="AC19" s="378"/>
      <c r="AD19" s="378"/>
      <c r="AE19" s="378"/>
      <c r="AG19" s="378"/>
      <c r="AH19" s="378"/>
      <c r="AI19" s="378"/>
      <c r="AJ19" s="378"/>
      <c r="AK19" s="378"/>
      <c r="AL19" s="378"/>
      <c r="AM19" s="378"/>
      <c r="AN19" s="378"/>
      <c r="AO19" s="378"/>
      <c r="AP19" s="378"/>
      <c r="AQ19" s="378"/>
    </row>
    <row r="20" spans="1:43" s="3" customFormat="1" x14ac:dyDescent="0.25">
      <c r="A20" s="378"/>
      <c r="B20" s="378"/>
      <c r="C20" s="40"/>
      <c r="D20" s="378"/>
      <c r="E20" s="378"/>
      <c r="F20" s="378"/>
      <c r="G20" s="378"/>
      <c r="H20" s="38"/>
      <c r="I20" s="38"/>
      <c r="J20" s="378"/>
      <c r="K20" s="378"/>
      <c r="L20" s="378"/>
      <c r="M20" s="378"/>
      <c r="N20" s="378"/>
      <c r="O20" s="378"/>
      <c r="P20" s="9"/>
      <c r="Q20" s="378"/>
      <c r="R20" s="378"/>
      <c r="U20" s="38"/>
      <c r="V20" s="39"/>
      <c r="W20" s="39"/>
      <c r="Y20" s="378"/>
      <c r="Z20" s="378"/>
      <c r="AA20" s="378"/>
      <c r="AC20" s="378"/>
      <c r="AD20" s="378"/>
      <c r="AE20" s="378"/>
      <c r="AG20" s="378"/>
      <c r="AH20" s="378"/>
      <c r="AI20" s="378"/>
      <c r="AJ20" s="378"/>
      <c r="AK20" s="378"/>
      <c r="AL20" s="378"/>
      <c r="AM20" s="378"/>
      <c r="AN20" s="378"/>
      <c r="AO20" s="378"/>
      <c r="AP20" s="378"/>
      <c r="AQ20" s="378"/>
    </row>
    <row r="21" spans="1:43" s="3" customFormat="1" x14ac:dyDescent="0.25">
      <c r="A21" s="378"/>
      <c r="B21" s="378"/>
      <c r="C21" s="40"/>
      <c r="D21" s="378"/>
      <c r="E21" s="378"/>
      <c r="F21" s="378"/>
      <c r="G21" s="378"/>
      <c r="H21" s="38"/>
      <c r="I21" s="38"/>
      <c r="J21" s="378"/>
      <c r="K21" s="378"/>
      <c r="L21" s="378"/>
      <c r="M21" s="378"/>
      <c r="N21" s="378"/>
      <c r="O21" s="378"/>
      <c r="P21" s="9"/>
      <c r="Q21" s="378"/>
      <c r="R21" s="378"/>
      <c r="U21" s="38"/>
      <c r="V21" s="39"/>
      <c r="W21" s="39"/>
      <c r="Y21" s="378"/>
      <c r="Z21" s="378"/>
      <c r="AA21" s="378"/>
      <c r="AC21" s="378"/>
      <c r="AD21" s="378"/>
      <c r="AE21" s="378"/>
      <c r="AG21" s="378"/>
      <c r="AH21" s="378"/>
      <c r="AI21" s="378"/>
      <c r="AJ21" s="378"/>
      <c r="AK21" s="378"/>
      <c r="AL21" s="378"/>
      <c r="AM21" s="378"/>
      <c r="AN21" s="378"/>
      <c r="AO21" s="378"/>
      <c r="AP21" s="378"/>
      <c r="AQ21" s="378"/>
    </row>
    <row r="22" spans="1:43" s="3" customFormat="1" x14ac:dyDescent="0.25">
      <c r="A22" s="378"/>
      <c r="B22" s="378"/>
      <c r="C22" s="40"/>
      <c r="D22" s="378"/>
      <c r="E22" s="378"/>
      <c r="F22" s="378"/>
      <c r="G22" s="378"/>
      <c r="H22" s="38"/>
      <c r="I22" s="38"/>
      <c r="J22" s="378"/>
      <c r="K22" s="378"/>
      <c r="L22" s="378"/>
      <c r="M22" s="378"/>
      <c r="N22" s="378"/>
      <c r="O22" s="378"/>
      <c r="P22" s="9"/>
      <c r="Q22" s="378"/>
      <c r="R22" s="378"/>
      <c r="U22" s="38"/>
      <c r="V22" s="39"/>
      <c r="W22" s="39"/>
      <c r="Y22" s="378"/>
      <c r="Z22" s="378"/>
      <c r="AA22" s="378"/>
      <c r="AC22" s="378"/>
      <c r="AD22" s="378"/>
      <c r="AE22" s="378"/>
      <c r="AG22" s="378"/>
      <c r="AH22" s="378"/>
      <c r="AI22" s="378"/>
      <c r="AJ22" s="378"/>
      <c r="AK22" s="378"/>
      <c r="AL22" s="378"/>
      <c r="AM22" s="378"/>
      <c r="AN22" s="378"/>
      <c r="AO22" s="378"/>
      <c r="AP22" s="378"/>
      <c r="AQ22" s="378"/>
    </row>
    <row r="23" spans="1:43" s="3" customFormat="1" x14ac:dyDescent="0.25">
      <c r="A23" s="378"/>
      <c r="B23" s="378"/>
      <c r="C23" s="40"/>
      <c r="D23" s="378"/>
      <c r="E23" s="378"/>
      <c r="F23" s="378"/>
      <c r="G23" s="378"/>
      <c r="H23" s="38"/>
      <c r="I23" s="38"/>
      <c r="J23" s="378"/>
      <c r="K23" s="378"/>
      <c r="L23" s="378"/>
      <c r="M23" s="378"/>
      <c r="N23" s="378"/>
      <c r="O23" s="378"/>
      <c r="P23" s="9"/>
      <c r="Q23" s="378"/>
      <c r="R23" s="378"/>
      <c r="U23" s="38"/>
      <c r="V23" s="39"/>
      <c r="W23" s="39"/>
      <c r="Y23" s="378"/>
      <c r="Z23" s="378"/>
      <c r="AA23" s="378"/>
      <c r="AC23" s="378"/>
      <c r="AD23" s="378"/>
      <c r="AE23" s="378"/>
      <c r="AG23" s="378"/>
      <c r="AH23" s="378"/>
      <c r="AI23" s="378"/>
      <c r="AJ23" s="378"/>
      <c r="AK23" s="378"/>
      <c r="AL23" s="378"/>
      <c r="AM23" s="378"/>
      <c r="AN23" s="378"/>
      <c r="AO23" s="378"/>
      <c r="AP23" s="378"/>
      <c r="AQ23" s="378"/>
    </row>
    <row r="24" spans="1:43" s="3" customFormat="1" x14ac:dyDescent="0.25">
      <c r="A24" s="378"/>
      <c r="B24" s="378"/>
      <c r="C24" s="40"/>
      <c r="D24" s="378"/>
      <c r="E24" s="378"/>
      <c r="F24" s="378"/>
      <c r="G24" s="378"/>
      <c r="H24" s="38"/>
      <c r="I24" s="38"/>
      <c r="J24" s="378"/>
      <c r="K24" s="378"/>
      <c r="L24" s="378"/>
      <c r="M24" s="378"/>
      <c r="N24" s="378"/>
      <c r="O24" s="378"/>
      <c r="P24" s="9"/>
      <c r="Q24" s="378"/>
      <c r="R24" s="378"/>
      <c r="U24" s="38"/>
      <c r="V24" s="39"/>
      <c r="W24" s="39"/>
      <c r="Y24" s="378"/>
      <c r="Z24" s="378"/>
      <c r="AA24" s="378"/>
      <c r="AC24" s="378"/>
      <c r="AD24" s="378"/>
      <c r="AE24" s="378"/>
      <c r="AG24" s="378"/>
      <c r="AH24" s="378"/>
      <c r="AI24" s="378"/>
      <c r="AJ24" s="378"/>
      <c r="AK24" s="378"/>
      <c r="AL24" s="378"/>
      <c r="AM24" s="378"/>
      <c r="AN24" s="378"/>
      <c r="AO24" s="378"/>
      <c r="AP24" s="378"/>
      <c r="AQ24" s="378"/>
    </row>
    <row r="25" spans="1:43" s="3" customFormat="1" x14ac:dyDescent="0.25">
      <c r="A25" s="378"/>
      <c r="B25" s="378"/>
      <c r="C25" s="40"/>
      <c r="D25" s="378"/>
      <c r="E25" s="378"/>
      <c r="F25" s="378"/>
      <c r="G25" s="378"/>
      <c r="H25" s="38"/>
      <c r="I25" s="38"/>
      <c r="J25" s="378"/>
      <c r="K25" s="378"/>
      <c r="L25" s="378"/>
      <c r="M25" s="378"/>
      <c r="N25" s="378"/>
      <c r="O25" s="378"/>
      <c r="P25" s="9"/>
      <c r="Q25" s="378"/>
      <c r="R25" s="378"/>
      <c r="U25" s="38"/>
      <c r="V25" s="39"/>
      <c r="W25" s="39"/>
      <c r="Y25" s="378"/>
      <c r="Z25" s="378"/>
      <c r="AA25" s="378"/>
      <c r="AC25" s="378"/>
      <c r="AD25" s="378"/>
      <c r="AE25" s="378"/>
      <c r="AG25" s="378"/>
      <c r="AH25" s="378"/>
      <c r="AI25" s="378"/>
      <c r="AJ25" s="378"/>
      <c r="AK25" s="378"/>
      <c r="AL25" s="378"/>
      <c r="AM25" s="378"/>
      <c r="AN25" s="378"/>
      <c r="AO25" s="378"/>
      <c r="AP25" s="378"/>
      <c r="AQ25" s="378"/>
    </row>
    <row r="26" spans="1:43" s="3" customFormat="1" x14ac:dyDescent="0.25">
      <c r="A26" s="378"/>
      <c r="B26" s="378"/>
      <c r="C26" s="40"/>
      <c r="D26" s="378"/>
      <c r="E26" s="378"/>
      <c r="F26" s="378"/>
      <c r="G26" s="378"/>
      <c r="H26" s="38"/>
      <c r="I26" s="38"/>
      <c r="J26" s="378"/>
      <c r="K26" s="378"/>
      <c r="L26" s="378"/>
      <c r="M26" s="378"/>
      <c r="N26" s="378"/>
      <c r="O26" s="378"/>
      <c r="P26" s="9"/>
      <c r="Q26" s="378"/>
      <c r="R26" s="378"/>
      <c r="U26" s="38"/>
      <c r="V26" s="39"/>
      <c r="W26" s="39"/>
      <c r="Y26" s="378"/>
      <c r="Z26" s="378"/>
      <c r="AA26" s="378"/>
      <c r="AC26" s="378"/>
      <c r="AD26" s="378"/>
      <c r="AE26" s="378"/>
      <c r="AG26" s="378"/>
      <c r="AH26" s="378"/>
      <c r="AI26" s="378"/>
      <c r="AJ26" s="378"/>
      <c r="AK26" s="378"/>
      <c r="AL26" s="378"/>
      <c r="AM26" s="378"/>
      <c r="AN26" s="378"/>
      <c r="AO26" s="378"/>
      <c r="AP26" s="378"/>
      <c r="AQ26" s="378"/>
    </row>
    <row r="27" spans="1:43" s="3" customFormat="1" x14ac:dyDescent="0.25">
      <c r="A27" s="378"/>
      <c r="B27" s="378"/>
      <c r="C27" s="40"/>
      <c r="D27" s="378"/>
      <c r="E27" s="378"/>
      <c r="F27" s="378"/>
      <c r="G27" s="378"/>
      <c r="H27" s="38"/>
      <c r="I27" s="38"/>
      <c r="J27" s="378"/>
      <c r="K27" s="378"/>
      <c r="L27" s="378"/>
      <c r="M27" s="378"/>
      <c r="N27" s="378"/>
      <c r="O27" s="378"/>
      <c r="P27" s="9"/>
      <c r="Q27" s="378"/>
      <c r="R27" s="378"/>
      <c r="U27" s="38"/>
      <c r="V27" s="39"/>
      <c r="W27" s="39"/>
      <c r="Y27" s="378"/>
      <c r="Z27" s="378"/>
      <c r="AA27" s="378"/>
      <c r="AC27" s="378"/>
      <c r="AD27" s="378"/>
      <c r="AE27" s="378"/>
      <c r="AG27" s="378"/>
      <c r="AH27" s="378"/>
      <c r="AI27" s="378"/>
      <c r="AJ27" s="378"/>
      <c r="AK27" s="378"/>
      <c r="AL27" s="378"/>
      <c r="AM27" s="378"/>
      <c r="AN27" s="378"/>
      <c r="AO27" s="378"/>
      <c r="AP27" s="378"/>
      <c r="AQ27" s="378"/>
    </row>
    <row r="28" spans="1:43" s="3" customFormat="1" x14ac:dyDescent="0.25">
      <c r="A28" s="378"/>
      <c r="B28" s="378"/>
      <c r="C28" s="40"/>
      <c r="D28" s="378"/>
      <c r="E28" s="378"/>
      <c r="F28" s="378"/>
      <c r="G28" s="378"/>
      <c r="H28" s="38"/>
      <c r="I28" s="38"/>
      <c r="J28" s="378"/>
      <c r="K28" s="378"/>
      <c r="L28" s="378"/>
      <c r="M28" s="378"/>
      <c r="N28" s="378"/>
      <c r="O28" s="378"/>
      <c r="P28" s="9"/>
      <c r="Q28" s="378"/>
      <c r="R28" s="378"/>
      <c r="U28" s="38"/>
      <c r="V28" s="39"/>
      <c r="W28" s="39"/>
      <c r="Y28" s="378"/>
      <c r="Z28" s="378"/>
      <c r="AA28" s="378"/>
      <c r="AC28" s="378"/>
      <c r="AD28" s="378"/>
      <c r="AE28" s="378"/>
      <c r="AG28" s="378"/>
      <c r="AH28" s="378"/>
      <c r="AI28" s="378"/>
      <c r="AJ28" s="378"/>
      <c r="AK28" s="378"/>
      <c r="AL28" s="378"/>
      <c r="AM28" s="378"/>
      <c r="AN28" s="378"/>
      <c r="AO28" s="378"/>
      <c r="AP28" s="378"/>
      <c r="AQ28" s="378"/>
    </row>
    <row r="29" spans="1:43" s="3" customFormat="1" x14ac:dyDescent="0.25">
      <c r="A29" s="378"/>
      <c r="B29" s="378"/>
      <c r="C29" s="40"/>
      <c r="D29" s="378"/>
      <c r="E29" s="378"/>
      <c r="F29" s="378"/>
      <c r="G29" s="378"/>
      <c r="H29" s="38"/>
      <c r="I29" s="38"/>
      <c r="J29" s="378"/>
      <c r="K29" s="378"/>
      <c r="L29" s="378"/>
      <c r="M29" s="378"/>
      <c r="N29" s="378"/>
      <c r="O29" s="378"/>
      <c r="P29" s="9"/>
      <c r="Q29" s="378"/>
      <c r="R29" s="378"/>
      <c r="U29" s="38"/>
      <c r="V29" s="39"/>
      <c r="W29" s="39"/>
      <c r="Y29" s="378"/>
      <c r="Z29" s="378"/>
      <c r="AA29" s="378"/>
      <c r="AC29" s="378"/>
      <c r="AD29" s="378"/>
      <c r="AE29" s="378"/>
      <c r="AG29" s="378"/>
      <c r="AH29" s="378"/>
      <c r="AI29" s="378"/>
      <c r="AJ29" s="378"/>
      <c r="AK29" s="378"/>
      <c r="AL29" s="378"/>
      <c r="AM29" s="378"/>
      <c r="AN29" s="378"/>
      <c r="AO29" s="378"/>
      <c r="AP29" s="378"/>
      <c r="AQ29" s="378"/>
    </row>
    <row r="30" spans="1:43" s="3" customFormat="1" x14ac:dyDescent="0.25">
      <c r="A30" s="378"/>
      <c r="B30" s="378"/>
      <c r="C30" s="40"/>
      <c r="D30" s="378"/>
      <c r="E30" s="378"/>
      <c r="F30" s="378"/>
      <c r="G30" s="378"/>
      <c r="H30" s="38"/>
      <c r="I30" s="38"/>
      <c r="J30" s="378"/>
      <c r="K30" s="378"/>
      <c r="L30" s="378"/>
      <c r="M30" s="378"/>
      <c r="N30" s="378"/>
      <c r="O30" s="378"/>
      <c r="P30" s="9"/>
      <c r="Q30" s="378"/>
      <c r="R30" s="378"/>
      <c r="U30" s="38"/>
      <c r="V30" s="39"/>
      <c r="W30" s="39"/>
      <c r="Y30" s="378"/>
      <c r="Z30" s="378"/>
      <c r="AA30" s="378"/>
      <c r="AC30" s="378"/>
      <c r="AD30" s="378"/>
      <c r="AE30" s="378"/>
      <c r="AG30" s="378"/>
      <c r="AH30" s="378"/>
      <c r="AI30" s="378"/>
      <c r="AJ30" s="378"/>
      <c r="AK30" s="378"/>
      <c r="AL30" s="378"/>
      <c r="AM30" s="378"/>
      <c r="AN30" s="378"/>
      <c r="AO30" s="378"/>
      <c r="AP30" s="378"/>
      <c r="AQ30" s="378"/>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35"/>
  <sheetViews>
    <sheetView zoomScale="85" zoomScaleNormal="85" workbookViewId="0">
      <pane ySplit="2" topLeftCell="A3" activePane="bottomLeft" state="frozen"/>
      <selection pane="bottomLeft" activeCell="A9" sqref="A9:E10"/>
    </sheetView>
  </sheetViews>
  <sheetFormatPr defaultColWidth="9" defaultRowHeight="15" x14ac:dyDescent="0.25"/>
  <cols>
    <col min="1" max="1" width="11" style="378" bestFit="1" customWidth="1"/>
    <col min="2" max="5" width="9" style="378"/>
    <col min="6" max="6" width="23.85546875" style="378" bestFit="1" customWidth="1"/>
    <col min="7" max="7" width="33.42578125" style="378" bestFit="1" customWidth="1"/>
    <col min="8" max="16384" width="9" style="378"/>
  </cols>
  <sheetData>
    <row r="1" spans="1:43" x14ac:dyDescent="0.25">
      <c r="B1" s="583" t="s">
        <v>486</v>
      </c>
      <c r="C1" s="583"/>
      <c r="D1" s="583"/>
      <c r="E1" s="583"/>
      <c r="F1" s="583" t="s">
        <v>485</v>
      </c>
      <c r="G1" s="583"/>
    </row>
    <row r="2" spans="1:43" x14ac:dyDescent="0.25">
      <c r="A2" s="378" t="s">
        <v>487</v>
      </c>
      <c r="B2" s="378" t="s">
        <v>472</v>
      </c>
      <c r="C2" s="378" t="s">
        <v>483</v>
      </c>
      <c r="D2" s="378" t="s">
        <v>470</v>
      </c>
      <c r="E2" s="378" t="s">
        <v>484</v>
      </c>
      <c r="F2" s="378" t="s">
        <v>470</v>
      </c>
      <c r="G2" s="378" t="s">
        <v>484</v>
      </c>
    </row>
    <row r="3" spans="1:43" x14ac:dyDescent="0.25">
      <c r="A3" s="378">
        <v>1</v>
      </c>
      <c r="B3" s="391">
        <v>6</v>
      </c>
      <c r="C3" s="391">
        <f>B3-D3</f>
        <v>6</v>
      </c>
      <c r="F3" s="167"/>
      <c r="G3" s="167"/>
    </row>
    <row r="4" spans="1:43" x14ac:dyDescent="0.25">
      <c r="A4" s="378">
        <v>2</v>
      </c>
      <c r="B4" s="391">
        <v>10</v>
      </c>
      <c r="C4" s="397">
        <f t="shared" ref="C4:C8" si="0">B4-D4</f>
        <v>9</v>
      </c>
      <c r="D4" s="378">
        <v>1</v>
      </c>
      <c r="E4" s="378">
        <v>3</v>
      </c>
      <c r="F4" s="167" t="s">
        <v>644</v>
      </c>
      <c r="G4" s="167" t="s">
        <v>726</v>
      </c>
    </row>
    <row r="5" spans="1:43" s="391" customFormat="1" x14ac:dyDescent="0.25">
      <c r="A5" s="391">
        <v>3</v>
      </c>
      <c r="B5" s="391">
        <v>9</v>
      </c>
      <c r="C5" s="397">
        <f t="shared" si="0"/>
        <v>8</v>
      </c>
      <c r="D5" s="391">
        <v>1</v>
      </c>
      <c r="E5" s="391">
        <v>2</v>
      </c>
      <c r="F5" s="167" t="s">
        <v>491</v>
      </c>
      <c r="G5" s="167" t="s">
        <v>727</v>
      </c>
    </row>
    <row r="6" spans="1:43" s="391" customFormat="1" x14ac:dyDescent="0.25">
      <c r="A6" s="391">
        <v>4</v>
      </c>
      <c r="B6" s="391">
        <v>10</v>
      </c>
      <c r="C6" s="397">
        <f t="shared" si="0"/>
        <v>10</v>
      </c>
      <c r="F6" s="167"/>
      <c r="G6" s="167"/>
    </row>
    <row r="7" spans="1:43" s="391" customFormat="1" x14ac:dyDescent="0.25">
      <c r="A7" s="391">
        <v>5</v>
      </c>
      <c r="B7" s="391">
        <v>15</v>
      </c>
      <c r="C7" s="397">
        <f t="shared" si="0"/>
        <v>15</v>
      </c>
      <c r="E7" s="391">
        <v>3</v>
      </c>
      <c r="F7" s="167"/>
      <c r="G7" s="167" t="s">
        <v>728</v>
      </c>
    </row>
    <row r="8" spans="1:43" s="391" customFormat="1" x14ac:dyDescent="0.25">
      <c r="A8" s="391">
        <v>6</v>
      </c>
      <c r="B8" s="391">
        <v>27</v>
      </c>
      <c r="C8" s="397">
        <f t="shared" si="0"/>
        <v>25</v>
      </c>
      <c r="D8" s="391">
        <v>2</v>
      </c>
      <c r="F8" s="167" t="s">
        <v>729</v>
      </c>
      <c r="G8" s="167"/>
    </row>
    <row r="9" spans="1:43" x14ac:dyDescent="0.25">
      <c r="A9" s="378" t="s">
        <v>472</v>
      </c>
      <c r="B9" s="378">
        <f>SUM(B3:B8)</f>
        <v>77</v>
      </c>
      <c r="C9" s="378">
        <f>SUM(C3:C8)</f>
        <v>73</v>
      </c>
      <c r="D9" s="378">
        <f>SUM(D3:D8)</f>
        <v>4</v>
      </c>
      <c r="E9" s="409">
        <f>SUM(E3:E8)</f>
        <v>8</v>
      </c>
      <c r="P9" s="40"/>
      <c r="S9" s="3"/>
      <c r="T9" s="3"/>
      <c r="U9" s="38"/>
      <c r="V9" s="39"/>
      <c r="W9" s="39"/>
      <c r="X9" s="3"/>
      <c r="Y9" s="3"/>
      <c r="Z9" s="38"/>
      <c r="AA9" s="39"/>
      <c r="AB9" s="3"/>
      <c r="AC9" s="3"/>
      <c r="AD9" s="38"/>
      <c r="AE9" s="39"/>
      <c r="AF9" s="3"/>
      <c r="AG9" s="3"/>
      <c r="AH9" s="38"/>
      <c r="AI9" s="39"/>
      <c r="AJ9" s="3"/>
      <c r="AK9" s="3"/>
      <c r="AL9" s="38"/>
      <c r="AM9" s="39"/>
      <c r="AP9" s="38"/>
      <c r="AQ9" s="39"/>
    </row>
    <row r="10" spans="1:43" x14ac:dyDescent="0.25">
      <c r="A10" s="378" t="s">
        <v>488</v>
      </c>
      <c r="C10" s="153">
        <f>C9/B9</f>
        <v>0.94805194805194803</v>
      </c>
      <c r="D10" s="153">
        <f>D9/B9</f>
        <v>5.1948051948051951E-2</v>
      </c>
      <c r="P10" s="40"/>
      <c r="S10" s="3"/>
      <c r="T10" s="3"/>
      <c r="U10" s="38"/>
      <c r="V10" s="39"/>
      <c r="W10" s="39"/>
      <c r="Y10" s="3"/>
      <c r="Z10" s="38"/>
      <c r="AA10" s="39"/>
      <c r="AC10" s="3"/>
      <c r="AD10" s="38"/>
      <c r="AE10" s="39"/>
      <c r="AG10" s="3"/>
      <c r="AH10" s="38"/>
      <c r="AI10" s="39"/>
      <c r="AL10" s="38"/>
      <c r="AM10" s="39"/>
      <c r="AP10" s="38"/>
      <c r="AQ10" s="39"/>
    </row>
    <row r="11" spans="1:43" x14ac:dyDescent="0.25">
      <c r="P11" s="40"/>
      <c r="S11" s="3"/>
      <c r="T11" s="3"/>
      <c r="U11" s="38"/>
      <c r="V11" s="39"/>
      <c r="W11" s="39"/>
      <c r="Y11" s="3"/>
      <c r="Z11" s="38"/>
      <c r="AA11" s="39"/>
      <c r="AB11" s="3"/>
      <c r="AD11" s="38"/>
      <c r="AE11" s="39"/>
      <c r="AF11" s="3"/>
      <c r="AH11" s="38"/>
      <c r="AI11" s="39"/>
      <c r="AL11" s="38"/>
      <c r="AM11" s="39"/>
      <c r="AP11" s="38"/>
      <c r="AQ11" s="39"/>
    </row>
    <row r="12" spans="1:43" x14ac:dyDescent="0.25">
      <c r="L12" s="52"/>
      <c r="M12" s="52"/>
      <c r="N12" s="240"/>
      <c r="O12" s="261"/>
      <c r="P12" s="261"/>
      <c r="Q12" s="2"/>
      <c r="R12" s="52"/>
      <c r="S12" s="53"/>
      <c r="T12" s="53"/>
      <c r="U12" s="52"/>
      <c r="V12" s="52"/>
      <c r="W12" s="52"/>
      <c r="X12" s="52"/>
      <c r="Y12" s="52"/>
      <c r="Z12" s="38"/>
      <c r="AB12" s="3"/>
      <c r="AF12" s="3"/>
    </row>
    <row r="13" spans="1:43" x14ac:dyDescent="0.25">
      <c r="L13" s="52"/>
      <c r="M13" s="52"/>
      <c r="N13" s="240"/>
      <c r="O13" s="261"/>
      <c r="P13" s="261"/>
      <c r="Q13" s="2"/>
      <c r="R13" s="52"/>
      <c r="S13" s="53"/>
      <c r="T13" s="53"/>
      <c r="U13" s="52"/>
      <c r="V13" s="52"/>
      <c r="W13" s="52"/>
      <c r="X13" s="52"/>
      <c r="Y13" s="52"/>
      <c r="Z13" s="38"/>
      <c r="AA13" s="39"/>
      <c r="AB13" s="3"/>
      <c r="AD13" s="38"/>
      <c r="AE13" s="39"/>
      <c r="AF13" s="3"/>
    </row>
    <row r="14" spans="1:43" x14ac:dyDescent="0.25">
      <c r="L14" s="52"/>
      <c r="M14" s="52"/>
      <c r="N14" s="240"/>
      <c r="O14" s="261"/>
      <c r="P14" s="261"/>
      <c r="Q14" s="2"/>
      <c r="R14" s="52"/>
      <c r="S14" s="53"/>
      <c r="T14" s="53"/>
      <c r="U14" s="265"/>
      <c r="V14" s="52"/>
      <c r="W14" s="52"/>
      <c r="X14" s="52"/>
      <c r="Y14" s="52"/>
      <c r="Z14" s="38"/>
      <c r="AA14" s="39"/>
      <c r="AB14" s="3"/>
      <c r="AD14" s="38"/>
      <c r="AE14" s="39"/>
      <c r="AF14" s="3"/>
    </row>
    <row r="15" spans="1:43" x14ac:dyDescent="0.25">
      <c r="L15" s="52"/>
      <c r="M15" s="52"/>
      <c r="N15" s="240"/>
      <c r="O15" s="261"/>
      <c r="P15" s="261"/>
      <c r="Q15" s="2"/>
      <c r="R15" s="52"/>
      <c r="S15" s="53"/>
      <c r="T15" s="53"/>
      <c r="U15" s="265"/>
      <c r="V15" s="52"/>
      <c r="W15" s="52"/>
      <c r="X15" s="52"/>
      <c r="Y15" s="52"/>
      <c r="Z15" s="38"/>
      <c r="AA15" s="39"/>
      <c r="AB15" s="3"/>
      <c r="AD15" s="38"/>
      <c r="AE15" s="39"/>
      <c r="AF15" s="3"/>
    </row>
    <row r="16" spans="1:43" x14ac:dyDescent="0.25">
      <c r="L16" s="52"/>
      <c r="M16" s="52"/>
      <c r="N16" s="52"/>
      <c r="O16" s="52"/>
      <c r="P16" s="266"/>
      <c r="Q16" s="52"/>
      <c r="R16" s="52"/>
      <c r="S16" s="2"/>
      <c r="T16" s="2"/>
      <c r="U16" s="53"/>
      <c r="V16" s="265"/>
      <c r="W16" s="265"/>
      <c r="X16" s="2"/>
      <c r="Y16" s="52"/>
      <c r="AB16" s="3"/>
      <c r="AF16" s="3"/>
    </row>
    <row r="17" spans="3:32" x14ac:dyDescent="0.25">
      <c r="P17" s="9"/>
      <c r="S17" s="3"/>
      <c r="T17" s="3"/>
      <c r="U17" s="38"/>
      <c r="V17" s="39"/>
      <c r="W17" s="39"/>
      <c r="X17" s="3"/>
      <c r="AB17" s="3"/>
      <c r="AF17" s="3"/>
    </row>
    <row r="18" spans="3:32" x14ac:dyDescent="0.25">
      <c r="P18" s="9"/>
      <c r="S18" s="3"/>
      <c r="T18" s="3"/>
      <c r="U18" s="38"/>
      <c r="V18" s="39"/>
      <c r="W18" s="39"/>
      <c r="X18" s="3"/>
      <c r="AB18" s="3"/>
      <c r="AF18" s="3"/>
    </row>
    <row r="19" spans="3:32" x14ac:dyDescent="0.25">
      <c r="K19" s="52"/>
      <c r="L19" s="52"/>
      <c r="M19" s="240"/>
      <c r="N19" s="261"/>
      <c r="O19" s="261"/>
      <c r="P19" s="2"/>
      <c r="Q19" s="52"/>
      <c r="R19" s="53"/>
      <c r="S19" s="53"/>
      <c r="T19" s="265"/>
      <c r="U19" s="52"/>
      <c r="V19" s="52"/>
      <c r="W19" s="52"/>
      <c r="X19" s="3"/>
      <c r="AB19" s="3"/>
      <c r="AF19" s="3"/>
    </row>
    <row r="20" spans="3:32" x14ac:dyDescent="0.25">
      <c r="K20" s="52"/>
      <c r="L20" s="52"/>
      <c r="M20" s="240"/>
      <c r="N20" s="261"/>
      <c r="O20" s="261"/>
      <c r="P20" s="2"/>
      <c r="Q20" s="52"/>
      <c r="R20" s="53"/>
      <c r="S20" s="53"/>
      <c r="T20" s="265"/>
      <c r="U20" s="52"/>
      <c r="V20" s="52"/>
      <c r="W20" s="52"/>
    </row>
    <row r="21" spans="3:32" x14ac:dyDescent="0.25">
      <c r="K21" s="52"/>
      <c r="L21" s="52"/>
      <c r="M21" s="240"/>
      <c r="N21" s="261"/>
      <c r="O21" s="261"/>
      <c r="P21" s="2"/>
      <c r="Q21" s="52"/>
      <c r="R21" s="53"/>
      <c r="S21" s="53"/>
      <c r="T21" s="265"/>
      <c r="U21" s="52"/>
      <c r="V21" s="52"/>
      <c r="W21" s="52"/>
    </row>
    <row r="22" spans="3:32" x14ac:dyDescent="0.25">
      <c r="K22" s="52"/>
      <c r="L22" s="52"/>
      <c r="M22" s="240"/>
      <c r="N22" s="261"/>
      <c r="O22" s="261"/>
      <c r="P22" s="2"/>
      <c r="Q22" s="52"/>
      <c r="R22" s="53"/>
      <c r="S22" s="53"/>
      <c r="T22" s="265"/>
      <c r="U22" s="52"/>
      <c r="V22" s="52"/>
      <c r="W22" s="52"/>
    </row>
    <row r="23" spans="3:32" x14ac:dyDescent="0.25">
      <c r="C23" s="40"/>
      <c r="D23" s="41"/>
      <c r="E23" s="41"/>
      <c r="F23" s="3"/>
      <c r="H23" s="38"/>
      <c r="I23" s="38"/>
      <c r="K23" s="52"/>
      <c r="L23" s="52"/>
      <c r="M23" s="240"/>
      <c r="N23" s="261"/>
      <c r="O23" s="261"/>
      <c r="P23" s="2"/>
      <c r="Q23" s="52"/>
      <c r="R23" s="53"/>
      <c r="S23" s="53"/>
      <c r="T23" s="265"/>
      <c r="U23" s="52"/>
      <c r="V23" s="52"/>
      <c r="W23" s="52"/>
    </row>
    <row r="24" spans="3:32" x14ac:dyDescent="0.25">
      <c r="C24" s="40"/>
      <c r="D24" s="41"/>
      <c r="E24" s="41"/>
      <c r="F24" s="3"/>
      <c r="H24" s="38"/>
      <c r="I24" s="38"/>
      <c r="K24" s="52"/>
      <c r="L24" s="52"/>
      <c r="M24" s="240"/>
      <c r="N24" s="261"/>
      <c r="O24" s="261"/>
      <c r="P24" s="2"/>
      <c r="Q24" s="52"/>
      <c r="R24" s="53"/>
      <c r="S24" s="53"/>
      <c r="T24" s="265"/>
      <c r="U24" s="52"/>
      <c r="V24" s="52"/>
      <c r="W24" s="52"/>
    </row>
    <row r="25" spans="3:32" x14ac:dyDescent="0.25">
      <c r="C25" s="40"/>
      <c r="D25" s="41"/>
      <c r="E25" s="41"/>
      <c r="F25" s="3"/>
      <c r="H25" s="38"/>
      <c r="I25" s="38"/>
    </row>
    <row r="26" spans="3:32" x14ac:dyDescent="0.25">
      <c r="C26" s="40"/>
      <c r="D26" s="41"/>
      <c r="E26" s="41"/>
      <c r="F26" s="3"/>
      <c r="H26" s="38"/>
      <c r="I26" s="38"/>
    </row>
    <row r="27" spans="3:32" x14ac:dyDescent="0.25">
      <c r="C27" s="40"/>
      <c r="D27" s="41"/>
      <c r="E27" s="41"/>
      <c r="F27" s="3"/>
      <c r="H27" s="38"/>
      <c r="I27" s="38"/>
    </row>
    <row r="28" spans="3:32" x14ac:dyDescent="0.25">
      <c r="C28" s="40"/>
      <c r="D28" s="41"/>
      <c r="E28" s="41"/>
      <c r="F28" s="3"/>
      <c r="H28" s="38"/>
      <c r="I28" s="38"/>
    </row>
    <row r="29" spans="3:32" x14ac:dyDescent="0.25">
      <c r="C29" s="40"/>
      <c r="D29" s="41"/>
      <c r="E29" s="41"/>
      <c r="F29" s="3"/>
      <c r="H29" s="38"/>
      <c r="I29" s="38"/>
    </row>
    <row r="30" spans="3:32" x14ac:dyDescent="0.25">
      <c r="C30" s="40"/>
      <c r="D30" s="41"/>
      <c r="E30" s="41"/>
      <c r="F30" s="3"/>
      <c r="H30" s="38"/>
      <c r="I30" s="38"/>
    </row>
    <row r="31" spans="3:32" x14ac:dyDescent="0.25">
      <c r="C31" s="40"/>
      <c r="D31" s="41"/>
      <c r="E31" s="41"/>
      <c r="F31" s="3"/>
      <c r="H31" s="38"/>
      <c r="I31" s="38"/>
    </row>
    <row r="32" spans="3:32" x14ac:dyDescent="0.25">
      <c r="C32" s="40"/>
      <c r="D32" s="41"/>
      <c r="E32" s="41"/>
      <c r="F32" s="3"/>
      <c r="H32" s="38"/>
      <c r="I32" s="38"/>
    </row>
    <row r="33" spans="3:9" x14ac:dyDescent="0.25">
      <c r="C33" s="40"/>
      <c r="D33" s="41"/>
      <c r="E33" s="41"/>
      <c r="H33" s="38"/>
      <c r="I33" s="38"/>
    </row>
    <row r="34" spans="3:9" x14ac:dyDescent="0.25">
      <c r="C34" s="40"/>
      <c r="D34" s="41"/>
      <c r="E34" s="41"/>
      <c r="F34" s="3"/>
      <c r="H34" s="38"/>
      <c r="I34" s="38"/>
    </row>
    <row r="35" spans="3:9" x14ac:dyDescent="0.25">
      <c r="C35" s="40"/>
      <c r="D35" s="41"/>
      <c r="E35" s="41"/>
      <c r="F35" s="3"/>
      <c r="H35" s="38"/>
      <c r="I35" s="38"/>
    </row>
  </sheetData>
  <mergeCells count="2">
    <mergeCell ref="B1:E1"/>
    <mergeCell ref="F1:G1"/>
  </mergeCells>
  <pageMargins left="0.7" right="0.7" top="0.75" bottom="0.75" header="0.3" footer="0.3"/>
  <pageSetup orientation="portrait" verticalDpi="3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202"/>
  <sheetViews>
    <sheetView zoomScale="85" zoomScaleNormal="85" workbookViewId="0">
      <pane ySplit="2" topLeftCell="A132" activePane="bottomLeft" state="frozen"/>
      <selection pane="bottomLeft" activeCell="AN183" sqref="AN183"/>
    </sheetView>
  </sheetViews>
  <sheetFormatPr defaultRowHeight="15" x14ac:dyDescent="0.25"/>
  <cols>
    <col min="1" max="1" width="9.140625" style="40"/>
    <col min="2" max="3" width="9.140625" style="397"/>
    <col min="4" max="4" width="26" style="397" bestFit="1" customWidth="1"/>
    <col min="5" max="30" width="9.140625" style="397"/>
    <col min="31" max="31" width="10.85546875" style="397" bestFit="1" customWidth="1"/>
    <col min="32" max="34" width="9.140625" style="397"/>
    <col min="35" max="35" width="21.140625" style="489" bestFit="1" customWidth="1"/>
    <col min="36" max="36" width="9.140625" style="489"/>
    <col min="37" max="16384" width="9.140625" style="397"/>
  </cols>
  <sheetData>
    <row r="1" spans="1:28" x14ac:dyDescent="0.25">
      <c r="A1" s="588" t="s">
        <v>136</v>
      </c>
      <c r="B1" s="588"/>
      <c r="C1" s="588"/>
      <c r="D1" s="588"/>
      <c r="E1" s="588"/>
      <c r="F1" s="588"/>
      <c r="G1" s="588"/>
      <c r="H1" s="588"/>
      <c r="I1" s="583" t="s">
        <v>125</v>
      </c>
      <c r="J1" s="583"/>
      <c r="K1" s="583"/>
      <c r="L1" s="4"/>
      <c r="N1" s="583" t="s">
        <v>123</v>
      </c>
      <c r="O1" s="583"/>
      <c r="P1" s="583"/>
      <c r="Q1" s="583" t="s">
        <v>128</v>
      </c>
      <c r="R1" s="583"/>
      <c r="S1" s="396"/>
      <c r="T1" s="396"/>
      <c r="U1" s="396"/>
      <c r="V1" s="128"/>
      <c r="X1" s="583" t="s">
        <v>130</v>
      </c>
      <c r="Y1" s="583"/>
      <c r="Z1" s="583"/>
      <c r="AA1" s="48" t="s">
        <v>135</v>
      </c>
      <c r="AB1" s="45" t="s">
        <v>133</v>
      </c>
    </row>
    <row r="2" spans="1:28" x14ac:dyDescent="0.25">
      <c r="A2" s="40" t="s">
        <v>15</v>
      </c>
      <c r="B2" s="44" t="s">
        <v>112</v>
      </c>
      <c r="C2" s="397" t="s">
        <v>113</v>
      </c>
      <c r="D2" s="397" t="s">
        <v>114</v>
      </c>
      <c r="E2" s="397" t="s">
        <v>115</v>
      </c>
      <c r="F2" s="397" t="s">
        <v>116</v>
      </c>
      <c r="G2" s="397" t="s">
        <v>117</v>
      </c>
      <c r="H2" s="397" t="s">
        <v>137</v>
      </c>
      <c r="I2" s="397" t="s">
        <v>118</v>
      </c>
      <c r="J2" s="397" t="s">
        <v>119</v>
      </c>
      <c r="K2" s="397" t="s">
        <v>120</v>
      </c>
      <c r="L2" s="4" t="s">
        <v>121</v>
      </c>
      <c r="M2" s="397" t="s">
        <v>122</v>
      </c>
      <c r="N2" s="397" t="s">
        <v>119</v>
      </c>
      <c r="O2" s="3" t="s">
        <v>126</v>
      </c>
      <c r="P2" s="4" t="s">
        <v>127</v>
      </c>
      <c r="Q2" s="397" t="s">
        <v>129</v>
      </c>
      <c r="R2" s="397" t="s">
        <v>120</v>
      </c>
      <c r="S2" s="51" t="s">
        <v>179</v>
      </c>
      <c r="T2" s="397" t="s">
        <v>178</v>
      </c>
      <c r="U2" s="44" t="s">
        <v>416</v>
      </c>
      <c r="V2" s="116" t="s">
        <v>461</v>
      </c>
      <c r="X2" s="397" t="s">
        <v>124</v>
      </c>
      <c r="Y2" s="397" t="s">
        <v>131</v>
      </c>
      <c r="Z2" s="397" t="s">
        <v>132</v>
      </c>
      <c r="AA2" s="47" t="s">
        <v>18</v>
      </c>
      <c r="AB2" s="46" t="s">
        <v>134</v>
      </c>
    </row>
    <row r="3" spans="1:28" x14ac:dyDescent="0.25">
      <c r="A3" s="382">
        <v>42654</v>
      </c>
      <c r="B3" s="397">
        <v>302316</v>
      </c>
      <c r="C3" s="397">
        <v>13317</v>
      </c>
      <c r="D3" s="397" t="s">
        <v>23</v>
      </c>
      <c r="E3" s="381">
        <v>0.33103009259259258</v>
      </c>
      <c r="F3" s="381">
        <v>0.33111111111111108</v>
      </c>
      <c r="G3" s="397" t="s">
        <v>566</v>
      </c>
      <c r="H3" s="397" t="s">
        <v>566</v>
      </c>
    </row>
    <row r="4" spans="1:28" x14ac:dyDescent="0.25">
      <c r="A4" s="382"/>
      <c r="B4" s="397">
        <v>302316</v>
      </c>
      <c r="C4" s="397">
        <v>13052</v>
      </c>
      <c r="D4" s="397" t="s">
        <v>23</v>
      </c>
      <c r="E4" s="381">
        <v>0.33111111111111108</v>
      </c>
      <c r="F4" s="381">
        <v>0.33121527777777776</v>
      </c>
      <c r="G4" s="397" t="s">
        <v>566</v>
      </c>
      <c r="H4" s="397" t="s">
        <v>566</v>
      </c>
    </row>
    <row r="5" spans="1:28" x14ac:dyDescent="0.25">
      <c r="A5" s="382"/>
      <c r="B5" s="397">
        <v>302316</v>
      </c>
      <c r="C5" s="397">
        <v>13035</v>
      </c>
      <c r="D5" s="397" t="s">
        <v>42</v>
      </c>
      <c r="E5" s="381">
        <v>0.33121527777777776</v>
      </c>
      <c r="F5" s="381">
        <v>0.33150462962962962</v>
      </c>
      <c r="G5" s="397" t="s">
        <v>566</v>
      </c>
      <c r="H5" s="397" t="s">
        <v>566</v>
      </c>
    </row>
    <row r="6" spans="1:28" x14ac:dyDescent="0.25">
      <c r="A6" s="382"/>
      <c r="B6" s="397">
        <v>302316</v>
      </c>
      <c r="C6" s="397">
        <v>13060</v>
      </c>
      <c r="D6" s="397" t="s">
        <v>24</v>
      </c>
      <c r="E6" s="381">
        <v>0.33150462962962962</v>
      </c>
      <c r="F6" s="381">
        <v>0.33165509259259257</v>
      </c>
      <c r="G6" s="397" t="s">
        <v>566</v>
      </c>
      <c r="H6" s="397" t="s">
        <v>566</v>
      </c>
    </row>
    <row r="7" spans="1:28" x14ac:dyDescent="0.25">
      <c r="A7" s="382"/>
      <c r="B7" s="397">
        <v>302316</v>
      </c>
      <c r="C7" s="397">
        <v>13071</v>
      </c>
      <c r="D7" s="397" t="s">
        <v>25</v>
      </c>
      <c r="E7" s="381">
        <v>0.33165509259259257</v>
      </c>
      <c r="F7" s="381">
        <v>0.33165509259259257</v>
      </c>
      <c r="G7" s="397" t="s">
        <v>566</v>
      </c>
      <c r="H7" s="397" t="s">
        <v>566</v>
      </c>
    </row>
    <row r="8" spans="1:28" x14ac:dyDescent="0.25">
      <c r="A8" s="382"/>
      <c r="B8" s="397">
        <v>302316</v>
      </c>
      <c r="C8" s="397">
        <v>13069</v>
      </c>
      <c r="D8" s="397" t="s">
        <v>21</v>
      </c>
      <c r="E8" s="381">
        <v>0.33173611111111112</v>
      </c>
      <c r="F8" s="381">
        <v>0.33234953703703701</v>
      </c>
      <c r="G8" s="397" t="s">
        <v>566</v>
      </c>
      <c r="H8" s="397" t="s">
        <v>566</v>
      </c>
    </row>
    <row r="9" spans="1:28" x14ac:dyDescent="0.25">
      <c r="A9" s="382"/>
      <c r="B9" s="397">
        <v>302316</v>
      </c>
      <c r="C9" s="397">
        <v>15092</v>
      </c>
      <c r="D9" s="397" t="s">
        <v>27</v>
      </c>
      <c r="E9" s="381">
        <v>0.33234953703703701</v>
      </c>
      <c r="F9" s="381">
        <v>0.33234953703703701</v>
      </c>
      <c r="G9" s="397" t="s">
        <v>566</v>
      </c>
      <c r="H9" s="397" t="s">
        <v>566</v>
      </c>
    </row>
    <row r="10" spans="1:28" x14ac:dyDescent="0.25">
      <c r="A10" s="382"/>
      <c r="B10" s="397">
        <v>302316</v>
      </c>
      <c r="C10" s="397">
        <v>15054</v>
      </c>
      <c r="D10" s="397" t="s">
        <v>166</v>
      </c>
      <c r="E10" s="381">
        <v>0.33289351851851851</v>
      </c>
      <c r="F10" s="381">
        <v>0.33289351851851851</v>
      </c>
      <c r="G10" s="397" t="s">
        <v>566</v>
      </c>
      <c r="H10" s="397" t="s">
        <v>566</v>
      </c>
    </row>
    <row r="11" spans="1:28" x14ac:dyDescent="0.25">
      <c r="A11" s="382"/>
      <c r="B11" s="397">
        <v>302316</v>
      </c>
      <c r="C11" s="397">
        <v>15044</v>
      </c>
      <c r="D11" s="397" t="s">
        <v>623</v>
      </c>
      <c r="E11" s="381">
        <v>0.33424768518518522</v>
      </c>
      <c r="F11" s="381">
        <v>0.33424768518518522</v>
      </c>
      <c r="G11" s="397" t="s">
        <v>566</v>
      </c>
      <c r="H11" s="397" t="s">
        <v>566</v>
      </c>
    </row>
    <row r="12" spans="1:28" x14ac:dyDescent="0.25">
      <c r="A12" s="382"/>
      <c r="B12" s="397">
        <v>302316</v>
      </c>
      <c r="C12" s="397">
        <v>15049</v>
      </c>
      <c r="D12" s="397" t="s">
        <v>158</v>
      </c>
      <c r="E12" s="381">
        <v>0.35206018518518517</v>
      </c>
      <c r="F12" s="381">
        <v>0.3520949074074074</v>
      </c>
      <c r="G12" s="397" t="s">
        <v>566</v>
      </c>
      <c r="H12" s="397" t="s">
        <v>566</v>
      </c>
    </row>
    <row r="13" spans="1:28" x14ac:dyDescent="0.25">
      <c r="A13" s="382"/>
      <c r="B13" s="397">
        <v>302316</v>
      </c>
      <c r="C13" s="397">
        <v>15047</v>
      </c>
      <c r="D13" s="397" t="s">
        <v>445</v>
      </c>
      <c r="E13" s="381">
        <v>0.3520949074074074</v>
      </c>
      <c r="F13" s="381">
        <v>0.3520949074074074</v>
      </c>
      <c r="G13" s="397" t="s">
        <v>566</v>
      </c>
      <c r="H13" s="397" t="s">
        <v>566</v>
      </c>
    </row>
    <row r="14" spans="1:28" x14ac:dyDescent="0.25">
      <c r="A14" s="382"/>
      <c r="B14" s="397">
        <v>302316</v>
      </c>
      <c r="C14" s="397">
        <v>15005</v>
      </c>
      <c r="D14" s="397" t="s">
        <v>34</v>
      </c>
      <c r="E14" s="381">
        <v>0.35254629629629625</v>
      </c>
      <c r="F14" s="381">
        <v>0.35262731481481485</v>
      </c>
      <c r="G14" s="397" t="s">
        <v>566</v>
      </c>
      <c r="H14" s="397" t="s">
        <v>566</v>
      </c>
    </row>
    <row r="15" spans="1:28" x14ac:dyDescent="0.25">
      <c r="A15" s="382"/>
      <c r="B15" s="397">
        <v>302316</v>
      </c>
      <c r="C15" s="397">
        <v>15006</v>
      </c>
      <c r="D15" s="397" t="s">
        <v>446</v>
      </c>
      <c r="E15" s="381">
        <v>0.35262731481481485</v>
      </c>
      <c r="F15" s="381">
        <v>0.3527777777777778</v>
      </c>
      <c r="G15" s="397" t="s">
        <v>566</v>
      </c>
      <c r="H15" s="397" t="s">
        <v>566</v>
      </c>
    </row>
    <row r="16" spans="1:28" x14ac:dyDescent="0.25">
      <c r="A16" s="382"/>
      <c r="B16" s="397">
        <v>302316</v>
      </c>
      <c r="C16" s="397">
        <v>15007</v>
      </c>
      <c r="D16" s="397" t="s">
        <v>32</v>
      </c>
      <c r="E16" s="381">
        <v>0.3527777777777778</v>
      </c>
      <c r="F16" s="381">
        <v>0.35310185185185183</v>
      </c>
      <c r="G16" s="397" t="s">
        <v>566</v>
      </c>
      <c r="H16" s="397" t="s">
        <v>566</v>
      </c>
    </row>
    <row r="17" spans="1:26" x14ac:dyDescent="0.25">
      <c r="A17" s="382"/>
      <c r="B17" s="397">
        <v>302316</v>
      </c>
      <c r="C17" s="397">
        <v>15006</v>
      </c>
      <c r="D17" s="397" t="s">
        <v>446</v>
      </c>
      <c r="E17" s="381">
        <v>0.35310185185185183</v>
      </c>
      <c r="F17" s="381">
        <v>0.35318287037037038</v>
      </c>
      <c r="G17" s="397" t="s">
        <v>566</v>
      </c>
      <c r="H17" s="397" t="s">
        <v>566</v>
      </c>
    </row>
    <row r="18" spans="1:26" x14ac:dyDescent="0.25">
      <c r="A18" s="382"/>
      <c r="B18" s="397">
        <v>302316</v>
      </c>
      <c r="C18" s="397">
        <v>15005</v>
      </c>
      <c r="D18" s="397" t="s">
        <v>34</v>
      </c>
      <c r="E18" s="381">
        <v>0.35318287037037038</v>
      </c>
      <c r="F18" s="381">
        <v>0.35318287037037038</v>
      </c>
      <c r="G18" s="397" t="s">
        <v>566</v>
      </c>
      <c r="H18" s="397" t="s">
        <v>566</v>
      </c>
    </row>
    <row r="19" spans="1:26" x14ac:dyDescent="0.25">
      <c r="A19" s="382"/>
      <c r="B19" s="397">
        <v>302316</v>
      </c>
      <c r="C19" s="397">
        <v>15047</v>
      </c>
      <c r="D19" s="397" t="s">
        <v>445</v>
      </c>
      <c r="E19" s="381">
        <v>0.35344907407407405</v>
      </c>
      <c r="F19" s="381">
        <v>0.3536111111111111</v>
      </c>
      <c r="G19" s="397" t="s">
        <v>566</v>
      </c>
      <c r="H19" s="397" t="s">
        <v>566</v>
      </c>
    </row>
    <row r="20" spans="1:26" x14ac:dyDescent="0.25">
      <c r="A20" s="382"/>
      <c r="B20" s="397">
        <v>302316</v>
      </c>
      <c r="C20" s="397">
        <v>15049</v>
      </c>
      <c r="D20" s="397" t="s">
        <v>158</v>
      </c>
      <c r="E20" s="381">
        <v>0.3536111111111111</v>
      </c>
      <c r="F20" s="381">
        <v>0.35375000000000001</v>
      </c>
      <c r="G20" s="397" t="s">
        <v>566</v>
      </c>
      <c r="H20" s="397" t="s">
        <v>566</v>
      </c>
    </row>
    <row r="21" spans="1:26" x14ac:dyDescent="0.25">
      <c r="A21" s="382"/>
      <c r="B21" s="397">
        <v>302316</v>
      </c>
      <c r="C21" s="397">
        <v>15044</v>
      </c>
      <c r="D21" s="397" t="s">
        <v>623</v>
      </c>
      <c r="E21" s="381">
        <v>0.35375000000000001</v>
      </c>
      <c r="F21" s="381">
        <v>0.35375000000000001</v>
      </c>
      <c r="G21" s="397" t="s">
        <v>566</v>
      </c>
      <c r="H21" s="397" t="s">
        <v>566</v>
      </c>
    </row>
    <row r="22" spans="1:26" x14ac:dyDescent="0.25">
      <c r="A22" s="382"/>
      <c r="B22" s="397">
        <v>302316</v>
      </c>
      <c r="C22" s="397">
        <v>20052</v>
      </c>
      <c r="D22" s="397" t="s">
        <v>7</v>
      </c>
      <c r="E22" s="381">
        <v>0.55518518518518511</v>
      </c>
      <c r="F22" s="381">
        <v>0.55530092592592595</v>
      </c>
      <c r="G22" s="397" t="s">
        <v>566</v>
      </c>
      <c r="H22" s="397" t="s">
        <v>566</v>
      </c>
    </row>
    <row r="23" spans="1:26" x14ac:dyDescent="0.25">
      <c r="A23" s="382"/>
      <c r="B23" s="397">
        <v>302316</v>
      </c>
      <c r="C23" s="397">
        <v>20056</v>
      </c>
      <c r="D23" s="397" t="s">
        <v>9</v>
      </c>
      <c r="E23" s="381">
        <v>0.55530092592592595</v>
      </c>
      <c r="F23" s="381">
        <v>0.55530092592592595</v>
      </c>
      <c r="G23" s="397" t="s">
        <v>566</v>
      </c>
      <c r="H23" s="397" t="s">
        <v>566</v>
      </c>
    </row>
    <row r="24" spans="1:26" x14ac:dyDescent="0.25">
      <c r="A24" s="382"/>
      <c r="B24" s="397">
        <v>302316</v>
      </c>
      <c r="C24" s="397">
        <v>20059</v>
      </c>
      <c r="D24" s="397" t="s">
        <v>10</v>
      </c>
      <c r="E24" s="381">
        <v>0.55543981481481486</v>
      </c>
      <c r="F24" s="381">
        <v>0.55594907407407412</v>
      </c>
      <c r="G24" s="397" t="s">
        <v>566</v>
      </c>
      <c r="H24" s="397" t="s">
        <v>566</v>
      </c>
    </row>
    <row r="25" spans="1:26" x14ac:dyDescent="0.25">
      <c r="A25" s="382"/>
      <c r="B25" s="397">
        <v>302316</v>
      </c>
      <c r="C25" s="392">
        <v>20060</v>
      </c>
      <c r="D25" s="397" t="s">
        <v>621</v>
      </c>
      <c r="E25" s="381">
        <v>0.55594907407407412</v>
      </c>
      <c r="F25" s="381">
        <v>0.5559722222222222</v>
      </c>
      <c r="G25" s="397" t="s">
        <v>566</v>
      </c>
      <c r="H25" s="397" t="s">
        <v>566</v>
      </c>
    </row>
    <row r="26" spans="1:26" x14ac:dyDescent="0.25">
      <c r="A26" s="382"/>
      <c r="B26" s="397">
        <v>302316</v>
      </c>
      <c r="C26" s="397">
        <v>20059</v>
      </c>
      <c r="D26" s="397" t="s">
        <v>10</v>
      </c>
      <c r="E26" s="381">
        <v>0.5559722222222222</v>
      </c>
      <c r="F26" s="381">
        <v>0.55599537037037039</v>
      </c>
      <c r="G26" s="397">
        <v>2</v>
      </c>
      <c r="H26" s="397">
        <v>11</v>
      </c>
    </row>
    <row r="27" spans="1:26" x14ac:dyDescent="0.25">
      <c r="A27" s="382"/>
      <c r="B27" s="397">
        <v>302316</v>
      </c>
      <c r="C27" s="392">
        <v>20060</v>
      </c>
      <c r="D27" s="397" t="s">
        <v>621</v>
      </c>
      <c r="E27" s="381">
        <v>0.55599537037037039</v>
      </c>
      <c r="F27" s="381">
        <v>0.55599537037037039</v>
      </c>
      <c r="G27" s="397" t="s">
        <v>566</v>
      </c>
      <c r="H27" s="397" t="s">
        <v>566</v>
      </c>
    </row>
    <row r="28" spans="1:26" x14ac:dyDescent="0.25">
      <c r="A28" s="382"/>
      <c r="B28" s="397">
        <v>302316</v>
      </c>
      <c r="C28" s="397">
        <v>20059</v>
      </c>
      <c r="D28" s="397" t="s">
        <v>10</v>
      </c>
      <c r="E28" s="381">
        <v>0.55621527777777779</v>
      </c>
      <c r="F28" s="381">
        <v>0.55623842592592598</v>
      </c>
      <c r="G28" s="397">
        <v>2</v>
      </c>
      <c r="H28" s="397">
        <v>11</v>
      </c>
    </row>
    <row r="29" spans="1:26" x14ac:dyDescent="0.25">
      <c r="A29" s="382"/>
      <c r="B29" s="397">
        <v>302316</v>
      </c>
      <c r="C29" s="392">
        <v>20060</v>
      </c>
      <c r="D29" s="397" t="s">
        <v>621</v>
      </c>
      <c r="E29" s="381">
        <v>0.55623842592592598</v>
      </c>
      <c r="F29" s="381">
        <v>0.55623842592592598</v>
      </c>
      <c r="G29" s="397" t="s">
        <v>566</v>
      </c>
      <c r="H29" s="397" t="s">
        <v>566</v>
      </c>
    </row>
    <row r="30" spans="1:26" x14ac:dyDescent="0.25">
      <c r="A30" s="382"/>
    </row>
    <row r="31" spans="1:26" x14ac:dyDescent="0.25">
      <c r="A31" s="382"/>
    </row>
    <row r="32" spans="1:26" x14ac:dyDescent="0.25">
      <c r="A32" s="382">
        <v>42655</v>
      </c>
      <c r="B32" s="210">
        <v>302316</v>
      </c>
      <c r="C32" s="210">
        <v>20059</v>
      </c>
      <c r="D32" s="210" t="s">
        <v>10</v>
      </c>
      <c r="E32" s="393">
        <v>0.65593749999999995</v>
      </c>
      <c r="F32" s="393">
        <v>0.65600694444444441</v>
      </c>
      <c r="G32" s="397">
        <v>6</v>
      </c>
      <c r="H32" s="397">
        <v>4.67</v>
      </c>
      <c r="I32" s="2">
        <f t="shared" ref="I32:I33" si="0">(F32-E32)*86400</f>
        <v>6.0000000000009379</v>
      </c>
      <c r="J32" s="2">
        <f>L32*K33/L33</f>
        <v>2.6685714285724549</v>
      </c>
      <c r="K32" s="2">
        <v>2.6685714285724549</v>
      </c>
      <c r="L32" s="397">
        <v>4.67</v>
      </c>
      <c r="M32" s="38">
        <f t="shared" ref="M32:M33" si="1">L32/K32*0.0113636*60</f>
        <v>1.1931779999995411</v>
      </c>
      <c r="N32" s="3">
        <f>J32</f>
        <v>2.6685714285724549</v>
      </c>
      <c r="O32" s="3">
        <v>2.6685714285724549</v>
      </c>
      <c r="P32" s="4">
        <f t="shared" ref="P32:P33" si="2">O32/60</f>
        <v>4.4476190476207579E-2</v>
      </c>
      <c r="Q32" s="397">
        <f>L32</f>
        <v>4.67</v>
      </c>
      <c r="R32" s="397">
        <v>4.67</v>
      </c>
      <c r="S32" s="51">
        <v>1</v>
      </c>
      <c r="X32" s="4">
        <v>4.4476190476207579E-2</v>
      </c>
      <c r="Y32" s="397">
        <v>4.67</v>
      </c>
      <c r="Z32" s="38">
        <v>1.1931779999995411</v>
      </c>
    </row>
    <row r="33" spans="1:37" x14ac:dyDescent="0.25">
      <c r="A33" s="382"/>
      <c r="B33" s="210">
        <v>302316</v>
      </c>
      <c r="C33" s="210">
        <v>20044</v>
      </c>
      <c r="D33" s="210" t="s">
        <v>180</v>
      </c>
      <c r="E33" s="393">
        <v>0.65600694444444441</v>
      </c>
      <c r="F33" s="393">
        <v>0.65616898148148151</v>
      </c>
      <c r="G33" s="397">
        <v>14</v>
      </c>
      <c r="H33" s="397">
        <v>24.5</v>
      </c>
      <c r="I33" s="2">
        <f t="shared" si="0"/>
        <v>14.000000000005386</v>
      </c>
      <c r="J33" s="2">
        <f>(E34-E33)*86400</f>
        <v>14.000000000005386</v>
      </c>
      <c r="K33" s="2">
        <v>14.000000000005386</v>
      </c>
      <c r="L33" s="397">
        <v>24.5</v>
      </c>
      <c r="M33" s="38">
        <f t="shared" si="1"/>
        <v>1.1931779999995409</v>
      </c>
      <c r="N33" s="3">
        <f>N32+K33</f>
        <v>16.668571428577842</v>
      </c>
      <c r="O33" s="3">
        <v>16.668571428577842</v>
      </c>
      <c r="P33" s="4">
        <f t="shared" si="2"/>
        <v>0.2778095238096307</v>
      </c>
      <c r="Q33" s="397">
        <f>Q32+L33</f>
        <v>29.17</v>
      </c>
      <c r="R33" s="397">
        <v>29.17</v>
      </c>
      <c r="S33" s="51">
        <v>2</v>
      </c>
      <c r="X33" s="4">
        <v>0.2778095238096307</v>
      </c>
      <c r="Y33" s="397">
        <v>29.17</v>
      </c>
      <c r="Z33" s="38">
        <v>1.1931779999995409</v>
      </c>
    </row>
    <row r="34" spans="1:37" x14ac:dyDescent="0.25">
      <c r="A34" s="382"/>
      <c r="B34" s="210">
        <v>302316</v>
      </c>
      <c r="C34" s="210">
        <v>20045</v>
      </c>
      <c r="D34" s="210" t="s">
        <v>14</v>
      </c>
      <c r="E34" s="393">
        <v>0.65616898148148151</v>
      </c>
      <c r="F34" s="393">
        <v>0.65631944444444446</v>
      </c>
      <c r="G34" s="397">
        <v>13</v>
      </c>
      <c r="H34" s="397">
        <v>36</v>
      </c>
      <c r="I34" s="2">
        <f t="shared" ref="I34:I42" si="3">(F34-E34)*86400</f>
        <v>12.999999999998835</v>
      </c>
      <c r="J34" s="2">
        <f t="shared" ref="J34:J41" si="4">(E35-E34)*86400</f>
        <v>12.999999999998835</v>
      </c>
      <c r="K34" s="2">
        <v>12.999999999998835</v>
      </c>
      <c r="L34" s="397">
        <v>36</v>
      </c>
      <c r="M34" s="38">
        <f t="shared" ref="M34:M42" si="5">L34/K34*0.0113636*60</f>
        <v>1.8881058461540154</v>
      </c>
      <c r="N34" s="3">
        <f t="shared" ref="N34:N42" si="6">N33+K34</f>
        <v>29.668571428576676</v>
      </c>
      <c r="O34" s="3">
        <v>29.668571428576676</v>
      </c>
      <c r="P34" s="4">
        <f t="shared" ref="P34:P42" si="7">O34/60</f>
        <v>0.49447619047627794</v>
      </c>
      <c r="Q34" s="397">
        <f t="shared" ref="Q34:Q42" si="8">Q33+L34</f>
        <v>65.17</v>
      </c>
      <c r="R34" s="397">
        <v>65.17</v>
      </c>
      <c r="S34" s="51">
        <v>3</v>
      </c>
      <c r="X34" s="4">
        <v>0.49447619047627794</v>
      </c>
      <c r="Y34" s="397">
        <v>65.17</v>
      </c>
      <c r="Z34" s="38">
        <v>1.8881058461540154</v>
      </c>
    </row>
    <row r="35" spans="1:37" x14ac:dyDescent="0.25">
      <c r="A35" s="382"/>
      <c r="B35" s="210">
        <v>302316</v>
      </c>
      <c r="C35" s="210">
        <v>20049</v>
      </c>
      <c r="D35" s="210" t="s">
        <v>13</v>
      </c>
      <c r="E35" s="393">
        <v>0.65631944444444446</v>
      </c>
      <c r="F35" s="393">
        <v>0.65631944444444446</v>
      </c>
      <c r="G35" s="397">
        <v>15</v>
      </c>
      <c r="H35" s="397">
        <v>27.25</v>
      </c>
      <c r="I35" s="2">
        <f t="shared" si="3"/>
        <v>0</v>
      </c>
      <c r="J35" s="2">
        <f t="shared" si="4"/>
        <v>15.000000000002345</v>
      </c>
      <c r="K35" s="2">
        <v>15.000000000002345</v>
      </c>
      <c r="L35" s="397">
        <v>27.25</v>
      </c>
      <c r="M35" s="38">
        <f t="shared" si="5"/>
        <v>1.2386323999998063</v>
      </c>
      <c r="N35" s="3">
        <f t="shared" si="6"/>
        <v>44.668571428579021</v>
      </c>
      <c r="O35" s="3">
        <v>44.668571428579021</v>
      </c>
      <c r="P35" s="4">
        <f t="shared" si="7"/>
        <v>0.74447619047631697</v>
      </c>
      <c r="Q35" s="397">
        <f t="shared" si="8"/>
        <v>92.42</v>
      </c>
      <c r="R35" s="397">
        <v>92.42</v>
      </c>
      <c r="S35" s="51">
        <v>4</v>
      </c>
      <c r="X35" s="4">
        <v>0.74447619047631697</v>
      </c>
      <c r="Y35" s="397">
        <v>92.42</v>
      </c>
      <c r="Z35" s="38">
        <v>1.2386323999998063</v>
      </c>
    </row>
    <row r="36" spans="1:37" x14ac:dyDescent="0.25">
      <c r="A36" s="382"/>
      <c r="B36" s="210">
        <v>302316</v>
      </c>
      <c r="C36" s="210">
        <v>20050</v>
      </c>
      <c r="D36" s="210" t="s">
        <v>12</v>
      </c>
      <c r="E36" s="393">
        <v>0.65649305555555559</v>
      </c>
      <c r="F36" s="393">
        <v>0.65681712962962957</v>
      </c>
      <c r="G36" s="397">
        <v>28</v>
      </c>
      <c r="H36" s="397">
        <v>34.04</v>
      </c>
      <c r="I36" s="2">
        <f t="shared" si="3"/>
        <v>27.999999999991587</v>
      </c>
      <c r="J36" s="2">
        <f t="shared" si="4"/>
        <v>27.999999999991587</v>
      </c>
      <c r="K36" s="2">
        <v>27.999999999991587</v>
      </c>
      <c r="L36" s="397">
        <v>34.04</v>
      </c>
      <c r="M36" s="38">
        <f t="shared" si="5"/>
        <v>0.82889345142882043</v>
      </c>
      <c r="N36" s="3">
        <f t="shared" si="6"/>
        <v>72.668571428570601</v>
      </c>
      <c r="O36" s="3">
        <v>72.668571428570601</v>
      </c>
      <c r="P36" s="4">
        <f t="shared" si="7"/>
        <v>1.2111428571428433</v>
      </c>
      <c r="Q36" s="397">
        <f t="shared" si="8"/>
        <v>126.46000000000001</v>
      </c>
      <c r="R36" s="397">
        <v>126.46000000000001</v>
      </c>
      <c r="S36" s="51">
        <v>5</v>
      </c>
      <c r="X36" s="4">
        <v>1.2111428571428433</v>
      </c>
      <c r="Y36" s="397">
        <v>126.46000000000001</v>
      </c>
      <c r="Z36" s="38">
        <v>0.82889345142882043</v>
      </c>
    </row>
    <row r="37" spans="1:37" x14ac:dyDescent="0.25">
      <c r="A37" s="382"/>
      <c r="B37" s="210">
        <v>302316</v>
      </c>
      <c r="C37" s="210">
        <v>20027</v>
      </c>
      <c r="D37" s="210" t="s">
        <v>38</v>
      </c>
      <c r="E37" s="393">
        <v>0.65681712962962957</v>
      </c>
      <c r="F37" s="393">
        <v>0.65689814814814818</v>
      </c>
      <c r="G37" s="397">
        <v>7</v>
      </c>
      <c r="H37" s="397">
        <v>13.17</v>
      </c>
      <c r="I37" s="2">
        <f t="shared" si="3"/>
        <v>7.0000000000074891</v>
      </c>
      <c r="J37" s="2">
        <f t="shared" si="4"/>
        <v>7.0000000000074891</v>
      </c>
      <c r="K37" s="2">
        <v>7.0000000000074891</v>
      </c>
      <c r="L37" s="397">
        <v>13.17</v>
      </c>
      <c r="M37" s="38">
        <f t="shared" si="5"/>
        <v>1.2827881028557704</v>
      </c>
      <c r="N37" s="3">
        <f t="shared" si="6"/>
        <v>79.66857142857809</v>
      </c>
      <c r="O37" s="3">
        <v>79.66857142857809</v>
      </c>
      <c r="P37" s="4">
        <f t="shared" si="7"/>
        <v>1.3278095238096348</v>
      </c>
      <c r="Q37" s="397">
        <f t="shared" si="8"/>
        <v>139.63</v>
      </c>
      <c r="R37" s="397">
        <v>139.63</v>
      </c>
      <c r="S37" s="51">
        <v>6</v>
      </c>
      <c r="X37" s="4">
        <v>1.3278095238096348</v>
      </c>
      <c r="Y37" s="397">
        <v>139.63</v>
      </c>
      <c r="Z37" s="38">
        <v>1.2827881028557704</v>
      </c>
    </row>
    <row r="38" spans="1:37" x14ac:dyDescent="0.25">
      <c r="A38" s="382"/>
      <c r="B38" s="210">
        <v>302316</v>
      </c>
      <c r="C38" s="210">
        <v>20037</v>
      </c>
      <c r="D38" s="210" t="s">
        <v>8</v>
      </c>
      <c r="E38" s="393">
        <v>0.65689814814814818</v>
      </c>
      <c r="F38" s="393">
        <v>0.65689814814814818</v>
      </c>
      <c r="G38" s="397">
        <v>12</v>
      </c>
      <c r="H38" s="397">
        <v>23.79</v>
      </c>
      <c r="I38" s="2">
        <f t="shared" si="3"/>
        <v>0</v>
      </c>
      <c r="J38" s="2">
        <f t="shared" si="4"/>
        <v>11.999999999992284</v>
      </c>
      <c r="K38" s="2">
        <v>11.999999999992284</v>
      </c>
      <c r="L38" s="397">
        <v>23.79</v>
      </c>
      <c r="M38" s="38">
        <f t="shared" si="5"/>
        <v>1.351700220000869</v>
      </c>
      <c r="N38" s="3">
        <f t="shared" si="6"/>
        <v>91.668571428570374</v>
      </c>
      <c r="O38" s="3">
        <v>91.668571428570374</v>
      </c>
      <c r="P38" s="4">
        <f t="shared" si="7"/>
        <v>1.5278095238095062</v>
      </c>
      <c r="Q38" s="397">
        <f t="shared" si="8"/>
        <v>163.41999999999999</v>
      </c>
      <c r="R38" s="397">
        <v>163.41999999999999</v>
      </c>
      <c r="S38" s="51">
        <v>7</v>
      </c>
      <c r="X38" s="4">
        <v>1.5278095238095062</v>
      </c>
      <c r="Y38" s="397">
        <v>163.41999999999999</v>
      </c>
      <c r="Z38" s="38">
        <v>1.351700220000869</v>
      </c>
    </row>
    <row r="39" spans="1:37" x14ac:dyDescent="0.25">
      <c r="A39" s="382"/>
      <c r="B39" s="210">
        <v>302316</v>
      </c>
      <c r="C39" s="210">
        <v>20035</v>
      </c>
      <c r="D39" s="210" t="s">
        <v>8</v>
      </c>
      <c r="E39" s="393">
        <v>0.65703703703703698</v>
      </c>
      <c r="F39" s="393">
        <v>0.65712962962962962</v>
      </c>
      <c r="G39" s="397">
        <v>8</v>
      </c>
      <c r="H39" s="397">
        <v>29.58</v>
      </c>
      <c r="I39" s="2">
        <f t="shared" si="3"/>
        <v>8.000000000004448</v>
      </c>
      <c r="J39" s="2">
        <f t="shared" si="4"/>
        <v>8.000000000004448</v>
      </c>
      <c r="K39" s="2">
        <v>8.000000000004448</v>
      </c>
      <c r="L39" s="397">
        <v>29.58</v>
      </c>
      <c r="M39" s="38">
        <f t="shared" si="5"/>
        <v>2.5210146599985981</v>
      </c>
      <c r="N39" s="3">
        <f t="shared" si="6"/>
        <v>99.668571428574822</v>
      </c>
      <c r="O39" s="3">
        <v>99.668571428574822</v>
      </c>
      <c r="P39" s="4">
        <f t="shared" si="7"/>
        <v>1.6611428571429137</v>
      </c>
      <c r="Q39" s="397">
        <f t="shared" si="8"/>
        <v>193</v>
      </c>
      <c r="R39" s="397">
        <v>193</v>
      </c>
      <c r="S39" s="51">
        <v>8</v>
      </c>
      <c r="X39" s="4">
        <v>1.6611428571429137</v>
      </c>
      <c r="Y39" s="397">
        <v>193</v>
      </c>
      <c r="Z39" s="38">
        <v>2.5210146599985981</v>
      </c>
    </row>
    <row r="40" spans="1:37" x14ac:dyDescent="0.25">
      <c r="A40" s="382"/>
      <c r="B40" s="210">
        <v>302316</v>
      </c>
      <c r="C40" s="210">
        <v>20052</v>
      </c>
      <c r="D40" s="210" t="s">
        <v>7</v>
      </c>
      <c r="E40" s="393">
        <v>0.65712962962962962</v>
      </c>
      <c r="F40" s="393">
        <v>0.65724537037037034</v>
      </c>
      <c r="G40" s="397">
        <v>10</v>
      </c>
      <c r="H40" s="397">
        <v>28.08</v>
      </c>
      <c r="I40" s="2">
        <f t="shared" si="3"/>
        <v>9.9999999999983658</v>
      </c>
      <c r="J40" s="2">
        <f t="shared" si="4"/>
        <v>9.9999999999983658</v>
      </c>
      <c r="K40" s="2">
        <v>9.9999999999983658</v>
      </c>
      <c r="L40" s="397">
        <v>28.08</v>
      </c>
      <c r="M40" s="38">
        <f t="shared" si="5"/>
        <v>1.9145393280003125</v>
      </c>
      <c r="N40" s="3">
        <f t="shared" si="6"/>
        <v>109.66857142857319</v>
      </c>
      <c r="O40" s="3">
        <v>109.66857142857319</v>
      </c>
      <c r="P40" s="4">
        <f t="shared" si="7"/>
        <v>1.8278095238095531</v>
      </c>
      <c r="Q40" s="397">
        <f t="shared" si="8"/>
        <v>221.07999999999998</v>
      </c>
      <c r="R40" s="397">
        <v>221.07999999999998</v>
      </c>
      <c r="S40" s="51">
        <v>9</v>
      </c>
      <c r="X40" s="4">
        <v>1.8278095238095531</v>
      </c>
      <c r="Y40" s="397">
        <v>221.07999999999998</v>
      </c>
      <c r="Z40" s="38">
        <v>1.9145393280003125</v>
      </c>
    </row>
    <row r="41" spans="1:37" x14ac:dyDescent="0.25">
      <c r="A41" s="382"/>
      <c r="B41" s="210">
        <v>302316</v>
      </c>
      <c r="C41" s="210">
        <v>20056</v>
      </c>
      <c r="D41" s="210" t="s">
        <v>9</v>
      </c>
      <c r="E41" s="393">
        <v>0.65724537037037034</v>
      </c>
      <c r="F41" s="393">
        <v>0.65745370370370371</v>
      </c>
      <c r="G41" s="397">
        <v>18</v>
      </c>
      <c r="H41" s="397">
        <v>26</v>
      </c>
      <c r="I41" s="2">
        <f t="shared" si="3"/>
        <v>18.000000000002814</v>
      </c>
      <c r="J41" s="2">
        <f t="shared" si="4"/>
        <v>18.000000000002814</v>
      </c>
      <c r="K41" s="2">
        <v>18.000000000002814</v>
      </c>
      <c r="L41" s="397">
        <v>26</v>
      </c>
      <c r="M41" s="38">
        <f t="shared" si="5"/>
        <v>0.98484533333317936</v>
      </c>
      <c r="N41" s="3">
        <f t="shared" si="6"/>
        <v>127.668571428576</v>
      </c>
      <c r="O41" s="3">
        <v>127.668571428576</v>
      </c>
      <c r="P41" s="4">
        <f t="shared" si="7"/>
        <v>2.1278095238096002</v>
      </c>
      <c r="Q41" s="397">
        <f t="shared" si="8"/>
        <v>247.07999999999998</v>
      </c>
      <c r="R41" s="397">
        <v>247.07999999999998</v>
      </c>
      <c r="S41" s="51">
        <v>10</v>
      </c>
      <c r="X41" s="4">
        <v>2.1278095238096002</v>
      </c>
      <c r="Y41" s="397">
        <v>247.07999999999998</v>
      </c>
      <c r="Z41" s="38">
        <v>0.98484533333317936</v>
      </c>
    </row>
    <row r="42" spans="1:37" x14ac:dyDescent="0.25">
      <c r="A42" s="382"/>
      <c r="B42" s="210">
        <v>302316</v>
      </c>
      <c r="C42" s="210">
        <v>20059</v>
      </c>
      <c r="D42" s="210" t="s">
        <v>10</v>
      </c>
      <c r="E42" s="393">
        <v>0.65745370370370371</v>
      </c>
      <c r="F42" s="393">
        <v>0.65754629629629624</v>
      </c>
      <c r="G42" s="397">
        <v>8</v>
      </c>
      <c r="H42" s="397">
        <v>11</v>
      </c>
      <c r="I42" s="2">
        <f t="shared" si="3"/>
        <v>7.9999999999948557</v>
      </c>
      <c r="J42" s="2">
        <f>L42*K41/L41</f>
        <v>7.615384615385806</v>
      </c>
      <c r="K42" s="2">
        <v>7.615384615385806</v>
      </c>
      <c r="L42" s="397">
        <v>11</v>
      </c>
      <c r="M42" s="38">
        <f t="shared" si="5"/>
        <v>0.98484533333317936</v>
      </c>
      <c r="N42" s="3">
        <f t="shared" si="6"/>
        <v>135.28395604396181</v>
      </c>
      <c r="O42" s="3">
        <v>135.28395604396181</v>
      </c>
      <c r="P42" s="4">
        <f t="shared" si="7"/>
        <v>2.2547326007326967</v>
      </c>
      <c r="Q42" s="397">
        <f t="shared" si="8"/>
        <v>258.08</v>
      </c>
      <c r="R42" s="397">
        <v>258.08</v>
      </c>
      <c r="X42" s="4">
        <v>2.2547326007326967</v>
      </c>
      <c r="Y42" s="397">
        <v>258.08</v>
      </c>
      <c r="Z42" s="38">
        <v>0.98484533333317936</v>
      </c>
      <c r="AC42" s="483">
        <v>302316</v>
      </c>
      <c r="AD42" s="483">
        <v>20060</v>
      </c>
      <c r="AE42" s="485">
        <v>42655</v>
      </c>
      <c r="AF42" s="483">
        <v>1</v>
      </c>
      <c r="AG42" s="483">
        <v>258.08</v>
      </c>
      <c r="AH42" s="381">
        <v>0.65593749999999995</v>
      </c>
      <c r="AI42" s="489" t="s">
        <v>871</v>
      </c>
      <c r="AJ42" s="489">
        <v>1.9700759999999999</v>
      </c>
      <c r="AK42" s="381">
        <v>0.65745370370370371</v>
      </c>
    </row>
    <row r="43" spans="1:37" x14ac:dyDescent="0.25">
      <c r="A43" s="382"/>
      <c r="B43" s="397">
        <v>302316</v>
      </c>
      <c r="C43" s="392">
        <v>20060</v>
      </c>
      <c r="D43" s="397" t="s">
        <v>621</v>
      </c>
      <c r="E43" s="381">
        <v>0.65754629629629624</v>
      </c>
      <c r="F43" s="381">
        <v>0.65754629629629624</v>
      </c>
      <c r="G43" s="397" t="s">
        <v>566</v>
      </c>
      <c r="H43" s="397" t="s">
        <v>566</v>
      </c>
      <c r="M43" s="38">
        <f>AVERAGE(M33:M41)</f>
        <v>1.4670774824189903</v>
      </c>
    </row>
    <row r="44" spans="1:37" x14ac:dyDescent="0.25">
      <c r="A44" s="382"/>
    </row>
    <row r="45" spans="1:37" x14ac:dyDescent="0.25">
      <c r="A45" s="382"/>
    </row>
    <row r="46" spans="1:37" x14ac:dyDescent="0.25">
      <c r="A46" s="382">
        <v>42656</v>
      </c>
      <c r="B46" s="397">
        <v>302316</v>
      </c>
      <c r="C46" s="397">
        <v>20059</v>
      </c>
      <c r="D46" s="397" t="s">
        <v>10</v>
      </c>
      <c r="E46" s="381">
        <v>0.42247685185185185</v>
      </c>
      <c r="F46" s="381">
        <v>0.42248842592592589</v>
      </c>
      <c r="G46" s="397">
        <v>1</v>
      </c>
      <c r="H46" s="397">
        <v>11</v>
      </c>
    </row>
    <row r="47" spans="1:37" x14ac:dyDescent="0.25">
      <c r="A47" s="382"/>
      <c r="B47" s="397">
        <v>302316</v>
      </c>
      <c r="C47" s="392">
        <v>20060</v>
      </c>
      <c r="D47" s="397" t="s">
        <v>621</v>
      </c>
      <c r="E47" s="381">
        <v>0.42248842592592589</v>
      </c>
      <c r="F47" s="381">
        <v>0.42248842592592589</v>
      </c>
      <c r="G47" s="397" t="s">
        <v>566</v>
      </c>
      <c r="H47" s="397" t="s">
        <v>566</v>
      </c>
    </row>
    <row r="48" spans="1:37" x14ac:dyDescent="0.25">
      <c r="A48" s="382"/>
      <c r="B48" s="397">
        <v>302316</v>
      </c>
      <c r="C48" s="397">
        <v>20059</v>
      </c>
      <c r="D48" s="397" t="s">
        <v>10</v>
      </c>
      <c r="E48" s="381">
        <v>0.43678240740740737</v>
      </c>
      <c r="F48" s="381">
        <v>0.4368055555555555</v>
      </c>
      <c r="G48" s="397">
        <v>2</v>
      </c>
      <c r="H48" s="397">
        <v>11</v>
      </c>
    </row>
    <row r="49" spans="1:8" x14ac:dyDescent="0.25">
      <c r="A49" s="382"/>
      <c r="B49" s="397">
        <v>302316</v>
      </c>
      <c r="C49" s="392">
        <v>20060</v>
      </c>
      <c r="D49" s="397" t="s">
        <v>621</v>
      </c>
      <c r="E49" s="381">
        <v>0.4368055555555555</v>
      </c>
      <c r="F49" s="381">
        <v>0.4368055555555555</v>
      </c>
      <c r="G49" s="397" t="s">
        <v>566</v>
      </c>
      <c r="H49" s="397" t="s">
        <v>566</v>
      </c>
    </row>
    <row r="50" spans="1:8" x14ac:dyDescent="0.25">
      <c r="A50" s="382"/>
      <c r="B50" s="397">
        <v>302316</v>
      </c>
      <c r="C50" s="397">
        <v>20059</v>
      </c>
      <c r="D50" s="397" t="s">
        <v>10</v>
      </c>
      <c r="E50" s="381">
        <v>0.43723379629629627</v>
      </c>
      <c r="F50" s="381">
        <v>0.4372685185185185</v>
      </c>
      <c r="G50" s="397">
        <v>3</v>
      </c>
      <c r="H50" s="397">
        <v>11</v>
      </c>
    </row>
    <row r="51" spans="1:8" x14ac:dyDescent="0.25">
      <c r="A51" s="382"/>
      <c r="B51" s="397">
        <v>302316</v>
      </c>
      <c r="C51" s="392">
        <v>20060</v>
      </c>
      <c r="D51" s="397" t="s">
        <v>621</v>
      </c>
      <c r="E51" s="381">
        <v>0.4372685185185185</v>
      </c>
      <c r="F51" s="381">
        <v>0.4372685185185185</v>
      </c>
      <c r="G51" s="397" t="s">
        <v>566</v>
      </c>
      <c r="H51" s="397" t="s">
        <v>566</v>
      </c>
    </row>
    <row r="52" spans="1:8" x14ac:dyDescent="0.25">
      <c r="A52" s="382"/>
      <c r="B52" s="397">
        <v>302316</v>
      </c>
      <c r="C52" s="397">
        <v>20059</v>
      </c>
      <c r="D52" s="397" t="s">
        <v>10</v>
      </c>
      <c r="E52" s="381">
        <v>0.43805555555555559</v>
      </c>
      <c r="F52" s="381">
        <v>0.43809027777777776</v>
      </c>
      <c r="G52" s="397">
        <v>3</v>
      </c>
      <c r="H52" s="397">
        <v>11</v>
      </c>
    </row>
    <row r="53" spans="1:8" x14ac:dyDescent="0.25">
      <c r="A53" s="382"/>
      <c r="B53" s="397">
        <v>302316</v>
      </c>
      <c r="C53" s="392">
        <v>20060</v>
      </c>
      <c r="D53" s="397" t="s">
        <v>621</v>
      </c>
      <c r="E53" s="381">
        <v>0.43809027777777776</v>
      </c>
      <c r="F53" s="381">
        <v>0.43809027777777776</v>
      </c>
      <c r="G53" s="397" t="s">
        <v>566</v>
      </c>
      <c r="H53" s="397" t="s">
        <v>566</v>
      </c>
    </row>
    <row r="54" spans="1:8" x14ac:dyDescent="0.25">
      <c r="A54" s="382"/>
      <c r="B54" s="397">
        <v>302316</v>
      </c>
      <c r="C54" s="397">
        <v>20059</v>
      </c>
      <c r="D54" s="397" t="s">
        <v>10</v>
      </c>
      <c r="E54" s="381">
        <v>0.44105324074074076</v>
      </c>
      <c r="F54" s="381">
        <v>0.4410648148148148</v>
      </c>
      <c r="G54" s="397">
        <v>1</v>
      </c>
      <c r="H54" s="397">
        <v>11</v>
      </c>
    </row>
    <row r="55" spans="1:8" x14ac:dyDescent="0.25">
      <c r="A55" s="382"/>
      <c r="B55" s="397">
        <v>302316</v>
      </c>
      <c r="C55" s="392">
        <v>20060</v>
      </c>
      <c r="D55" s="397" t="s">
        <v>621</v>
      </c>
      <c r="E55" s="381">
        <v>0.4410648148148148</v>
      </c>
      <c r="F55" s="381">
        <v>0.44109953703703703</v>
      </c>
      <c r="G55" s="397" t="s">
        <v>566</v>
      </c>
      <c r="H55" s="397" t="s">
        <v>566</v>
      </c>
    </row>
    <row r="56" spans="1:8" x14ac:dyDescent="0.25">
      <c r="A56" s="382"/>
      <c r="B56" s="397">
        <v>302316</v>
      </c>
      <c r="C56" s="397">
        <v>20059</v>
      </c>
      <c r="D56" s="397" t="s">
        <v>10</v>
      </c>
      <c r="E56" s="381">
        <v>0.44109953703703703</v>
      </c>
      <c r="F56" s="381">
        <v>0.44119212962962967</v>
      </c>
      <c r="G56" s="397">
        <v>8</v>
      </c>
      <c r="H56" s="397">
        <v>11</v>
      </c>
    </row>
    <row r="57" spans="1:8" x14ac:dyDescent="0.25">
      <c r="A57" s="382"/>
      <c r="B57" s="397">
        <v>302316</v>
      </c>
      <c r="C57" s="392">
        <v>20060</v>
      </c>
      <c r="D57" s="397" t="s">
        <v>621</v>
      </c>
      <c r="E57" s="381">
        <v>0.44119212962962967</v>
      </c>
      <c r="F57" s="381">
        <v>0.44119212962962967</v>
      </c>
      <c r="G57" s="397" t="s">
        <v>566</v>
      </c>
      <c r="H57" s="397" t="s">
        <v>566</v>
      </c>
    </row>
    <row r="58" spans="1:8" x14ac:dyDescent="0.25">
      <c r="A58" s="382"/>
      <c r="B58" s="397">
        <v>302316</v>
      </c>
      <c r="C58" s="397">
        <v>20059</v>
      </c>
      <c r="D58" s="397" t="s">
        <v>10</v>
      </c>
      <c r="E58" s="381">
        <v>0.44128472222222226</v>
      </c>
      <c r="F58" s="381">
        <v>0.4412962962962963</v>
      </c>
      <c r="G58" s="397">
        <v>1</v>
      </c>
      <c r="H58" s="397">
        <v>11</v>
      </c>
    </row>
    <row r="59" spans="1:8" x14ac:dyDescent="0.25">
      <c r="A59" s="382"/>
      <c r="B59" s="397">
        <v>302316</v>
      </c>
      <c r="C59" s="392">
        <v>20060</v>
      </c>
      <c r="D59" s="397" t="s">
        <v>621</v>
      </c>
      <c r="E59" s="381">
        <v>0.4412962962962963</v>
      </c>
      <c r="F59" s="381">
        <v>0.44131944444444443</v>
      </c>
      <c r="G59" s="397" t="s">
        <v>566</v>
      </c>
      <c r="H59" s="397" t="s">
        <v>566</v>
      </c>
    </row>
    <row r="60" spans="1:8" x14ac:dyDescent="0.25">
      <c r="A60" s="382"/>
      <c r="B60" s="397">
        <v>302316</v>
      </c>
      <c r="C60" s="397">
        <v>20059</v>
      </c>
      <c r="D60" s="397" t="s">
        <v>10</v>
      </c>
      <c r="E60" s="381">
        <v>0.44131944444444443</v>
      </c>
      <c r="F60" s="381">
        <v>0.44133101851851847</v>
      </c>
      <c r="G60" s="397">
        <v>1</v>
      </c>
      <c r="H60" s="397">
        <v>11</v>
      </c>
    </row>
    <row r="61" spans="1:8" x14ac:dyDescent="0.25">
      <c r="A61" s="382"/>
      <c r="B61" s="397">
        <v>302316</v>
      </c>
      <c r="C61" s="392">
        <v>20060</v>
      </c>
      <c r="D61" s="397" t="s">
        <v>621</v>
      </c>
      <c r="E61" s="381">
        <v>0.44133101851851847</v>
      </c>
      <c r="F61" s="381">
        <v>0.44157407407407406</v>
      </c>
      <c r="G61" s="397" t="s">
        <v>566</v>
      </c>
      <c r="H61" s="397" t="s">
        <v>566</v>
      </c>
    </row>
    <row r="62" spans="1:8" x14ac:dyDescent="0.25">
      <c r="A62" s="382"/>
      <c r="B62" s="397">
        <v>302316</v>
      </c>
      <c r="C62" s="397">
        <v>20059</v>
      </c>
      <c r="D62" s="397" t="s">
        <v>10</v>
      </c>
      <c r="E62" s="381">
        <v>0.44157407407407406</v>
      </c>
      <c r="F62" s="381">
        <v>0.44160879629629629</v>
      </c>
      <c r="G62" s="397">
        <v>3</v>
      </c>
      <c r="H62" s="397">
        <v>11</v>
      </c>
    </row>
    <row r="63" spans="1:8" x14ac:dyDescent="0.25">
      <c r="A63" s="382"/>
      <c r="B63" s="397">
        <v>302316</v>
      </c>
      <c r="C63" s="392">
        <v>20060</v>
      </c>
      <c r="D63" s="397" t="s">
        <v>621</v>
      </c>
      <c r="E63" s="381">
        <v>0.44160879629629629</v>
      </c>
      <c r="F63" s="381">
        <v>0.44160879629629629</v>
      </c>
      <c r="G63" s="397" t="s">
        <v>566</v>
      </c>
      <c r="H63" s="397" t="s">
        <v>566</v>
      </c>
    </row>
    <row r="64" spans="1:8" x14ac:dyDescent="0.25">
      <c r="A64" s="382"/>
      <c r="B64" s="397">
        <v>302316</v>
      </c>
      <c r="C64" s="397">
        <v>20059</v>
      </c>
      <c r="D64" s="397" t="s">
        <v>10</v>
      </c>
      <c r="E64" s="381">
        <v>0.44194444444444447</v>
      </c>
      <c r="F64" s="381">
        <v>0.44201388888888887</v>
      </c>
      <c r="G64" s="397">
        <v>6</v>
      </c>
      <c r="H64" s="397">
        <v>11</v>
      </c>
    </row>
    <row r="65" spans="1:8" x14ac:dyDescent="0.25">
      <c r="A65" s="382"/>
      <c r="B65" s="397">
        <v>302316</v>
      </c>
      <c r="C65" s="392">
        <v>20060</v>
      </c>
      <c r="D65" s="397" t="s">
        <v>621</v>
      </c>
      <c r="E65" s="381">
        <v>0.44201388888888887</v>
      </c>
      <c r="F65" s="381">
        <v>0.44208333333333333</v>
      </c>
      <c r="G65" s="397" t="s">
        <v>566</v>
      </c>
      <c r="H65" s="397" t="s">
        <v>566</v>
      </c>
    </row>
    <row r="66" spans="1:8" x14ac:dyDescent="0.25">
      <c r="A66" s="382"/>
      <c r="B66" s="397">
        <v>302316</v>
      </c>
      <c r="C66" s="397">
        <v>20059</v>
      </c>
      <c r="D66" s="397" t="s">
        <v>10</v>
      </c>
      <c r="E66" s="381">
        <v>0.44208333333333333</v>
      </c>
      <c r="F66" s="381">
        <v>0.44208333333333333</v>
      </c>
      <c r="G66" s="397">
        <v>122</v>
      </c>
      <c r="H66" s="397">
        <v>11</v>
      </c>
    </row>
    <row r="67" spans="1:8" x14ac:dyDescent="0.25">
      <c r="A67" s="382"/>
      <c r="B67" s="397">
        <v>302316</v>
      </c>
      <c r="C67" s="392">
        <v>20060</v>
      </c>
      <c r="D67" s="397" t="s">
        <v>621</v>
      </c>
      <c r="E67" s="381">
        <v>0.44349537037037035</v>
      </c>
      <c r="F67" s="381">
        <v>0.44349537037037035</v>
      </c>
      <c r="G67" s="397" t="s">
        <v>566</v>
      </c>
      <c r="H67" s="397" t="s">
        <v>566</v>
      </c>
    </row>
    <row r="68" spans="1:8" x14ac:dyDescent="0.25">
      <c r="A68" s="382"/>
      <c r="B68" s="397">
        <v>302316</v>
      </c>
      <c r="C68" s="397">
        <v>20059</v>
      </c>
      <c r="D68" s="397" t="s">
        <v>10</v>
      </c>
      <c r="E68" s="381">
        <v>0.45686342592592594</v>
      </c>
      <c r="F68" s="381">
        <v>0.45687499999999998</v>
      </c>
      <c r="G68" s="397">
        <v>1</v>
      </c>
      <c r="H68" s="397" t="s">
        <v>581</v>
      </c>
    </row>
    <row r="69" spans="1:8" x14ac:dyDescent="0.25">
      <c r="A69" s="382"/>
      <c r="B69" s="397">
        <v>302316</v>
      </c>
      <c r="C69" s="397">
        <v>20059</v>
      </c>
      <c r="D69" s="397" t="s">
        <v>10</v>
      </c>
      <c r="E69" s="381">
        <v>0.45687499999999998</v>
      </c>
      <c r="F69" s="381">
        <v>0.4569212962962963</v>
      </c>
      <c r="G69" s="397">
        <v>0</v>
      </c>
      <c r="H69" s="397">
        <v>11</v>
      </c>
    </row>
    <row r="70" spans="1:8" x14ac:dyDescent="0.25">
      <c r="A70" s="382"/>
      <c r="B70" s="397">
        <v>302316</v>
      </c>
      <c r="C70" s="392">
        <v>20060</v>
      </c>
      <c r="D70" s="397" t="s">
        <v>621</v>
      </c>
      <c r="E70" s="381">
        <v>0.45687499999999998</v>
      </c>
      <c r="F70" s="381">
        <v>0.45687499999999998</v>
      </c>
      <c r="G70" s="397" t="s">
        <v>566</v>
      </c>
      <c r="H70" s="397" t="s">
        <v>566</v>
      </c>
    </row>
    <row r="71" spans="1:8" x14ac:dyDescent="0.25">
      <c r="A71" s="382"/>
      <c r="B71" s="397">
        <v>302316</v>
      </c>
      <c r="C71" s="392">
        <v>20060</v>
      </c>
      <c r="D71" s="397" t="s">
        <v>621</v>
      </c>
      <c r="E71" s="381">
        <v>0.4569212962962963</v>
      </c>
      <c r="F71" s="381">
        <v>0.45693287037037034</v>
      </c>
      <c r="G71" s="397" t="s">
        <v>566</v>
      </c>
      <c r="H71" s="397" t="s">
        <v>566</v>
      </c>
    </row>
    <row r="72" spans="1:8" x14ac:dyDescent="0.25">
      <c r="A72" s="382"/>
      <c r="B72" s="397">
        <v>302316</v>
      </c>
      <c r="C72" s="397">
        <v>20059</v>
      </c>
      <c r="D72" s="397" t="s">
        <v>10</v>
      </c>
      <c r="E72" s="381">
        <v>0.45693287037037034</v>
      </c>
      <c r="F72" s="381">
        <v>0.45696759259259262</v>
      </c>
      <c r="G72" s="397">
        <v>3</v>
      </c>
      <c r="H72" s="397">
        <v>11</v>
      </c>
    </row>
    <row r="73" spans="1:8" x14ac:dyDescent="0.25">
      <c r="A73" s="382"/>
      <c r="B73" s="397">
        <v>302316</v>
      </c>
      <c r="C73" s="392">
        <v>20060</v>
      </c>
      <c r="D73" s="397" t="s">
        <v>621</v>
      </c>
      <c r="E73" s="381">
        <v>0.45696759259259262</v>
      </c>
      <c r="F73" s="381">
        <v>0.45699074074074075</v>
      </c>
      <c r="G73" s="397" t="s">
        <v>566</v>
      </c>
      <c r="H73" s="397" t="s">
        <v>566</v>
      </c>
    </row>
    <row r="74" spans="1:8" x14ac:dyDescent="0.25">
      <c r="A74" s="382"/>
      <c r="B74" s="397">
        <v>302316</v>
      </c>
      <c r="C74" s="397">
        <v>20059</v>
      </c>
      <c r="D74" s="397" t="s">
        <v>10</v>
      </c>
      <c r="E74" s="381">
        <v>0.45699074074074075</v>
      </c>
      <c r="F74" s="381">
        <v>0.45718750000000002</v>
      </c>
      <c r="G74" s="397">
        <v>17</v>
      </c>
      <c r="H74" s="397">
        <v>11</v>
      </c>
    </row>
    <row r="75" spans="1:8" x14ac:dyDescent="0.25">
      <c r="A75" s="382"/>
      <c r="B75" s="397">
        <v>302316</v>
      </c>
      <c r="C75" s="392">
        <v>20060</v>
      </c>
      <c r="D75" s="397" t="s">
        <v>621</v>
      </c>
      <c r="E75" s="381">
        <v>0.45718750000000002</v>
      </c>
      <c r="F75" s="381">
        <v>0.45718750000000002</v>
      </c>
      <c r="G75" s="397" t="s">
        <v>566</v>
      </c>
      <c r="H75" s="397" t="s">
        <v>566</v>
      </c>
    </row>
    <row r="76" spans="1:8" x14ac:dyDescent="0.25">
      <c r="A76" s="382"/>
      <c r="B76" s="397">
        <v>302316</v>
      </c>
      <c r="C76" s="397">
        <v>20059</v>
      </c>
      <c r="D76" s="397" t="s">
        <v>10</v>
      </c>
      <c r="E76" s="381">
        <v>0.45741898148148147</v>
      </c>
      <c r="F76" s="381">
        <v>0.45743055555555556</v>
      </c>
      <c r="G76" s="397">
        <v>1</v>
      </c>
      <c r="H76" s="397">
        <v>11</v>
      </c>
    </row>
    <row r="77" spans="1:8" x14ac:dyDescent="0.25">
      <c r="A77" s="382"/>
      <c r="B77" s="397">
        <v>302316</v>
      </c>
      <c r="C77" s="392">
        <v>20060</v>
      </c>
      <c r="D77" s="397" t="s">
        <v>621</v>
      </c>
      <c r="E77" s="381">
        <v>0.45743055555555556</v>
      </c>
      <c r="F77" s="381">
        <v>0.4574421296296296</v>
      </c>
      <c r="G77" s="397" t="s">
        <v>566</v>
      </c>
      <c r="H77" s="397" t="s">
        <v>566</v>
      </c>
    </row>
    <row r="78" spans="1:8" x14ac:dyDescent="0.25">
      <c r="A78" s="382"/>
      <c r="B78" s="397">
        <v>302316</v>
      </c>
      <c r="C78" s="397">
        <v>20059</v>
      </c>
      <c r="D78" s="397" t="s">
        <v>10</v>
      </c>
      <c r="E78" s="381">
        <v>0.4574421296296296</v>
      </c>
      <c r="F78" s="381">
        <v>0.45747685185185188</v>
      </c>
      <c r="G78" s="397">
        <v>3</v>
      </c>
      <c r="H78" s="397">
        <v>11</v>
      </c>
    </row>
    <row r="79" spans="1:8" x14ac:dyDescent="0.25">
      <c r="A79" s="382"/>
      <c r="B79" s="397">
        <v>302316</v>
      </c>
      <c r="C79" s="392">
        <v>20060</v>
      </c>
      <c r="D79" s="397" t="s">
        <v>621</v>
      </c>
      <c r="E79" s="381">
        <v>0.45747685185185188</v>
      </c>
      <c r="F79" s="381">
        <v>0.45747685185185188</v>
      </c>
      <c r="G79" s="397" t="s">
        <v>566</v>
      </c>
      <c r="H79" s="397" t="s">
        <v>566</v>
      </c>
    </row>
    <row r="80" spans="1:8" x14ac:dyDescent="0.25">
      <c r="A80" s="382"/>
      <c r="B80" s="397">
        <v>302316</v>
      </c>
      <c r="C80" s="397">
        <v>20059</v>
      </c>
      <c r="D80" s="397" t="s">
        <v>10</v>
      </c>
      <c r="E80" s="381">
        <v>0.45836805555555554</v>
      </c>
      <c r="F80" s="381">
        <v>0.45837962962962964</v>
      </c>
      <c r="G80" s="397">
        <v>1</v>
      </c>
      <c r="H80" s="397">
        <v>11</v>
      </c>
    </row>
    <row r="81" spans="1:8" x14ac:dyDescent="0.25">
      <c r="A81" s="382"/>
      <c r="B81" s="397">
        <v>302316</v>
      </c>
      <c r="C81" s="392">
        <v>20060</v>
      </c>
      <c r="D81" s="397" t="s">
        <v>621</v>
      </c>
      <c r="E81" s="381">
        <v>0.45837962962962964</v>
      </c>
      <c r="F81" s="381">
        <v>0.45857638888888891</v>
      </c>
      <c r="G81" s="397" t="s">
        <v>566</v>
      </c>
      <c r="H81" s="397" t="s">
        <v>566</v>
      </c>
    </row>
    <row r="82" spans="1:8" x14ac:dyDescent="0.25">
      <c r="A82" s="382"/>
      <c r="B82" s="397">
        <v>302316</v>
      </c>
      <c r="C82" s="397">
        <v>20059</v>
      </c>
      <c r="D82" s="397" t="s">
        <v>10</v>
      </c>
      <c r="E82" s="381">
        <v>0.45857638888888891</v>
      </c>
      <c r="F82" s="381">
        <v>0.45858796296296295</v>
      </c>
      <c r="G82" s="397">
        <v>1</v>
      </c>
      <c r="H82" s="397">
        <v>11</v>
      </c>
    </row>
    <row r="83" spans="1:8" x14ac:dyDescent="0.25">
      <c r="A83" s="382"/>
      <c r="B83" s="397">
        <v>302316</v>
      </c>
      <c r="C83" s="392">
        <v>20060</v>
      </c>
      <c r="D83" s="397" t="s">
        <v>621</v>
      </c>
      <c r="E83" s="381">
        <v>0.45858796296296295</v>
      </c>
      <c r="F83" s="381">
        <v>0.45858796296296295</v>
      </c>
      <c r="G83" s="397" t="s">
        <v>566</v>
      </c>
      <c r="H83" s="397" t="s">
        <v>566</v>
      </c>
    </row>
    <row r="84" spans="1:8" x14ac:dyDescent="0.25">
      <c r="A84" s="382"/>
      <c r="B84" s="397">
        <v>302316</v>
      </c>
      <c r="C84" s="397">
        <v>20059</v>
      </c>
      <c r="D84" s="397" t="s">
        <v>10</v>
      </c>
      <c r="E84" s="381">
        <v>0.55479166666666668</v>
      </c>
      <c r="F84" s="381">
        <v>0.55482638888888891</v>
      </c>
      <c r="G84" s="397">
        <v>3</v>
      </c>
      <c r="H84" s="397">
        <v>11</v>
      </c>
    </row>
    <row r="85" spans="1:8" x14ac:dyDescent="0.25">
      <c r="A85" s="382"/>
      <c r="B85" s="397">
        <v>302316</v>
      </c>
      <c r="C85" s="392">
        <v>20060</v>
      </c>
      <c r="D85" s="397" t="s">
        <v>621</v>
      </c>
      <c r="E85" s="381">
        <v>0.55482638888888891</v>
      </c>
      <c r="F85" s="381">
        <v>0.55482638888888891</v>
      </c>
      <c r="G85" s="397" t="s">
        <v>566</v>
      </c>
      <c r="H85" s="397" t="s">
        <v>566</v>
      </c>
    </row>
    <row r="86" spans="1:8" x14ac:dyDescent="0.25">
      <c r="A86" s="382"/>
      <c r="B86" s="397">
        <v>302316</v>
      </c>
      <c r="C86" s="397">
        <v>20059</v>
      </c>
      <c r="D86" s="397" t="s">
        <v>10</v>
      </c>
      <c r="E86" s="381">
        <v>0.55556712962962962</v>
      </c>
      <c r="F86" s="381">
        <v>0.55559027777777781</v>
      </c>
      <c r="G86" s="397">
        <v>2</v>
      </c>
      <c r="H86" s="397">
        <v>11</v>
      </c>
    </row>
    <row r="87" spans="1:8" x14ac:dyDescent="0.25">
      <c r="A87" s="382"/>
      <c r="B87" s="397">
        <v>302316</v>
      </c>
      <c r="C87" s="392">
        <v>20060</v>
      </c>
      <c r="D87" s="397" t="s">
        <v>621</v>
      </c>
      <c r="E87" s="381">
        <v>0.55559027777777781</v>
      </c>
      <c r="F87" s="381">
        <v>0.55561342592592589</v>
      </c>
      <c r="G87" s="397" t="s">
        <v>566</v>
      </c>
      <c r="H87" s="397" t="s">
        <v>566</v>
      </c>
    </row>
    <row r="88" spans="1:8" x14ac:dyDescent="0.25">
      <c r="A88" s="382"/>
      <c r="B88" s="397">
        <v>302316</v>
      </c>
      <c r="C88" s="397">
        <v>20059</v>
      </c>
      <c r="D88" s="397" t="s">
        <v>10</v>
      </c>
      <c r="E88" s="381">
        <v>0.55561342592592589</v>
      </c>
      <c r="F88" s="381">
        <v>0.55562500000000004</v>
      </c>
      <c r="G88" s="397">
        <v>1</v>
      </c>
      <c r="H88" s="397">
        <v>11</v>
      </c>
    </row>
    <row r="89" spans="1:8" x14ac:dyDescent="0.25">
      <c r="A89" s="382"/>
      <c r="B89" s="397">
        <v>302316</v>
      </c>
      <c r="C89" s="392">
        <v>20060</v>
      </c>
      <c r="D89" s="397" t="s">
        <v>621</v>
      </c>
      <c r="E89" s="381">
        <v>0.55562500000000004</v>
      </c>
      <c r="F89" s="381">
        <v>0.5556712962962963</v>
      </c>
      <c r="G89" s="397" t="s">
        <v>566</v>
      </c>
      <c r="H89" s="397" t="s">
        <v>566</v>
      </c>
    </row>
    <row r="90" spans="1:8" x14ac:dyDescent="0.25">
      <c r="A90" s="382"/>
      <c r="B90" s="397">
        <v>302316</v>
      </c>
      <c r="C90" s="397">
        <v>20059</v>
      </c>
      <c r="D90" s="397" t="s">
        <v>10</v>
      </c>
      <c r="E90" s="381">
        <v>0.5556712962962963</v>
      </c>
      <c r="F90" s="381">
        <v>0.55569444444444438</v>
      </c>
      <c r="G90" s="397">
        <v>2</v>
      </c>
      <c r="H90" s="397">
        <v>11</v>
      </c>
    </row>
    <row r="91" spans="1:8" x14ac:dyDescent="0.25">
      <c r="A91" s="382"/>
      <c r="B91" s="397">
        <v>302316</v>
      </c>
      <c r="C91" s="392">
        <v>20060</v>
      </c>
      <c r="D91" s="397" t="s">
        <v>621</v>
      </c>
      <c r="E91" s="381">
        <v>0.55569444444444438</v>
      </c>
      <c r="F91" s="381">
        <v>0.55571759259259257</v>
      </c>
      <c r="G91" s="397" t="s">
        <v>566</v>
      </c>
      <c r="H91" s="397" t="s">
        <v>566</v>
      </c>
    </row>
    <row r="92" spans="1:8" x14ac:dyDescent="0.25">
      <c r="A92" s="382"/>
      <c r="B92" s="397">
        <v>302316</v>
      </c>
      <c r="C92" s="397">
        <v>20059</v>
      </c>
      <c r="D92" s="397" t="s">
        <v>10</v>
      </c>
      <c r="E92" s="381">
        <v>0.55571759259259257</v>
      </c>
      <c r="F92" s="381">
        <v>0.55574074074074076</v>
      </c>
      <c r="G92" s="397">
        <v>2</v>
      </c>
      <c r="H92" s="397">
        <v>11</v>
      </c>
    </row>
    <row r="93" spans="1:8" x14ac:dyDescent="0.25">
      <c r="A93" s="382"/>
      <c r="B93" s="397">
        <v>302316</v>
      </c>
      <c r="C93" s="392">
        <v>20060</v>
      </c>
      <c r="D93" s="397" t="s">
        <v>621</v>
      </c>
      <c r="E93" s="381">
        <v>0.55574074074074076</v>
      </c>
      <c r="F93" s="381">
        <v>0.55577546296296299</v>
      </c>
      <c r="G93" s="397" t="s">
        <v>566</v>
      </c>
      <c r="H93" s="397" t="s">
        <v>566</v>
      </c>
    </row>
    <row r="94" spans="1:8" x14ac:dyDescent="0.25">
      <c r="A94" s="382"/>
      <c r="B94" s="397">
        <v>302316</v>
      </c>
      <c r="C94" s="397">
        <v>20059</v>
      </c>
      <c r="D94" s="397" t="s">
        <v>10</v>
      </c>
      <c r="E94" s="381">
        <v>0.55577546296296299</v>
      </c>
      <c r="F94" s="381">
        <v>0.55584490740740744</v>
      </c>
      <c r="G94" s="397">
        <v>6</v>
      </c>
      <c r="H94" s="397">
        <v>11</v>
      </c>
    </row>
    <row r="95" spans="1:8" x14ac:dyDescent="0.25">
      <c r="A95" s="382"/>
      <c r="B95" s="397">
        <v>302316</v>
      </c>
      <c r="C95" s="392">
        <v>20060</v>
      </c>
      <c r="D95" s="397" t="s">
        <v>621</v>
      </c>
      <c r="E95" s="381">
        <v>0.55584490740740744</v>
      </c>
      <c r="F95" s="381">
        <v>0.55585648148148148</v>
      </c>
      <c r="G95" s="397" t="s">
        <v>566</v>
      </c>
      <c r="H95" s="397" t="s">
        <v>566</v>
      </c>
    </row>
    <row r="96" spans="1:8" x14ac:dyDescent="0.25">
      <c r="A96" s="382"/>
      <c r="B96" s="397">
        <v>302316</v>
      </c>
      <c r="C96" s="397">
        <v>20059</v>
      </c>
      <c r="D96" s="397" t="s">
        <v>10</v>
      </c>
      <c r="E96" s="381">
        <v>0.55585648148148148</v>
      </c>
      <c r="F96" s="381">
        <v>0.55585648148148148</v>
      </c>
      <c r="G96" s="397">
        <v>3</v>
      </c>
      <c r="H96" s="397">
        <v>11</v>
      </c>
    </row>
    <row r="97" spans="1:8" x14ac:dyDescent="0.25">
      <c r="A97" s="382"/>
      <c r="B97" s="397">
        <v>302316</v>
      </c>
      <c r="C97" s="392">
        <v>20060</v>
      </c>
      <c r="D97" s="397" t="s">
        <v>621</v>
      </c>
      <c r="E97" s="381">
        <v>0.55589120370370371</v>
      </c>
      <c r="F97" s="381">
        <v>0.55603009259259262</v>
      </c>
      <c r="G97" s="397" t="s">
        <v>566</v>
      </c>
      <c r="H97" s="397" t="s">
        <v>566</v>
      </c>
    </row>
    <row r="98" spans="1:8" x14ac:dyDescent="0.25">
      <c r="A98" s="382"/>
      <c r="B98" s="397">
        <v>302316</v>
      </c>
      <c r="C98" s="397">
        <v>20059</v>
      </c>
      <c r="D98" s="397" t="s">
        <v>10</v>
      </c>
      <c r="E98" s="381">
        <v>0.55603009259259262</v>
      </c>
      <c r="F98" s="381">
        <v>0.55607638888888888</v>
      </c>
      <c r="G98" s="397">
        <v>4</v>
      </c>
      <c r="H98" s="397">
        <v>11</v>
      </c>
    </row>
    <row r="99" spans="1:8" x14ac:dyDescent="0.25">
      <c r="A99" s="382"/>
      <c r="B99" s="397">
        <v>302316</v>
      </c>
      <c r="C99" s="392">
        <v>20060</v>
      </c>
      <c r="D99" s="397" t="s">
        <v>621</v>
      </c>
      <c r="E99" s="381">
        <v>0.55607638888888888</v>
      </c>
      <c r="F99" s="381">
        <v>0.55613425925925919</v>
      </c>
      <c r="G99" s="397" t="s">
        <v>566</v>
      </c>
      <c r="H99" s="397" t="s">
        <v>566</v>
      </c>
    </row>
    <row r="100" spans="1:8" x14ac:dyDescent="0.25">
      <c r="A100" s="382"/>
      <c r="B100" s="397">
        <v>302316</v>
      </c>
      <c r="C100" s="397">
        <v>20059</v>
      </c>
      <c r="D100" s="397" t="s">
        <v>10</v>
      </c>
      <c r="E100" s="381">
        <v>0.55613425925925919</v>
      </c>
      <c r="F100" s="381">
        <v>0.55626157407407406</v>
      </c>
      <c r="G100" s="397">
        <v>11</v>
      </c>
      <c r="H100" s="397">
        <v>11</v>
      </c>
    </row>
    <row r="101" spans="1:8" x14ac:dyDescent="0.25">
      <c r="A101" s="382"/>
      <c r="B101" s="397">
        <v>302316</v>
      </c>
      <c r="C101" s="392">
        <v>20060</v>
      </c>
      <c r="D101" s="397" t="s">
        <v>621</v>
      </c>
      <c r="E101" s="381">
        <v>0.55626157407407406</v>
      </c>
      <c r="F101" s="381">
        <v>0.55628472222222225</v>
      </c>
      <c r="G101" s="397" t="s">
        <v>566</v>
      </c>
      <c r="H101" s="397" t="s">
        <v>566</v>
      </c>
    </row>
    <row r="102" spans="1:8" x14ac:dyDescent="0.25">
      <c r="A102" s="382"/>
      <c r="B102" s="397">
        <v>302316</v>
      </c>
      <c r="C102" s="397">
        <v>20059</v>
      </c>
      <c r="D102" s="397" t="s">
        <v>10</v>
      </c>
      <c r="E102" s="381">
        <v>0.55628472222222225</v>
      </c>
      <c r="F102" s="381">
        <v>0.55631944444444448</v>
      </c>
      <c r="G102" s="397">
        <v>3</v>
      </c>
      <c r="H102" s="397">
        <v>11</v>
      </c>
    </row>
    <row r="103" spans="1:8" x14ac:dyDescent="0.25">
      <c r="A103" s="382"/>
      <c r="B103" s="397">
        <v>302316</v>
      </c>
      <c r="C103" s="392">
        <v>20060</v>
      </c>
      <c r="D103" s="397" t="s">
        <v>621</v>
      </c>
      <c r="E103" s="381">
        <v>0.55631944444444448</v>
      </c>
      <c r="F103" s="381">
        <v>0.55637731481481478</v>
      </c>
      <c r="G103" s="397" t="s">
        <v>566</v>
      </c>
      <c r="H103" s="397" t="s">
        <v>566</v>
      </c>
    </row>
    <row r="104" spans="1:8" x14ac:dyDescent="0.25">
      <c r="A104" s="382"/>
      <c r="B104" s="397">
        <v>302316</v>
      </c>
      <c r="C104" s="397">
        <v>20059</v>
      </c>
      <c r="D104" s="397" t="s">
        <v>10</v>
      </c>
      <c r="E104" s="381">
        <v>0.55637731481481478</v>
      </c>
      <c r="F104" s="381">
        <v>0.55638888888888893</v>
      </c>
      <c r="G104" s="397">
        <v>1</v>
      </c>
      <c r="H104" s="397">
        <v>11</v>
      </c>
    </row>
    <row r="105" spans="1:8" x14ac:dyDescent="0.25">
      <c r="A105" s="382"/>
      <c r="B105" s="397">
        <v>302316</v>
      </c>
      <c r="C105" s="392">
        <v>20060</v>
      </c>
      <c r="D105" s="397" t="s">
        <v>621</v>
      </c>
      <c r="E105" s="381">
        <v>0.55638888888888893</v>
      </c>
      <c r="F105" s="381">
        <v>0.55638888888888893</v>
      </c>
      <c r="G105" s="397" t="s">
        <v>566</v>
      </c>
      <c r="H105" s="397" t="s">
        <v>566</v>
      </c>
    </row>
    <row r="106" spans="1:8" x14ac:dyDescent="0.25">
      <c r="A106" s="382"/>
      <c r="B106" s="397">
        <v>302316</v>
      </c>
      <c r="C106" s="397">
        <v>20059</v>
      </c>
      <c r="D106" s="397" t="s">
        <v>10</v>
      </c>
      <c r="E106" s="381">
        <v>0.58453703703703697</v>
      </c>
      <c r="F106" s="381">
        <v>0.58456018518518515</v>
      </c>
      <c r="G106" s="397">
        <v>2</v>
      </c>
      <c r="H106" s="397">
        <v>11</v>
      </c>
    </row>
    <row r="107" spans="1:8" x14ac:dyDescent="0.25">
      <c r="A107" s="382"/>
      <c r="B107" s="397">
        <v>302316</v>
      </c>
      <c r="C107" s="392">
        <v>20060</v>
      </c>
      <c r="D107" s="397" t="s">
        <v>621</v>
      </c>
      <c r="E107" s="381">
        <v>0.58456018518518515</v>
      </c>
      <c r="F107" s="381">
        <v>0.5845717592592593</v>
      </c>
      <c r="G107" s="397" t="s">
        <v>566</v>
      </c>
      <c r="H107" s="397" t="s">
        <v>566</v>
      </c>
    </row>
    <row r="108" spans="1:8" x14ac:dyDescent="0.25">
      <c r="A108" s="382"/>
      <c r="B108" s="397">
        <v>302316</v>
      </c>
      <c r="C108" s="397">
        <v>20059</v>
      </c>
      <c r="D108" s="397" t="s">
        <v>10</v>
      </c>
      <c r="E108" s="381">
        <v>0.5845717592592593</v>
      </c>
      <c r="F108" s="381">
        <v>0.58458333333333334</v>
      </c>
      <c r="G108" s="397">
        <v>1</v>
      </c>
      <c r="H108" s="397">
        <v>11</v>
      </c>
    </row>
    <row r="109" spans="1:8" x14ac:dyDescent="0.25">
      <c r="A109" s="382"/>
      <c r="B109" s="397">
        <v>302316</v>
      </c>
      <c r="C109" s="392">
        <v>20060</v>
      </c>
      <c r="D109" s="397" t="s">
        <v>621</v>
      </c>
      <c r="E109" s="381">
        <v>0.58458333333333334</v>
      </c>
      <c r="F109" s="381">
        <v>0.58458333333333334</v>
      </c>
      <c r="G109" s="397" t="s">
        <v>566</v>
      </c>
      <c r="H109" s="397" t="s">
        <v>566</v>
      </c>
    </row>
    <row r="110" spans="1:8" x14ac:dyDescent="0.25">
      <c r="A110" s="382"/>
      <c r="B110" s="397">
        <v>302316</v>
      </c>
      <c r="C110" s="397">
        <v>20059</v>
      </c>
      <c r="D110" s="397" t="s">
        <v>10</v>
      </c>
      <c r="E110" s="381">
        <v>0.64922453703703698</v>
      </c>
      <c r="F110" s="381">
        <v>0.64923611111111112</v>
      </c>
      <c r="G110" s="397">
        <v>1</v>
      </c>
      <c r="H110" s="397">
        <v>11</v>
      </c>
    </row>
    <row r="111" spans="1:8" x14ac:dyDescent="0.25">
      <c r="A111" s="382"/>
      <c r="B111" s="397">
        <v>302316</v>
      </c>
      <c r="C111" s="392">
        <v>20060</v>
      </c>
      <c r="D111" s="397" t="s">
        <v>621</v>
      </c>
      <c r="E111" s="381">
        <v>0.64923611111111112</v>
      </c>
      <c r="F111" s="381">
        <v>0.64949074074074076</v>
      </c>
      <c r="G111" s="397" t="s">
        <v>566</v>
      </c>
      <c r="H111" s="397" t="s">
        <v>566</v>
      </c>
    </row>
    <row r="112" spans="1:8" x14ac:dyDescent="0.25">
      <c r="A112" s="382"/>
      <c r="B112" s="397">
        <v>302316</v>
      </c>
      <c r="C112" s="397">
        <v>20059</v>
      </c>
      <c r="D112" s="397" t="s">
        <v>10</v>
      </c>
      <c r="E112" s="381">
        <v>0.64949074074074076</v>
      </c>
      <c r="F112" s="381">
        <v>0.64951388888888884</v>
      </c>
      <c r="G112" s="397">
        <v>2</v>
      </c>
      <c r="H112" s="397">
        <v>11</v>
      </c>
    </row>
    <row r="113" spans="1:8" x14ac:dyDescent="0.25">
      <c r="A113" s="382"/>
      <c r="B113" s="397">
        <v>302316</v>
      </c>
      <c r="C113" s="392">
        <v>20060</v>
      </c>
      <c r="D113" s="397" t="s">
        <v>621</v>
      </c>
      <c r="E113" s="381">
        <v>0.64951388888888884</v>
      </c>
      <c r="F113" s="381">
        <v>0.64951388888888884</v>
      </c>
      <c r="G113" s="397" t="s">
        <v>566</v>
      </c>
      <c r="H113" s="397" t="s">
        <v>566</v>
      </c>
    </row>
    <row r="114" spans="1:8" x14ac:dyDescent="0.25">
      <c r="A114" s="382"/>
      <c r="B114" s="397">
        <v>302316</v>
      </c>
      <c r="C114" s="397">
        <v>20059</v>
      </c>
      <c r="D114" s="397" t="s">
        <v>10</v>
      </c>
      <c r="E114" s="381">
        <v>0.64982638888888888</v>
      </c>
      <c r="F114" s="381">
        <v>0.64983796296296303</v>
      </c>
      <c r="G114" s="397">
        <v>1</v>
      </c>
      <c r="H114" s="397">
        <v>11</v>
      </c>
    </row>
    <row r="115" spans="1:8" x14ac:dyDescent="0.25">
      <c r="A115" s="382"/>
      <c r="B115" s="397">
        <v>302316</v>
      </c>
      <c r="C115" s="392">
        <v>20060</v>
      </c>
      <c r="D115" s="397" t="s">
        <v>621</v>
      </c>
      <c r="E115" s="381">
        <v>0.64983796296296303</v>
      </c>
      <c r="F115" s="381">
        <v>0.64986111111111111</v>
      </c>
      <c r="G115" s="397" t="s">
        <v>566</v>
      </c>
      <c r="H115" s="397" t="s">
        <v>566</v>
      </c>
    </row>
    <row r="116" spans="1:8" x14ac:dyDescent="0.25">
      <c r="A116" s="382"/>
      <c r="B116" s="397">
        <v>302316</v>
      </c>
      <c r="C116" s="397">
        <v>20059</v>
      </c>
      <c r="D116" s="397" t="s">
        <v>10</v>
      </c>
      <c r="E116" s="381">
        <v>0.64986111111111111</v>
      </c>
      <c r="F116" s="381">
        <v>0.65013888888888893</v>
      </c>
      <c r="G116" s="397">
        <v>24</v>
      </c>
      <c r="H116" s="397">
        <v>11</v>
      </c>
    </row>
    <row r="117" spans="1:8" x14ac:dyDescent="0.25">
      <c r="A117" s="382"/>
      <c r="B117" s="397">
        <v>302316</v>
      </c>
      <c r="C117" s="392">
        <v>20060</v>
      </c>
      <c r="D117" s="397" t="s">
        <v>621</v>
      </c>
      <c r="E117" s="381">
        <v>0.65013888888888893</v>
      </c>
      <c r="F117" s="381">
        <v>0.6501851851851852</v>
      </c>
      <c r="G117" s="397" t="s">
        <v>566</v>
      </c>
      <c r="H117" s="397" t="s">
        <v>566</v>
      </c>
    </row>
    <row r="118" spans="1:8" x14ac:dyDescent="0.25">
      <c r="A118" s="382"/>
      <c r="B118" s="397">
        <v>302316</v>
      </c>
      <c r="C118" s="397">
        <v>20059</v>
      </c>
      <c r="D118" s="397" t="s">
        <v>10</v>
      </c>
      <c r="E118" s="381">
        <v>0.6501851851851852</v>
      </c>
      <c r="F118" s="381">
        <v>0.6501851851851852</v>
      </c>
      <c r="G118" s="397">
        <v>24</v>
      </c>
      <c r="H118" s="397" t="s">
        <v>581</v>
      </c>
    </row>
    <row r="119" spans="1:8" x14ac:dyDescent="0.25">
      <c r="A119" s="382"/>
      <c r="B119" s="397">
        <v>302316</v>
      </c>
      <c r="C119" s="397">
        <v>20059</v>
      </c>
      <c r="D119" s="397" t="s">
        <v>10</v>
      </c>
      <c r="E119" s="381">
        <v>0.65046296296296291</v>
      </c>
      <c r="F119" s="381">
        <v>0.65050925925925929</v>
      </c>
      <c r="G119" s="397">
        <v>0</v>
      </c>
      <c r="H119" s="397">
        <v>11</v>
      </c>
    </row>
    <row r="120" spans="1:8" x14ac:dyDescent="0.25">
      <c r="A120" s="382"/>
      <c r="B120" s="397">
        <v>302316</v>
      </c>
      <c r="C120" s="392">
        <v>20060</v>
      </c>
      <c r="D120" s="397" t="s">
        <v>621</v>
      </c>
      <c r="E120" s="381">
        <v>0.65046296296296291</v>
      </c>
      <c r="F120" s="381">
        <v>0.65046296296296291</v>
      </c>
      <c r="G120" s="397" t="s">
        <v>566</v>
      </c>
      <c r="H120" s="397" t="s">
        <v>566</v>
      </c>
    </row>
    <row r="121" spans="1:8" x14ac:dyDescent="0.25">
      <c r="A121" s="382"/>
      <c r="B121" s="397">
        <v>302316</v>
      </c>
      <c r="C121" s="392">
        <v>20060</v>
      </c>
      <c r="D121" s="397" t="s">
        <v>621</v>
      </c>
      <c r="E121" s="381">
        <v>0.65050925925925929</v>
      </c>
      <c r="F121" s="381">
        <v>0.65072916666666669</v>
      </c>
      <c r="G121" s="397" t="s">
        <v>566</v>
      </c>
      <c r="H121" s="397" t="s">
        <v>566</v>
      </c>
    </row>
    <row r="122" spans="1:8" x14ac:dyDescent="0.25">
      <c r="A122" s="382"/>
      <c r="B122" s="397">
        <v>302316</v>
      </c>
      <c r="C122" s="397">
        <v>20059</v>
      </c>
      <c r="D122" s="397" t="s">
        <v>10</v>
      </c>
      <c r="E122" s="381">
        <v>0.65072916666666669</v>
      </c>
      <c r="F122" s="381">
        <v>0.65074074074074073</v>
      </c>
      <c r="G122" s="397">
        <v>1</v>
      </c>
      <c r="H122" s="397">
        <v>11</v>
      </c>
    </row>
    <row r="123" spans="1:8" x14ac:dyDescent="0.25">
      <c r="A123" s="382"/>
      <c r="B123" s="397">
        <v>302316</v>
      </c>
      <c r="C123" s="392">
        <v>20060</v>
      </c>
      <c r="D123" s="397" t="s">
        <v>621</v>
      </c>
      <c r="E123" s="381">
        <v>0.65074074074074073</v>
      </c>
      <c r="F123" s="381">
        <v>0.65074074074074073</v>
      </c>
      <c r="G123" s="397" t="s">
        <v>566</v>
      </c>
      <c r="H123" s="397" t="s">
        <v>566</v>
      </c>
    </row>
    <row r="124" spans="1:8" x14ac:dyDescent="0.25">
      <c r="A124" s="382"/>
      <c r="B124" s="397">
        <v>302316</v>
      </c>
      <c r="C124" s="397">
        <v>20059</v>
      </c>
      <c r="D124" s="397" t="s">
        <v>10</v>
      </c>
      <c r="E124" s="381">
        <v>0.65151620370370367</v>
      </c>
      <c r="F124" s="381">
        <v>0.65152777777777782</v>
      </c>
      <c r="G124" s="397">
        <v>1</v>
      </c>
      <c r="H124" s="397">
        <v>11</v>
      </c>
    </row>
    <row r="125" spans="1:8" x14ac:dyDescent="0.25">
      <c r="A125" s="382"/>
      <c r="B125" s="397">
        <v>302316</v>
      </c>
      <c r="C125" s="392">
        <v>20060</v>
      </c>
      <c r="D125" s="397" t="s">
        <v>621</v>
      </c>
      <c r="E125" s="381">
        <v>0.65152777777777782</v>
      </c>
      <c r="F125" s="381">
        <v>0.65156249999999993</v>
      </c>
      <c r="G125" s="397" t="s">
        <v>566</v>
      </c>
      <c r="H125" s="397" t="s">
        <v>566</v>
      </c>
    </row>
    <row r="126" spans="1:8" x14ac:dyDescent="0.25">
      <c r="A126" s="382"/>
      <c r="B126" s="397">
        <v>302316</v>
      </c>
      <c r="C126" s="397">
        <v>20059</v>
      </c>
      <c r="D126" s="397" t="s">
        <v>10</v>
      </c>
      <c r="E126" s="381">
        <v>0.65156249999999993</v>
      </c>
      <c r="F126" s="381">
        <v>0.65156249999999993</v>
      </c>
      <c r="G126" s="397">
        <v>56</v>
      </c>
      <c r="H126" s="397">
        <v>11</v>
      </c>
    </row>
    <row r="127" spans="1:8" x14ac:dyDescent="0.25">
      <c r="A127" s="382"/>
      <c r="B127" s="397">
        <v>302316</v>
      </c>
      <c r="C127" s="392">
        <v>20060</v>
      </c>
      <c r="D127" s="397" t="s">
        <v>621</v>
      </c>
      <c r="E127" s="381">
        <v>0.65221064814814811</v>
      </c>
      <c r="F127" s="381">
        <v>0.65221064814814811</v>
      </c>
      <c r="G127" s="397" t="s">
        <v>566</v>
      </c>
      <c r="H127" s="397" t="s">
        <v>566</v>
      </c>
    </row>
    <row r="128" spans="1:8" x14ac:dyDescent="0.25">
      <c r="A128" s="382"/>
      <c r="B128" s="397">
        <v>302316</v>
      </c>
      <c r="C128" s="397">
        <v>20059</v>
      </c>
      <c r="D128" s="397" t="s">
        <v>10</v>
      </c>
      <c r="E128" s="381">
        <v>0.65252314814814816</v>
      </c>
      <c r="F128" s="381">
        <v>0.65296296296296297</v>
      </c>
      <c r="G128" s="397">
        <v>38</v>
      </c>
      <c r="H128" s="397">
        <v>11</v>
      </c>
    </row>
    <row r="129" spans="1:8" x14ac:dyDescent="0.25">
      <c r="A129" s="382"/>
      <c r="B129" s="397">
        <v>302316</v>
      </c>
      <c r="C129" s="392">
        <v>20060</v>
      </c>
      <c r="D129" s="397" t="s">
        <v>621</v>
      </c>
      <c r="E129" s="381">
        <v>0.65296296296296297</v>
      </c>
      <c r="F129" s="381">
        <v>0.65296296296296297</v>
      </c>
      <c r="G129" s="397" t="s">
        <v>566</v>
      </c>
      <c r="H129" s="397" t="s">
        <v>566</v>
      </c>
    </row>
    <row r="130" spans="1:8" x14ac:dyDescent="0.25">
      <c r="A130" s="382"/>
      <c r="B130" s="397">
        <v>302316</v>
      </c>
      <c r="C130" s="397">
        <v>20059</v>
      </c>
      <c r="D130" s="397" t="s">
        <v>10</v>
      </c>
      <c r="E130" s="381">
        <v>0.65332175925925928</v>
      </c>
      <c r="F130" s="381">
        <v>0.65333333333333332</v>
      </c>
      <c r="G130" s="397">
        <v>1</v>
      </c>
      <c r="H130" s="397">
        <v>11</v>
      </c>
    </row>
    <row r="131" spans="1:8" x14ac:dyDescent="0.25">
      <c r="A131" s="382"/>
      <c r="B131" s="397">
        <v>302316</v>
      </c>
      <c r="C131" s="392">
        <v>20060</v>
      </c>
      <c r="D131" s="397" t="s">
        <v>621</v>
      </c>
      <c r="E131" s="381">
        <v>0.65333333333333332</v>
      </c>
      <c r="F131" s="381">
        <v>0.65336805555555555</v>
      </c>
      <c r="G131" s="397" t="s">
        <v>566</v>
      </c>
      <c r="H131" s="397" t="s">
        <v>566</v>
      </c>
    </row>
    <row r="132" spans="1:8" x14ac:dyDescent="0.25">
      <c r="A132" s="382"/>
      <c r="B132" s="397">
        <v>302316</v>
      </c>
      <c r="C132" s="397">
        <v>20059</v>
      </c>
      <c r="D132" s="397" t="s">
        <v>10</v>
      </c>
      <c r="E132" s="381">
        <v>0.65336805555555555</v>
      </c>
      <c r="F132" s="381">
        <v>0.65337962962962959</v>
      </c>
      <c r="G132" s="397">
        <v>1</v>
      </c>
      <c r="H132" s="397">
        <v>11</v>
      </c>
    </row>
    <row r="133" spans="1:8" x14ac:dyDescent="0.25">
      <c r="A133" s="382"/>
      <c r="B133" s="397">
        <v>302316</v>
      </c>
      <c r="C133" s="392">
        <v>20060</v>
      </c>
      <c r="D133" s="397" t="s">
        <v>621</v>
      </c>
      <c r="E133" s="381">
        <v>0.65337962962962959</v>
      </c>
      <c r="F133" s="381">
        <v>0.65341435185185182</v>
      </c>
      <c r="G133" s="397" t="s">
        <v>566</v>
      </c>
      <c r="H133" s="397" t="s">
        <v>566</v>
      </c>
    </row>
    <row r="134" spans="1:8" x14ac:dyDescent="0.25">
      <c r="A134" s="382"/>
      <c r="B134" s="397">
        <v>302316</v>
      </c>
      <c r="C134" s="397">
        <v>20059</v>
      </c>
      <c r="D134" s="397" t="s">
        <v>10</v>
      </c>
      <c r="E134" s="381">
        <v>0.65341435185185182</v>
      </c>
      <c r="F134" s="381">
        <v>0.6534375</v>
      </c>
      <c r="G134" s="397">
        <v>2</v>
      </c>
      <c r="H134" s="397">
        <v>11</v>
      </c>
    </row>
    <row r="135" spans="1:8" x14ac:dyDescent="0.25">
      <c r="A135" s="382"/>
      <c r="B135" s="397">
        <v>302316</v>
      </c>
      <c r="C135" s="392">
        <v>20060</v>
      </c>
      <c r="D135" s="397" t="s">
        <v>621</v>
      </c>
      <c r="E135" s="381">
        <v>0.6534375</v>
      </c>
      <c r="F135" s="381">
        <v>0.65349537037037042</v>
      </c>
      <c r="G135" s="397" t="s">
        <v>566</v>
      </c>
      <c r="H135" s="397" t="s">
        <v>566</v>
      </c>
    </row>
    <row r="136" spans="1:8" x14ac:dyDescent="0.25">
      <c r="A136" s="382"/>
      <c r="B136" s="397">
        <v>302316</v>
      </c>
      <c r="C136" s="397">
        <v>20059</v>
      </c>
      <c r="D136" s="397" t="s">
        <v>10</v>
      </c>
      <c r="E136" s="381">
        <v>0.65349537037037042</v>
      </c>
      <c r="F136" s="381">
        <v>0.6535185185185185</v>
      </c>
      <c r="G136" s="397">
        <v>2</v>
      </c>
      <c r="H136" s="397">
        <v>11</v>
      </c>
    </row>
    <row r="137" spans="1:8" x14ac:dyDescent="0.25">
      <c r="A137" s="382"/>
      <c r="B137" s="397">
        <v>302316</v>
      </c>
      <c r="C137" s="392">
        <v>20060</v>
      </c>
      <c r="D137" s="397" t="s">
        <v>621</v>
      </c>
      <c r="E137" s="381">
        <v>0.6535185185185185</v>
      </c>
      <c r="F137" s="381">
        <v>0.65359953703703699</v>
      </c>
      <c r="G137" s="397" t="s">
        <v>566</v>
      </c>
      <c r="H137" s="397" t="s">
        <v>566</v>
      </c>
    </row>
    <row r="138" spans="1:8" x14ac:dyDescent="0.25">
      <c r="A138" s="382"/>
      <c r="B138" s="397">
        <v>302316</v>
      </c>
      <c r="C138" s="397">
        <v>20059</v>
      </c>
      <c r="D138" s="397" t="s">
        <v>10</v>
      </c>
      <c r="E138" s="381">
        <v>0.65359953703703699</v>
      </c>
      <c r="F138" s="381">
        <v>0.65361111111111114</v>
      </c>
      <c r="G138" s="397">
        <v>1</v>
      </c>
      <c r="H138" s="397">
        <v>11</v>
      </c>
    </row>
    <row r="139" spans="1:8" x14ac:dyDescent="0.25">
      <c r="A139" s="382"/>
      <c r="B139" s="397">
        <v>302316</v>
      </c>
      <c r="C139" s="392">
        <v>20060</v>
      </c>
      <c r="D139" s="397" t="s">
        <v>621</v>
      </c>
      <c r="E139" s="381">
        <v>0.65361111111111114</v>
      </c>
      <c r="F139" s="381">
        <v>0.65363425925925933</v>
      </c>
      <c r="G139" s="397" t="s">
        <v>566</v>
      </c>
      <c r="H139" s="397" t="s">
        <v>566</v>
      </c>
    </row>
    <row r="140" spans="1:8" x14ac:dyDescent="0.25">
      <c r="A140" s="382"/>
      <c r="B140" s="397">
        <v>302316</v>
      </c>
      <c r="C140" s="397">
        <v>20059</v>
      </c>
      <c r="D140" s="397" t="s">
        <v>10</v>
      </c>
      <c r="E140" s="381">
        <v>0.65363425925925933</v>
      </c>
      <c r="F140" s="381">
        <v>0.65365740740740741</v>
      </c>
      <c r="G140" s="397">
        <v>2</v>
      </c>
      <c r="H140" s="397">
        <v>11</v>
      </c>
    </row>
    <row r="141" spans="1:8" x14ac:dyDescent="0.25">
      <c r="A141" s="382"/>
      <c r="B141" s="397">
        <v>302316</v>
      </c>
      <c r="C141" s="392">
        <v>20060</v>
      </c>
      <c r="D141" s="397" t="s">
        <v>621</v>
      </c>
      <c r="E141" s="381">
        <v>0.65365740740740741</v>
      </c>
      <c r="F141" s="381">
        <v>0.65372685185185186</v>
      </c>
      <c r="G141" s="397" t="s">
        <v>566</v>
      </c>
      <c r="H141" s="397" t="s">
        <v>566</v>
      </c>
    </row>
    <row r="142" spans="1:8" x14ac:dyDescent="0.25">
      <c r="A142" s="382"/>
      <c r="B142" s="397">
        <v>302316</v>
      </c>
      <c r="C142" s="397">
        <v>20059</v>
      </c>
      <c r="D142" s="397" t="s">
        <v>10</v>
      </c>
      <c r="E142" s="381">
        <v>0.65372685185185186</v>
      </c>
      <c r="F142" s="381">
        <v>0.6537384259259259</v>
      </c>
      <c r="G142" s="397">
        <v>1</v>
      </c>
      <c r="H142" s="397" t="s">
        <v>581</v>
      </c>
    </row>
    <row r="143" spans="1:8" x14ac:dyDescent="0.25">
      <c r="A143" s="382"/>
      <c r="B143" s="397">
        <v>302316</v>
      </c>
      <c r="C143" s="397">
        <v>20059</v>
      </c>
      <c r="D143" s="397" t="s">
        <v>10</v>
      </c>
      <c r="E143" s="381">
        <v>0.6537384259259259</v>
      </c>
      <c r="F143" s="381">
        <v>0.65374999999999994</v>
      </c>
      <c r="G143" s="397">
        <v>0</v>
      </c>
      <c r="H143" s="397">
        <v>11</v>
      </c>
    </row>
    <row r="144" spans="1:8" x14ac:dyDescent="0.25">
      <c r="A144" s="382"/>
      <c r="B144" s="397">
        <v>302316</v>
      </c>
      <c r="C144" s="392">
        <v>20060</v>
      </c>
      <c r="D144" s="397" t="s">
        <v>621</v>
      </c>
      <c r="E144" s="381">
        <v>0.6537384259259259</v>
      </c>
      <c r="F144" s="381">
        <v>0.6537384259259259</v>
      </c>
      <c r="G144" s="397" t="s">
        <v>566</v>
      </c>
      <c r="H144" s="397" t="s">
        <v>566</v>
      </c>
    </row>
    <row r="145" spans="1:8" x14ac:dyDescent="0.25">
      <c r="A145" s="382"/>
      <c r="B145" s="397">
        <v>302316</v>
      </c>
      <c r="C145" s="392">
        <v>20060</v>
      </c>
      <c r="D145" s="397" t="s">
        <v>621</v>
      </c>
      <c r="E145" s="381">
        <v>0.65374999999999994</v>
      </c>
      <c r="F145" s="381">
        <v>0.65377314814814813</v>
      </c>
      <c r="G145" s="397" t="s">
        <v>566</v>
      </c>
      <c r="H145" s="397" t="s">
        <v>566</v>
      </c>
    </row>
    <row r="146" spans="1:8" x14ac:dyDescent="0.25">
      <c r="A146" s="382"/>
      <c r="B146" s="397">
        <v>302316</v>
      </c>
      <c r="C146" s="397">
        <v>20059</v>
      </c>
      <c r="D146" s="397" t="s">
        <v>10</v>
      </c>
      <c r="E146" s="381">
        <v>0.65377314814814813</v>
      </c>
      <c r="F146" s="381">
        <v>0.65377314814814813</v>
      </c>
      <c r="G146" s="397">
        <v>2</v>
      </c>
      <c r="H146" s="397">
        <v>11</v>
      </c>
    </row>
    <row r="147" spans="1:8" x14ac:dyDescent="0.25">
      <c r="A147" s="382"/>
      <c r="B147" s="397">
        <v>302316</v>
      </c>
      <c r="C147" s="392">
        <v>20060</v>
      </c>
      <c r="D147" s="397" t="s">
        <v>621</v>
      </c>
      <c r="E147" s="381">
        <v>0.65379629629629632</v>
      </c>
      <c r="F147" s="381">
        <v>0.65384259259259259</v>
      </c>
      <c r="G147" s="397" t="s">
        <v>566</v>
      </c>
      <c r="H147" s="397" t="s">
        <v>566</v>
      </c>
    </row>
    <row r="148" spans="1:8" x14ac:dyDescent="0.25">
      <c r="A148" s="382"/>
      <c r="B148" s="397">
        <v>302316</v>
      </c>
      <c r="C148" s="397">
        <v>20059</v>
      </c>
      <c r="D148" s="397" t="s">
        <v>10</v>
      </c>
      <c r="E148" s="381">
        <v>0.65384259259259259</v>
      </c>
      <c r="F148" s="381">
        <v>0.65387731481481481</v>
      </c>
      <c r="G148" s="397">
        <v>3</v>
      </c>
      <c r="H148" s="397">
        <v>11</v>
      </c>
    </row>
    <row r="149" spans="1:8" x14ac:dyDescent="0.25">
      <c r="A149" s="382"/>
      <c r="B149" s="397">
        <v>302316</v>
      </c>
      <c r="C149" s="392">
        <v>20060</v>
      </c>
      <c r="D149" s="397" t="s">
        <v>621</v>
      </c>
      <c r="E149" s="381">
        <v>0.65387731481481481</v>
      </c>
      <c r="F149" s="381">
        <v>0.65394675925925927</v>
      </c>
      <c r="G149" s="397" t="s">
        <v>566</v>
      </c>
      <c r="H149" s="397" t="s">
        <v>566</v>
      </c>
    </row>
    <row r="150" spans="1:8" x14ac:dyDescent="0.25">
      <c r="A150" s="382"/>
      <c r="B150" s="397">
        <v>302316</v>
      </c>
      <c r="C150" s="397">
        <v>20059</v>
      </c>
      <c r="D150" s="397" t="s">
        <v>10</v>
      </c>
      <c r="E150" s="381">
        <v>0.65394675925925927</v>
      </c>
      <c r="F150" s="381">
        <v>0.65395833333333331</v>
      </c>
      <c r="G150" s="397">
        <v>1</v>
      </c>
      <c r="H150" s="397" t="s">
        <v>581</v>
      </c>
    </row>
    <row r="151" spans="1:8" x14ac:dyDescent="0.25">
      <c r="A151" s="382"/>
      <c r="B151" s="397">
        <v>302316</v>
      </c>
      <c r="C151" s="397">
        <v>20059</v>
      </c>
      <c r="D151" s="397" t="s">
        <v>10</v>
      </c>
      <c r="E151" s="381">
        <v>0.65395833333333331</v>
      </c>
      <c r="F151" s="381">
        <v>0.65396990740740735</v>
      </c>
      <c r="G151" s="397">
        <v>0</v>
      </c>
      <c r="H151" s="397">
        <v>11</v>
      </c>
    </row>
    <row r="152" spans="1:8" x14ac:dyDescent="0.25">
      <c r="A152" s="382"/>
      <c r="B152" s="397">
        <v>302316</v>
      </c>
      <c r="C152" s="392">
        <v>20060</v>
      </c>
      <c r="D152" s="397" t="s">
        <v>621</v>
      </c>
      <c r="E152" s="381">
        <v>0.65395833333333331</v>
      </c>
      <c r="F152" s="381">
        <v>0.65395833333333331</v>
      </c>
      <c r="G152" s="397" t="s">
        <v>566</v>
      </c>
      <c r="H152" s="397" t="s">
        <v>566</v>
      </c>
    </row>
    <row r="153" spans="1:8" x14ac:dyDescent="0.25">
      <c r="A153" s="382"/>
      <c r="B153" s="397">
        <v>302316</v>
      </c>
      <c r="C153" s="392">
        <v>20060</v>
      </c>
      <c r="D153" s="397" t="s">
        <v>621</v>
      </c>
      <c r="E153" s="381">
        <v>0.65396990740740735</v>
      </c>
      <c r="F153" s="381">
        <v>0.65399305555555554</v>
      </c>
      <c r="G153" s="397" t="s">
        <v>566</v>
      </c>
      <c r="H153" s="397" t="s">
        <v>566</v>
      </c>
    </row>
    <row r="154" spans="1:8" x14ac:dyDescent="0.25">
      <c r="A154" s="382"/>
      <c r="B154" s="397">
        <v>302316</v>
      </c>
      <c r="C154" s="397">
        <v>20059</v>
      </c>
      <c r="D154" s="397" t="s">
        <v>10</v>
      </c>
      <c r="E154" s="381">
        <v>0.65399305555555554</v>
      </c>
      <c r="F154" s="381">
        <v>0.65400462962962969</v>
      </c>
      <c r="G154" s="397">
        <v>1</v>
      </c>
      <c r="H154" s="397">
        <v>11</v>
      </c>
    </row>
    <row r="155" spans="1:8" x14ac:dyDescent="0.25">
      <c r="A155" s="382"/>
      <c r="B155" s="397">
        <v>302316</v>
      </c>
      <c r="C155" s="392">
        <v>20060</v>
      </c>
      <c r="D155" s="397" t="s">
        <v>621</v>
      </c>
      <c r="E155" s="381">
        <v>0.65400462962962969</v>
      </c>
      <c r="F155" s="381">
        <v>0.6540393518518518</v>
      </c>
      <c r="G155" s="397" t="s">
        <v>566</v>
      </c>
      <c r="H155" s="397" t="s">
        <v>566</v>
      </c>
    </row>
    <row r="156" spans="1:8" x14ac:dyDescent="0.25">
      <c r="A156" s="382"/>
      <c r="B156" s="397">
        <v>302316</v>
      </c>
      <c r="C156" s="397">
        <v>20059</v>
      </c>
      <c r="D156" s="397" t="s">
        <v>10</v>
      </c>
      <c r="E156" s="381">
        <v>0.6540393518518518</v>
      </c>
      <c r="F156" s="381">
        <v>0.65407407407407414</v>
      </c>
      <c r="G156" s="397">
        <v>3</v>
      </c>
      <c r="H156" s="397">
        <v>11</v>
      </c>
    </row>
    <row r="157" spans="1:8" x14ac:dyDescent="0.25">
      <c r="A157" s="382"/>
      <c r="B157" s="397">
        <v>302316</v>
      </c>
      <c r="C157" s="392">
        <v>20060</v>
      </c>
      <c r="D157" s="397" t="s">
        <v>621</v>
      </c>
      <c r="E157" s="381">
        <v>0.65407407407407414</v>
      </c>
      <c r="F157" s="381">
        <v>0.6541203703703703</v>
      </c>
      <c r="G157" s="397" t="s">
        <v>566</v>
      </c>
      <c r="H157" s="397" t="s">
        <v>566</v>
      </c>
    </row>
    <row r="158" spans="1:8" x14ac:dyDescent="0.25">
      <c r="A158" s="382"/>
      <c r="B158" s="397">
        <v>302316</v>
      </c>
      <c r="C158" s="397">
        <v>20059</v>
      </c>
      <c r="D158" s="397" t="s">
        <v>10</v>
      </c>
      <c r="E158" s="381">
        <v>0.6541203703703703</v>
      </c>
      <c r="F158" s="381">
        <v>0.65414351851851849</v>
      </c>
      <c r="G158" s="397">
        <v>2</v>
      </c>
      <c r="H158" s="397">
        <v>11</v>
      </c>
    </row>
    <row r="159" spans="1:8" x14ac:dyDescent="0.25">
      <c r="A159" s="382"/>
      <c r="B159" s="397">
        <v>302316</v>
      </c>
      <c r="C159" s="392">
        <v>20060</v>
      </c>
      <c r="D159" s="397" t="s">
        <v>621</v>
      </c>
      <c r="E159" s="381">
        <v>0.65414351851851849</v>
      </c>
      <c r="F159" s="381">
        <v>0.65424768518518517</v>
      </c>
      <c r="G159" s="397" t="s">
        <v>566</v>
      </c>
      <c r="H159" s="397" t="s">
        <v>566</v>
      </c>
    </row>
    <row r="160" spans="1:8" x14ac:dyDescent="0.25">
      <c r="A160" s="382"/>
      <c r="B160" s="397">
        <v>302316</v>
      </c>
      <c r="C160" s="397">
        <v>20059</v>
      </c>
      <c r="D160" s="397" t="s">
        <v>10</v>
      </c>
      <c r="E160" s="381">
        <v>0.65424768518518517</v>
      </c>
      <c r="F160" s="381">
        <v>0.65431712962962962</v>
      </c>
      <c r="G160" s="397">
        <v>6</v>
      </c>
      <c r="H160" s="397">
        <v>11</v>
      </c>
    </row>
    <row r="161" spans="1:37" x14ac:dyDescent="0.25">
      <c r="A161" s="382"/>
      <c r="B161" s="397">
        <v>302316</v>
      </c>
      <c r="C161" s="392">
        <v>20060</v>
      </c>
      <c r="D161" s="397" t="s">
        <v>621</v>
      </c>
      <c r="E161" s="381">
        <v>0.65431712962962962</v>
      </c>
      <c r="F161" s="381">
        <v>0.65435185185185185</v>
      </c>
      <c r="G161" s="397" t="s">
        <v>566</v>
      </c>
      <c r="H161" s="397" t="s">
        <v>566</v>
      </c>
    </row>
    <row r="162" spans="1:37" x14ac:dyDescent="0.25">
      <c r="A162" s="382"/>
      <c r="B162" s="397">
        <v>302316</v>
      </c>
      <c r="C162" s="397">
        <v>20059</v>
      </c>
      <c r="D162" s="397" t="s">
        <v>10</v>
      </c>
      <c r="E162" s="381">
        <v>0.65435185185185185</v>
      </c>
      <c r="F162" s="381">
        <v>0.65439814814814812</v>
      </c>
      <c r="G162" s="397">
        <v>4</v>
      </c>
      <c r="H162" s="397">
        <v>11</v>
      </c>
    </row>
    <row r="163" spans="1:37" x14ac:dyDescent="0.25">
      <c r="A163" s="382"/>
      <c r="B163" s="397">
        <v>302316</v>
      </c>
      <c r="C163" s="392">
        <v>20060</v>
      </c>
      <c r="D163" s="397" t="s">
        <v>621</v>
      </c>
      <c r="E163" s="381">
        <v>0.65439814814814812</v>
      </c>
      <c r="F163" s="381">
        <v>0.65443287037037035</v>
      </c>
      <c r="G163" s="397" t="s">
        <v>566</v>
      </c>
      <c r="H163" s="397" t="s">
        <v>566</v>
      </c>
    </row>
    <row r="164" spans="1:37" x14ac:dyDescent="0.25">
      <c r="A164" s="382"/>
      <c r="B164" s="397">
        <v>302316</v>
      </c>
      <c r="C164" s="397">
        <v>20059</v>
      </c>
      <c r="D164" s="397" t="s">
        <v>10</v>
      </c>
      <c r="E164" s="381">
        <v>0.65443287037037035</v>
      </c>
      <c r="F164" s="381">
        <v>0.65446759259259257</v>
      </c>
      <c r="G164" s="397">
        <v>3</v>
      </c>
      <c r="H164" s="397">
        <v>11</v>
      </c>
    </row>
    <row r="165" spans="1:37" x14ac:dyDescent="0.25">
      <c r="A165" s="382"/>
      <c r="B165" s="397">
        <v>302316</v>
      </c>
      <c r="C165" s="392">
        <v>20060</v>
      </c>
      <c r="D165" s="397" t="s">
        <v>621</v>
      </c>
      <c r="E165" s="381">
        <v>0.65446759259259257</v>
      </c>
      <c r="F165" s="381">
        <v>0.65446759259259257</v>
      </c>
      <c r="G165" s="397" t="s">
        <v>566</v>
      </c>
      <c r="H165" s="397" t="s">
        <v>566</v>
      </c>
    </row>
    <row r="166" spans="1:37" x14ac:dyDescent="0.25">
      <c r="A166" s="382"/>
      <c r="B166" s="397">
        <v>302316</v>
      </c>
      <c r="C166" s="397">
        <v>20059</v>
      </c>
      <c r="D166" s="397" t="s">
        <v>10</v>
      </c>
      <c r="E166" s="381">
        <v>0.65451388888888895</v>
      </c>
      <c r="F166" s="381">
        <v>0.65453703703703703</v>
      </c>
      <c r="G166" s="397">
        <v>2</v>
      </c>
      <c r="H166" s="397">
        <v>11</v>
      </c>
    </row>
    <row r="167" spans="1:37" x14ac:dyDescent="0.25">
      <c r="A167" s="382"/>
      <c r="B167" s="397">
        <v>302316</v>
      </c>
      <c r="C167" s="392">
        <v>20060</v>
      </c>
      <c r="D167" s="397" t="s">
        <v>621</v>
      </c>
      <c r="E167" s="381">
        <v>0.65453703703703703</v>
      </c>
      <c r="F167" s="381">
        <v>0.65456018518518522</v>
      </c>
      <c r="G167" s="397" t="s">
        <v>566</v>
      </c>
      <c r="H167" s="397" t="s">
        <v>566</v>
      </c>
    </row>
    <row r="168" spans="1:37" x14ac:dyDescent="0.25">
      <c r="A168" s="382"/>
      <c r="B168" s="397">
        <v>302316</v>
      </c>
      <c r="C168" s="397">
        <v>20059</v>
      </c>
      <c r="D168" s="397" t="s">
        <v>10</v>
      </c>
      <c r="E168" s="381">
        <v>0.65456018518518522</v>
      </c>
      <c r="F168" s="381">
        <v>0.65461805555555552</v>
      </c>
      <c r="G168" s="397">
        <v>5</v>
      </c>
      <c r="H168" s="397">
        <v>11</v>
      </c>
    </row>
    <row r="169" spans="1:37" x14ac:dyDescent="0.25">
      <c r="A169" s="382"/>
      <c r="B169" s="397">
        <v>302316</v>
      </c>
      <c r="C169" s="392">
        <v>20060</v>
      </c>
      <c r="D169" s="397" t="s">
        <v>621</v>
      </c>
      <c r="E169" s="381">
        <v>0.65461805555555552</v>
      </c>
      <c r="F169" s="381">
        <v>0.65464120370370371</v>
      </c>
      <c r="G169" s="397" t="s">
        <v>566</v>
      </c>
      <c r="H169" s="397" t="s">
        <v>566</v>
      </c>
    </row>
    <row r="170" spans="1:37" x14ac:dyDescent="0.25">
      <c r="A170" s="382"/>
      <c r="B170" s="397">
        <v>302316</v>
      </c>
      <c r="C170" s="397">
        <v>20059</v>
      </c>
      <c r="D170" s="397" t="s">
        <v>10</v>
      </c>
      <c r="E170" s="381">
        <v>0.65464120370370371</v>
      </c>
      <c r="F170" s="381">
        <v>0.65467592592592594</v>
      </c>
      <c r="G170" s="397">
        <v>3</v>
      </c>
      <c r="H170" s="397">
        <v>11</v>
      </c>
    </row>
    <row r="171" spans="1:37" x14ac:dyDescent="0.25">
      <c r="A171" s="382"/>
      <c r="B171" s="397">
        <v>302316</v>
      </c>
      <c r="C171" s="392">
        <v>20060</v>
      </c>
      <c r="D171" s="397" t="s">
        <v>621</v>
      </c>
      <c r="E171" s="381">
        <v>0.65467592592592594</v>
      </c>
      <c r="F171" s="381">
        <v>0.65473379629629636</v>
      </c>
      <c r="G171" s="397" t="s">
        <v>566</v>
      </c>
      <c r="H171" s="397" t="s">
        <v>566</v>
      </c>
    </row>
    <row r="172" spans="1:37" x14ac:dyDescent="0.25">
      <c r="A172" s="382"/>
      <c r="B172" s="210">
        <v>302316</v>
      </c>
      <c r="C172" s="210">
        <v>20059</v>
      </c>
      <c r="D172" s="210" t="s">
        <v>10</v>
      </c>
      <c r="E172" s="393">
        <v>0.65473379629629636</v>
      </c>
      <c r="F172" s="393">
        <v>0.65486111111111112</v>
      </c>
      <c r="G172" s="397">
        <v>11</v>
      </c>
      <c r="H172" s="397">
        <v>4.67</v>
      </c>
      <c r="I172" s="2">
        <f t="shared" ref="I172:I173" si="9">(F172-E172)*86400</f>
        <v>10.999999999995325</v>
      </c>
      <c r="J172" s="2">
        <f>L172*K173/L173</f>
        <v>3.2404081632645938</v>
      </c>
      <c r="K172" s="2">
        <v>3.2404081632645938</v>
      </c>
      <c r="L172" s="397">
        <v>4.67</v>
      </c>
      <c r="M172" s="38">
        <f t="shared" ref="M172:M173" si="10">L172/K172*0.0113636*60</f>
        <v>0.98261717647080427</v>
      </c>
      <c r="N172" s="3">
        <f>J172</f>
        <v>3.2404081632645938</v>
      </c>
      <c r="O172" s="3">
        <v>3.2404081632645938</v>
      </c>
      <c r="P172" s="4">
        <f t="shared" ref="P172:P173" si="11">O172/60</f>
        <v>5.4006802721076566E-2</v>
      </c>
      <c r="Q172" s="397">
        <f>L172</f>
        <v>4.67</v>
      </c>
      <c r="R172" s="397">
        <v>4.67</v>
      </c>
      <c r="S172" s="51">
        <v>1</v>
      </c>
      <c r="X172" s="4">
        <v>5.4006802721076566E-2</v>
      </c>
      <c r="Y172" s="397">
        <v>4.67</v>
      </c>
      <c r="Z172" s="38">
        <v>0.98261717647080427</v>
      </c>
    </row>
    <row r="173" spans="1:37" x14ac:dyDescent="0.25">
      <c r="A173" s="382"/>
      <c r="B173" s="210">
        <v>302316</v>
      </c>
      <c r="C173" s="210">
        <v>20044</v>
      </c>
      <c r="D173" s="210" t="s">
        <v>180</v>
      </c>
      <c r="E173" s="393">
        <v>0.65486111111111112</v>
      </c>
      <c r="F173" s="393">
        <v>0.65505787037037033</v>
      </c>
      <c r="G173" s="397">
        <v>17</v>
      </c>
      <c r="H173" s="397">
        <v>24.5</v>
      </c>
      <c r="I173" s="2">
        <f t="shared" si="9"/>
        <v>16.999999999996263</v>
      </c>
      <c r="J173" s="2">
        <f>(E174-E173)*86400</f>
        <v>16.999999999996263</v>
      </c>
      <c r="K173" s="2">
        <v>16.999999999996263</v>
      </c>
      <c r="L173" s="397">
        <v>24.5</v>
      </c>
      <c r="M173" s="38">
        <f t="shared" si="10"/>
        <v>0.98261717647080427</v>
      </c>
      <c r="N173" s="3">
        <f>N172+K173</f>
        <v>20.240408163260856</v>
      </c>
      <c r="O173" s="3">
        <v>20.240408163260856</v>
      </c>
      <c r="P173" s="4">
        <f t="shared" si="11"/>
        <v>0.33734013605434759</v>
      </c>
      <c r="Q173" s="397">
        <f>Q172+L173</f>
        <v>29.17</v>
      </c>
      <c r="R173" s="397">
        <v>29.17</v>
      </c>
      <c r="S173" s="51">
        <v>2</v>
      </c>
      <c r="X173" s="4">
        <v>0.33734013605434759</v>
      </c>
      <c r="Y173" s="397">
        <v>29.17</v>
      </c>
      <c r="Z173" s="38">
        <v>0.98261717647080427</v>
      </c>
    </row>
    <row r="174" spans="1:37" x14ac:dyDescent="0.25">
      <c r="A174" s="382"/>
      <c r="B174" s="210">
        <v>302316</v>
      </c>
      <c r="C174" s="210">
        <v>20045</v>
      </c>
      <c r="D174" s="210" t="s">
        <v>14</v>
      </c>
      <c r="E174" s="393">
        <v>0.65505787037037033</v>
      </c>
      <c r="F174" s="393">
        <v>0.65505787037037033</v>
      </c>
      <c r="G174" s="397">
        <v>23</v>
      </c>
      <c r="H174" s="397">
        <v>36</v>
      </c>
      <c r="I174" s="2">
        <f t="shared" ref="I174:I175" si="12">(F174-E174)*86400</f>
        <v>0</v>
      </c>
      <c r="J174" s="2">
        <f t="shared" ref="J174" si="13">(E175-E174)*86400</f>
        <v>23.000000000006793</v>
      </c>
      <c r="K174" s="2">
        <v>23.000000000006793</v>
      </c>
      <c r="L174" s="397">
        <v>36</v>
      </c>
      <c r="M174" s="38">
        <f t="shared" ref="M174:M175" si="14">L174/K174*0.0113636*60</f>
        <v>1.0671902608692501</v>
      </c>
      <c r="N174" s="3">
        <f t="shared" ref="N174:N175" si="15">N173+K174</f>
        <v>43.240408163267645</v>
      </c>
      <c r="O174" s="3">
        <v>43.240408163267645</v>
      </c>
      <c r="P174" s="4">
        <f t="shared" ref="P174:P175" si="16">O174/60</f>
        <v>0.72067346938779409</v>
      </c>
      <c r="Q174" s="397">
        <f t="shared" ref="Q174:Q175" si="17">Q173+L174</f>
        <v>65.17</v>
      </c>
      <c r="R174" s="397">
        <v>65.17</v>
      </c>
      <c r="S174" s="397">
        <v>3</v>
      </c>
      <c r="X174" s="4">
        <v>0.72067346938779409</v>
      </c>
      <c r="Y174" s="397">
        <v>65.17</v>
      </c>
      <c r="Z174" s="38">
        <v>1.0671902608692501</v>
      </c>
    </row>
    <row r="175" spans="1:37" x14ac:dyDescent="0.25">
      <c r="A175" s="382"/>
      <c r="B175" s="210">
        <v>302316</v>
      </c>
      <c r="C175" s="210">
        <v>20049</v>
      </c>
      <c r="D175" s="210" t="s">
        <v>13</v>
      </c>
      <c r="E175" s="393">
        <v>0.65532407407407411</v>
      </c>
      <c r="F175" s="393">
        <v>0.65532407407407411</v>
      </c>
      <c r="G175" s="397">
        <v>91</v>
      </c>
      <c r="H175" s="397" t="s">
        <v>581</v>
      </c>
      <c r="I175" s="387">
        <f t="shared" si="12"/>
        <v>0</v>
      </c>
      <c r="J175" s="387">
        <f>L175*K174/L174</f>
        <v>48.664166666681041</v>
      </c>
      <c r="K175" s="387">
        <v>48.664166666681041</v>
      </c>
      <c r="L175" s="45">
        <v>76.17</v>
      </c>
      <c r="M175" s="390">
        <f t="shared" si="14"/>
        <v>1.0671902608692501</v>
      </c>
      <c r="N175" s="387">
        <f t="shared" si="15"/>
        <v>91.904574829948686</v>
      </c>
      <c r="O175" s="387">
        <v>91.904574829948686</v>
      </c>
      <c r="P175" s="403">
        <f t="shared" si="16"/>
        <v>1.5317429138324781</v>
      </c>
      <c r="Q175" s="45">
        <f t="shared" si="17"/>
        <v>141.34</v>
      </c>
      <c r="R175" s="45">
        <v>141.34</v>
      </c>
      <c r="T175" s="397">
        <v>3</v>
      </c>
      <c r="U175" s="397" t="s">
        <v>714</v>
      </c>
      <c r="V175" s="397" t="s">
        <v>717</v>
      </c>
      <c r="X175" s="4">
        <v>1.5317429138324781</v>
      </c>
      <c r="Y175" s="397">
        <v>141.34</v>
      </c>
      <c r="Z175" s="38">
        <v>1.0671902608692501</v>
      </c>
      <c r="AC175" s="486"/>
      <c r="AD175" s="486"/>
      <c r="AE175" s="486"/>
      <c r="AF175" s="486"/>
      <c r="AG175" s="486"/>
      <c r="AH175" s="486"/>
      <c r="AI175" s="490"/>
      <c r="AJ175" s="490"/>
      <c r="AK175" s="486"/>
    </row>
    <row r="176" spans="1:37" x14ac:dyDescent="0.25">
      <c r="A176" s="382"/>
      <c r="B176" s="210">
        <v>302316</v>
      </c>
      <c r="C176" s="210">
        <v>20048</v>
      </c>
      <c r="D176" s="210" t="s">
        <v>561</v>
      </c>
      <c r="E176" s="393">
        <v>0.65637731481481476</v>
      </c>
      <c r="F176" s="393">
        <v>0.65637731481481476</v>
      </c>
      <c r="G176" s="397">
        <v>128</v>
      </c>
      <c r="H176" s="397" t="s">
        <v>580</v>
      </c>
      <c r="I176" s="401"/>
      <c r="J176" s="401"/>
      <c r="K176" s="401"/>
      <c r="L176" s="399"/>
      <c r="M176" s="400">
        <f>AVERAGE(M173:M174)</f>
        <v>1.0249037186700272</v>
      </c>
      <c r="N176" s="401"/>
      <c r="O176" s="401"/>
      <c r="P176" s="402"/>
      <c r="Q176" s="399"/>
      <c r="R176" s="399"/>
    </row>
    <row r="177" spans="1:8" x14ac:dyDescent="0.25">
      <c r="A177" s="382"/>
      <c r="B177" s="397">
        <v>302316</v>
      </c>
      <c r="C177" s="392">
        <v>20060</v>
      </c>
      <c r="D177" s="397" t="s">
        <v>621</v>
      </c>
      <c r="E177" s="381">
        <v>0.65785879629629629</v>
      </c>
      <c r="F177" s="381">
        <v>0.65785879629629629</v>
      </c>
      <c r="G177" s="397" t="s">
        <v>566</v>
      </c>
      <c r="H177" s="397" t="s">
        <v>566</v>
      </c>
    </row>
    <row r="178" spans="1:8" x14ac:dyDescent="0.25">
      <c r="A178" s="382"/>
      <c r="B178" s="397">
        <v>302316</v>
      </c>
      <c r="C178" s="397">
        <v>20059</v>
      </c>
      <c r="D178" s="397" t="s">
        <v>10</v>
      </c>
      <c r="E178" s="381">
        <v>0.65831018518518525</v>
      </c>
      <c r="F178" s="381">
        <v>0.65833333333333333</v>
      </c>
      <c r="G178" s="397">
        <v>2</v>
      </c>
      <c r="H178" s="397">
        <v>11</v>
      </c>
    </row>
    <row r="179" spans="1:8" x14ac:dyDescent="0.25">
      <c r="A179" s="382"/>
      <c r="B179" s="397">
        <v>302316</v>
      </c>
      <c r="C179" s="392">
        <v>20060</v>
      </c>
      <c r="D179" s="397" t="s">
        <v>621</v>
      </c>
      <c r="E179" s="381">
        <v>0.65833333333333333</v>
      </c>
      <c r="F179" s="381">
        <v>0.65840277777777778</v>
      </c>
      <c r="G179" s="397" t="s">
        <v>566</v>
      </c>
      <c r="H179" s="397" t="s">
        <v>566</v>
      </c>
    </row>
    <row r="180" spans="1:8" x14ac:dyDescent="0.25">
      <c r="A180" s="382"/>
      <c r="B180" s="397">
        <v>302316</v>
      </c>
      <c r="C180" s="397">
        <v>20059</v>
      </c>
      <c r="D180" s="397" t="s">
        <v>10</v>
      </c>
      <c r="E180" s="381">
        <v>0.65840277777777778</v>
      </c>
      <c r="F180" s="381">
        <v>0.65850694444444446</v>
      </c>
      <c r="G180" s="397">
        <v>9</v>
      </c>
      <c r="H180" s="397">
        <v>11</v>
      </c>
    </row>
    <row r="181" spans="1:8" x14ac:dyDescent="0.25">
      <c r="A181" s="382"/>
      <c r="B181" s="397">
        <v>302316</v>
      </c>
      <c r="C181" s="392">
        <v>20060</v>
      </c>
      <c r="D181" s="397" t="s">
        <v>621</v>
      </c>
      <c r="E181" s="381">
        <v>0.65850694444444446</v>
      </c>
      <c r="F181" s="381">
        <v>0.65850694444444446</v>
      </c>
      <c r="G181" s="397" t="s">
        <v>566</v>
      </c>
      <c r="H181" s="397" t="s">
        <v>566</v>
      </c>
    </row>
    <row r="182" spans="1:8" x14ac:dyDescent="0.25">
      <c r="A182" s="382"/>
      <c r="B182" s="397">
        <v>302316</v>
      </c>
      <c r="C182" s="397">
        <v>20059</v>
      </c>
      <c r="D182" s="397" t="s">
        <v>10</v>
      </c>
      <c r="E182" s="381">
        <v>0.65865740740740741</v>
      </c>
      <c r="F182" s="381">
        <v>0.6586805555555556</v>
      </c>
      <c r="G182" s="397">
        <v>2</v>
      </c>
      <c r="H182" s="397" t="s">
        <v>581</v>
      </c>
    </row>
    <row r="183" spans="1:8" x14ac:dyDescent="0.25">
      <c r="A183" s="382"/>
      <c r="B183" s="397">
        <v>302316</v>
      </c>
      <c r="C183" s="397">
        <v>20059</v>
      </c>
      <c r="D183" s="397" t="s">
        <v>10</v>
      </c>
      <c r="E183" s="381">
        <v>0.6586805555555556</v>
      </c>
      <c r="F183" s="381">
        <v>0.65870370370370368</v>
      </c>
      <c r="G183" s="397">
        <v>0</v>
      </c>
      <c r="H183" s="397">
        <v>11</v>
      </c>
    </row>
    <row r="184" spans="1:8" x14ac:dyDescent="0.25">
      <c r="A184" s="382"/>
      <c r="B184" s="397">
        <v>302316</v>
      </c>
      <c r="C184" s="392">
        <v>20060</v>
      </c>
      <c r="D184" s="397" t="s">
        <v>621</v>
      </c>
      <c r="E184" s="381">
        <v>0.6586805555555556</v>
      </c>
      <c r="F184" s="381">
        <v>0.6586805555555556</v>
      </c>
      <c r="G184" s="397" t="s">
        <v>566</v>
      </c>
      <c r="H184" s="397" t="s">
        <v>566</v>
      </c>
    </row>
    <row r="185" spans="1:8" x14ac:dyDescent="0.25">
      <c r="A185" s="382"/>
      <c r="B185" s="397">
        <v>302316</v>
      </c>
      <c r="C185" s="392">
        <v>20060</v>
      </c>
      <c r="D185" s="397" t="s">
        <v>621</v>
      </c>
      <c r="E185" s="381">
        <v>0.65870370370370368</v>
      </c>
      <c r="F185" s="381">
        <v>0.65870370370370368</v>
      </c>
      <c r="G185" s="397" t="s">
        <v>566</v>
      </c>
      <c r="H185" s="397" t="s">
        <v>566</v>
      </c>
    </row>
    <row r="186" spans="1:8" x14ac:dyDescent="0.25">
      <c r="A186" s="382"/>
      <c r="B186" s="397">
        <v>302316</v>
      </c>
      <c r="C186" s="397">
        <v>20059</v>
      </c>
      <c r="D186" s="397" t="s">
        <v>10</v>
      </c>
      <c r="E186" s="381">
        <v>0.65870370370370368</v>
      </c>
      <c r="F186" s="381">
        <v>0.65872685185185187</v>
      </c>
      <c r="G186" s="397">
        <v>2</v>
      </c>
      <c r="H186" s="397">
        <v>11</v>
      </c>
    </row>
    <row r="187" spans="1:8" x14ac:dyDescent="0.25">
      <c r="A187" s="382"/>
      <c r="B187" s="397">
        <v>302316</v>
      </c>
      <c r="C187" s="392">
        <v>20060</v>
      </c>
      <c r="D187" s="397" t="s">
        <v>621</v>
      </c>
      <c r="E187" s="381">
        <v>0.65872685185185187</v>
      </c>
      <c r="F187" s="381">
        <v>0.6587615740740741</v>
      </c>
      <c r="G187" s="397" t="s">
        <v>566</v>
      </c>
      <c r="H187" s="397" t="s">
        <v>566</v>
      </c>
    </row>
    <row r="188" spans="1:8" x14ac:dyDescent="0.25">
      <c r="A188" s="382"/>
      <c r="B188" s="397">
        <v>302316</v>
      </c>
      <c r="C188" s="397">
        <v>20059</v>
      </c>
      <c r="D188" s="397" t="s">
        <v>10</v>
      </c>
      <c r="E188" s="381">
        <v>0.6587615740740741</v>
      </c>
      <c r="F188" s="381">
        <v>0.65878472222222217</v>
      </c>
      <c r="G188" s="397">
        <v>2</v>
      </c>
      <c r="H188" s="397">
        <v>11</v>
      </c>
    </row>
    <row r="189" spans="1:8" x14ac:dyDescent="0.25">
      <c r="A189" s="382"/>
      <c r="B189" s="397">
        <v>302316</v>
      </c>
      <c r="C189" s="392">
        <v>20060</v>
      </c>
      <c r="D189" s="397" t="s">
        <v>621</v>
      </c>
      <c r="E189" s="381">
        <v>0.65878472222222217</v>
      </c>
      <c r="F189" s="381">
        <v>0.65884259259259259</v>
      </c>
      <c r="G189" s="397" t="s">
        <v>566</v>
      </c>
      <c r="H189" s="397" t="s">
        <v>566</v>
      </c>
    </row>
    <row r="190" spans="1:8" x14ac:dyDescent="0.25">
      <c r="A190" s="382"/>
      <c r="B190" s="397">
        <v>302316</v>
      </c>
      <c r="C190" s="397">
        <v>20059</v>
      </c>
      <c r="D190" s="397" t="s">
        <v>10</v>
      </c>
      <c r="E190" s="381">
        <v>0.65884259259259259</v>
      </c>
      <c r="F190" s="381">
        <v>0.65910879629629626</v>
      </c>
      <c r="G190" s="397">
        <v>23</v>
      </c>
      <c r="H190" s="397">
        <v>11</v>
      </c>
    </row>
    <row r="191" spans="1:8" x14ac:dyDescent="0.25">
      <c r="A191" s="382"/>
      <c r="B191" s="397">
        <v>302316</v>
      </c>
      <c r="C191" s="392">
        <v>20060</v>
      </c>
      <c r="D191" s="397" t="s">
        <v>621</v>
      </c>
      <c r="E191" s="381">
        <v>0.65910879629629626</v>
      </c>
      <c r="F191" s="381">
        <v>0.65912037037037041</v>
      </c>
      <c r="G191" s="397" t="s">
        <v>566</v>
      </c>
      <c r="H191" s="397" t="s">
        <v>566</v>
      </c>
    </row>
    <row r="192" spans="1:8" x14ac:dyDescent="0.25">
      <c r="A192" s="382"/>
      <c r="B192" s="397">
        <v>302316</v>
      </c>
      <c r="C192" s="397">
        <v>20059</v>
      </c>
      <c r="D192" s="397" t="s">
        <v>10</v>
      </c>
      <c r="E192" s="381">
        <v>0.65912037037037041</v>
      </c>
      <c r="F192" s="381">
        <v>0.65913194444444445</v>
      </c>
      <c r="G192" s="397">
        <v>1</v>
      </c>
      <c r="H192" s="397">
        <v>11</v>
      </c>
    </row>
    <row r="193" spans="1:8" x14ac:dyDescent="0.25">
      <c r="A193" s="382"/>
      <c r="B193" s="397">
        <v>302316</v>
      </c>
      <c r="C193" s="392">
        <v>20060</v>
      </c>
      <c r="D193" s="397" t="s">
        <v>621</v>
      </c>
      <c r="E193" s="381">
        <v>0.65913194444444445</v>
      </c>
      <c r="F193" s="381">
        <v>0.65913194444444445</v>
      </c>
      <c r="G193" s="397" t="s">
        <v>566</v>
      </c>
      <c r="H193" s="397" t="s">
        <v>566</v>
      </c>
    </row>
    <row r="194" spans="1:8" x14ac:dyDescent="0.25">
      <c r="A194" s="382"/>
      <c r="B194" s="397">
        <v>302316</v>
      </c>
      <c r="C194" s="397">
        <v>20059</v>
      </c>
      <c r="D194" s="397" t="s">
        <v>10</v>
      </c>
      <c r="E194" s="381">
        <v>0.65946759259259258</v>
      </c>
      <c r="F194" s="381">
        <v>0.65947916666666673</v>
      </c>
      <c r="G194" s="397">
        <v>1</v>
      </c>
      <c r="H194" s="397">
        <v>11</v>
      </c>
    </row>
    <row r="195" spans="1:8" x14ac:dyDescent="0.25">
      <c r="A195" s="382"/>
      <c r="B195" s="397">
        <v>302316</v>
      </c>
      <c r="C195" s="392">
        <v>20060</v>
      </c>
      <c r="D195" s="397" t="s">
        <v>621</v>
      </c>
      <c r="E195" s="381">
        <v>0.65947916666666673</v>
      </c>
      <c r="F195" s="381">
        <v>0.65994212962962961</v>
      </c>
      <c r="G195" s="397" t="s">
        <v>566</v>
      </c>
      <c r="H195" s="397" t="s">
        <v>566</v>
      </c>
    </row>
    <row r="196" spans="1:8" x14ac:dyDescent="0.25">
      <c r="A196" s="382"/>
      <c r="B196" s="397">
        <v>302316</v>
      </c>
      <c r="C196" s="397">
        <v>20059</v>
      </c>
      <c r="D196" s="397" t="s">
        <v>10</v>
      </c>
      <c r="E196" s="381">
        <v>0.65994212962962961</v>
      </c>
      <c r="F196" s="381">
        <v>0.65994212962962961</v>
      </c>
      <c r="G196" s="397">
        <v>128</v>
      </c>
      <c r="H196" s="397">
        <v>11</v>
      </c>
    </row>
    <row r="197" spans="1:8" x14ac:dyDescent="0.25">
      <c r="A197" s="382"/>
      <c r="B197" s="397">
        <v>302316</v>
      </c>
      <c r="C197" s="392">
        <v>20060</v>
      </c>
      <c r="D197" s="397" t="s">
        <v>621</v>
      </c>
      <c r="E197" s="381">
        <v>0.66142361111111114</v>
      </c>
      <c r="F197" s="381">
        <v>0.66142361111111114</v>
      </c>
      <c r="G197" s="397" t="s">
        <v>566</v>
      </c>
      <c r="H197" s="397" t="s">
        <v>566</v>
      </c>
    </row>
    <row r="198" spans="1:8" x14ac:dyDescent="0.25">
      <c r="A198" s="382"/>
      <c r="B198" s="397">
        <v>302316</v>
      </c>
      <c r="C198" s="397">
        <v>20059</v>
      </c>
      <c r="D198" s="397" t="s">
        <v>10</v>
      </c>
      <c r="E198" s="381">
        <v>0.66355324074074074</v>
      </c>
      <c r="F198" s="381">
        <v>0.66356481481481489</v>
      </c>
      <c r="G198" s="397">
        <v>1</v>
      </c>
      <c r="H198" s="397">
        <v>11</v>
      </c>
    </row>
    <row r="199" spans="1:8" x14ac:dyDescent="0.25">
      <c r="A199" s="382"/>
      <c r="B199" s="397">
        <v>302316</v>
      </c>
      <c r="C199" s="392">
        <v>20060</v>
      </c>
      <c r="D199" s="397" t="s">
        <v>621</v>
      </c>
      <c r="E199" s="381">
        <v>0.66356481481481489</v>
      </c>
      <c r="F199" s="381">
        <v>0.663599537037037</v>
      </c>
      <c r="G199" s="397" t="s">
        <v>566</v>
      </c>
      <c r="H199" s="397" t="s">
        <v>566</v>
      </c>
    </row>
    <row r="200" spans="1:8" x14ac:dyDescent="0.25">
      <c r="A200" s="382"/>
      <c r="B200" s="397">
        <v>302316</v>
      </c>
      <c r="C200" s="397">
        <v>20059</v>
      </c>
      <c r="D200" s="397" t="s">
        <v>10</v>
      </c>
      <c r="E200" s="381">
        <v>0.663599537037037</v>
      </c>
      <c r="F200" s="381">
        <v>0.663599537037037</v>
      </c>
      <c r="G200" s="397">
        <v>70</v>
      </c>
      <c r="H200" s="397">
        <v>11</v>
      </c>
    </row>
    <row r="201" spans="1:8" x14ac:dyDescent="0.25">
      <c r="A201" s="382"/>
      <c r="B201" s="397">
        <v>302316</v>
      </c>
      <c r="C201" s="392">
        <v>20060</v>
      </c>
      <c r="D201" s="397" t="s">
        <v>621</v>
      </c>
      <c r="E201" s="381">
        <v>0.66440972222222217</v>
      </c>
      <c r="F201" s="381">
        <v>0.66462962962962957</v>
      </c>
      <c r="G201" s="397" t="s">
        <v>566</v>
      </c>
      <c r="H201" s="397" t="s">
        <v>566</v>
      </c>
    </row>
    <row r="202" spans="1:8" x14ac:dyDescent="0.25">
      <c r="A202" s="382"/>
      <c r="B202" s="397">
        <v>302316</v>
      </c>
      <c r="C202" s="397">
        <v>20059</v>
      </c>
      <c r="D202" s="397" t="s">
        <v>10</v>
      </c>
      <c r="E202" s="381">
        <v>0.66462962962962957</v>
      </c>
      <c r="F202" s="381">
        <v>0.66464120370370372</v>
      </c>
      <c r="G202" s="397">
        <v>1</v>
      </c>
      <c r="H202" s="397">
        <v>11</v>
      </c>
    </row>
    <row r="203" spans="1:8" x14ac:dyDescent="0.25">
      <c r="A203" s="382"/>
      <c r="B203" s="397">
        <v>302316</v>
      </c>
      <c r="C203" s="392">
        <v>20060</v>
      </c>
      <c r="D203" s="397" t="s">
        <v>621</v>
      </c>
      <c r="E203" s="381">
        <v>0.66464120370370372</v>
      </c>
      <c r="F203" s="381">
        <v>0.66464120370370372</v>
      </c>
      <c r="G203" s="397" t="s">
        <v>566</v>
      </c>
      <c r="H203" s="397" t="s">
        <v>566</v>
      </c>
    </row>
    <row r="204" spans="1:8" x14ac:dyDescent="0.25">
      <c r="A204" s="382"/>
      <c r="B204" s="397">
        <v>302316</v>
      </c>
      <c r="C204" s="397">
        <v>20059</v>
      </c>
      <c r="D204" s="397" t="s">
        <v>10</v>
      </c>
      <c r="E204" s="381">
        <v>0.66501157407407407</v>
      </c>
      <c r="F204" s="381">
        <v>0.6650462962962963</v>
      </c>
      <c r="G204" s="397">
        <v>3</v>
      </c>
      <c r="H204" s="397">
        <v>11</v>
      </c>
    </row>
    <row r="205" spans="1:8" x14ac:dyDescent="0.25">
      <c r="A205" s="382"/>
      <c r="B205" s="397">
        <v>302316</v>
      </c>
      <c r="C205" s="392">
        <v>20060</v>
      </c>
      <c r="D205" s="397" t="s">
        <v>621</v>
      </c>
      <c r="E205" s="381">
        <v>0.6650462962962963</v>
      </c>
      <c r="F205" s="381">
        <v>0.6650462962962963</v>
      </c>
      <c r="G205" s="397" t="s">
        <v>566</v>
      </c>
      <c r="H205" s="397" t="s">
        <v>566</v>
      </c>
    </row>
    <row r="206" spans="1:8" x14ac:dyDescent="0.25">
      <c r="A206" s="382"/>
      <c r="B206" s="397">
        <v>302316</v>
      </c>
      <c r="C206" s="397">
        <v>20059</v>
      </c>
      <c r="D206" s="397" t="s">
        <v>10</v>
      </c>
      <c r="E206" s="381">
        <v>0.6656481481481481</v>
      </c>
      <c r="F206" s="381">
        <v>0.66568287037037044</v>
      </c>
      <c r="G206" s="397">
        <v>3</v>
      </c>
      <c r="H206" s="397">
        <v>11</v>
      </c>
    </row>
    <row r="207" spans="1:8" x14ac:dyDescent="0.25">
      <c r="A207" s="382"/>
      <c r="B207" s="397">
        <v>302316</v>
      </c>
      <c r="C207" s="392">
        <v>20060</v>
      </c>
      <c r="D207" s="397" t="s">
        <v>621</v>
      </c>
      <c r="E207" s="381">
        <v>0.66568287037037044</v>
      </c>
      <c r="F207" s="381">
        <v>0.66568287037037044</v>
      </c>
      <c r="G207" s="397" t="s">
        <v>566</v>
      </c>
      <c r="H207" s="397" t="s">
        <v>566</v>
      </c>
    </row>
    <row r="208" spans="1:8" x14ac:dyDescent="0.25">
      <c r="A208" s="382"/>
      <c r="B208" s="397">
        <v>302316</v>
      </c>
      <c r="C208" s="397">
        <v>20059</v>
      </c>
      <c r="D208" s="397" t="s">
        <v>10</v>
      </c>
      <c r="E208" s="381">
        <v>0.66653935185185187</v>
      </c>
      <c r="F208" s="381">
        <v>0.66655092592592591</v>
      </c>
      <c r="G208" s="397">
        <v>1</v>
      </c>
      <c r="H208" s="397">
        <v>11</v>
      </c>
    </row>
    <row r="209" spans="1:8" x14ac:dyDescent="0.25">
      <c r="A209" s="382"/>
      <c r="B209" s="397">
        <v>302316</v>
      </c>
      <c r="C209" s="392">
        <v>20060</v>
      </c>
      <c r="D209" s="397" t="s">
        <v>621</v>
      </c>
      <c r="E209" s="381">
        <v>0.66655092592592591</v>
      </c>
      <c r="F209" s="381">
        <v>0.66658564814814814</v>
      </c>
      <c r="G209" s="397" t="s">
        <v>566</v>
      </c>
      <c r="H209" s="397" t="s">
        <v>566</v>
      </c>
    </row>
    <row r="210" spans="1:8" x14ac:dyDescent="0.25">
      <c r="A210" s="382"/>
      <c r="B210" s="397">
        <v>302316</v>
      </c>
      <c r="C210" s="397">
        <v>20059</v>
      </c>
      <c r="D210" s="397" t="s">
        <v>10</v>
      </c>
      <c r="E210" s="381">
        <v>0.66658564814814814</v>
      </c>
      <c r="F210" s="381">
        <v>0.66660879629629632</v>
      </c>
      <c r="G210" s="397">
        <v>2</v>
      </c>
      <c r="H210" s="397">
        <v>11</v>
      </c>
    </row>
    <row r="211" spans="1:8" x14ac:dyDescent="0.25">
      <c r="A211" s="382"/>
      <c r="B211" s="397">
        <v>302316</v>
      </c>
      <c r="C211" s="392">
        <v>20060</v>
      </c>
      <c r="D211" s="397" t="s">
        <v>621</v>
      </c>
      <c r="E211" s="381">
        <v>0.66660879629629632</v>
      </c>
      <c r="F211" s="381">
        <v>0.66673611111111108</v>
      </c>
      <c r="G211" s="397" t="s">
        <v>566</v>
      </c>
      <c r="H211" s="397" t="s">
        <v>566</v>
      </c>
    </row>
    <row r="212" spans="1:8" x14ac:dyDescent="0.25">
      <c r="A212" s="382"/>
      <c r="B212" s="397">
        <v>302316</v>
      </c>
      <c r="C212" s="397">
        <v>20059</v>
      </c>
      <c r="D212" s="397" t="s">
        <v>10</v>
      </c>
      <c r="E212" s="381">
        <v>0.66673611111111108</v>
      </c>
      <c r="F212" s="381">
        <v>0.66675925925925927</v>
      </c>
      <c r="G212" s="397">
        <v>2</v>
      </c>
      <c r="H212" s="397">
        <v>11</v>
      </c>
    </row>
    <row r="213" spans="1:8" x14ac:dyDescent="0.25">
      <c r="A213" s="382"/>
      <c r="B213" s="397">
        <v>302316</v>
      </c>
      <c r="C213" s="392">
        <v>20060</v>
      </c>
      <c r="D213" s="397" t="s">
        <v>621</v>
      </c>
      <c r="E213" s="381">
        <v>0.66675925925925927</v>
      </c>
      <c r="F213" s="381">
        <v>0.6667939814814815</v>
      </c>
      <c r="G213" s="397" t="s">
        <v>566</v>
      </c>
      <c r="H213" s="397" t="s">
        <v>566</v>
      </c>
    </row>
    <row r="214" spans="1:8" x14ac:dyDescent="0.25">
      <c r="A214" s="382"/>
      <c r="B214" s="397">
        <v>302316</v>
      </c>
      <c r="C214" s="397">
        <v>20059</v>
      </c>
      <c r="D214" s="397" t="s">
        <v>10</v>
      </c>
      <c r="E214" s="381">
        <v>0.6667939814814815</v>
      </c>
      <c r="F214" s="381">
        <v>0.6667939814814815</v>
      </c>
      <c r="G214" s="397">
        <v>43</v>
      </c>
      <c r="H214" s="397">
        <v>11</v>
      </c>
    </row>
    <row r="215" spans="1:8" x14ac:dyDescent="0.25">
      <c r="A215" s="382"/>
      <c r="B215" s="397">
        <v>302316</v>
      </c>
      <c r="C215" s="392">
        <v>20060</v>
      </c>
      <c r="D215" s="397" t="s">
        <v>621</v>
      </c>
      <c r="E215" s="381">
        <v>0.66729166666666673</v>
      </c>
      <c r="F215" s="381">
        <v>0.66734953703703714</v>
      </c>
      <c r="G215" s="397" t="s">
        <v>566</v>
      </c>
      <c r="H215" s="397" t="s">
        <v>566</v>
      </c>
    </row>
    <row r="216" spans="1:8" x14ac:dyDescent="0.25">
      <c r="A216" s="382"/>
      <c r="B216" s="397">
        <v>302316</v>
      </c>
      <c r="C216" s="397">
        <v>20059</v>
      </c>
      <c r="D216" s="397" t="s">
        <v>10</v>
      </c>
      <c r="E216" s="381">
        <v>0.66734953703703714</v>
      </c>
      <c r="F216" s="381">
        <v>0.66736111111111107</v>
      </c>
      <c r="G216" s="397">
        <v>1</v>
      </c>
      <c r="H216" s="397">
        <v>11</v>
      </c>
    </row>
    <row r="217" spans="1:8" x14ac:dyDescent="0.25">
      <c r="A217" s="382"/>
      <c r="B217" s="397">
        <v>302316</v>
      </c>
      <c r="C217" s="392">
        <v>20060</v>
      </c>
      <c r="D217" s="397" t="s">
        <v>621</v>
      </c>
      <c r="E217" s="381">
        <v>0.66736111111111107</v>
      </c>
      <c r="F217" s="381">
        <v>0.66741898148148149</v>
      </c>
      <c r="G217" s="397" t="s">
        <v>566</v>
      </c>
      <c r="H217" s="397" t="s">
        <v>566</v>
      </c>
    </row>
    <row r="218" spans="1:8" x14ac:dyDescent="0.25">
      <c r="A218" s="382"/>
      <c r="B218" s="397">
        <v>302316</v>
      </c>
      <c r="C218" s="397">
        <v>20059</v>
      </c>
      <c r="D218" s="397" t="s">
        <v>10</v>
      </c>
      <c r="E218" s="381">
        <v>0.66741898148148149</v>
      </c>
      <c r="F218" s="381">
        <v>0.66743055555555564</v>
      </c>
      <c r="G218" s="397">
        <v>1</v>
      </c>
      <c r="H218" s="397">
        <v>11</v>
      </c>
    </row>
    <row r="219" spans="1:8" x14ac:dyDescent="0.25">
      <c r="A219" s="382"/>
      <c r="B219" s="397">
        <v>302316</v>
      </c>
      <c r="C219" s="392">
        <v>20060</v>
      </c>
      <c r="D219" s="397" t="s">
        <v>621</v>
      </c>
      <c r="E219" s="381">
        <v>0.66743055555555564</v>
      </c>
      <c r="F219" s="381">
        <v>0.66746527777777775</v>
      </c>
      <c r="G219" s="397" t="s">
        <v>566</v>
      </c>
      <c r="H219" s="397" t="s">
        <v>566</v>
      </c>
    </row>
    <row r="220" spans="1:8" x14ac:dyDescent="0.25">
      <c r="A220" s="382"/>
      <c r="B220" s="397">
        <v>302316</v>
      </c>
      <c r="C220" s="397">
        <v>20059</v>
      </c>
      <c r="D220" s="397" t="s">
        <v>10</v>
      </c>
      <c r="E220" s="381">
        <v>0.66746527777777775</v>
      </c>
      <c r="F220" s="381">
        <v>0.66748842592592583</v>
      </c>
      <c r="G220" s="397">
        <v>2</v>
      </c>
      <c r="H220" s="397">
        <v>11</v>
      </c>
    </row>
    <row r="221" spans="1:8" x14ac:dyDescent="0.25">
      <c r="A221" s="382"/>
      <c r="B221" s="397">
        <v>302316</v>
      </c>
      <c r="C221" s="392">
        <v>20060</v>
      </c>
      <c r="D221" s="397" t="s">
        <v>621</v>
      </c>
      <c r="E221" s="381">
        <v>0.66748842592592583</v>
      </c>
      <c r="F221" s="381">
        <v>0.66748842592592583</v>
      </c>
      <c r="G221" s="397" t="s">
        <v>566</v>
      </c>
      <c r="H221" s="397" t="s">
        <v>566</v>
      </c>
    </row>
    <row r="222" spans="1:8" x14ac:dyDescent="0.25">
      <c r="A222" s="382"/>
      <c r="B222" s="397">
        <v>302316</v>
      </c>
      <c r="C222" s="397">
        <v>20059</v>
      </c>
      <c r="D222" s="397" t="s">
        <v>10</v>
      </c>
      <c r="E222" s="381">
        <v>0.6694444444444444</v>
      </c>
      <c r="F222" s="381">
        <v>0.66945601851851855</v>
      </c>
      <c r="G222" s="397">
        <v>1</v>
      </c>
      <c r="H222" s="397">
        <v>11</v>
      </c>
    </row>
    <row r="223" spans="1:8" x14ac:dyDescent="0.25">
      <c r="A223" s="382"/>
      <c r="B223" s="397">
        <v>302316</v>
      </c>
      <c r="C223" s="392">
        <v>20060</v>
      </c>
      <c r="D223" s="397" t="s">
        <v>621</v>
      </c>
      <c r="E223" s="381">
        <v>0.66945601851851855</v>
      </c>
      <c r="F223" s="381">
        <v>0.66949074074074078</v>
      </c>
      <c r="G223" s="397" t="s">
        <v>566</v>
      </c>
      <c r="H223" s="397" t="s">
        <v>566</v>
      </c>
    </row>
    <row r="224" spans="1:8" x14ac:dyDescent="0.25">
      <c r="A224" s="382"/>
      <c r="B224" s="397">
        <v>302316</v>
      </c>
      <c r="C224" s="397">
        <v>20059</v>
      </c>
      <c r="D224" s="397" t="s">
        <v>10</v>
      </c>
      <c r="E224" s="381">
        <v>0.66949074074074078</v>
      </c>
      <c r="F224" s="381">
        <v>0.66961805555555554</v>
      </c>
      <c r="G224" s="397">
        <v>11</v>
      </c>
      <c r="H224" s="397">
        <v>11</v>
      </c>
    </row>
    <row r="225" spans="1:8" x14ac:dyDescent="0.25">
      <c r="A225" s="382"/>
      <c r="B225" s="397">
        <v>302316</v>
      </c>
      <c r="C225" s="392">
        <v>20060</v>
      </c>
      <c r="D225" s="397" t="s">
        <v>621</v>
      </c>
      <c r="E225" s="381">
        <v>0.66961805555555554</v>
      </c>
      <c r="F225" s="381">
        <v>0.66964120370370372</v>
      </c>
      <c r="G225" s="397" t="s">
        <v>566</v>
      </c>
      <c r="H225" s="397" t="s">
        <v>566</v>
      </c>
    </row>
    <row r="226" spans="1:8" x14ac:dyDescent="0.25">
      <c r="A226" s="382"/>
      <c r="B226" s="397">
        <v>302316</v>
      </c>
      <c r="C226" s="397">
        <v>20059</v>
      </c>
      <c r="D226" s="397" t="s">
        <v>10</v>
      </c>
      <c r="E226" s="381">
        <v>0.66964120370370372</v>
      </c>
      <c r="F226" s="381">
        <v>0.6696643518518518</v>
      </c>
      <c r="G226" s="397">
        <v>2</v>
      </c>
      <c r="H226" s="397">
        <v>11</v>
      </c>
    </row>
    <row r="227" spans="1:8" x14ac:dyDescent="0.25">
      <c r="A227" s="382"/>
      <c r="B227" s="397">
        <v>302316</v>
      </c>
      <c r="C227" s="392">
        <v>20060</v>
      </c>
      <c r="D227" s="397" t="s">
        <v>621</v>
      </c>
      <c r="E227" s="381">
        <v>0.6696643518518518</v>
      </c>
      <c r="F227" s="381">
        <v>0.6696643518518518</v>
      </c>
      <c r="G227" s="397" t="s">
        <v>566</v>
      </c>
      <c r="H227" s="397" t="s">
        <v>566</v>
      </c>
    </row>
    <row r="228" spans="1:8" x14ac:dyDescent="0.25">
      <c r="A228" s="382"/>
      <c r="B228" s="397">
        <v>302316</v>
      </c>
      <c r="C228" s="397">
        <v>20059</v>
      </c>
      <c r="D228" s="397" t="s">
        <v>10</v>
      </c>
      <c r="E228" s="381">
        <v>0.67017361111111118</v>
      </c>
      <c r="F228" s="381">
        <v>0.67019675925925926</v>
      </c>
      <c r="G228" s="397">
        <v>2</v>
      </c>
      <c r="H228" s="397">
        <v>11</v>
      </c>
    </row>
    <row r="229" spans="1:8" x14ac:dyDescent="0.25">
      <c r="A229" s="382"/>
      <c r="B229" s="397">
        <v>302316</v>
      </c>
      <c r="C229" s="392">
        <v>20060</v>
      </c>
      <c r="D229" s="397" t="s">
        <v>621</v>
      </c>
      <c r="E229" s="381">
        <v>0.67019675925925926</v>
      </c>
      <c r="F229" s="381">
        <v>0.67038194444444443</v>
      </c>
      <c r="G229" s="397" t="s">
        <v>566</v>
      </c>
      <c r="H229" s="397" t="s">
        <v>566</v>
      </c>
    </row>
    <row r="230" spans="1:8" x14ac:dyDescent="0.25">
      <c r="A230" s="382"/>
      <c r="B230" s="397">
        <v>302316</v>
      </c>
      <c r="C230" s="397">
        <v>20059</v>
      </c>
      <c r="D230" s="397" t="s">
        <v>10</v>
      </c>
      <c r="E230" s="381">
        <v>0.67038194444444443</v>
      </c>
      <c r="F230" s="381">
        <v>0.67038194444444443</v>
      </c>
      <c r="G230" s="397">
        <v>128</v>
      </c>
      <c r="H230" s="397">
        <v>11</v>
      </c>
    </row>
    <row r="231" spans="1:8" x14ac:dyDescent="0.25">
      <c r="A231" s="382"/>
      <c r="B231" s="397">
        <v>302316</v>
      </c>
      <c r="C231" s="392">
        <v>20060</v>
      </c>
      <c r="D231" s="397" t="s">
        <v>621</v>
      </c>
      <c r="E231" s="381">
        <v>0.67186342592592585</v>
      </c>
      <c r="F231" s="381">
        <v>0.67186342592592585</v>
      </c>
      <c r="G231" s="397" t="s">
        <v>566</v>
      </c>
      <c r="H231" s="397" t="s">
        <v>566</v>
      </c>
    </row>
    <row r="232" spans="1:8" x14ac:dyDescent="0.25">
      <c r="A232" s="382"/>
      <c r="B232" s="397">
        <v>302316</v>
      </c>
      <c r="C232" s="397">
        <v>20059</v>
      </c>
      <c r="D232" s="397" t="s">
        <v>10</v>
      </c>
      <c r="E232" s="381">
        <v>0.67218750000000005</v>
      </c>
      <c r="F232" s="381">
        <v>0.67219907407407409</v>
      </c>
      <c r="G232" s="397">
        <v>1</v>
      </c>
      <c r="H232" s="397">
        <v>11</v>
      </c>
    </row>
    <row r="233" spans="1:8" x14ac:dyDescent="0.25">
      <c r="A233" s="382"/>
      <c r="B233" s="397">
        <v>302316</v>
      </c>
      <c r="C233" s="392">
        <v>20060</v>
      </c>
      <c r="D233" s="397" t="s">
        <v>621</v>
      </c>
      <c r="E233" s="381">
        <v>0.67219907407407409</v>
      </c>
      <c r="F233" s="381">
        <v>0.67224537037037047</v>
      </c>
      <c r="G233" s="397" t="s">
        <v>566</v>
      </c>
      <c r="H233" s="397" t="s">
        <v>566</v>
      </c>
    </row>
    <row r="234" spans="1:8" x14ac:dyDescent="0.25">
      <c r="A234" s="382"/>
      <c r="B234" s="397">
        <v>302316</v>
      </c>
      <c r="C234" s="397">
        <v>20059</v>
      </c>
      <c r="D234" s="397" t="s">
        <v>10</v>
      </c>
      <c r="E234" s="381">
        <v>0.67224537037037047</v>
      </c>
      <c r="F234" s="381">
        <v>0.67231481481481481</v>
      </c>
      <c r="G234" s="397">
        <v>6</v>
      </c>
      <c r="H234" s="397">
        <v>11</v>
      </c>
    </row>
    <row r="235" spans="1:8" x14ac:dyDescent="0.25">
      <c r="A235" s="382"/>
      <c r="B235" s="397">
        <v>302316</v>
      </c>
      <c r="C235" s="392">
        <v>20060</v>
      </c>
      <c r="D235" s="397" t="s">
        <v>621</v>
      </c>
      <c r="E235" s="381">
        <v>0.67231481481481481</v>
      </c>
      <c r="F235" s="381">
        <v>0.67236111111111108</v>
      </c>
      <c r="G235" s="397" t="s">
        <v>566</v>
      </c>
      <c r="H235" s="397" t="s">
        <v>566</v>
      </c>
    </row>
    <row r="236" spans="1:8" x14ac:dyDescent="0.25">
      <c r="A236" s="382"/>
      <c r="B236" s="397">
        <v>302316</v>
      </c>
      <c r="C236" s="397">
        <v>20059</v>
      </c>
      <c r="D236" s="397" t="s">
        <v>10</v>
      </c>
      <c r="E236" s="381">
        <v>0.67236111111111108</v>
      </c>
      <c r="F236" s="381">
        <v>0.67238425925925915</v>
      </c>
      <c r="G236" s="397">
        <v>2</v>
      </c>
      <c r="H236" s="397">
        <v>11</v>
      </c>
    </row>
    <row r="237" spans="1:8" x14ac:dyDescent="0.25">
      <c r="A237" s="382"/>
      <c r="B237" s="397">
        <v>302316</v>
      </c>
      <c r="C237" s="392">
        <v>20060</v>
      </c>
      <c r="D237" s="397" t="s">
        <v>621</v>
      </c>
      <c r="E237" s="381">
        <v>0.67238425925925915</v>
      </c>
      <c r="F237" s="381">
        <v>0.67238425925925915</v>
      </c>
      <c r="G237" s="397" t="s">
        <v>566</v>
      </c>
      <c r="H237" s="397" t="s">
        <v>566</v>
      </c>
    </row>
    <row r="238" spans="1:8" x14ac:dyDescent="0.25">
      <c r="A238" s="382"/>
      <c r="B238" s="397">
        <v>302316</v>
      </c>
      <c r="C238" s="397">
        <v>20059</v>
      </c>
      <c r="D238" s="397" t="s">
        <v>10</v>
      </c>
      <c r="E238" s="381">
        <v>0.67298611111111117</v>
      </c>
      <c r="F238" s="381">
        <v>0.67300925925925925</v>
      </c>
      <c r="G238" s="397">
        <v>2</v>
      </c>
      <c r="H238" s="397">
        <v>11</v>
      </c>
    </row>
    <row r="239" spans="1:8" x14ac:dyDescent="0.25">
      <c r="A239" s="382"/>
      <c r="B239" s="397">
        <v>302316</v>
      </c>
      <c r="C239" s="392">
        <v>20060</v>
      </c>
      <c r="D239" s="397" t="s">
        <v>621</v>
      </c>
      <c r="E239" s="381">
        <v>0.67300925925925925</v>
      </c>
      <c r="F239" s="381">
        <v>0.67318287037037028</v>
      </c>
      <c r="G239" s="397" t="s">
        <v>566</v>
      </c>
      <c r="H239" s="397" t="s">
        <v>566</v>
      </c>
    </row>
    <row r="240" spans="1:8" x14ac:dyDescent="0.25">
      <c r="A240" s="382"/>
      <c r="B240" s="397">
        <v>302316</v>
      </c>
      <c r="C240" s="397">
        <v>20059</v>
      </c>
      <c r="D240" s="397" t="s">
        <v>10</v>
      </c>
      <c r="E240" s="381">
        <v>0.67318287037037028</v>
      </c>
      <c r="F240" s="381">
        <v>0.67318287037037028</v>
      </c>
      <c r="G240" s="397">
        <v>11</v>
      </c>
      <c r="H240" s="397">
        <v>11</v>
      </c>
    </row>
    <row r="241" spans="1:8" x14ac:dyDescent="0.25">
      <c r="A241" s="382"/>
      <c r="B241" s="397">
        <v>302316</v>
      </c>
      <c r="C241" s="392">
        <v>20060</v>
      </c>
      <c r="D241" s="397" t="s">
        <v>621</v>
      </c>
      <c r="E241" s="381">
        <v>0.67331018518518515</v>
      </c>
      <c r="F241" s="381">
        <v>0.67335648148148142</v>
      </c>
      <c r="G241" s="397" t="s">
        <v>566</v>
      </c>
      <c r="H241" s="397" t="s">
        <v>566</v>
      </c>
    </row>
    <row r="242" spans="1:8" x14ac:dyDescent="0.25">
      <c r="A242" s="382"/>
      <c r="B242" s="397">
        <v>302316</v>
      </c>
      <c r="C242" s="397">
        <v>20059</v>
      </c>
      <c r="D242" s="397" t="s">
        <v>10</v>
      </c>
      <c r="E242" s="381">
        <v>0.67335648148148142</v>
      </c>
      <c r="F242" s="381">
        <v>0.67336805555555557</v>
      </c>
      <c r="G242" s="397">
        <v>1</v>
      </c>
      <c r="H242" s="397">
        <v>11</v>
      </c>
    </row>
    <row r="243" spans="1:8" x14ac:dyDescent="0.25">
      <c r="A243" s="382"/>
      <c r="B243" s="397">
        <v>302316</v>
      </c>
      <c r="C243" s="392">
        <v>20060</v>
      </c>
      <c r="D243" s="397" t="s">
        <v>621</v>
      </c>
      <c r="E243" s="381">
        <v>0.67336805555555557</v>
      </c>
      <c r="F243" s="381">
        <v>0.67337962962962961</v>
      </c>
      <c r="G243" s="397" t="s">
        <v>566</v>
      </c>
      <c r="H243" s="397" t="s">
        <v>566</v>
      </c>
    </row>
    <row r="244" spans="1:8" x14ac:dyDescent="0.25">
      <c r="A244" s="382"/>
      <c r="B244" s="397">
        <v>302316</v>
      </c>
      <c r="C244" s="397">
        <v>20059</v>
      </c>
      <c r="D244" s="397" t="s">
        <v>10</v>
      </c>
      <c r="E244" s="381">
        <v>0.67337962962962961</v>
      </c>
      <c r="F244" s="381">
        <v>0.67339120370370376</v>
      </c>
      <c r="G244" s="397">
        <v>1</v>
      </c>
      <c r="H244" s="397">
        <v>11</v>
      </c>
    </row>
    <row r="245" spans="1:8" x14ac:dyDescent="0.25">
      <c r="A245" s="382"/>
      <c r="B245" s="397">
        <v>302316</v>
      </c>
      <c r="C245" s="392">
        <v>20060</v>
      </c>
      <c r="D245" s="397" t="s">
        <v>621</v>
      </c>
      <c r="E245" s="381">
        <v>0.67339120370370376</v>
      </c>
      <c r="F245" s="381">
        <v>0.67341435185185183</v>
      </c>
      <c r="G245" s="397" t="s">
        <v>566</v>
      </c>
      <c r="H245" s="397" t="s">
        <v>566</v>
      </c>
    </row>
    <row r="246" spans="1:8" x14ac:dyDescent="0.25">
      <c r="A246" s="382"/>
      <c r="B246" s="397">
        <v>302316</v>
      </c>
      <c r="C246" s="397">
        <v>20059</v>
      </c>
      <c r="D246" s="397" t="s">
        <v>10</v>
      </c>
      <c r="E246" s="381">
        <v>0.67341435185185183</v>
      </c>
      <c r="F246" s="381">
        <v>0.6734837962962964</v>
      </c>
      <c r="G246" s="397">
        <v>6</v>
      </c>
      <c r="H246" s="397">
        <v>11</v>
      </c>
    </row>
    <row r="247" spans="1:8" x14ac:dyDescent="0.25">
      <c r="A247" s="382"/>
      <c r="B247" s="397">
        <v>302316</v>
      </c>
      <c r="C247" s="392">
        <v>20060</v>
      </c>
      <c r="D247" s="397" t="s">
        <v>621</v>
      </c>
      <c r="E247" s="381">
        <v>0.6734837962962964</v>
      </c>
      <c r="F247" s="381">
        <v>0.67354166666666659</v>
      </c>
      <c r="G247" s="397" t="s">
        <v>566</v>
      </c>
      <c r="H247" s="397" t="s">
        <v>566</v>
      </c>
    </row>
    <row r="248" spans="1:8" x14ac:dyDescent="0.25">
      <c r="A248" s="382"/>
      <c r="B248" s="397">
        <v>302316</v>
      </c>
      <c r="C248" s="397">
        <v>20059</v>
      </c>
      <c r="D248" s="397" t="s">
        <v>10</v>
      </c>
      <c r="E248" s="381">
        <v>0.67354166666666659</v>
      </c>
      <c r="F248" s="381">
        <v>0.67357638888888882</v>
      </c>
      <c r="G248" s="397">
        <v>3</v>
      </c>
      <c r="H248" s="397">
        <v>11</v>
      </c>
    </row>
    <row r="249" spans="1:8" x14ac:dyDescent="0.25">
      <c r="A249" s="382"/>
      <c r="B249" s="397">
        <v>302316</v>
      </c>
      <c r="C249" s="392">
        <v>20060</v>
      </c>
      <c r="D249" s="397" t="s">
        <v>621</v>
      </c>
      <c r="E249" s="381">
        <v>0.67357638888888882</v>
      </c>
      <c r="F249" s="381">
        <v>0.67359953703703701</v>
      </c>
      <c r="G249" s="397" t="s">
        <v>566</v>
      </c>
      <c r="H249" s="397" t="s">
        <v>566</v>
      </c>
    </row>
    <row r="250" spans="1:8" x14ac:dyDescent="0.25">
      <c r="A250" s="382"/>
      <c r="B250" s="397">
        <v>302316</v>
      </c>
      <c r="C250" s="397">
        <v>20059</v>
      </c>
      <c r="D250" s="397" t="s">
        <v>10</v>
      </c>
      <c r="E250" s="381">
        <v>0.67359953703703701</v>
      </c>
      <c r="F250" s="381">
        <v>0.67365740740740743</v>
      </c>
      <c r="G250" s="397">
        <v>5</v>
      </c>
      <c r="H250" s="397">
        <v>11</v>
      </c>
    </row>
    <row r="251" spans="1:8" x14ac:dyDescent="0.25">
      <c r="A251" s="382"/>
      <c r="B251" s="397">
        <v>302316</v>
      </c>
      <c r="C251" s="392">
        <v>20060</v>
      </c>
      <c r="D251" s="397" t="s">
        <v>621</v>
      </c>
      <c r="E251" s="381">
        <v>0.67365740740740743</v>
      </c>
      <c r="F251" s="381">
        <v>0.67372685185185188</v>
      </c>
      <c r="G251" s="397" t="s">
        <v>566</v>
      </c>
      <c r="H251" s="397" t="s">
        <v>566</v>
      </c>
    </row>
    <row r="252" spans="1:8" x14ac:dyDescent="0.25">
      <c r="A252" s="382"/>
      <c r="B252" s="397">
        <v>302316</v>
      </c>
      <c r="C252" s="397">
        <v>20059</v>
      </c>
      <c r="D252" s="397" t="s">
        <v>10</v>
      </c>
      <c r="E252" s="381">
        <v>0.67372685185185188</v>
      </c>
      <c r="F252" s="381">
        <v>0.673761574074074</v>
      </c>
      <c r="G252" s="397">
        <v>3</v>
      </c>
      <c r="H252" s="397">
        <v>11</v>
      </c>
    </row>
    <row r="253" spans="1:8" x14ac:dyDescent="0.25">
      <c r="A253" s="382"/>
      <c r="B253" s="397">
        <v>302316</v>
      </c>
      <c r="C253" s="392">
        <v>20060</v>
      </c>
      <c r="D253" s="397" t="s">
        <v>621</v>
      </c>
      <c r="E253" s="381">
        <v>0.673761574074074</v>
      </c>
      <c r="F253" s="381">
        <v>0.67393518518518514</v>
      </c>
      <c r="G253" s="397" t="s">
        <v>566</v>
      </c>
      <c r="H253" s="397" t="s">
        <v>566</v>
      </c>
    </row>
    <row r="254" spans="1:8" x14ac:dyDescent="0.25">
      <c r="A254" s="382"/>
      <c r="B254" s="397">
        <v>302316</v>
      </c>
      <c r="C254" s="397">
        <v>20059</v>
      </c>
      <c r="D254" s="397" t="s">
        <v>10</v>
      </c>
      <c r="E254" s="381">
        <v>0.67393518518518514</v>
      </c>
      <c r="F254" s="381">
        <v>0.67395833333333333</v>
      </c>
      <c r="G254" s="397">
        <v>2</v>
      </c>
      <c r="H254" s="397">
        <v>11</v>
      </c>
    </row>
    <row r="255" spans="1:8" x14ac:dyDescent="0.25">
      <c r="A255" s="382"/>
      <c r="B255" s="397">
        <v>302316</v>
      </c>
      <c r="C255" s="392">
        <v>20060</v>
      </c>
      <c r="D255" s="397" t="s">
        <v>621</v>
      </c>
      <c r="E255" s="381">
        <v>0.67395833333333333</v>
      </c>
      <c r="F255" s="381">
        <v>0.67395833333333333</v>
      </c>
      <c r="G255" s="397" t="s">
        <v>566</v>
      </c>
      <c r="H255" s="397" t="s">
        <v>566</v>
      </c>
    </row>
    <row r="256" spans="1:8" x14ac:dyDescent="0.25">
      <c r="A256" s="382"/>
      <c r="B256" s="397">
        <v>302316</v>
      </c>
      <c r="C256" s="397">
        <v>20059</v>
      </c>
      <c r="D256" s="397" t="s">
        <v>10</v>
      </c>
      <c r="E256" s="381">
        <v>0.67439814814814814</v>
      </c>
      <c r="F256" s="381">
        <v>0.67440972222222229</v>
      </c>
      <c r="G256" s="397">
        <v>1</v>
      </c>
      <c r="H256" s="397">
        <v>11</v>
      </c>
    </row>
    <row r="257" spans="1:8" x14ac:dyDescent="0.25">
      <c r="A257" s="382"/>
      <c r="B257" s="397">
        <v>302316</v>
      </c>
      <c r="C257" s="392">
        <v>20060</v>
      </c>
      <c r="D257" s="397" t="s">
        <v>621</v>
      </c>
      <c r="E257" s="381">
        <v>0.67440972222222229</v>
      </c>
      <c r="F257" s="381">
        <v>0.67440972222222229</v>
      </c>
      <c r="G257" s="397" t="s">
        <v>566</v>
      </c>
      <c r="H257" s="397" t="s">
        <v>566</v>
      </c>
    </row>
    <row r="258" spans="1:8" x14ac:dyDescent="0.25">
      <c r="A258" s="382"/>
      <c r="B258" s="397">
        <v>302316</v>
      </c>
      <c r="C258" s="397">
        <v>20059</v>
      </c>
      <c r="D258" s="397" t="s">
        <v>10</v>
      </c>
      <c r="E258" s="381">
        <v>0.67467592592592596</v>
      </c>
      <c r="F258" s="381">
        <v>0.6746875</v>
      </c>
      <c r="G258" s="397">
        <v>1</v>
      </c>
      <c r="H258" s="397">
        <v>11</v>
      </c>
    </row>
    <row r="259" spans="1:8" x14ac:dyDescent="0.25">
      <c r="A259" s="382"/>
      <c r="B259" s="397">
        <v>302316</v>
      </c>
      <c r="C259" s="392">
        <v>20060</v>
      </c>
      <c r="D259" s="397" t="s">
        <v>621</v>
      </c>
      <c r="E259" s="381">
        <v>0.6746875</v>
      </c>
      <c r="F259" s="381">
        <v>0.67472222222222211</v>
      </c>
      <c r="G259" s="397" t="s">
        <v>566</v>
      </c>
      <c r="H259" s="397" t="s">
        <v>566</v>
      </c>
    </row>
    <row r="260" spans="1:8" x14ac:dyDescent="0.25">
      <c r="A260" s="382"/>
      <c r="B260" s="397">
        <v>302316</v>
      </c>
      <c r="C260" s="397">
        <v>20059</v>
      </c>
      <c r="D260" s="397" t="s">
        <v>10</v>
      </c>
      <c r="E260" s="381">
        <v>0.67472222222222211</v>
      </c>
      <c r="F260" s="381">
        <v>0.67474537037037041</v>
      </c>
      <c r="G260" s="397">
        <v>2</v>
      </c>
      <c r="H260" s="397">
        <v>11</v>
      </c>
    </row>
    <row r="261" spans="1:8" x14ac:dyDescent="0.25">
      <c r="A261" s="382"/>
      <c r="B261" s="397">
        <v>302316</v>
      </c>
      <c r="C261" s="392">
        <v>20060</v>
      </c>
      <c r="D261" s="397" t="s">
        <v>621</v>
      </c>
      <c r="E261" s="381">
        <v>0.67474537037037041</v>
      </c>
      <c r="F261" s="381">
        <v>0.67475694444444445</v>
      </c>
      <c r="G261" s="397" t="s">
        <v>566</v>
      </c>
      <c r="H261" s="397" t="s">
        <v>566</v>
      </c>
    </row>
    <row r="262" spans="1:8" x14ac:dyDescent="0.25">
      <c r="A262" s="382"/>
      <c r="B262" s="397">
        <v>302316</v>
      </c>
      <c r="C262" s="397">
        <v>20059</v>
      </c>
      <c r="D262" s="397" t="s">
        <v>10</v>
      </c>
      <c r="E262" s="381">
        <v>0.67475694444444445</v>
      </c>
      <c r="F262" s="381">
        <v>0.67481481481481476</v>
      </c>
      <c r="G262" s="397">
        <v>5</v>
      </c>
      <c r="H262" s="397">
        <v>11</v>
      </c>
    </row>
    <row r="263" spans="1:8" x14ac:dyDescent="0.25">
      <c r="A263" s="382"/>
      <c r="B263" s="397">
        <v>302316</v>
      </c>
      <c r="C263" s="392">
        <v>20060</v>
      </c>
      <c r="D263" s="397" t="s">
        <v>621</v>
      </c>
      <c r="E263" s="381">
        <v>0.67481481481481476</v>
      </c>
      <c r="F263" s="381">
        <v>0.6749074074074074</v>
      </c>
      <c r="G263" s="397" t="s">
        <v>566</v>
      </c>
      <c r="H263" s="397" t="s">
        <v>566</v>
      </c>
    </row>
    <row r="264" spans="1:8" x14ac:dyDescent="0.25">
      <c r="A264" s="382"/>
      <c r="B264" s="397">
        <v>302316</v>
      </c>
      <c r="C264" s="397">
        <v>20059</v>
      </c>
      <c r="D264" s="397" t="s">
        <v>10</v>
      </c>
      <c r="E264" s="381">
        <v>0.6749074074074074</v>
      </c>
      <c r="F264" s="381">
        <v>0.67494212962962974</v>
      </c>
      <c r="G264" s="397">
        <v>3</v>
      </c>
      <c r="H264" s="397">
        <v>11</v>
      </c>
    </row>
    <row r="265" spans="1:8" x14ac:dyDescent="0.25">
      <c r="A265" s="382"/>
      <c r="B265" s="397">
        <v>302316</v>
      </c>
      <c r="C265" s="392">
        <v>20060</v>
      </c>
      <c r="D265" s="397" t="s">
        <v>621</v>
      </c>
      <c r="E265" s="381">
        <v>0.67494212962962974</v>
      </c>
      <c r="F265" s="381">
        <v>0.67508101851851843</v>
      </c>
      <c r="G265" s="397" t="s">
        <v>566</v>
      </c>
      <c r="H265" s="397" t="s">
        <v>566</v>
      </c>
    </row>
    <row r="266" spans="1:8" x14ac:dyDescent="0.25">
      <c r="A266" s="382"/>
      <c r="B266" s="397">
        <v>302316</v>
      </c>
      <c r="C266" s="397">
        <v>20059</v>
      </c>
      <c r="D266" s="397" t="s">
        <v>10</v>
      </c>
      <c r="E266" s="381">
        <v>0.67508101851851843</v>
      </c>
      <c r="F266" s="381">
        <v>0.67510416666666673</v>
      </c>
      <c r="G266" s="397">
        <v>2</v>
      </c>
      <c r="H266" s="397">
        <v>11</v>
      </c>
    </row>
    <row r="267" spans="1:8" x14ac:dyDescent="0.25">
      <c r="A267" s="382"/>
      <c r="B267" s="397">
        <v>302316</v>
      </c>
      <c r="C267" s="392">
        <v>20060</v>
      </c>
      <c r="D267" s="397" t="s">
        <v>621</v>
      </c>
      <c r="E267" s="381">
        <v>0.67510416666666673</v>
      </c>
      <c r="F267" s="381">
        <v>0.67512731481481481</v>
      </c>
      <c r="G267" s="397" t="s">
        <v>566</v>
      </c>
      <c r="H267" s="397" t="s">
        <v>566</v>
      </c>
    </row>
    <row r="268" spans="1:8" x14ac:dyDescent="0.25">
      <c r="A268" s="382"/>
      <c r="B268" s="397">
        <v>302316</v>
      </c>
      <c r="C268" s="397">
        <v>20059</v>
      </c>
      <c r="D268" s="397" t="s">
        <v>10</v>
      </c>
      <c r="E268" s="381">
        <v>0.67512731481481481</v>
      </c>
      <c r="F268" s="381">
        <v>0.67521990740740734</v>
      </c>
      <c r="G268" s="397">
        <v>8</v>
      </c>
      <c r="H268" s="397">
        <v>11</v>
      </c>
    </row>
    <row r="269" spans="1:8" x14ac:dyDescent="0.25">
      <c r="A269" s="382"/>
      <c r="B269" s="397">
        <v>302316</v>
      </c>
      <c r="C269" s="392">
        <v>20060</v>
      </c>
      <c r="D269" s="397" t="s">
        <v>621</v>
      </c>
      <c r="E269" s="381">
        <v>0.67521990740740734</v>
      </c>
      <c r="F269" s="381">
        <v>0.67527777777777775</v>
      </c>
      <c r="G269" s="397" t="s">
        <v>566</v>
      </c>
      <c r="H269" s="397" t="s">
        <v>566</v>
      </c>
    </row>
    <row r="270" spans="1:8" x14ac:dyDescent="0.25">
      <c r="A270" s="382"/>
      <c r="B270" s="397">
        <v>302316</v>
      </c>
      <c r="C270" s="397">
        <v>20059</v>
      </c>
      <c r="D270" s="397" t="s">
        <v>10</v>
      </c>
      <c r="E270" s="381">
        <v>0.67527777777777775</v>
      </c>
      <c r="F270" s="381">
        <v>0.67530092592592583</v>
      </c>
      <c r="G270" s="397">
        <v>2</v>
      </c>
      <c r="H270" s="397">
        <v>11</v>
      </c>
    </row>
    <row r="271" spans="1:8" x14ac:dyDescent="0.25">
      <c r="A271" s="382"/>
      <c r="B271" s="397">
        <v>302316</v>
      </c>
      <c r="C271" s="392">
        <v>20060</v>
      </c>
      <c r="D271" s="397" t="s">
        <v>621</v>
      </c>
      <c r="E271" s="381">
        <v>0.67530092592592583</v>
      </c>
      <c r="F271" s="381">
        <v>0.67530092592592583</v>
      </c>
      <c r="G271" s="397" t="s">
        <v>566</v>
      </c>
      <c r="H271" s="397" t="s">
        <v>566</v>
      </c>
    </row>
    <row r="272" spans="1:8" x14ac:dyDescent="0.25">
      <c r="A272" s="382"/>
      <c r="B272" s="397">
        <v>302316</v>
      </c>
      <c r="C272" s="397">
        <v>20059</v>
      </c>
      <c r="D272" s="397" t="s">
        <v>10</v>
      </c>
      <c r="E272" s="381">
        <v>0.67541666666666667</v>
      </c>
      <c r="F272" s="381">
        <v>0.6754282407407407</v>
      </c>
      <c r="G272" s="397">
        <v>1</v>
      </c>
      <c r="H272" s="397">
        <v>11</v>
      </c>
    </row>
    <row r="273" spans="1:8" x14ac:dyDescent="0.25">
      <c r="A273" s="382"/>
      <c r="B273" s="397">
        <v>302316</v>
      </c>
      <c r="C273" s="392">
        <v>20060</v>
      </c>
      <c r="D273" s="397" t="s">
        <v>621</v>
      </c>
      <c r="E273" s="381">
        <v>0.6754282407407407</v>
      </c>
      <c r="F273" s="381">
        <v>0.67548611111111112</v>
      </c>
      <c r="G273" s="397" t="s">
        <v>566</v>
      </c>
      <c r="H273" s="397" t="s">
        <v>566</v>
      </c>
    </row>
    <row r="274" spans="1:8" x14ac:dyDescent="0.25">
      <c r="A274" s="382"/>
      <c r="B274" s="397">
        <v>302316</v>
      </c>
      <c r="C274" s="397">
        <v>20059</v>
      </c>
      <c r="D274" s="397" t="s">
        <v>10</v>
      </c>
      <c r="E274" s="381">
        <v>0.67548611111111112</v>
      </c>
      <c r="F274" s="381">
        <v>0.67568287037037045</v>
      </c>
      <c r="G274" s="397">
        <v>17</v>
      </c>
      <c r="H274" s="397">
        <v>11</v>
      </c>
    </row>
    <row r="275" spans="1:8" x14ac:dyDescent="0.25">
      <c r="A275" s="382"/>
      <c r="B275" s="397">
        <v>302316</v>
      </c>
      <c r="C275" s="392">
        <v>20060</v>
      </c>
      <c r="D275" s="397" t="s">
        <v>621</v>
      </c>
      <c r="E275" s="381">
        <v>0.67568287037037045</v>
      </c>
      <c r="F275" s="381">
        <v>0.67570601851851853</v>
      </c>
      <c r="G275" s="397" t="s">
        <v>566</v>
      </c>
      <c r="H275" s="397" t="s">
        <v>566</v>
      </c>
    </row>
    <row r="276" spans="1:8" x14ac:dyDescent="0.25">
      <c r="A276" s="382"/>
      <c r="B276" s="397">
        <v>302316</v>
      </c>
      <c r="C276" s="397">
        <v>20059</v>
      </c>
      <c r="D276" s="397" t="s">
        <v>10</v>
      </c>
      <c r="E276" s="381">
        <v>0.67570601851851853</v>
      </c>
      <c r="F276" s="381">
        <v>0.67572916666666671</v>
      </c>
      <c r="G276" s="397">
        <v>2</v>
      </c>
      <c r="H276" s="397">
        <v>11</v>
      </c>
    </row>
    <row r="277" spans="1:8" x14ac:dyDescent="0.25">
      <c r="A277" s="382"/>
      <c r="B277" s="397">
        <v>302316</v>
      </c>
      <c r="C277" s="392">
        <v>20060</v>
      </c>
      <c r="D277" s="397" t="s">
        <v>621</v>
      </c>
      <c r="E277" s="381">
        <v>0.67572916666666671</v>
      </c>
      <c r="F277" s="381">
        <v>0.67572916666666671</v>
      </c>
      <c r="G277" s="397" t="s">
        <v>566</v>
      </c>
      <c r="H277" s="397" t="s">
        <v>566</v>
      </c>
    </row>
    <row r="278" spans="1:8" x14ac:dyDescent="0.25">
      <c r="A278" s="382"/>
      <c r="B278" s="397">
        <v>302316</v>
      </c>
      <c r="C278" s="397">
        <v>20059</v>
      </c>
      <c r="D278" s="397" t="s">
        <v>10</v>
      </c>
      <c r="E278" s="381">
        <v>0.67664351851851856</v>
      </c>
      <c r="F278" s="381">
        <v>0.6766550925925926</v>
      </c>
      <c r="G278" s="397">
        <v>1</v>
      </c>
      <c r="H278" s="397">
        <v>11</v>
      </c>
    </row>
    <row r="279" spans="1:8" x14ac:dyDescent="0.25">
      <c r="A279" s="382"/>
      <c r="B279" s="397">
        <v>302316</v>
      </c>
      <c r="C279" s="392">
        <v>20060</v>
      </c>
      <c r="D279" s="397" t="s">
        <v>621</v>
      </c>
      <c r="E279" s="381">
        <v>0.6766550925925926</v>
      </c>
      <c r="F279" s="381">
        <v>0.6771759259259259</v>
      </c>
      <c r="G279" s="397" t="s">
        <v>566</v>
      </c>
      <c r="H279" s="397" t="s">
        <v>566</v>
      </c>
    </row>
    <row r="280" spans="1:8" x14ac:dyDescent="0.25">
      <c r="A280" s="382"/>
      <c r="B280" s="397">
        <v>302316</v>
      </c>
      <c r="C280" s="397">
        <v>20059</v>
      </c>
      <c r="D280" s="397" t="s">
        <v>10</v>
      </c>
      <c r="E280" s="381">
        <v>0.6771759259259259</v>
      </c>
      <c r="F280" s="381">
        <v>0.6771759259259259</v>
      </c>
      <c r="G280" s="397">
        <v>48</v>
      </c>
      <c r="H280" s="397">
        <v>11</v>
      </c>
    </row>
    <row r="281" spans="1:8" x14ac:dyDescent="0.25">
      <c r="A281" s="382"/>
      <c r="B281" s="397">
        <v>302316</v>
      </c>
      <c r="C281" s="392">
        <v>20060</v>
      </c>
      <c r="D281" s="397" t="s">
        <v>621</v>
      </c>
      <c r="E281" s="381">
        <v>0.67773148148148143</v>
      </c>
      <c r="F281" s="381">
        <v>0.67789351851851853</v>
      </c>
      <c r="G281" s="397" t="s">
        <v>566</v>
      </c>
      <c r="H281" s="397" t="s">
        <v>566</v>
      </c>
    </row>
    <row r="282" spans="1:8" x14ac:dyDescent="0.25">
      <c r="A282" s="382"/>
      <c r="B282" s="397">
        <v>302316</v>
      </c>
      <c r="C282" s="397">
        <v>20059</v>
      </c>
      <c r="D282" s="397" t="s">
        <v>10</v>
      </c>
      <c r="E282" s="381">
        <v>0.67789351851851853</v>
      </c>
      <c r="F282" s="381">
        <v>0.67791666666666661</v>
      </c>
      <c r="G282" s="397">
        <v>2</v>
      </c>
      <c r="H282" s="397">
        <v>11</v>
      </c>
    </row>
    <row r="283" spans="1:8" x14ac:dyDescent="0.25">
      <c r="A283" s="382"/>
      <c r="B283" s="397">
        <v>302316</v>
      </c>
      <c r="C283" s="392">
        <v>20060</v>
      </c>
      <c r="D283" s="397" t="s">
        <v>621</v>
      </c>
      <c r="E283" s="381">
        <v>0.67791666666666661</v>
      </c>
      <c r="F283" s="381">
        <v>0.67793981481481491</v>
      </c>
      <c r="G283" s="397" t="s">
        <v>566</v>
      </c>
      <c r="H283" s="397" t="s">
        <v>566</v>
      </c>
    </row>
    <row r="284" spans="1:8" x14ac:dyDescent="0.25">
      <c r="A284" s="382"/>
      <c r="B284" s="397">
        <v>302316</v>
      </c>
      <c r="C284" s="397">
        <v>20059</v>
      </c>
      <c r="D284" s="397" t="s">
        <v>10</v>
      </c>
      <c r="E284" s="381">
        <v>0.67793981481481491</v>
      </c>
      <c r="F284" s="381">
        <v>0.67793981481481491</v>
      </c>
      <c r="G284" s="397">
        <v>21</v>
      </c>
      <c r="H284" s="397">
        <v>11</v>
      </c>
    </row>
    <row r="285" spans="1:8" x14ac:dyDescent="0.25">
      <c r="A285" s="382"/>
      <c r="B285" s="397">
        <v>302316</v>
      </c>
      <c r="C285" s="392">
        <v>20060</v>
      </c>
      <c r="D285" s="397" t="s">
        <v>621</v>
      </c>
      <c r="E285" s="381">
        <v>0.67818287037037039</v>
      </c>
      <c r="F285" s="381">
        <v>0.67824074074074081</v>
      </c>
      <c r="G285" s="397" t="s">
        <v>566</v>
      </c>
      <c r="H285" s="397" t="s">
        <v>566</v>
      </c>
    </row>
    <row r="286" spans="1:8" x14ac:dyDescent="0.25">
      <c r="A286" s="382"/>
      <c r="B286" s="397">
        <v>302316</v>
      </c>
      <c r="C286" s="397">
        <v>20059</v>
      </c>
      <c r="D286" s="397" t="s">
        <v>10</v>
      </c>
      <c r="E286" s="381">
        <v>0.67824074074074081</v>
      </c>
      <c r="F286" s="381">
        <v>0.67826388888888889</v>
      </c>
      <c r="G286" s="397">
        <v>2</v>
      </c>
      <c r="H286" s="397">
        <v>11</v>
      </c>
    </row>
    <row r="287" spans="1:8" x14ac:dyDescent="0.25">
      <c r="A287" s="382"/>
      <c r="B287" s="397">
        <v>302316</v>
      </c>
      <c r="C287" s="392">
        <v>20060</v>
      </c>
      <c r="D287" s="397" t="s">
        <v>621</v>
      </c>
      <c r="E287" s="381">
        <v>0.67826388888888889</v>
      </c>
      <c r="F287" s="381">
        <v>0.67831018518518515</v>
      </c>
      <c r="G287" s="397" t="s">
        <v>566</v>
      </c>
      <c r="H287" s="397" t="s">
        <v>566</v>
      </c>
    </row>
    <row r="288" spans="1:8" x14ac:dyDescent="0.25">
      <c r="A288" s="382"/>
      <c r="B288" s="397">
        <v>302316</v>
      </c>
      <c r="C288" s="392">
        <v>20060</v>
      </c>
      <c r="D288" s="397" t="s">
        <v>621</v>
      </c>
      <c r="E288" s="381">
        <v>0.67831018518518515</v>
      </c>
      <c r="F288" s="381">
        <v>0.67841435185185184</v>
      </c>
      <c r="G288" s="397" t="s">
        <v>566</v>
      </c>
      <c r="H288" s="397" t="s">
        <v>566</v>
      </c>
    </row>
    <row r="289" spans="1:8" x14ac:dyDescent="0.25">
      <c r="A289" s="382"/>
      <c r="B289" s="397">
        <v>302316</v>
      </c>
      <c r="C289" s="397">
        <v>20059</v>
      </c>
      <c r="D289" s="397" t="s">
        <v>10</v>
      </c>
      <c r="E289" s="381">
        <v>0.67831018518518515</v>
      </c>
      <c r="F289" s="381">
        <v>0.67831018518518515</v>
      </c>
      <c r="G289" s="397">
        <v>9</v>
      </c>
      <c r="H289" s="397" t="s">
        <v>581</v>
      </c>
    </row>
    <row r="290" spans="1:8" x14ac:dyDescent="0.25">
      <c r="A290" s="382"/>
      <c r="B290" s="397">
        <v>302316</v>
      </c>
      <c r="C290" s="397">
        <v>20059</v>
      </c>
      <c r="D290" s="397" t="s">
        <v>10</v>
      </c>
      <c r="E290" s="381">
        <v>0.67841435185185184</v>
      </c>
      <c r="F290" s="381">
        <v>0.67842592592592599</v>
      </c>
      <c r="G290" s="397">
        <v>1</v>
      </c>
      <c r="H290" s="397">
        <v>11</v>
      </c>
    </row>
    <row r="291" spans="1:8" x14ac:dyDescent="0.25">
      <c r="A291" s="382"/>
      <c r="B291" s="397">
        <v>302316</v>
      </c>
      <c r="C291" s="392">
        <v>20060</v>
      </c>
      <c r="D291" s="397" t="s">
        <v>621</v>
      </c>
      <c r="E291" s="381">
        <v>0.67842592592592599</v>
      </c>
      <c r="F291" s="381">
        <v>0.67857638888888883</v>
      </c>
      <c r="G291" s="397" t="s">
        <v>566</v>
      </c>
      <c r="H291" s="397" t="s">
        <v>566</v>
      </c>
    </row>
    <row r="292" spans="1:8" x14ac:dyDescent="0.25">
      <c r="A292" s="382"/>
      <c r="B292" s="397">
        <v>302316</v>
      </c>
      <c r="C292" s="397">
        <v>20059</v>
      </c>
      <c r="D292" s="397" t="s">
        <v>10</v>
      </c>
      <c r="E292" s="381">
        <v>0.67857638888888883</v>
      </c>
      <c r="F292" s="381">
        <v>0.67858796296296298</v>
      </c>
      <c r="G292" s="397">
        <v>1</v>
      </c>
      <c r="H292" s="397">
        <v>11</v>
      </c>
    </row>
    <row r="293" spans="1:8" x14ac:dyDescent="0.25">
      <c r="A293" s="382"/>
      <c r="B293" s="397">
        <v>302316</v>
      </c>
      <c r="C293" s="392">
        <v>20060</v>
      </c>
      <c r="D293" s="397" t="s">
        <v>621</v>
      </c>
      <c r="E293" s="381">
        <v>0.67858796296296298</v>
      </c>
      <c r="F293" s="381">
        <v>0.6787037037037037</v>
      </c>
      <c r="G293" s="397" t="s">
        <v>566</v>
      </c>
      <c r="H293" s="397" t="s">
        <v>566</v>
      </c>
    </row>
    <row r="294" spans="1:8" x14ac:dyDescent="0.25">
      <c r="A294" s="382"/>
      <c r="B294" s="397">
        <v>302316</v>
      </c>
      <c r="C294" s="397">
        <v>20059</v>
      </c>
      <c r="D294" s="397" t="s">
        <v>10</v>
      </c>
      <c r="E294" s="381">
        <v>0.6787037037037037</v>
      </c>
      <c r="F294" s="381">
        <v>0.67879629629629623</v>
      </c>
      <c r="G294" s="397">
        <v>8</v>
      </c>
      <c r="H294" s="397">
        <v>11</v>
      </c>
    </row>
    <row r="295" spans="1:8" x14ac:dyDescent="0.25">
      <c r="A295" s="382"/>
      <c r="B295" s="397">
        <v>302316</v>
      </c>
      <c r="C295" s="392">
        <v>20060</v>
      </c>
      <c r="D295" s="397" t="s">
        <v>621</v>
      </c>
      <c r="E295" s="381">
        <v>0.67879629629629623</v>
      </c>
      <c r="F295" s="381">
        <v>0.67879629629629623</v>
      </c>
      <c r="G295" s="397" t="s">
        <v>566</v>
      </c>
      <c r="H295" s="397" t="s">
        <v>566</v>
      </c>
    </row>
    <row r="296" spans="1:8" x14ac:dyDescent="0.25">
      <c r="A296" s="382"/>
      <c r="B296" s="397">
        <v>302316</v>
      </c>
      <c r="C296" s="397">
        <v>20059</v>
      </c>
      <c r="D296" s="397" t="s">
        <v>10</v>
      </c>
      <c r="E296" s="381">
        <v>0.67957175925925928</v>
      </c>
      <c r="F296" s="381">
        <v>0.67964120370370373</v>
      </c>
      <c r="G296" s="397">
        <v>6</v>
      </c>
      <c r="H296" s="397">
        <v>11</v>
      </c>
    </row>
    <row r="297" spans="1:8" x14ac:dyDescent="0.25">
      <c r="A297" s="382"/>
      <c r="B297" s="397">
        <v>302316</v>
      </c>
      <c r="C297" s="392">
        <v>20060</v>
      </c>
      <c r="D297" s="397" t="s">
        <v>621</v>
      </c>
      <c r="E297" s="381">
        <v>0.67964120370370373</v>
      </c>
      <c r="F297" s="381">
        <v>0.67967592592592585</v>
      </c>
      <c r="G297" s="397" t="s">
        <v>566</v>
      </c>
      <c r="H297" s="397" t="s">
        <v>566</v>
      </c>
    </row>
    <row r="298" spans="1:8" x14ac:dyDescent="0.25">
      <c r="A298" s="382"/>
      <c r="B298" s="397">
        <v>302316</v>
      </c>
      <c r="C298" s="397">
        <v>20059</v>
      </c>
      <c r="D298" s="397" t="s">
        <v>10</v>
      </c>
      <c r="E298" s="381">
        <v>0.67967592592592585</v>
      </c>
      <c r="F298" s="381">
        <v>0.6796875</v>
      </c>
      <c r="G298" s="397">
        <v>1</v>
      </c>
      <c r="H298" s="397">
        <v>11</v>
      </c>
    </row>
    <row r="299" spans="1:8" x14ac:dyDescent="0.25">
      <c r="A299" s="382"/>
      <c r="B299" s="397">
        <v>302316</v>
      </c>
      <c r="C299" s="392">
        <v>20060</v>
      </c>
      <c r="D299" s="397" t="s">
        <v>621</v>
      </c>
      <c r="E299" s="381">
        <v>0.6796875</v>
      </c>
      <c r="F299" s="381">
        <v>0.67974537037037042</v>
      </c>
      <c r="G299" s="397" t="s">
        <v>566</v>
      </c>
      <c r="H299" s="397" t="s">
        <v>566</v>
      </c>
    </row>
    <row r="300" spans="1:8" x14ac:dyDescent="0.25">
      <c r="A300" s="382"/>
      <c r="B300" s="397">
        <v>302316</v>
      </c>
      <c r="C300" s="397">
        <v>20059</v>
      </c>
      <c r="D300" s="397" t="s">
        <v>10</v>
      </c>
      <c r="E300" s="381">
        <v>0.67974537037037042</v>
      </c>
      <c r="F300" s="381">
        <v>0.67976851851851849</v>
      </c>
      <c r="G300" s="397">
        <v>2</v>
      </c>
      <c r="H300" s="397">
        <v>11</v>
      </c>
    </row>
    <row r="301" spans="1:8" x14ac:dyDescent="0.25">
      <c r="A301" s="382"/>
      <c r="B301" s="397">
        <v>302316</v>
      </c>
      <c r="C301" s="392">
        <v>20060</v>
      </c>
      <c r="D301" s="397" t="s">
        <v>621</v>
      </c>
      <c r="E301" s="381">
        <v>0.67976851851851849</v>
      </c>
      <c r="F301" s="381">
        <v>0.67981481481481476</v>
      </c>
      <c r="G301" s="397" t="s">
        <v>566</v>
      </c>
      <c r="H301" s="397" t="s">
        <v>566</v>
      </c>
    </row>
    <row r="302" spans="1:8" x14ac:dyDescent="0.25">
      <c r="A302" s="382"/>
      <c r="B302" s="397">
        <v>302316</v>
      </c>
      <c r="C302" s="397">
        <v>20059</v>
      </c>
      <c r="D302" s="397" t="s">
        <v>10</v>
      </c>
      <c r="E302" s="381">
        <v>0.67981481481481476</v>
      </c>
      <c r="F302" s="381">
        <v>0.67982638888888891</v>
      </c>
      <c r="G302" s="397">
        <v>1</v>
      </c>
      <c r="H302" s="397">
        <v>11</v>
      </c>
    </row>
    <row r="303" spans="1:8" x14ac:dyDescent="0.25">
      <c r="A303" s="382"/>
      <c r="B303" s="397">
        <v>302316</v>
      </c>
      <c r="C303" s="392">
        <v>20060</v>
      </c>
      <c r="D303" s="397" t="s">
        <v>621</v>
      </c>
      <c r="E303" s="381">
        <v>0.67982638888888891</v>
      </c>
      <c r="F303" s="381">
        <v>0.68001157407407409</v>
      </c>
      <c r="G303" s="397" t="s">
        <v>566</v>
      </c>
      <c r="H303" s="397" t="s">
        <v>566</v>
      </c>
    </row>
    <row r="304" spans="1:8" x14ac:dyDescent="0.25">
      <c r="A304" s="382"/>
      <c r="B304" s="397">
        <v>302316</v>
      </c>
      <c r="C304" s="397">
        <v>20059</v>
      </c>
      <c r="D304" s="397" t="s">
        <v>10</v>
      </c>
      <c r="E304" s="381">
        <v>0.68001157407407409</v>
      </c>
      <c r="F304" s="381">
        <v>0.68002314814814813</v>
      </c>
      <c r="G304" s="397">
        <v>1</v>
      </c>
      <c r="H304" s="397">
        <v>11</v>
      </c>
    </row>
    <row r="305" spans="1:8" x14ac:dyDescent="0.25">
      <c r="A305" s="382"/>
      <c r="B305" s="397">
        <v>302316</v>
      </c>
      <c r="C305" s="392">
        <v>20060</v>
      </c>
      <c r="D305" s="397" t="s">
        <v>621</v>
      </c>
      <c r="E305" s="381">
        <v>0.68002314814814813</v>
      </c>
      <c r="F305" s="381">
        <v>0.68008101851851854</v>
      </c>
      <c r="G305" s="397" t="s">
        <v>566</v>
      </c>
      <c r="H305" s="397" t="s">
        <v>566</v>
      </c>
    </row>
    <row r="306" spans="1:8" x14ac:dyDescent="0.25">
      <c r="A306" s="382"/>
      <c r="B306" s="397">
        <v>302316</v>
      </c>
      <c r="C306" s="397">
        <v>20059</v>
      </c>
      <c r="D306" s="397" t="s">
        <v>10</v>
      </c>
      <c r="E306" s="381">
        <v>0.68008101851851854</v>
      </c>
      <c r="F306" s="381">
        <v>0.68010416666666673</v>
      </c>
      <c r="G306" s="397">
        <v>2</v>
      </c>
      <c r="H306" s="397">
        <v>11</v>
      </c>
    </row>
    <row r="307" spans="1:8" x14ac:dyDescent="0.25">
      <c r="A307" s="382"/>
      <c r="B307" s="397">
        <v>302316</v>
      </c>
      <c r="C307" s="392">
        <v>20060</v>
      </c>
      <c r="D307" s="397" t="s">
        <v>621</v>
      </c>
      <c r="E307" s="381">
        <v>0.68010416666666673</v>
      </c>
      <c r="F307" s="381">
        <v>0.68010416666666673</v>
      </c>
      <c r="G307" s="397" t="s">
        <v>566</v>
      </c>
      <c r="H307" s="397" t="s">
        <v>566</v>
      </c>
    </row>
    <row r="308" spans="1:8" x14ac:dyDescent="0.25">
      <c r="A308" s="382"/>
      <c r="B308" s="397">
        <v>302316</v>
      </c>
      <c r="C308" s="397">
        <v>20059</v>
      </c>
      <c r="D308" s="397" t="s">
        <v>10</v>
      </c>
      <c r="E308" s="381">
        <v>0.68040509259259263</v>
      </c>
      <c r="F308" s="381">
        <v>0.68042824074074071</v>
      </c>
      <c r="G308" s="397">
        <v>2</v>
      </c>
      <c r="H308" s="397">
        <v>11</v>
      </c>
    </row>
    <row r="309" spans="1:8" x14ac:dyDescent="0.25">
      <c r="A309" s="382"/>
      <c r="B309" s="397">
        <v>302316</v>
      </c>
      <c r="C309" s="392">
        <v>20060</v>
      </c>
      <c r="D309" s="397" t="s">
        <v>621</v>
      </c>
      <c r="E309" s="381">
        <v>0.68042824074074071</v>
      </c>
      <c r="F309" s="381">
        <v>0.68042824074074071</v>
      </c>
      <c r="G309" s="397" t="s">
        <v>566</v>
      </c>
      <c r="H309" s="397" t="s">
        <v>566</v>
      </c>
    </row>
    <row r="310" spans="1:8" x14ac:dyDescent="0.25">
      <c r="A310" s="382"/>
      <c r="B310" s="397">
        <v>302316</v>
      </c>
      <c r="C310" s="397">
        <v>20059</v>
      </c>
      <c r="D310" s="397" t="s">
        <v>10</v>
      </c>
      <c r="E310" s="381">
        <v>0.68092592592592593</v>
      </c>
      <c r="F310" s="381">
        <v>0.68094907407407401</v>
      </c>
      <c r="G310" s="397">
        <v>2</v>
      </c>
      <c r="H310" s="397">
        <v>11</v>
      </c>
    </row>
    <row r="311" spans="1:8" x14ac:dyDescent="0.25">
      <c r="A311" s="382"/>
      <c r="B311" s="397">
        <v>302316</v>
      </c>
      <c r="C311" s="392">
        <v>20060</v>
      </c>
      <c r="D311" s="397" t="s">
        <v>621</v>
      </c>
      <c r="E311" s="381">
        <v>0.68094907407407401</v>
      </c>
      <c r="F311" s="381">
        <v>0.6809722222222222</v>
      </c>
      <c r="G311" s="397" t="s">
        <v>566</v>
      </c>
      <c r="H311" s="397" t="s">
        <v>566</v>
      </c>
    </row>
    <row r="312" spans="1:8" x14ac:dyDescent="0.25">
      <c r="A312" s="382"/>
      <c r="B312" s="397">
        <v>302316</v>
      </c>
      <c r="C312" s="397">
        <v>20059</v>
      </c>
      <c r="D312" s="397" t="s">
        <v>10</v>
      </c>
      <c r="E312" s="381">
        <v>0.6809722222222222</v>
      </c>
      <c r="F312" s="381">
        <v>0.68098379629629635</v>
      </c>
      <c r="G312" s="397">
        <v>1</v>
      </c>
      <c r="H312" s="397">
        <v>11</v>
      </c>
    </row>
    <row r="313" spans="1:8" x14ac:dyDescent="0.25">
      <c r="A313" s="382"/>
      <c r="B313" s="397">
        <v>302316</v>
      </c>
      <c r="C313" s="392">
        <v>20060</v>
      </c>
      <c r="D313" s="397" t="s">
        <v>621</v>
      </c>
      <c r="E313" s="381">
        <v>0.68098379629629635</v>
      </c>
      <c r="F313" s="381">
        <v>0.68115740740740749</v>
      </c>
      <c r="G313" s="397" t="s">
        <v>566</v>
      </c>
      <c r="H313" s="397" t="s">
        <v>566</v>
      </c>
    </row>
    <row r="314" spans="1:8" x14ac:dyDescent="0.25">
      <c r="A314" s="382"/>
      <c r="B314" s="397">
        <v>302316</v>
      </c>
      <c r="C314" s="397">
        <v>20059</v>
      </c>
      <c r="D314" s="397" t="s">
        <v>10</v>
      </c>
      <c r="E314" s="381">
        <v>0.68115740740740749</v>
      </c>
      <c r="F314" s="381">
        <v>0.68115740740740749</v>
      </c>
      <c r="G314" s="397">
        <v>44</v>
      </c>
      <c r="H314" s="397">
        <v>11</v>
      </c>
    </row>
    <row r="315" spans="1:8" x14ac:dyDescent="0.25">
      <c r="A315" s="382"/>
      <c r="B315" s="397">
        <v>302316</v>
      </c>
      <c r="C315" s="392">
        <v>20060</v>
      </c>
      <c r="D315" s="397" t="s">
        <v>621</v>
      </c>
      <c r="E315" s="381">
        <v>0.68166666666666664</v>
      </c>
      <c r="F315" s="381">
        <v>0.68166666666666664</v>
      </c>
      <c r="G315" s="397" t="s">
        <v>566</v>
      </c>
      <c r="H315" s="397" t="s">
        <v>566</v>
      </c>
    </row>
    <row r="316" spans="1:8" x14ac:dyDescent="0.25">
      <c r="A316" s="382"/>
      <c r="B316" s="397">
        <v>302316</v>
      </c>
      <c r="C316" s="397">
        <v>20059</v>
      </c>
      <c r="D316" s="397" t="s">
        <v>10</v>
      </c>
      <c r="E316" s="381">
        <v>0.70547453703703711</v>
      </c>
      <c r="F316" s="381">
        <v>0.70548611111111104</v>
      </c>
      <c r="G316" s="397">
        <v>1</v>
      </c>
      <c r="H316" s="397">
        <v>11</v>
      </c>
    </row>
    <row r="317" spans="1:8" x14ac:dyDescent="0.25">
      <c r="A317" s="382"/>
      <c r="B317" s="397">
        <v>302316</v>
      </c>
      <c r="C317" s="392">
        <v>20060</v>
      </c>
      <c r="D317" s="397" t="s">
        <v>621</v>
      </c>
      <c r="E317" s="381">
        <v>0.70548611111111104</v>
      </c>
      <c r="F317" s="381">
        <v>0.70560185185185187</v>
      </c>
      <c r="G317" s="397" t="s">
        <v>566</v>
      </c>
      <c r="H317" s="397" t="s">
        <v>566</v>
      </c>
    </row>
    <row r="318" spans="1:8" x14ac:dyDescent="0.25">
      <c r="A318" s="382"/>
      <c r="B318" s="397">
        <v>302316</v>
      </c>
      <c r="C318" s="397">
        <v>20059</v>
      </c>
      <c r="D318" s="397" t="s">
        <v>10</v>
      </c>
      <c r="E318" s="381">
        <v>0.70560185185185187</v>
      </c>
      <c r="F318" s="381">
        <v>0.70562499999999995</v>
      </c>
      <c r="G318" s="397">
        <v>2</v>
      </c>
      <c r="H318" s="397">
        <v>11</v>
      </c>
    </row>
    <row r="319" spans="1:8" x14ac:dyDescent="0.25">
      <c r="A319" s="382"/>
      <c r="B319" s="397">
        <v>302316</v>
      </c>
      <c r="C319" s="392">
        <v>20060</v>
      </c>
      <c r="D319" s="397" t="s">
        <v>621</v>
      </c>
      <c r="E319" s="381">
        <v>0.70562499999999995</v>
      </c>
      <c r="F319" s="381">
        <v>0.70579861111111108</v>
      </c>
      <c r="G319" s="397" t="s">
        <v>566</v>
      </c>
      <c r="H319" s="397" t="s">
        <v>566</v>
      </c>
    </row>
    <row r="320" spans="1:8" x14ac:dyDescent="0.25">
      <c r="A320" s="382"/>
      <c r="B320" s="397">
        <v>302316</v>
      </c>
      <c r="C320" s="397">
        <v>20059</v>
      </c>
      <c r="D320" s="397" t="s">
        <v>10</v>
      </c>
      <c r="E320" s="381">
        <v>0.70579861111111108</v>
      </c>
      <c r="F320" s="381">
        <v>0.70582175925925927</v>
      </c>
      <c r="G320" s="397">
        <v>2</v>
      </c>
      <c r="H320" s="397">
        <v>11</v>
      </c>
    </row>
    <row r="321" spans="1:8" x14ac:dyDescent="0.25">
      <c r="A321" s="382"/>
      <c r="B321" s="397">
        <v>302316</v>
      </c>
      <c r="C321" s="392">
        <v>20060</v>
      </c>
      <c r="D321" s="397" t="s">
        <v>621</v>
      </c>
      <c r="E321" s="381">
        <v>0.70582175925925927</v>
      </c>
      <c r="F321" s="381">
        <v>0.70587962962962969</v>
      </c>
      <c r="G321" s="397" t="s">
        <v>566</v>
      </c>
      <c r="H321" s="397" t="s">
        <v>566</v>
      </c>
    </row>
    <row r="322" spans="1:8" x14ac:dyDescent="0.25">
      <c r="A322" s="382"/>
      <c r="B322" s="397">
        <v>302316</v>
      </c>
      <c r="C322" s="397">
        <v>20059</v>
      </c>
      <c r="D322" s="397" t="s">
        <v>10</v>
      </c>
      <c r="E322" s="381">
        <v>0.70587962962962969</v>
      </c>
      <c r="F322" s="381">
        <v>0.70587962962962969</v>
      </c>
      <c r="G322" s="397">
        <v>6</v>
      </c>
      <c r="H322" s="397">
        <v>11</v>
      </c>
    </row>
    <row r="323" spans="1:8" x14ac:dyDescent="0.25">
      <c r="A323" s="382"/>
      <c r="B323" s="397">
        <v>302316</v>
      </c>
      <c r="C323" s="392">
        <v>20060</v>
      </c>
      <c r="D323" s="397" t="s">
        <v>621</v>
      </c>
      <c r="E323" s="381">
        <v>0.70594907407407403</v>
      </c>
      <c r="F323" s="381">
        <v>0.70598379629629626</v>
      </c>
      <c r="G323" s="397" t="s">
        <v>566</v>
      </c>
      <c r="H323" s="397" t="s">
        <v>566</v>
      </c>
    </row>
    <row r="324" spans="1:8" x14ac:dyDescent="0.25">
      <c r="A324" s="382"/>
      <c r="B324" s="397">
        <v>302316</v>
      </c>
      <c r="C324" s="397">
        <v>20059</v>
      </c>
      <c r="D324" s="397" t="s">
        <v>10</v>
      </c>
      <c r="E324" s="381">
        <v>0.70598379629629626</v>
      </c>
      <c r="F324" s="381">
        <v>0.70599537037037041</v>
      </c>
      <c r="G324" s="397">
        <v>1</v>
      </c>
      <c r="H324" s="397">
        <v>11</v>
      </c>
    </row>
    <row r="325" spans="1:8" x14ac:dyDescent="0.25">
      <c r="A325" s="382"/>
      <c r="B325" s="397">
        <v>302316</v>
      </c>
      <c r="C325" s="392">
        <v>20060</v>
      </c>
      <c r="D325" s="397" t="s">
        <v>621</v>
      </c>
      <c r="E325" s="381">
        <v>0.70599537037037041</v>
      </c>
      <c r="F325" s="381">
        <v>0.70606481481481476</v>
      </c>
      <c r="G325" s="397" t="s">
        <v>566</v>
      </c>
      <c r="H325" s="397" t="s">
        <v>566</v>
      </c>
    </row>
    <row r="326" spans="1:8" x14ac:dyDescent="0.25">
      <c r="A326" s="382"/>
      <c r="B326" s="397">
        <v>302316</v>
      </c>
      <c r="C326" s="397">
        <v>20059</v>
      </c>
      <c r="D326" s="397" t="s">
        <v>10</v>
      </c>
      <c r="E326" s="381">
        <v>0.70606481481481476</v>
      </c>
      <c r="F326" s="381">
        <v>0.70633101851851843</v>
      </c>
      <c r="G326" s="397">
        <v>23</v>
      </c>
      <c r="H326" s="397">
        <v>11</v>
      </c>
    </row>
    <row r="327" spans="1:8" x14ac:dyDescent="0.25">
      <c r="A327" s="382"/>
      <c r="B327" s="397">
        <v>302316</v>
      </c>
      <c r="C327" s="392">
        <v>20060</v>
      </c>
      <c r="D327" s="397" t="s">
        <v>621</v>
      </c>
      <c r="E327" s="381">
        <v>0.70633101851851843</v>
      </c>
      <c r="F327" s="381">
        <v>0.70641203703703714</v>
      </c>
      <c r="G327" s="397" t="s">
        <v>566</v>
      </c>
      <c r="H327" s="397" t="s">
        <v>566</v>
      </c>
    </row>
    <row r="328" spans="1:8" x14ac:dyDescent="0.25">
      <c r="A328" s="382"/>
      <c r="B328" s="397">
        <v>302316</v>
      </c>
      <c r="C328" s="397">
        <v>20059</v>
      </c>
      <c r="D328" s="397" t="s">
        <v>10</v>
      </c>
      <c r="E328" s="381">
        <v>0.70641203703703714</v>
      </c>
      <c r="F328" s="381">
        <v>0.70644675925925926</v>
      </c>
      <c r="G328" s="397">
        <v>3</v>
      </c>
      <c r="H328" s="397">
        <v>11</v>
      </c>
    </row>
    <row r="329" spans="1:8" x14ac:dyDescent="0.25">
      <c r="A329" s="382"/>
      <c r="B329" s="397">
        <v>302316</v>
      </c>
      <c r="C329" s="392">
        <v>20060</v>
      </c>
      <c r="D329" s="397" t="s">
        <v>621</v>
      </c>
      <c r="E329" s="381">
        <v>0.70644675925925926</v>
      </c>
      <c r="F329" s="381">
        <v>0.70644675925925926</v>
      </c>
      <c r="G329" s="397" t="s">
        <v>566</v>
      </c>
      <c r="H329" s="397" t="s">
        <v>566</v>
      </c>
    </row>
    <row r="330" spans="1:8" x14ac:dyDescent="0.25">
      <c r="A330" s="382"/>
      <c r="B330" s="397">
        <v>302316</v>
      </c>
      <c r="C330" s="397">
        <v>20059</v>
      </c>
      <c r="D330" s="397" t="s">
        <v>10</v>
      </c>
      <c r="E330" s="381">
        <v>0.70668981481481474</v>
      </c>
      <c r="F330" s="381">
        <v>0.70671296296296304</v>
      </c>
      <c r="G330" s="397">
        <v>2</v>
      </c>
      <c r="H330" s="397">
        <v>11</v>
      </c>
    </row>
    <row r="331" spans="1:8" x14ac:dyDescent="0.25">
      <c r="A331" s="382"/>
      <c r="B331" s="397">
        <v>302316</v>
      </c>
      <c r="C331" s="392">
        <v>20060</v>
      </c>
      <c r="D331" s="397" t="s">
        <v>621</v>
      </c>
      <c r="E331" s="381">
        <v>0.70671296296296304</v>
      </c>
      <c r="F331" s="381">
        <v>0.70672453703703697</v>
      </c>
      <c r="G331" s="397" t="s">
        <v>566</v>
      </c>
      <c r="H331" s="397" t="s">
        <v>566</v>
      </c>
    </row>
    <row r="332" spans="1:8" x14ac:dyDescent="0.25">
      <c r="A332" s="382"/>
      <c r="B332" s="397">
        <v>302316</v>
      </c>
      <c r="C332" s="397">
        <v>20059</v>
      </c>
      <c r="D332" s="397" t="s">
        <v>10</v>
      </c>
      <c r="E332" s="381">
        <v>0.70672453703703697</v>
      </c>
      <c r="F332" s="381">
        <v>0.70678240740740739</v>
      </c>
      <c r="G332" s="397">
        <v>5</v>
      </c>
      <c r="H332" s="397">
        <v>11</v>
      </c>
    </row>
    <row r="333" spans="1:8" x14ac:dyDescent="0.25">
      <c r="A333" s="382"/>
      <c r="B333" s="397">
        <v>302316</v>
      </c>
      <c r="C333" s="392">
        <v>20060</v>
      </c>
      <c r="D333" s="397" t="s">
        <v>621</v>
      </c>
      <c r="E333" s="381">
        <v>0.70678240740740739</v>
      </c>
      <c r="F333" s="381">
        <v>0.70679398148148154</v>
      </c>
      <c r="G333" s="397" t="s">
        <v>566</v>
      </c>
      <c r="H333" s="397" t="s">
        <v>566</v>
      </c>
    </row>
    <row r="334" spans="1:8" x14ac:dyDescent="0.25">
      <c r="A334" s="382"/>
      <c r="B334" s="397">
        <v>302316</v>
      </c>
      <c r="C334" s="397">
        <v>20059</v>
      </c>
      <c r="D334" s="397" t="s">
        <v>10</v>
      </c>
      <c r="E334" s="381">
        <v>0.70679398148148154</v>
      </c>
      <c r="F334" s="381">
        <v>0.70681712962962961</v>
      </c>
      <c r="G334" s="397">
        <v>2</v>
      </c>
      <c r="H334" s="397" t="s">
        <v>581</v>
      </c>
    </row>
    <row r="335" spans="1:8" x14ac:dyDescent="0.25">
      <c r="A335" s="382"/>
      <c r="B335" s="397">
        <v>302316</v>
      </c>
      <c r="C335" s="397">
        <v>20059</v>
      </c>
      <c r="D335" s="397" t="s">
        <v>10</v>
      </c>
      <c r="E335" s="381">
        <v>0.70681712962962961</v>
      </c>
      <c r="F335" s="381">
        <v>0.70699074074074064</v>
      </c>
      <c r="G335" s="397">
        <v>0</v>
      </c>
      <c r="H335" s="397">
        <v>11</v>
      </c>
    </row>
    <row r="336" spans="1:8" x14ac:dyDescent="0.25">
      <c r="A336" s="382"/>
      <c r="B336" s="397">
        <v>302316</v>
      </c>
      <c r="C336" s="392">
        <v>20060</v>
      </c>
      <c r="D336" s="397" t="s">
        <v>621</v>
      </c>
      <c r="E336" s="381">
        <v>0.70681712962962961</v>
      </c>
      <c r="F336" s="381">
        <v>0.70681712962962961</v>
      </c>
      <c r="G336" s="397" t="s">
        <v>566</v>
      </c>
      <c r="H336" s="397" t="s">
        <v>566</v>
      </c>
    </row>
    <row r="337" spans="1:8" x14ac:dyDescent="0.25">
      <c r="A337" s="382"/>
      <c r="B337" s="397">
        <v>302316</v>
      </c>
      <c r="C337" s="392">
        <v>20060</v>
      </c>
      <c r="D337" s="397" t="s">
        <v>621</v>
      </c>
      <c r="E337" s="381">
        <v>0.70699074074074064</v>
      </c>
      <c r="F337" s="381">
        <v>0.70716435185185189</v>
      </c>
      <c r="G337" s="397" t="s">
        <v>566</v>
      </c>
      <c r="H337" s="397" t="s">
        <v>566</v>
      </c>
    </row>
    <row r="338" spans="1:8" x14ac:dyDescent="0.25">
      <c r="A338" s="382"/>
      <c r="B338" s="397">
        <v>302316</v>
      </c>
      <c r="C338" s="397">
        <v>20059</v>
      </c>
      <c r="D338" s="397" t="s">
        <v>10</v>
      </c>
      <c r="E338" s="381">
        <v>0.70716435185185189</v>
      </c>
      <c r="F338" s="381">
        <v>0.70717592592592593</v>
      </c>
      <c r="G338" s="397">
        <v>1</v>
      </c>
      <c r="H338" s="397">
        <v>11</v>
      </c>
    </row>
    <row r="339" spans="1:8" x14ac:dyDescent="0.25">
      <c r="A339" s="382"/>
      <c r="B339" s="397">
        <v>302316</v>
      </c>
      <c r="C339" s="392">
        <v>20060</v>
      </c>
      <c r="D339" s="397" t="s">
        <v>621</v>
      </c>
      <c r="E339" s="381">
        <v>0.70717592592592593</v>
      </c>
      <c r="F339" s="381">
        <v>0.70724537037037039</v>
      </c>
      <c r="G339" s="397" t="s">
        <v>566</v>
      </c>
      <c r="H339" s="397" t="s">
        <v>566</v>
      </c>
    </row>
    <row r="340" spans="1:8" x14ac:dyDescent="0.25">
      <c r="A340" s="382"/>
      <c r="B340" s="397">
        <v>302316</v>
      </c>
      <c r="C340" s="397">
        <v>20059</v>
      </c>
      <c r="D340" s="397" t="s">
        <v>10</v>
      </c>
      <c r="E340" s="381">
        <v>0.70724537037037039</v>
      </c>
      <c r="F340" s="381">
        <v>0.70728009259259261</v>
      </c>
      <c r="G340" s="397">
        <v>3</v>
      </c>
      <c r="H340" s="397">
        <v>11</v>
      </c>
    </row>
    <row r="341" spans="1:8" x14ac:dyDescent="0.25">
      <c r="A341" s="382"/>
      <c r="B341" s="397">
        <v>302316</v>
      </c>
      <c r="C341" s="392">
        <v>20060</v>
      </c>
      <c r="D341" s="397" t="s">
        <v>621</v>
      </c>
      <c r="E341" s="381">
        <v>0.70728009259259261</v>
      </c>
      <c r="F341" s="381">
        <v>0.70728009259259261</v>
      </c>
      <c r="G341" s="397" t="s">
        <v>566</v>
      </c>
      <c r="H341" s="397" t="s">
        <v>566</v>
      </c>
    </row>
    <row r="342" spans="1:8" x14ac:dyDescent="0.25">
      <c r="A342" s="382"/>
      <c r="B342" s="397">
        <v>302316</v>
      </c>
      <c r="C342" s="397">
        <v>20059</v>
      </c>
      <c r="D342" s="397" t="s">
        <v>10</v>
      </c>
      <c r="E342" s="381">
        <v>0.7075231481481481</v>
      </c>
      <c r="F342" s="381">
        <v>0.70753472222222225</v>
      </c>
      <c r="G342" s="397">
        <v>1</v>
      </c>
      <c r="H342" s="397">
        <v>11</v>
      </c>
    </row>
    <row r="343" spans="1:8" x14ac:dyDescent="0.25">
      <c r="A343" s="382"/>
      <c r="B343" s="397">
        <v>302316</v>
      </c>
      <c r="C343" s="392">
        <v>20060</v>
      </c>
      <c r="D343" s="397" t="s">
        <v>621</v>
      </c>
      <c r="E343" s="381">
        <v>0.70753472222222225</v>
      </c>
      <c r="F343" s="381">
        <v>0.70754629629629628</v>
      </c>
      <c r="G343" s="397" t="s">
        <v>566</v>
      </c>
      <c r="H343" s="397" t="s">
        <v>566</v>
      </c>
    </row>
    <row r="344" spans="1:8" x14ac:dyDescent="0.25">
      <c r="A344" s="382"/>
      <c r="B344" s="397">
        <v>302316</v>
      </c>
      <c r="C344" s="397">
        <v>20059</v>
      </c>
      <c r="D344" s="397" t="s">
        <v>10</v>
      </c>
      <c r="E344" s="381">
        <v>0.70754629629629628</v>
      </c>
      <c r="F344" s="381">
        <v>0.70784722222222218</v>
      </c>
      <c r="G344" s="397">
        <v>26</v>
      </c>
      <c r="H344" s="397">
        <v>11</v>
      </c>
    </row>
    <row r="345" spans="1:8" x14ac:dyDescent="0.25">
      <c r="A345" s="382"/>
      <c r="B345" s="397">
        <v>302316</v>
      </c>
      <c r="C345" s="392">
        <v>20060</v>
      </c>
      <c r="D345" s="397" t="s">
        <v>621</v>
      </c>
      <c r="E345" s="381">
        <v>0.70784722222222218</v>
      </c>
      <c r="F345" s="381">
        <v>0.70791666666666664</v>
      </c>
      <c r="G345" s="397" t="s">
        <v>566</v>
      </c>
      <c r="H345" s="397" t="s">
        <v>566</v>
      </c>
    </row>
    <row r="346" spans="1:8" x14ac:dyDescent="0.25">
      <c r="A346" s="382"/>
      <c r="B346" s="397">
        <v>302316</v>
      </c>
      <c r="C346" s="397">
        <v>20059</v>
      </c>
      <c r="D346" s="397" t="s">
        <v>10</v>
      </c>
      <c r="E346" s="381">
        <v>0.70791666666666664</v>
      </c>
      <c r="F346" s="381">
        <v>0.70791666666666664</v>
      </c>
      <c r="G346" s="397">
        <v>7</v>
      </c>
      <c r="H346" s="397">
        <v>11</v>
      </c>
    </row>
    <row r="347" spans="1:8" x14ac:dyDescent="0.25">
      <c r="A347" s="382"/>
      <c r="B347" s="397">
        <v>302316</v>
      </c>
      <c r="C347" s="392">
        <v>20060</v>
      </c>
      <c r="D347" s="397" t="s">
        <v>621</v>
      </c>
      <c r="E347" s="381">
        <v>0.70799768518518524</v>
      </c>
      <c r="F347" s="381">
        <v>0.70804398148148151</v>
      </c>
      <c r="G347" s="397" t="s">
        <v>566</v>
      </c>
      <c r="H347" s="397" t="s">
        <v>566</v>
      </c>
    </row>
    <row r="348" spans="1:8" x14ac:dyDescent="0.25">
      <c r="A348" s="382"/>
      <c r="B348" s="397">
        <v>302316</v>
      </c>
      <c r="C348" s="397">
        <v>20059</v>
      </c>
      <c r="D348" s="397" t="s">
        <v>10</v>
      </c>
      <c r="E348" s="381">
        <v>0.70804398148148151</v>
      </c>
      <c r="F348" s="381">
        <v>0.70805555555555555</v>
      </c>
      <c r="G348" s="397">
        <v>1</v>
      </c>
      <c r="H348" s="397">
        <v>11</v>
      </c>
    </row>
    <row r="349" spans="1:8" x14ac:dyDescent="0.25">
      <c r="A349" s="382"/>
      <c r="B349" s="397">
        <v>302316</v>
      </c>
      <c r="C349" s="392">
        <v>20060</v>
      </c>
      <c r="D349" s="397" t="s">
        <v>621</v>
      </c>
      <c r="E349" s="381">
        <v>0.70805555555555555</v>
      </c>
      <c r="F349" s="381">
        <v>0.70825231481481488</v>
      </c>
      <c r="G349" s="397" t="s">
        <v>566</v>
      </c>
      <c r="H349" s="397" t="s">
        <v>566</v>
      </c>
    </row>
    <row r="350" spans="1:8" x14ac:dyDescent="0.25">
      <c r="A350" s="382"/>
      <c r="B350" s="397">
        <v>302316</v>
      </c>
      <c r="C350" s="397">
        <v>20059</v>
      </c>
      <c r="D350" s="397" t="s">
        <v>10</v>
      </c>
      <c r="E350" s="381">
        <v>0.70825231481481488</v>
      </c>
      <c r="F350" s="381">
        <v>0.70837962962962964</v>
      </c>
      <c r="G350" s="397">
        <v>11</v>
      </c>
      <c r="H350" s="397">
        <v>11</v>
      </c>
    </row>
    <row r="351" spans="1:8" x14ac:dyDescent="0.25">
      <c r="A351" s="382"/>
      <c r="B351" s="397">
        <v>302316</v>
      </c>
      <c r="C351" s="392">
        <v>20060</v>
      </c>
      <c r="D351" s="397" t="s">
        <v>621</v>
      </c>
      <c r="E351" s="381">
        <v>0.70837962962962964</v>
      </c>
      <c r="F351" s="381">
        <v>0.70837962962962964</v>
      </c>
      <c r="G351" s="397" t="s">
        <v>566</v>
      </c>
      <c r="H351" s="397" t="s">
        <v>566</v>
      </c>
    </row>
    <row r="352" spans="1:8" x14ac:dyDescent="0.25">
      <c r="A352" s="382"/>
      <c r="B352" s="397">
        <v>302316</v>
      </c>
      <c r="C352" s="397">
        <v>20059</v>
      </c>
      <c r="D352" s="397" t="s">
        <v>10</v>
      </c>
      <c r="E352" s="381">
        <v>0.70886574074074071</v>
      </c>
      <c r="F352" s="381">
        <v>0.70887731481481486</v>
      </c>
      <c r="G352" s="397">
        <v>1</v>
      </c>
      <c r="H352" s="397">
        <v>11</v>
      </c>
    </row>
    <row r="353" spans="1:8" x14ac:dyDescent="0.25">
      <c r="A353" s="382"/>
      <c r="B353" s="397">
        <v>302316</v>
      </c>
      <c r="C353" s="392">
        <v>20060</v>
      </c>
      <c r="D353" s="397" t="s">
        <v>621</v>
      </c>
      <c r="E353" s="381">
        <v>0.70887731481481486</v>
      </c>
      <c r="F353" s="381">
        <v>0.70903935185185185</v>
      </c>
      <c r="G353" s="397" t="s">
        <v>566</v>
      </c>
      <c r="H353" s="397" t="s">
        <v>566</v>
      </c>
    </row>
    <row r="354" spans="1:8" x14ac:dyDescent="0.25">
      <c r="A354" s="382"/>
      <c r="B354" s="397">
        <v>302316</v>
      </c>
      <c r="C354" s="397">
        <v>20059</v>
      </c>
      <c r="D354" s="397" t="s">
        <v>10</v>
      </c>
      <c r="E354" s="381">
        <v>0.70903935185185185</v>
      </c>
      <c r="F354" s="381">
        <v>0.70906249999999993</v>
      </c>
      <c r="G354" s="397">
        <v>2</v>
      </c>
      <c r="H354" s="397">
        <v>11</v>
      </c>
    </row>
    <row r="355" spans="1:8" x14ac:dyDescent="0.25">
      <c r="A355" s="382"/>
      <c r="B355" s="397">
        <v>302316</v>
      </c>
      <c r="C355" s="392">
        <v>20060</v>
      </c>
      <c r="D355" s="397" t="s">
        <v>621</v>
      </c>
      <c r="E355" s="381">
        <v>0.70906249999999993</v>
      </c>
      <c r="F355" s="381">
        <v>0.70930555555555552</v>
      </c>
      <c r="G355" s="397" t="s">
        <v>566</v>
      </c>
      <c r="H355" s="397" t="s">
        <v>566</v>
      </c>
    </row>
    <row r="356" spans="1:8" x14ac:dyDescent="0.25">
      <c r="A356" s="382"/>
      <c r="B356" s="397">
        <v>302316</v>
      </c>
      <c r="C356" s="397">
        <v>20059</v>
      </c>
      <c r="D356" s="397" t="s">
        <v>10</v>
      </c>
      <c r="E356" s="381">
        <v>0.70930555555555552</v>
      </c>
      <c r="F356" s="381">
        <v>0.7093287037037036</v>
      </c>
      <c r="G356" s="397">
        <v>2</v>
      </c>
      <c r="H356" s="397">
        <v>11</v>
      </c>
    </row>
    <row r="357" spans="1:8" x14ac:dyDescent="0.25">
      <c r="A357" s="382"/>
      <c r="B357" s="397">
        <v>302316</v>
      </c>
      <c r="C357" s="392">
        <v>20060</v>
      </c>
      <c r="D357" s="397" t="s">
        <v>621</v>
      </c>
      <c r="E357" s="381">
        <v>0.7093287037037036</v>
      </c>
      <c r="F357" s="381">
        <v>0.7093518518518519</v>
      </c>
      <c r="G357" s="397" t="s">
        <v>566</v>
      </c>
      <c r="H357" s="397" t="s">
        <v>566</v>
      </c>
    </row>
    <row r="358" spans="1:8" x14ac:dyDescent="0.25">
      <c r="A358" s="382"/>
      <c r="B358" s="397">
        <v>302316</v>
      </c>
      <c r="C358" s="397">
        <v>20059</v>
      </c>
      <c r="D358" s="397" t="s">
        <v>10</v>
      </c>
      <c r="E358" s="381">
        <v>0.7093518518518519</v>
      </c>
      <c r="F358" s="381">
        <v>0.70936342592592594</v>
      </c>
      <c r="G358" s="397">
        <v>1</v>
      </c>
      <c r="H358" s="397" t="s">
        <v>581</v>
      </c>
    </row>
    <row r="359" spans="1:8" x14ac:dyDescent="0.25">
      <c r="A359" s="382"/>
      <c r="B359" s="397">
        <v>302316</v>
      </c>
      <c r="C359" s="397">
        <v>20059</v>
      </c>
      <c r="D359" s="397" t="s">
        <v>10</v>
      </c>
      <c r="E359" s="381">
        <v>0.70936342592592594</v>
      </c>
      <c r="F359" s="381">
        <v>0.70937499999999998</v>
      </c>
      <c r="G359" s="397">
        <v>0</v>
      </c>
      <c r="H359" s="397">
        <v>11</v>
      </c>
    </row>
    <row r="360" spans="1:8" x14ac:dyDescent="0.25">
      <c r="A360" s="382"/>
      <c r="B360" s="397">
        <v>302316</v>
      </c>
      <c r="C360" s="392">
        <v>20060</v>
      </c>
      <c r="D360" s="397" t="s">
        <v>621</v>
      </c>
      <c r="E360" s="381">
        <v>0.70936342592592594</v>
      </c>
      <c r="F360" s="381">
        <v>0.70936342592592594</v>
      </c>
      <c r="G360" s="397" t="s">
        <v>566</v>
      </c>
      <c r="H360" s="397" t="s">
        <v>566</v>
      </c>
    </row>
    <row r="361" spans="1:8" x14ac:dyDescent="0.25">
      <c r="A361" s="382"/>
      <c r="B361" s="397">
        <v>302316</v>
      </c>
      <c r="C361" s="392">
        <v>20060</v>
      </c>
      <c r="D361" s="397" t="s">
        <v>621</v>
      </c>
      <c r="E361" s="381">
        <v>0.70937499999999998</v>
      </c>
      <c r="F361" s="381">
        <v>0.70937499999999998</v>
      </c>
      <c r="G361" s="397" t="s">
        <v>566</v>
      </c>
      <c r="H361" s="397" t="s">
        <v>566</v>
      </c>
    </row>
    <row r="362" spans="1:8" x14ac:dyDescent="0.25">
      <c r="A362" s="382"/>
      <c r="B362" s="397">
        <v>302316</v>
      </c>
      <c r="C362" s="397">
        <v>20059</v>
      </c>
      <c r="D362" s="397" t="s">
        <v>10</v>
      </c>
      <c r="E362" s="381">
        <v>0.70982638888888883</v>
      </c>
      <c r="F362" s="381">
        <v>0.70986111111111105</v>
      </c>
      <c r="G362" s="397">
        <v>3</v>
      </c>
      <c r="H362" s="397">
        <v>11</v>
      </c>
    </row>
    <row r="363" spans="1:8" x14ac:dyDescent="0.25">
      <c r="A363" s="382"/>
      <c r="B363" s="397">
        <v>302316</v>
      </c>
      <c r="C363" s="392">
        <v>20060</v>
      </c>
      <c r="D363" s="397" t="s">
        <v>621</v>
      </c>
      <c r="E363" s="381">
        <v>0.70986111111111105</v>
      </c>
      <c r="F363" s="381">
        <v>0.70997685185185189</v>
      </c>
      <c r="G363" s="397" t="s">
        <v>566</v>
      </c>
      <c r="H363" s="397" t="s">
        <v>566</v>
      </c>
    </row>
    <row r="364" spans="1:8" x14ac:dyDescent="0.25">
      <c r="A364" s="382"/>
      <c r="B364" s="397">
        <v>302316</v>
      </c>
      <c r="C364" s="397">
        <v>20059</v>
      </c>
      <c r="D364" s="397" t="s">
        <v>10</v>
      </c>
      <c r="E364" s="381">
        <v>0.70997685185185189</v>
      </c>
      <c r="F364" s="381">
        <v>0.70997685185185189</v>
      </c>
      <c r="G364" s="397">
        <v>89</v>
      </c>
      <c r="H364" s="397">
        <v>11</v>
      </c>
    </row>
    <row r="365" spans="1:8" x14ac:dyDescent="0.25">
      <c r="A365" s="382"/>
      <c r="B365" s="397">
        <v>302316</v>
      </c>
      <c r="C365" s="392">
        <v>20060</v>
      </c>
      <c r="D365" s="397" t="s">
        <v>621</v>
      </c>
      <c r="E365" s="381">
        <v>0.71100694444444434</v>
      </c>
      <c r="F365" s="381">
        <v>0.71100694444444434</v>
      </c>
      <c r="G365" s="397" t="s">
        <v>566</v>
      </c>
      <c r="H365" s="397" t="s">
        <v>566</v>
      </c>
    </row>
    <row r="366" spans="1:8" x14ac:dyDescent="0.25">
      <c r="A366" s="382"/>
      <c r="B366" s="397">
        <v>302316</v>
      </c>
      <c r="C366" s="397">
        <v>20059</v>
      </c>
      <c r="D366" s="397" t="s">
        <v>10</v>
      </c>
      <c r="E366" s="381">
        <v>0.71100694444444434</v>
      </c>
      <c r="F366" s="381">
        <v>0.71103009259259264</v>
      </c>
      <c r="G366" s="397">
        <v>2</v>
      </c>
      <c r="H366" s="397" t="s">
        <v>581</v>
      </c>
    </row>
    <row r="367" spans="1:8" x14ac:dyDescent="0.25">
      <c r="A367" s="382"/>
      <c r="B367" s="397">
        <v>302316</v>
      </c>
      <c r="C367" s="397">
        <v>20059</v>
      </c>
      <c r="D367" s="397" t="s">
        <v>10</v>
      </c>
      <c r="E367" s="381">
        <v>0.71103009259259264</v>
      </c>
      <c r="F367" s="381">
        <v>0.71106481481481476</v>
      </c>
      <c r="G367" s="397">
        <v>0</v>
      </c>
      <c r="H367" s="397">
        <v>11</v>
      </c>
    </row>
    <row r="368" spans="1:8" x14ac:dyDescent="0.25">
      <c r="A368" s="382"/>
      <c r="B368" s="397">
        <v>302316</v>
      </c>
      <c r="C368" s="392">
        <v>20060</v>
      </c>
      <c r="D368" s="397" t="s">
        <v>621</v>
      </c>
      <c r="E368" s="381">
        <v>0.71103009259259264</v>
      </c>
      <c r="F368" s="381">
        <v>0.71103009259259264</v>
      </c>
      <c r="G368" s="397" t="s">
        <v>566</v>
      </c>
      <c r="H368" s="397" t="s">
        <v>566</v>
      </c>
    </row>
    <row r="369" spans="1:8" x14ac:dyDescent="0.25">
      <c r="A369" s="382"/>
      <c r="B369" s="397">
        <v>302316</v>
      </c>
      <c r="C369" s="392">
        <v>20060</v>
      </c>
      <c r="D369" s="397" t="s">
        <v>621</v>
      </c>
      <c r="E369" s="381">
        <v>0.71106481481481476</v>
      </c>
      <c r="F369" s="381">
        <v>0.71113425925925933</v>
      </c>
      <c r="G369" s="397" t="s">
        <v>566</v>
      </c>
      <c r="H369" s="397" t="s">
        <v>566</v>
      </c>
    </row>
    <row r="370" spans="1:8" x14ac:dyDescent="0.25">
      <c r="A370" s="382"/>
      <c r="B370" s="397">
        <v>302316</v>
      </c>
      <c r="C370" s="397">
        <v>20059</v>
      </c>
      <c r="D370" s="397" t="s">
        <v>10</v>
      </c>
      <c r="E370" s="381">
        <v>0.71113425925925933</v>
      </c>
      <c r="F370" s="381">
        <v>0.71114583333333325</v>
      </c>
      <c r="G370" s="397">
        <v>1</v>
      </c>
      <c r="H370" s="397">
        <v>11</v>
      </c>
    </row>
    <row r="371" spans="1:8" x14ac:dyDescent="0.25">
      <c r="A371" s="382"/>
      <c r="B371" s="397">
        <v>302316</v>
      </c>
      <c r="C371" s="392">
        <v>20060</v>
      </c>
      <c r="D371" s="397" t="s">
        <v>621</v>
      </c>
      <c r="E371" s="381">
        <v>0.71114583333333325</v>
      </c>
      <c r="F371" s="381">
        <v>0.71114583333333325</v>
      </c>
      <c r="G371" s="397" t="s">
        <v>566</v>
      </c>
      <c r="H371" s="397" t="s">
        <v>566</v>
      </c>
    </row>
    <row r="372" spans="1:8" x14ac:dyDescent="0.25">
      <c r="A372" s="382"/>
      <c r="B372" s="397">
        <v>302316</v>
      </c>
      <c r="C372" s="397">
        <v>20059</v>
      </c>
      <c r="D372" s="397" t="s">
        <v>10</v>
      </c>
      <c r="E372" s="381">
        <v>0.71156249999999999</v>
      </c>
      <c r="F372" s="381">
        <v>0.71158564814814806</v>
      </c>
      <c r="G372" s="397">
        <v>2</v>
      </c>
      <c r="H372" s="397">
        <v>11</v>
      </c>
    </row>
    <row r="373" spans="1:8" x14ac:dyDescent="0.25">
      <c r="A373" s="382"/>
      <c r="B373" s="397">
        <v>302316</v>
      </c>
      <c r="C373" s="392">
        <v>20060</v>
      </c>
      <c r="D373" s="397" t="s">
        <v>621</v>
      </c>
      <c r="E373" s="381">
        <v>0.71158564814814806</v>
      </c>
      <c r="F373" s="381">
        <v>0.7117013888888889</v>
      </c>
      <c r="G373" s="397" t="s">
        <v>566</v>
      </c>
      <c r="H373" s="397" t="s">
        <v>566</v>
      </c>
    </row>
    <row r="374" spans="1:8" x14ac:dyDescent="0.25">
      <c r="A374" s="382"/>
      <c r="B374" s="397">
        <v>302316</v>
      </c>
      <c r="C374" s="397">
        <v>20059</v>
      </c>
      <c r="D374" s="397" t="s">
        <v>10</v>
      </c>
      <c r="E374" s="381">
        <v>0.7117013888888889</v>
      </c>
      <c r="F374" s="381">
        <v>0.71173611111111112</v>
      </c>
      <c r="G374" s="397">
        <v>3</v>
      </c>
      <c r="H374" s="397">
        <v>11</v>
      </c>
    </row>
    <row r="375" spans="1:8" x14ac:dyDescent="0.25">
      <c r="A375" s="382"/>
      <c r="B375" s="397">
        <v>302316</v>
      </c>
      <c r="C375" s="392">
        <v>20060</v>
      </c>
      <c r="D375" s="397" t="s">
        <v>621</v>
      </c>
      <c r="E375" s="381">
        <v>0.71173611111111112</v>
      </c>
      <c r="F375" s="381">
        <v>0.71185185185185185</v>
      </c>
      <c r="G375" s="397" t="s">
        <v>566</v>
      </c>
      <c r="H375" s="397" t="s">
        <v>566</v>
      </c>
    </row>
    <row r="376" spans="1:8" x14ac:dyDescent="0.25">
      <c r="A376" s="382"/>
      <c r="B376" s="397">
        <v>302316</v>
      </c>
      <c r="C376" s="397">
        <v>20059</v>
      </c>
      <c r="D376" s="397" t="s">
        <v>10</v>
      </c>
      <c r="E376" s="381">
        <v>0.71185185185185185</v>
      </c>
      <c r="F376" s="381">
        <v>0.71187500000000004</v>
      </c>
      <c r="G376" s="397">
        <v>2</v>
      </c>
      <c r="H376" s="397">
        <v>11</v>
      </c>
    </row>
    <row r="377" spans="1:8" x14ac:dyDescent="0.25">
      <c r="A377" s="382"/>
      <c r="B377" s="397">
        <v>302316</v>
      </c>
      <c r="C377" s="392">
        <v>20060</v>
      </c>
      <c r="D377" s="397" t="s">
        <v>621</v>
      </c>
      <c r="E377" s="381">
        <v>0.71187500000000004</v>
      </c>
      <c r="F377" s="381">
        <v>0.7120023148148148</v>
      </c>
      <c r="G377" s="397" t="s">
        <v>566</v>
      </c>
      <c r="H377" s="397" t="s">
        <v>566</v>
      </c>
    </row>
    <row r="378" spans="1:8" x14ac:dyDescent="0.25">
      <c r="A378" s="382"/>
      <c r="B378" s="397">
        <v>302316</v>
      </c>
      <c r="C378" s="397">
        <v>20059</v>
      </c>
      <c r="D378" s="397" t="s">
        <v>10</v>
      </c>
      <c r="E378" s="381">
        <v>0.7120023148148148</v>
      </c>
      <c r="F378" s="381">
        <v>0.71201388888888895</v>
      </c>
      <c r="G378" s="397">
        <v>1</v>
      </c>
      <c r="H378" s="397">
        <v>11</v>
      </c>
    </row>
    <row r="379" spans="1:8" x14ac:dyDescent="0.25">
      <c r="A379" s="382"/>
      <c r="B379" s="397">
        <v>302316</v>
      </c>
      <c r="C379" s="392">
        <v>20060</v>
      </c>
      <c r="D379" s="397" t="s">
        <v>621</v>
      </c>
      <c r="E379" s="381">
        <v>0.71201388888888895</v>
      </c>
      <c r="F379" s="381">
        <v>0.71212962962962967</v>
      </c>
      <c r="G379" s="397" t="s">
        <v>566</v>
      </c>
      <c r="H379" s="397" t="s">
        <v>566</v>
      </c>
    </row>
    <row r="380" spans="1:8" x14ac:dyDescent="0.25">
      <c r="A380" s="382"/>
      <c r="B380" s="397">
        <v>302316</v>
      </c>
      <c r="C380" s="397">
        <v>20059</v>
      </c>
      <c r="D380" s="397" t="s">
        <v>10</v>
      </c>
      <c r="E380" s="381">
        <v>0.71212962962962967</v>
      </c>
      <c r="F380" s="381">
        <v>0.71215277777777775</v>
      </c>
      <c r="G380" s="397">
        <v>2</v>
      </c>
      <c r="H380" s="397">
        <v>11</v>
      </c>
    </row>
    <row r="381" spans="1:8" x14ac:dyDescent="0.25">
      <c r="A381" s="382"/>
      <c r="B381" s="397">
        <v>302316</v>
      </c>
      <c r="C381" s="392">
        <v>20060</v>
      </c>
      <c r="D381" s="397" t="s">
        <v>621</v>
      </c>
      <c r="E381" s="381">
        <v>0.71215277777777775</v>
      </c>
      <c r="F381" s="381">
        <v>0.71215277777777775</v>
      </c>
      <c r="G381" s="397" t="s">
        <v>566</v>
      </c>
      <c r="H381" s="397" t="s">
        <v>566</v>
      </c>
    </row>
    <row r="382" spans="1:8" x14ac:dyDescent="0.25">
      <c r="A382" s="382"/>
      <c r="B382" s="397">
        <v>302316</v>
      </c>
      <c r="C382" s="397">
        <v>20059</v>
      </c>
      <c r="D382" s="397" t="s">
        <v>10</v>
      </c>
      <c r="E382" s="381">
        <v>0.71219907407407401</v>
      </c>
      <c r="F382" s="381">
        <v>0.7122222222222222</v>
      </c>
      <c r="G382" s="397">
        <v>2</v>
      </c>
      <c r="H382" s="397">
        <v>11</v>
      </c>
    </row>
    <row r="383" spans="1:8" x14ac:dyDescent="0.25">
      <c r="A383" s="382"/>
      <c r="B383" s="397">
        <v>302316</v>
      </c>
      <c r="C383" s="392">
        <v>20060</v>
      </c>
      <c r="D383" s="397" t="s">
        <v>621</v>
      </c>
      <c r="E383" s="381">
        <v>0.7122222222222222</v>
      </c>
      <c r="F383" s="381">
        <v>0.7122222222222222</v>
      </c>
      <c r="G383" s="397" t="s">
        <v>566</v>
      </c>
      <c r="H383" s="397" t="s">
        <v>566</v>
      </c>
    </row>
    <row r="384" spans="1:8" x14ac:dyDescent="0.25">
      <c r="A384" s="382"/>
      <c r="B384" s="397">
        <v>302316</v>
      </c>
      <c r="C384" s="397">
        <v>20059</v>
      </c>
      <c r="D384" s="397" t="s">
        <v>10</v>
      </c>
      <c r="E384" s="381">
        <v>0.7478935185185186</v>
      </c>
      <c r="F384" s="381">
        <v>0.74824074074074076</v>
      </c>
      <c r="G384" s="397">
        <v>30</v>
      </c>
      <c r="H384" s="397">
        <v>11</v>
      </c>
    </row>
    <row r="385" spans="1:8" x14ac:dyDescent="0.25">
      <c r="A385" s="382"/>
      <c r="B385" s="397">
        <v>302316</v>
      </c>
      <c r="C385" s="392">
        <v>20060</v>
      </c>
      <c r="D385" s="397" t="s">
        <v>621</v>
      </c>
      <c r="E385" s="381">
        <v>0.74824074074074076</v>
      </c>
      <c r="F385" s="381">
        <v>0.74827546296296299</v>
      </c>
      <c r="G385" s="397" t="s">
        <v>566</v>
      </c>
      <c r="H385" s="397" t="s">
        <v>566</v>
      </c>
    </row>
    <row r="386" spans="1:8" x14ac:dyDescent="0.25">
      <c r="A386" s="382"/>
      <c r="B386" s="397">
        <v>302316</v>
      </c>
      <c r="C386" s="397">
        <v>20059</v>
      </c>
      <c r="D386" s="397" t="s">
        <v>10</v>
      </c>
      <c r="E386" s="381">
        <v>0.74827546296296299</v>
      </c>
      <c r="F386" s="381">
        <v>0.74827546296296299</v>
      </c>
      <c r="G386" s="397">
        <v>2</v>
      </c>
      <c r="H386" s="397">
        <v>11</v>
      </c>
    </row>
    <row r="387" spans="1:8" x14ac:dyDescent="0.25">
      <c r="A387" s="382"/>
      <c r="B387" s="397">
        <v>302316</v>
      </c>
      <c r="C387" s="392">
        <v>20060</v>
      </c>
      <c r="D387" s="397" t="s">
        <v>621</v>
      </c>
      <c r="E387" s="381">
        <v>0.74829861111111118</v>
      </c>
      <c r="F387" s="381">
        <v>0.74834490740740733</v>
      </c>
      <c r="G387" s="397" t="s">
        <v>566</v>
      </c>
      <c r="H387" s="397" t="s">
        <v>566</v>
      </c>
    </row>
    <row r="388" spans="1:8" x14ac:dyDescent="0.25">
      <c r="A388" s="382"/>
      <c r="B388" s="397">
        <v>302316</v>
      </c>
      <c r="C388" s="397">
        <v>20059</v>
      </c>
      <c r="D388" s="397" t="s">
        <v>10</v>
      </c>
      <c r="E388" s="381">
        <v>0.74834490740740733</v>
      </c>
      <c r="F388" s="381">
        <v>0.74837962962962967</v>
      </c>
      <c r="G388" s="397">
        <v>3</v>
      </c>
      <c r="H388" s="397">
        <v>11</v>
      </c>
    </row>
    <row r="389" spans="1:8" x14ac:dyDescent="0.25">
      <c r="A389" s="382"/>
      <c r="B389" s="397">
        <v>302316</v>
      </c>
      <c r="C389" s="392">
        <v>20060</v>
      </c>
      <c r="D389" s="397" t="s">
        <v>621</v>
      </c>
      <c r="E389" s="381">
        <v>0.74837962962962967</v>
      </c>
      <c r="F389" s="381">
        <v>0.74840277777777775</v>
      </c>
      <c r="G389" s="397" t="s">
        <v>566</v>
      </c>
      <c r="H389" s="397" t="s">
        <v>566</v>
      </c>
    </row>
    <row r="390" spans="1:8" x14ac:dyDescent="0.25">
      <c r="A390" s="382"/>
      <c r="B390" s="397">
        <v>302316</v>
      </c>
      <c r="C390" s="397">
        <v>20059</v>
      </c>
      <c r="D390" s="397" t="s">
        <v>10</v>
      </c>
      <c r="E390" s="381">
        <v>0.74840277777777775</v>
      </c>
      <c r="F390" s="381">
        <v>0.74842592592592594</v>
      </c>
      <c r="G390" s="397">
        <v>2</v>
      </c>
      <c r="H390" s="397">
        <v>11</v>
      </c>
    </row>
    <row r="391" spans="1:8" x14ac:dyDescent="0.25">
      <c r="A391" s="382"/>
      <c r="B391" s="397">
        <v>302316</v>
      </c>
      <c r="C391" s="392">
        <v>20060</v>
      </c>
      <c r="D391" s="397" t="s">
        <v>621</v>
      </c>
      <c r="E391" s="381">
        <v>0.74842592592592594</v>
      </c>
      <c r="F391" s="381">
        <v>0.74848379629629624</v>
      </c>
      <c r="G391" s="397" t="s">
        <v>566</v>
      </c>
      <c r="H391" s="397" t="s">
        <v>566</v>
      </c>
    </row>
    <row r="392" spans="1:8" x14ac:dyDescent="0.25">
      <c r="A392" s="382"/>
      <c r="B392" s="397">
        <v>302316</v>
      </c>
      <c r="C392" s="397">
        <v>20059</v>
      </c>
      <c r="D392" s="397" t="s">
        <v>10</v>
      </c>
      <c r="E392" s="381">
        <v>0.74848379629629624</v>
      </c>
      <c r="F392" s="381">
        <v>0.74849537037037039</v>
      </c>
      <c r="G392" s="397">
        <v>1</v>
      </c>
      <c r="H392" s="397">
        <v>11</v>
      </c>
    </row>
    <row r="393" spans="1:8" x14ac:dyDescent="0.25">
      <c r="A393" s="382"/>
      <c r="B393" s="397">
        <v>302316</v>
      </c>
      <c r="C393" s="392">
        <v>20060</v>
      </c>
      <c r="D393" s="397" t="s">
        <v>621</v>
      </c>
      <c r="E393" s="381">
        <v>0.74849537037037039</v>
      </c>
      <c r="F393" s="381">
        <v>0.74877314814814822</v>
      </c>
      <c r="G393" s="397" t="s">
        <v>566</v>
      </c>
      <c r="H393" s="397" t="s">
        <v>566</v>
      </c>
    </row>
    <row r="394" spans="1:8" x14ac:dyDescent="0.25">
      <c r="A394" s="382"/>
      <c r="B394" s="397">
        <v>302316</v>
      </c>
      <c r="C394" s="397">
        <v>20059</v>
      </c>
      <c r="D394" s="397" t="s">
        <v>10</v>
      </c>
      <c r="E394" s="381">
        <v>0.74877314814814822</v>
      </c>
      <c r="F394" s="381">
        <v>0.74877314814814822</v>
      </c>
      <c r="G394" s="397">
        <v>24</v>
      </c>
      <c r="H394" s="397">
        <v>11</v>
      </c>
    </row>
    <row r="395" spans="1:8" x14ac:dyDescent="0.25">
      <c r="A395" s="382"/>
      <c r="B395" s="397">
        <v>302316</v>
      </c>
      <c r="C395" s="392">
        <v>20060</v>
      </c>
      <c r="D395" s="397" t="s">
        <v>621</v>
      </c>
      <c r="E395" s="381">
        <v>0.74905092592592604</v>
      </c>
      <c r="F395" s="381">
        <v>0.74905092592592604</v>
      </c>
      <c r="G395" s="397" t="s">
        <v>566</v>
      </c>
      <c r="H395" s="397" t="s">
        <v>566</v>
      </c>
    </row>
    <row r="396" spans="1:8" x14ac:dyDescent="0.25">
      <c r="A396" s="382"/>
      <c r="B396" s="397">
        <v>302316</v>
      </c>
      <c r="C396" s="397">
        <v>20059</v>
      </c>
      <c r="D396" s="397" t="s">
        <v>10</v>
      </c>
      <c r="E396" s="381">
        <v>0.75950231481481489</v>
      </c>
      <c r="F396" s="381">
        <v>0.75951388888888882</v>
      </c>
      <c r="G396" s="397">
        <v>1</v>
      </c>
      <c r="H396" s="397">
        <v>11</v>
      </c>
    </row>
    <row r="397" spans="1:8" x14ac:dyDescent="0.25">
      <c r="A397" s="382"/>
      <c r="B397" s="397">
        <v>302316</v>
      </c>
      <c r="C397" s="392">
        <v>20060</v>
      </c>
      <c r="D397" s="397" t="s">
        <v>621</v>
      </c>
      <c r="E397" s="381">
        <v>0.75951388888888882</v>
      </c>
      <c r="F397" s="381">
        <v>0.75953703703703701</v>
      </c>
      <c r="G397" s="397" t="s">
        <v>566</v>
      </c>
      <c r="H397" s="397" t="s">
        <v>566</v>
      </c>
    </row>
    <row r="398" spans="1:8" x14ac:dyDescent="0.25">
      <c r="A398" s="382"/>
      <c r="B398" s="397">
        <v>302316</v>
      </c>
      <c r="C398" s="397">
        <v>20059</v>
      </c>
      <c r="D398" s="397" t="s">
        <v>10</v>
      </c>
      <c r="E398" s="381">
        <v>0.75953703703703701</v>
      </c>
      <c r="F398" s="381">
        <v>0.75954861111111116</v>
      </c>
      <c r="G398" s="397">
        <v>1</v>
      </c>
      <c r="H398" s="397">
        <v>11</v>
      </c>
    </row>
    <row r="399" spans="1:8" x14ac:dyDescent="0.25">
      <c r="A399" s="382"/>
      <c r="B399" s="397">
        <v>302316</v>
      </c>
      <c r="C399" s="392">
        <v>20060</v>
      </c>
      <c r="D399" s="397" t="s">
        <v>621</v>
      </c>
      <c r="E399" s="381">
        <v>0.75954861111111116</v>
      </c>
      <c r="F399" s="381">
        <v>0.75962962962962965</v>
      </c>
      <c r="G399" s="397" t="s">
        <v>566</v>
      </c>
      <c r="H399" s="397" t="s">
        <v>566</v>
      </c>
    </row>
    <row r="400" spans="1:8" x14ac:dyDescent="0.25">
      <c r="A400" s="382"/>
      <c r="B400" s="397">
        <v>302316</v>
      </c>
      <c r="C400" s="397">
        <v>20059</v>
      </c>
      <c r="D400" s="397" t="s">
        <v>10</v>
      </c>
      <c r="E400" s="381">
        <v>0.75962962962962965</v>
      </c>
      <c r="F400" s="381">
        <v>0.75966435185185188</v>
      </c>
      <c r="G400" s="397">
        <v>3</v>
      </c>
      <c r="H400" s="397">
        <v>11</v>
      </c>
    </row>
    <row r="401" spans="1:8" x14ac:dyDescent="0.25">
      <c r="A401" s="382"/>
      <c r="B401" s="397">
        <v>302316</v>
      </c>
      <c r="C401" s="392">
        <v>20060</v>
      </c>
      <c r="D401" s="397" t="s">
        <v>621</v>
      </c>
      <c r="E401" s="381">
        <v>0.75966435185185188</v>
      </c>
      <c r="F401" s="381">
        <v>0.75975694444444442</v>
      </c>
      <c r="G401" s="397" t="s">
        <v>566</v>
      </c>
      <c r="H401" s="397" t="s">
        <v>566</v>
      </c>
    </row>
    <row r="402" spans="1:8" x14ac:dyDescent="0.25">
      <c r="A402" s="382"/>
      <c r="B402" s="397">
        <v>302316</v>
      </c>
      <c r="C402" s="397">
        <v>20059</v>
      </c>
      <c r="D402" s="397" t="s">
        <v>10</v>
      </c>
      <c r="E402" s="381">
        <v>0.75975694444444442</v>
      </c>
      <c r="F402" s="381">
        <v>0.75976851851851857</v>
      </c>
      <c r="G402" s="397">
        <v>1</v>
      </c>
      <c r="H402" s="397">
        <v>11</v>
      </c>
    </row>
    <row r="403" spans="1:8" x14ac:dyDescent="0.25">
      <c r="A403" s="382"/>
      <c r="B403" s="397">
        <v>302316</v>
      </c>
      <c r="C403" s="392">
        <v>20060</v>
      </c>
      <c r="D403" s="397" t="s">
        <v>621</v>
      </c>
      <c r="E403" s="381">
        <v>0.75976851851851857</v>
      </c>
      <c r="F403" s="381">
        <v>0.75976851851851857</v>
      </c>
      <c r="G403" s="397" t="s">
        <v>566</v>
      </c>
      <c r="H403" s="397" t="s">
        <v>566</v>
      </c>
    </row>
    <row r="404" spans="1:8" x14ac:dyDescent="0.25">
      <c r="A404" s="382"/>
      <c r="B404" s="397">
        <v>302316</v>
      </c>
      <c r="C404" s="397">
        <v>20059</v>
      </c>
      <c r="D404" s="397" t="s">
        <v>10</v>
      </c>
      <c r="E404" s="381">
        <v>0.75993055555555555</v>
      </c>
      <c r="F404" s="381">
        <v>0.7599421296296297</v>
      </c>
      <c r="G404" s="397">
        <v>1</v>
      </c>
      <c r="H404" s="397">
        <v>11</v>
      </c>
    </row>
    <row r="405" spans="1:8" x14ac:dyDescent="0.25">
      <c r="A405" s="382"/>
      <c r="B405" s="397">
        <v>302316</v>
      </c>
      <c r="C405" s="392">
        <v>20060</v>
      </c>
      <c r="D405" s="397" t="s">
        <v>621</v>
      </c>
      <c r="E405" s="381">
        <v>0.7599421296296297</v>
      </c>
      <c r="F405" s="381">
        <v>0.76019675925925922</v>
      </c>
      <c r="G405" s="397" t="s">
        <v>566</v>
      </c>
      <c r="H405" s="397" t="s">
        <v>566</v>
      </c>
    </row>
    <row r="406" spans="1:8" x14ac:dyDescent="0.25">
      <c r="A406" s="382"/>
      <c r="B406" s="397">
        <v>302316</v>
      </c>
      <c r="C406" s="397">
        <v>20059</v>
      </c>
      <c r="D406" s="397" t="s">
        <v>10</v>
      </c>
      <c r="E406" s="381">
        <v>0.76019675925925922</v>
      </c>
      <c r="F406" s="381">
        <v>0.7602430555555556</v>
      </c>
      <c r="G406" s="397">
        <v>4</v>
      </c>
      <c r="H406" s="397">
        <v>11</v>
      </c>
    </row>
    <row r="407" spans="1:8" x14ac:dyDescent="0.25">
      <c r="A407" s="382"/>
      <c r="B407" s="397">
        <v>302316</v>
      </c>
      <c r="C407" s="392">
        <v>20060</v>
      </c>
      <c r="D407" s="397" t="s">
        <v>621</v>
      </c>
      <c r="E407" s="381">
        <v>0.7602430555555556</v>
      </c>
      <c r="F407" s="381">
        <v>0.76026620370370368</v>
      </c>
      <c r="G407" s="397" t="s">
        <v>566</v>
      </c>
      <c r="H407" s="397" t="s">
        <v>566</v>
      </c>
    </row>
    <row r="408" spans="1:8" x14ac:dyDescent="0.25">
      <c r="A408" s="382"/>
      <c r="B408" s="397">
        <v>302316</v>
      </c>
      <c r="C408" s="397">
        <v>20059</v>
      </c>
      <c r="D408" s="397" t="s">
        <v>10</v>
      </c>
      <c r="E408" s="381">
        <v>0.76026620370370368</v>
      </c>
      <c r="F408" s="381">
        <v>0.76028935185185187</v>
      </c>
      <c r="G408" s="397">
        <v>2</v>
      </c>
      <c r="H408" s="397">
        <v>11</v>
      </c>
    </row>
    <row r="409" spans="1:8" x14ac:dyDescent="0.25">
      <c r="A409" s="382"/>
      <c r="B409" s="397">
        <v>302316</v>
      </c>
      <c r="C409" s="392">
        <v>20060</v>
      </c>
      <c r="D409" s="397" t="s">
        <v>621</v>
      </c>
      <c r="E409" s="381">
        <v>0.76028935185185187</v>
      </c>
      <c r="F409" s="381">
        <v>0.76043981481481471</v>
      </c>
      <c r="G409" s="397" t="s">
        <v>566</v>
      </c>
      <c r="H409" s="397" t="s">
        <v>566</v>
      </c>
    </row>
    <row r="410" spans="1:8" x14ac:dyDescent="0.25">
      <c r="A410" s="382"/>
      <c r="B410" s="397">
        <v>302316</v>
      </c>
      <c r="C410" s="397">
        <v>20059</v>
      </c>
      <c r="D410" s="397" t="s">
        <v>10</v>
      </c>
      <c r="E410" s="381">
        <v>0.76043981481481471</v>
      </c>
      <c r="F410" s="381">
        <v>0.76045138888888886</v>
      </c>
      <c r="G410" s="397">
        <v>1</v>
      </c>
      <c r="H410" s="397">
        <v>11</v>
      </c>
    </row>
    <row r="411" spans="1:8" x14ac:dyDescent="0.25">
      <c r="A411" s="382"/>
      <c r="B411" s="397">
        <v>302316</v>
      </c>
      <c r="C411" s="392">
        <v>20060</v>
      </c>
      <c r="D411" s="397" t="s">
        <v>621</v>
      </c>
      <c r="E411" s="381">
        <v>0.76045138888888886</v>
      </c>
      <c r="F411" s="381">
        <v>0.760625</v>
      </c>
      <c r="G411" s="397" t="s">
        <v>566</v>
      </c>
      <c r="H411" s="397" t="s">
        <v>566</v>
      </c>
    </row>
    <row r="412" spans="1:8" x14ac:dyDescent="0.25">
      <c r="A412" s="382"/>
      <c r="B412" s="397">
        <v>302316</v>
      </c>
      <c r="C412" s="397">
        <v>20059</v>
      </c>
      <c r="D412" s="397" t="s">
        <v>10</v>
      </c>
      <c r="E412" s="381">
        <v>0.760625</v>
      </c>
      <c r="F412" s="381">
        <v>0.76065972222222211</v>
      </c>
      <c r="G412" s="397">
        <v>3</v>
      </c>
      <c r="H412" s="397">
        <v>11</v>
      </c>
    </row>
    <row r="413" spans="1:8" x14ac:dyDescent="0.25">
      <c r="A413" s="382"/>
      <c r="B413" s="397">
        <v>302316</v>
      </c>
      <c r="C413" s="392">
        <v>20060</v>
      </c>
      <c r="D413" s="397" t="s">
        <v>621</v>
      </c>
      <c r="E413" s="381">
        <v>0.76065972222222211</v>
      </c>
      <c r="F413" s="381">
        <v>0.76065972222222211</v>
      </c>
      <c r="G413" s="397" t="s">
        <v>566</v>
      </c>
      <c r="H413" s="397" t="s">
        <v>566</v>
      </c>
    </row>
    <row r="414" spans="1:8" x14ac:dyDescent="0.25">
      <c r="A414" s="382"/>
      <c r="B414" s="397">
        <v>302316</v>
      </c>
      <c r="C414" s="397">
        <v>20059</v>
      </c>
      <c r="D414" s="397" t="s">
        <v>10</v>
      </c>
      <c r="E414" s="381">
        <v>0.76089120370370367</v>
      </c>
      <c r="F414" s="381">
        <v>0.76089120370370367</v>
      </c>
      <c r="G414" s="397">
        <v>0</v>
      </c>
      <c r="H414" s="397">
        <v>11</v>
      </c>
    </row>
    <row r="415" spans="1:8" x14ac:dyDescent="0.25">
      <c r="A415" s="382"/>
      <c r="B415" s="397">
        <v>302316</v>
      </c>
      <c r="C415" s="392">
        <v>20060</v>
      </c>
      <c r="D415" s="397" t="s">
        <v>621</v>
      </c>
      <c r="E415" s="381">
        <v>0.76089120370370367</v>
      </c>
      <c r="F415" s="381">
        <v>0.76093749999999993</v>
      </c>
      <c r="G415" s="397" t="s">
        <v>566</v>
      </c>
      <c r="H415" s="397" t="s">
        <v>566</v>
      </c>
    </row>
    <row r="416" spans="1:8" x14ac:dyDescent="0.25">
      <c r="A416" s="382"/>
      <c r="B416" s="397">
        <v>302316</v>
      </c>
      <c r="C416" s="397">
        <v>20059</v>
      </c>
      <c r="D416" s="397" t="s">
        <v>10</v>
      </c>
      <c r="E416" s="381">
        <v>0.76093749999999993</v>
      </c>
      <c r="F416" s="381">
        <v>0.76094907407407408</v>
      </c>
      <c r="G416" s="397">
        <v>1</v>
      </c>
      <c r="H416" s="397">
        <v>11</v>
      </c>
    </row>
    <row r="417" spans="1:8" x14ac:dyDescent="0.25">
      <c r="A417" s="382"/>
      <c r="B417" s="397">
        <v>302316</v>
      </c>
      <c r="C417" s="392">
        <v>20060</v>
      </c>
      <c r="D417" s="397" t="s">
        <v>621</v>
      </c>
      <c r="E417" s="381">
        <v>0.76094907407407408</v>
      </c>
      <c r="F417" s="381">
        <v>0.76099537037037035</v>
      </c>
      <c r="G417" s="397" t="s">
        <v>566</v>
      </c>
      <c r="H417" s="397" t="s">
        <v>566</v>
      </c>
    </row>
    <row r="418" spans="1:8" x14ac:dyDescent="0.25">
      <c r="A418" s="382"/>
      <c r="B418" s="397">
        <v>302316</v>
      </c>
      <c r="C418" s="397">
        <v>20059</v>
      </c>
      <c r="D418" s="397" t="s">
        <v>10</v>
      </c>
      <c r="E418" s="381">
        <v>0.76099537037037035</v>
      </c>
      <c r="F418" s="381">
        <v>0.76109953703703714</v>
      </c>
      <c r="G418" s="397">
        <v>9</v>
      </c>
      <c r="H418" s="397">
        <v>11</v>
      </c>
    </row>
    <row r="419" spans="1:8" x14ac:dyDescent="0.25">
      <c r="A419" s="382"/>
      <c r="B419" s="397">
        <v>302316</v>
      </c>
      <c r="C419" s="392">
        <v>20060</v>
      </c>
      <c r="D419" s="397" t="s">
        <v>621</v>
      </c>
      <c r="E419" s="381">
        <v>0.76109953703703714</v>
      </c>
      <c r="F419" s="381">
        <v>0.76115740740740734</v>
      </c>
      <c r="G419" s="397" t="s">
        <v>566</v>
      </c>
      <c r="H419" s="397" t="s">
        <v>566</v>
      </c>
    </row>
    <row r="420" spans="1:8" x14ac:dyDescent="0.25">
      <c r="A420" s="382"/>
      <c r="B420" s="397">
        <v>302316</v>
      </c>
      <c r="C420" s="397">
        <v>20059</v>
      </c>
      <c r="D420" s="397" t="s">
        <v>10</v>
      </c>
      <c r="E420" s="381">
        <v>0.76115740740740734</v>
      </c>
      <c r="F420" s="381">
        <v>0.76144675925925931</v>
      </c>
      <c r="G420" s="397">
        <v>25</v>
      </c>
      <c r="H420" s="397">
        <v>11</v>
      </c>
    </row>
    <row r="421" spans="1:8" x14ac:dyDescent="0.25">
      <c r="A421" s="382"/>
      <c r="B421" s="397">
        <v>302316</v>
      </c>
      <c r="C421" s="392">
        <v>20060</v>
      </c>
      <c r="D421" s="397" t="s">
        <v>621</v>
      </c>
      <c r="E421" s="381">
        <v>0.76144675925925931</v>
      </c>
      <c r="F421" s="381">
        <v>0.76144675925925931</v>
      </c>
      <c r="G421" s="397" t="s">
        <v>566</v>
      </c>
      <c r="H421" s="397" t="s">
        <v>566</v>
      </c>
    </row>
    <row r="422" spans="1:8" x14ac:dyDescent="0.25">
      <c r="A422" s="382"/>
      <c r="B422" s="397">
        <v>302316</v>
      </c>
      <c r="C422" s="397">
        <v>20059</v>
      </c>
      <c r="D422" s="397" t="s">
        <v>10</v>
      </c>
      <c r="E422" s="381">
        <v>0.76148148148148154</v>
      </c>
      <c r="F422" s="381">
        <v>0.76150462962962961</v>
      </c>
      <c r="G422" s="397">
        <v>2</v>
      </c>
      <c r="H422" s="397">
        <v>11</v>
      </c>
    </row>
    <row r="423" spans="1:8" x14ac:dyDescent="0.25">
      <c r="A423" s="382"/>
      <c r="B423" s="397">
        <v>302316</v>
      </c>
      <c r="C423" s="392">
        <v>20060</v>
      </c>
      <c r="D423" s="397" t="s">
        <v>621</v>
      </c>
      <c r="E423" s="381">
        <v>0.76150462962962961</v>
      </c>
      <c r="F423" s="381">
        <v>0.76172453703703702</v>
      </c>
      <c r="G423" s="397" t="s">
        <v>566</v>
      </c>
      <c r="H423" s="397" t="s">
        <v>566</v>
      </c>
    </row>
    <row r="424" spans="1:8" x14ac:dyDescent="0.25">
      <c r="A424" s="382"/>
      <c r="B424" s="397">
        <v>302316</v>
      </c>
      <c r="C424" s="392">
        <v>20060</v>
      </c>
      <c r="D424" s="397" t="s">
        <v>621</v>
      </c>
      <c r="E424" s="381">
        <v>0.76172453703703702</v>
      </c>
      <c r="F424" s="381">
        <v>0.76180555555555562</v>
      </c>
      <c r="G424" s="397" t="s">
        <v>566</v>
      </c>
      <c r="H424" s="397" t="s">
        <v>566</v>
      </c>
    </row>
    <row r="425" spans="1:8" x14ac:dyDescent="0.25">
      <c r="A425" s="382"/>
      <c r="B425" s="397">
        <v>302316</v>
      </c>
      <c r="C425" s="397">
        <v>20059</v>
      </c>
      <c r="D425" s="397" t="s">
        <v>10</v>
      </c>
      <c r="E425" s="381">
        <v>0.76172453703703702</v>
      </c>
      <c r="F425" s="381">
        <v>0.76172453703703702</v>
      </c>
      <c r="G425" s="397">
        <v>7</v>
      </c>
      <c r="H425" s="397" t="s">
        <v>581</v>
      </c>
    </row>
    <row r="426" spans="1:8" x14ac:dyDescent="0.25">
      <c r="A426" s="382"/>
      <c r="B426" s="397">
        <v>302316</v>
      </c>
      <c r="C426" s="397">
        <v>20059</v>
      </c>
      <c r="D426" s="397" t="s">
        <v>10</v>
      </c>
      <c r="E426" s="381">
        <v>0.76180555555555562</v>
      </c>
      <c r="F426" s="381">
        <v>0.76181712962962955</v>
      </c>
      <c r="G426" s="397">
        <v>1</v>
      </c>
      <c r="H426" s="397">
        <v>11</v>
      </c>
    </row>
    <row r="427" spans="1:8" x14ac:dyDescent="0.25">
      <c r="A427" s="382"/>
      <c r="B427" s="397">
        <v>302316</v>
      </c>
      <c r="C427" s="392">
        <v>20060</v>
      </c>
      <c r="D427" s="397" t="s">
        <v>621</v>
      </c>
      <c r="E427" s="381">
        <v>0.76181712962962955</v>
      </c>
      <c r="F427" s="381">
        <v>0.76209490740740737</v>
      </c>
      <c r="G427" s="397" t="s">
        <v>566</v>
      </c>
      <c r="H427" s="397" t="s">
        <v>566</v>
      </c>
    </row>
    <row r="428" spans="1:8" x14ac:dyDescent="0.25">
      <c r="A428" s="382"/>
      <c r="B428" s="397">
        <v>302316</v>
      </c>
      <c r="C428" s="397">
        <v>20059</v>
      </c>
      <c r="D428" s="397" t="s">
        <v>10</v>
      </c>
      <c r="E428" s="381">
        <v>0.76209490740740737</v>
      </c>
      <c r="F428" s="381">
        <v>0.76210648148148152</v>
      </c>
      <c r="G428" s="397">
        <v>1</v>
      </c>
      <c r="H428" s="397">
        <v>11</v>
      </c>
    </row>
    <row r="429" spans="1:8" x14ac:dyDescent="0.25">
      <c r="A429" s="382"/>
      <c r="B429" s="397">
        <v>302316</v>
      </c>
      <c r="C429" s="392">
        <v>20060</v>
      </c>
      <c r="D429" s="397" t="s">
        <v>621</v>
      </c>
      <c r="E429" s="381">
        <v>0.76210648148148152</v>
      </c>
      <c r="F429" s="381">
        <v>0.76216435185185183</v>
      </c>
      <c r="G429" s="397" t="s">
        <v>566</v>
      </c>
      <c r="H429" s="397" t="s">
        <v>566</v>
      </c>
    </row>
    <row r="430" spans="1:8" x14ac:dyDescent="0.25">
      <c r="A430" s="382"/>
      <c r="B430" s="397">
        <v>302316</v>
      </c>
      <c r="C430" s="397">
        <v>20059</v>
      </c>
      <c r="D430" s="397" t="s">
        <v>10</v>
      </c>
      <c r="E430" s="381">
        <v>0.76216435185185183</v>
      </c>
      <c r="F430" s="381">
        <v>0.76216435185185183</v>
      </c>
      <c r="G430" s="397">
        <v>1</v>
      </c>
      <c r="H430" s="397">
        <v>11</v>
      </c>
    </row>
    <row r="431" spans="1:8" x14ac:dyDescent="0.25">
      <c r="A431" s="382"/>
      <c r="B431" s="397">
        <v>302316</v>
      </c>
      <c r="C431" s="392">
        <v>20060</v>
      </c>
      <c r="D431" s="397" t="s">
        <v>621</v>
      </c>
      <c r="E431" s="381">
        <v>0.76217592592592587</v>
      </c>
      <c r="F431" s="381">
        <v>0.7622106481481481</v>
      </c>
      <c r="G431" s="397" t="s">
        <v>566</v>
      </c>
      <c r="H431" s="397" t="s">
        <v>566</v>
      </c>
    </row>
    <row r="432" spans="1:8" x14ac:dyDescent="0.25">
      <c r="A432" s="382"/>
      <c r="B432" s="397">
        <v>302316</v>
      </c>
      <c r="C432" s="397">
        <v>20059</v>
      </c>
      <c r="D432" s="397" t="s">
        <v>10</v>
      </c>
      <c r="E432" s="381">
        <v>0.7622106481481481</v>
      </c>
      <c r="F432" s="381">
        <v>0.76226851851851851</v>
      </c>
      <c r="G432" s="397">
        <v>5</v>
      </c>
      <c r="H432" s="397">
        <v>11</v>
      </c>
    </row>
    <row r="433" spans="1:8" x14ac:dyDescent="0.25">
      <c r="A433" s="382"/>
      <c r="B433" s="397">
        <v>302316</v>
      </c>
      <c r="C433" s="392">
        <v>20060</v>
      </c>
      <c r="D433" s="397" t="s">
        <v>621</v>
      </c>
      <c r="E433" s="381">
        <v>0.76226851851851851</v>
      </c>
      <c r="F433" s="381">
        <v>0.7622916666666667</v>
      </c>
      <c r="G433" s="397" t="s">
        <v>566</v>
      </c>
      <c r="H433" s="397" t="s">
        <v>566</v>
      </c>
    </row>
    <row r="434" spans="1:8" x14ac:dyDescent="0.25">
      <c r="A434" s="382"/>
      <c r="B434" s="397">
        <v>302316</v>
      </c>
      <c r="C434" s="397">
        <v>20059</v>
      </c>
      <c r="D434" s="397" t="s">
        <v>10</v>
      </c>
      <c r="E434" s="381">
        <v>0.7622916666666667</v>
      </c>
      <c r="F434" s="381">
        <v>0.76230324074074074</v>
      </c>
      <c r="G434" s="397">
        <v>1</v>
      </c>
      <c r="H434" s="397">
        <v>11</v>
      </c>
    </row>
    <row r="435" spans="1:8" x14ac:dyDescent="0.25">
      <c r="A435" s="382"/>
      <c r="B435" s="397">
        <v>302316</v>
      </c>
      <c r="C435" s="392">
        <v>20060</v>
      </c>
      <c r="D435" s="397" t="s">
        <v>621</v>
      </c>
      <c r="E435" s="381">
        <v>0.76230324074074074</v>
      </c>
      <c r="F435" s="381">
        <v>0.76238425925925923</v>
      </c>
      <c r="G435" s="397" t="s">
        <v>566</v>
      </c>
      <c r="H435" s="397" t="s">
        <v>566</v>
      </c>
    </row>
    <row r="436" spans="1:8" x14ac:dyDescent="0.25">
      <c r="A436" s="382"/>
      <c r="B436" s="397">
        <v>302316</v>
      </c>
      <c r="C436" s="397">
        <v>20059</v>
      </c>
      <c r="D436" s="397" t="s">
        <v>10</v>
      </c>
      <c r="E436" s="381">
        <v>0.76238425925925923</v>
      </c>
      <c r="F436" s="381">
        <v>0.76239583333333327</v>
      </c>
      <c r="G436" s="397">
        <v>1</v>
      </c>
      <c r="H436" s="397">
        <v>11</v>
      </c>
    </row>
    <row r="437" spans="1:8" x14ac:dyDescent="0.25">
      <c r="A437" s="382"/>
      <c r="B437" s="397">
        <v>302316</v>
      </c>
      <c r="C437" s="392">
        <v>20060</v>
      </c>
      <c r="D437" s="397" t="s">
        <v>621</v>
      </c>
      <c r="E437" s="381">
        <v>0.76239583333333327</v>
      </c>
      <c r="F437" s="381">
        <v>0.76239583333333327</v>
      </c>
      <c r="G437" s="397" t="s">
        <v>566</v>
      </c>
      <c r="H437" s="397" t="s">
        <v>566</v>
      </c>
    </row>
    <row r="438" spans="1:8" x14ac:dyDescent="0.25">
      <c r="A438" s="382"/>
      <c r="B438" s="397">
        <v>302316</v>
      </c>
      <c r="C438" s="397">
        <v>20059</v>
      </c>
      <c r="D438" s="397" t="s">
        <v>10</v>
      </c>
      <c r="E438" s="381">
        <v>0.77940972222222227</v>
      </c>
      <c r="F438" s="381">
        <v>0.7794444444444445</v>
      </c>
      <c r="G438" s="397">
        <v>3</v>
      </c>
      <c r="H438" s="397">
        <v>11</v>
      </c>
    </row>
    <row r="439" spans="1:8" x14ac:dyDescent="0.25">
      <c r="A439" s="382"/>
      <c r="B439" s="397">
        <v>302316</v>
      </c>
      <c r="C439" s="392">
        <v>20060</v>
      </c>
      <c r="D439" s="397" t="s">
        <v>621</v>
      </c>
      <c r="E439" s="381">
        <v>0.7794444444444445</v>
      </c>
      <c r="F439" s="381">
        <v>0.77949074074074076</v>
      </c>
      <c r="G439" s="397" t="s">
        <v>566</v>
      </c>
      <c r="H439" s="397" t="s">
        <v>566</v>
      </c>
    </row>
    <row r="440" spans="1:8" x14ac:dyDescent="0.25">
      <c r="A440" s="382"/>
      <c r="B440" s="397">
        <v>302316</v>
      </c>
      <c r="C440" s="397">
        <v>20059</v>
      </c>
      <c r="D440" s="397" t="s">
        <v>10</v>
      </c>
      <c r="E440" s="381">
        <v>0.77949074074074076</v>
      </c>
      <c r="F440" s="381">
        <v>0.77949074074074076</v>
      </c>
      <c r="G440" s="397">
        <v>3</v>
      </c>
      <c r="H440" s="397">
        <v>11</v>
      </c>
    </row>
    <row r="441" spans="1:8" x14ac:dyDescent="0.25">
      <c r="A441" s="382"/>
      <c r="B441" s="397">
        <v>302316</v>
      </c>
      <c r="C441" s="392">
        <v>20060</v>
      </c>
      <c r="D441" s="397" t="s">
        <v>621</v>
      </c>
      <c r="E441" s="381">
        <v>0.77952546296296299</v>
      </c>
      <c r="F441" s="381">
        <v>0.77954861111111118</v>
      </c>
      <c r="G441" s="397" t="s">
        <v>566</v>
      </c>
      <c r="H441" s="397" t="s">
        <v>566</v>
      </c>
    </row>
    <row r="442" spans="1:8" x14ac:dyDescent="0.25">
      <c r="A442" s="382"/>
      <c r="B442" s="397">
        <v>302316</v>
      </c>
      <c r="C442" s="397">
        <v>20059</v>
      </c>
      <c r="D442" s="397" t="s">
        <v>10</v>
      </c>
      <c r="E442" s="381">
        <v>0.77954861111111118</v>
      </c>
      <c r="F442" s="381">
        <v>0.77967592592592594</v>
      </c>
      <c r="G442" s="397">
        <v>11</v>
      </c>
      <c r="H442" s="397">
        <v>11</v>
      </c>
    </row>
    <row r="443" spans="1:8" x14ac:dyDescent="0.25">
      <c r="A443" s="382"/>
      <c r="B443" s="397">
        <v>302316</v>
      </c>
      <c r="C443" s="392">
        <v>20060</v>
      </c>
      <c r="D443" s="397" t="s">
        <v>621</v>
      </c>
      <c r="E443" s="381">
        <v>0.77967592592592594</v>
      </c>
      <c r="F443" s="381">
        <v>0.77967592592592594</v>
      </c>
      <c r="G443" s="397" t="s">
        <v>566</v>
      </c>
      <c r="H443" s="397" t="s">
        <v>566</v>
      </c>
    </row>
    <row r="444" spans="1:8" x14ac:dyDescent="0.25">
      <c r="A444" s="382"/>
      <c r="B444" s="397">
        <v>302316</v>
      </c>
      <c r="C444" s="397">
        <v>20059</v>
      </c>
      <c r="D444" s="397" t="s">
        <v>10</v>
      </c>
      <c r="E444" s="381">
        <v>0.78035879629629623</v>
      </c>
      <c r="F444" s="381">
        <v>0.78038194444444453</v>
      </c>
      <c r="G444" s="397">
        <v>2</v>
      </c>
      <c r="H444" s="397">
        <v>11</v>
      </c>
    </row>
    <row r="445" spans="1:8" x14ac:dyDescent="0.25">
      <c r="A445" s="382"/>
      <c r="B445" s="397">
        <v>302316</v>
      </c>
      <c r="C445" s="392">
        <v>20060</v>
      </c>
      <c r="D445" s="397" t="s">
        <v>621</v>
      </c>
      <c r="E445" s="381">
        <v>0.78038194444444453</v>
      </c>
      <c r="F445" s="381">
        <v>0.78043981481481473</v>
      </c>
      <c r="G445" s="397" t="s">
        <v>566</v>
      </c>
      <c r="H445" s="397" t="s">
        <v>566</v>
      </c>
    </row>
    <row r="446" spans="1:8" x14ac:dyDescent="0.25">
      <c r="A446" s="382"/>
      <c r="B446" s="397">
        <v>302316</v>
      </c>
      <c r="C446" s="397">
        <v>20059</v>
      </c>
      <c r="D446" s="397" t="s">
        <v>10</v>
      </c>
      <c r="E446" s="381">
        <v>0.78043981481481473</v>
      </c>
      <c r="F446" s="381">
        <v>0.78047453703703706</v>
      </c>
      <c r="G446" s="397">
        <v>3</v>
      </c>
      <c r="H446" s="397">
        <v>11</v>
      </c>
    </row>
    <row r="447" spans="1:8" x14ac:dyDescent="0.25">
      <c r="A447" s="382"/>
      <c r="B447" s="397">
        <v>302316</v>
      </c>
      <c r="C447" s="392">
        <v>20060</v>
      </c>
      <c r="D447" s="397" t="s">
        <v>621</v>
      </c>
      <c r="E447" s="381">
        <v>0.78047453703703706</v>
      </c>
      <c r="F447" s="381">
        <v>0.78049768518518514</v>
      </c>
      <c r="G447" s="397" t="s">
        <v>566</v>
      </c>
      <c r="H447" s="397" t="s">
        <v>566</v>
      </c>
    </row>
    <row r="448" spans="1:8" x14ac:dyDescent="0.25">
      <c r="A448" s="382"/>
      <c r="B448" s="397">
        <v>302316</v>
      </c>
      <c r="C448" s="397">
        <v>20059</v>
      </c>
      <c r="D448" s="397" t="s">
        <v>10</v>
      </c>
      <c r="E448" s="381">
        <v>0.78049768518518514</v>
      </c>
      <c r="F448" s="381">
        <v>0.78052083333333344</v>
      </c>
      <c r="G448" s="397">
        <v>2</v>
      </c>
      <c r="H448" s="397">
        <v>11</v>
      </c>
    </row>
    <row r="449" spans="1:8" x14ac:dyDescent="0.25">
      <c r="A449" s="382"/>
      <c r="B449" s="397">
        <v>302316</v>
      </c>
      <c r="C449" s="392">
        <v>20060</v>
      </c>
      <c r="D449" s="397" t="s">
        <v>621</v>
      </c>
      <c r="E449" s="381">
        <v>0.78052083333333344</v>
      </c>
      <c r="F449" s="381">
        <v>0.78052083333333344</v>
      </c>
      <c r="G449" s="397" t="s">
        <v>566</v>
      </c>
      <c r="H449" s="397" t="s">
        <v>566</v>
      </c>
    </row>
    <row r="450" spans="1:8" x14ac:dyDescent="0.25">
      <c r="A450" s="382"/>
      <c r="B450" s="397">
        <v>302316</v>
      </c>
      <c r="C450" s="397">
        <v>20059</v>
      </c>
      <c r="D450" s="397" t="s">
        <v>10</v>
      </c>
      <c r="E450" s="381">
        <v>0.78170138888888896</v>
      </c>
      <c r="F450" s="381">
        <v>0.78195601851851848</v>
      </c>
      <c r="G450" s="397">
        <v>22</v>
      </c>
      <c r="H450" s="397">
        <v>11</v>
      </c>
    </row>
    <row r="451" spans="1:8" x14ac:dyDescent="0.25">
      <c r="A451" s="382"/>
      <c r="B451" s="397">
        <v>302316</v>
      </c>
      <c r="C451" s="392">
        <v>20060</v>
      </c>
      <c r="D451" s="397" t="s">
        <v>621</v>
      </c>
      <c r="E451" s="381">
        <v>0.78195601851851848</v>
      </c>
      <c r="F451" s="381">
        <v>0.78195601851851848</v>
      </c>
      <c r="G451" s="397" t="s">
        <v>566</v>
      </c>
      <c r="H451" s="397" t="s">
        <v>566</v>
      </c>
    </row>
    <row r="452" spans="1:8" x14ac:dyDescent="0.25">
      <c r="A452" s="382"/>
      <c r="B452" s="397">
        <v>302316</v>
      </c>
      <c r="C452" s="397">
        <v>20059</v>
      </c>
      <c r="D452" s="397" t="s">
        <v>10</v>
      </c>
      <c r="E452" s="381">
        <v>0.98476851851851854</v>
      </c>
      <c r="F452" s="381">
        <v>0.98478009259259258</v>
      </c>
      <c r="G452" s="397">
        <v>1</v>
      </c>
      <c r="H452" s="397">
        <v>11</v>
      </c>
    </row>
    <row r="453" spans="1:8" x14ac:dyDescent="0.25">
      <c r="A453" s="382"/>
      <c r="B453" s="397">
        <v>302316</v>
      </c>
      <c r="C453" s="392">
        <v>20060</v>
      </c>
      <c r="D453" s="397" t="s">
        <v>621</v>
      </c>
      <c r="E453" s="381">
        <v>0.98478009259259258</v>
      </c>
      <c r="F453" s="381">
        <v>0.98482638888888896</v>
      </c>
      <c r="G453" s="397" t="s">
        <v>566</v>
      </c>
      <c r="H453" s="397" t="s">
        <v>566</v>
      </c>
    </row>
    <row r="454" spans="1:8" x14ac:dyDescent="0.25">
      <c r="A454" s="382"/>
      <c r="B454" s="397">
        <v>302316</v>
      </c>
      <c r="C454" s="397">
        <v>20059</v>
      </c>
      <c r="D454" s="397" t="s">
        <v>10</v>
      </c>
      <c r="E454" s="381">
        <v>0.98482638888888896</v>
      </c>
      <c r="F454" s="381">
        <v>0.984837962962963</v>
      </c>
      <c r="G454" s="397">
        <v>1</v>
      </c>
      <c r="H454" s="397">
        <v>11</v>
      </c>
    </row>
    <row r="455" spans="1:8" x14ac:dyDescent="0.25">
      <c r="A455" s="382"/>
      <c r="B455" s="397">
        <v>302316</v>
      </c>
      <c r="C455" s="392">
        <v>20060</v>
      </c>
      <c r="D455" s="397" t="s">
        <v>621</v>
      </c>
      <c r="E455" s="381">
        <v>0.984837962962963</v>
      </c>
      <c r="F455" s="381">
        <v>0.98486111111111108</v>
      </c>
      <c r="G455" s="397" t="s">
        <v>566</v>
      </c>
      <c r="H455" s="397" t="s">
        <v>566</v>
      </c>
    </row>
    <row r="456" spans="1:8" x14ac:dyDescent="0.25">
      <c r="A456" s="382"/>
      <c r="B456" s="397">
        <v>302316</v>
      </c>
      <c r="C456" s="397">
        <v>20059</v>
      </c>
      <c r="D456" s="397" t="s">
        <v>10</v>
      </c>
      <c r="E456" s="381">
        <v>0.98486111111111108</v>
      </c>
      <c r="F456" s="381">
        <v>0.98488425925925915</v>
      </c>
      <c r="G456" s="397">
        <v>2</v>
      </c>
      <c r="H456" s="397">
        <v>11</v>
      </c>
    </row>
    <row r="457" spans="1:8" x14ac:dyDescent="0.25">
      <c r="A457" s="382"/>
      <c r="B457" s="397">
        <v>302316</v>
      </c>
      <c r="C457" s="392">
        <v>20060</v>
      </c>
      <c r="D457" s="397" t="s">
        <v>621</v>
      </c>
      <c r="E457" s="381">
        <v>0.98488425925925915</v>
      </c>
      <c r="F457" s="381">
        <v>0.98511574074074071</v>
      </c>
      <c r="G457" s="397" t="s">
        <v>566</v>
      </c>
      <c r="H457" s="397" t="s">
        <v>566</v>
      </c>
    </row>
    <row r="458" spans="1:8" x14ac:dyDescent="0.25">
      <c r="A458" s="382"/>
      <c r="B458" s="397">
        <v>302316</v>
      </c>
      <c r="C458" s="397">
        <v>20059</v>
      </c>
      <c r="D458" s="397" t="s">
        <v>10</v>
      </c>
      <c r="E458" s="381">
        <v>0.98511574074074071</v>
      </c>
      <c r="F458" s="381">
        <v>0.98512731481481486</v>
      </c>
      <c r="G458" s="397">
        <v>1</v>
      </c>
      <c r="H458" s="397">
        <v>11</v>
      </c>
    </row>
    <row r="459" spans="1:8" x14ac:dyDescent="0.25">
      <c r="A459" s="382"/>
      <c r="B459" s="397">
        <v>302316</v>
      </c>
      <c r="C459" s="392">
        <v>20060</v>
      </c>
      <c r="D459" s="397" t="s">
        <v>621</v>
      </c>
      <c r="E459" s="381">
        <v>0.98512731481481486</v>
      </c>
      <c r="F459" s="381">
        <v>0.98512731481481486</v>
      </c>
      <c r="G459" s="397" t="s">
        <v>566</v>
      </c>
      <c r="H459" s="397" t="s">
        <v>566</v>
      </c>
    </row>
    <row r="460" spans="1:8" x14ac:dyDescent="0.25">
      <c r="A460" s="382"/>
      <c r="B460" s="397">
        <v>302316</v>
      </c>
      <c r="C460" s="397">
        <v>20059</v>
      </c>
      <c r="D460" s="397" t="s">
        <v>10</v>
      </c>
      <c r="E460" s="381">
        <v>0.98525462962962962</v>
      </c>
      <c r="F460" s="381">
        <v>0.98530092592592589</v>
      </c>
      <c r="G460" s="397">
        <v>4</v>
      </c>
      <c r="H460" s="397">
        <v>11</v>
      </c>
    </row>
    <row r="461" spans="1:8" x14ac:dyDescent="0.25">
      <c r="A461" s="382"/>
      <c r="B461" s="397">
        <v>302316</v>
      </c>
      <c r="C461" s="392">
        <v>20060</v>
      </c>
      <c r="D461" s="397" t="s">
        <v>621</v>
      </c>
      <c r="E461" s="381">
        <v>0.98530092592592589</v>
      </c>
      <c r="F461" s="381">
        <v>0.98532407407407396</v>
      </c>
      <c r="G461" s="397" t="s">
        <v>566</v>
      </c>
      <c r="H461" s="397" t="s">
        <v>566</v>
      </c>
    </row>
    <row r="462" spans="1:8" x14ac:dyDescent="0.25">
      <c r="A462" s="382"/>
      <c r="B462" s="397">
        <v>302316</v>
      </c>
      <c r="C462" s="397">
        <v>20059</v>
      </c>
      <c r="D462" s="397" t="s">
        <v>10</v>
      </c>
      <c r="E462" s="381">
        <v>0.98532407407407396</v>
      </c>
      <c r="F462" s="381">
        <v>0.98561342592592593</v>
      </c>
      <c r="G462" s="397">
        <v>25</v>
      </c>
      <c r="H462" s="397">
        <v>11</v>
      </c>
    </row>
    <row r="463" spans="1:8" x14ac:dyDescent="0.25">
      <c r="A463" s="382"/>
      <c r="B463" s="397">
        <v>302316</v>
      </c>
      <c r="C463" s="392">
        <v>20060</v>
      </c>
      <c r="D463" s="397" t="s">
        <v>621</v>
      </c>
      <c r="E463" s="381">
        <v>0.98561342592592593</v>
      </c>
      <c r="F463" s="381">
        <v>0.98567129629629635</v>
      </c>
      <c r="G463" s="397" t="s">
        <v>566</v>
      </c>
      <c r="H463" s="397" t="s">
        <v>566</v>
      </c>
    </row>
    <row r="464" spans="1:8" x14ac:dyDescent="0.25">
      <c r="A464" s="382"/>
      <c r="B464" s="397">
        <v>302316</v>
      </c>
      <c r="C464" s="397">
        <v>20059</v>
      </c>
      <c r="D464" s="397" t="s">
        <v>10</v>
      </c>
      <c r="E464" s="381">
        <v>0.98567129629629635</v>
      </c>
      <c r="F464" s="381">
        <v>0.98571759259259262</v>
      </c>
      <c r="G464" s="397">
        <v>4</v>
      </c>
      <c r="H464" s="397">
        <v>11</v>
      </c>
    </row>
    <row r="465" spans="1:8" x14ac:dyDescent="0.25">
      <c r="A465" s="382"/>
      <c r="B465" s="397">
        <v>302316</v>
      </c>
      <c r="C465" s="392">
        <v>20060</v>
      </c>
      <c r="D465" s="397" t="s">
        <v>621</v>
      </c>
      <c r="E465" s="381">
        <v>0.98571759259259262</v>
      </c>
      <c r="F465" s="381">
        <v>0.9857407407407407</v>
      </c>
      <c r="G465" s="397" t="s">
        <v>566</v>
      </c>
      <c r="H465" s="397" t="s">
        <v>566</v>
      </c>
    </row>
    <row r="466" spans="1:8" x14ac:dyDescent="0.25">
      <c r="A466" s="382"/>
      <c r="B466" s="397">
        <v>302316</v>
      </c>
      <c r="C466" s="397">
        <v>20059</v>
      </c>
      <c r="D466" s="397" t="s">
        <v>10</v>
      </c>
      <c r="E466" s="381">
        <v>0.9857407407407407</v>
      </c>
      <c r="F466" s="381">
        <v>0.98579861111111111</v>
      </c>
      <c r="G466" s="397">
        <v>5</v>
      </c>
      <c r="H466" s="397">
        <v>11</v>
      </c>
    </row>
    <row r="467" spans="1:8" x14ac:dyDescent="0.25">
      <c r="A467" s="382"/>
      <c r="B467" s="397">
        <v>302316</v>
      </c>
      <c r="C467" s="392">
        <v>20060</v>
      </c>
      <c r="D467" s="397" t="s">
        <v>621</v>
      </c>
      <c r="E467" s="381">
        <v>0.98579861111111111</v>
      </c>
      <c r="F467" s="381">
        <v>0.98583333333333334</v>
      </c>
      <c r="G467" s="397" t="s">
        <v>566</v>
      </c>
      <c r="H467" s="397" t="s">
        <v>566</v>
      </c>
    </row>
    <row r="468" spans="1:8" x14ac:dyDescent="0.25">
      <c r="A468" s="382"/>
      <c r="B468" s="397">
        <v>302316</v>
      </c>
      <c r="C468" s="397">
        <v>20059</v>
      </c>
      <c r="D468" s="397" t="s">
        <v>10</v>
      </c>
      <c r="E468" s="381">
        <v>0.98583333333333334</v>
      </c>
      <c r="F468" s="381">
        <v>0.98583333333333334</v>
      </c>
      <c r="G468" s="397">
        <v>9</v>
      </c>
      <c r="H468" s="397">
        <v>11</v>
      </c>
    </row>
    <row r="469" spans="1:8" x14ac:dyDescent="0.25">
      <c r="A469" s="382"/>
      <c r="B469" s="397">
        <v>302316</v>
      </c>
      <c r="C469" s="392">
        <v>20060</v>
      </c>
      <c r="D469" s="397" t="s">
        <v>621</v>
      </c>
      <c r="E469" s="381">
        <v>0.98593750000000002</v>
      </c>
      <c r="F469" s="381">
        <v>0.9859606481481481</v>
      </c>
      <c r="G469" s="397" t="s">
        <v>566</v>
      </c>
      <c r="H469" s="397" t="s">
        <v>566</v>
      </c>
    </row>
    <row r="470" spans="1:8" x14ac:dyDescent="0.25">
      <c r="A470" s="382"/>
      <c r="B470" s="397">
        <v>302316</v>
      </c>
      <c r="C470" s="397">
        <v>20059</v>
      </c>
      <c r="D470" s="397" t="s">
        <v>10</v>
      </c>
      <c r="E470" s="381">
        <v>0.9859606481481481</v>
      </c>
      <c r="F470" s="381">
        <v>0.9859837962962964</v>
      </c>
      <c r="G470" s="397">
        <v>2</v>
      </c>
      <c r="H470" s="397" t="s">
        <v>581</v>
      </c>
    </row>
    <row r="471" spans="1:8" x14ac:dyDescent="0.25">
      <c r="A471" s="382"/>
      <c r="B471" s="397">
        <v>302316</v>
      </c>
      <c r="C471" s="397">
        <v>20059</v>
      </c>
      <c r="D471" s="397" t="s">
        <v>10</v>
      </c>
      <c r="E471" s="381">
        <v>0.9859837962962964</v>
      </c>
      <c r="F471" s="381">
        <v>0.98599537037037033</v>
      </c>
      <c r="G471" s="397">
        <v>0</v>
      </c>
      <c r="H471" s="397">
        <v>11</v>
      </c>
    </row>
    <row r="472" spans="1:8" x14ac:dyDescent="0.25">
      <c r="A472" s="382"/>
      <c r="B472" s="397">
        <v>302316</v>
      </c>
      <c r="C472" s="392">
        <v>20060</v>
      </c>
      <c r="D472" s="397" t="s">
        <v>621</v>
      </c>
      <c r="E472" s="381">
        <v>0.9859837962962964</v>
      </c>
      <c r="F472" s="381">
        <v>0.9859837962962964</v>
      </c>
      <c r="G472" s="397" t="s">
        <v>566</v>
      </c>
      <c r="H472" s="397" t="s">
        <v>566</v>
      </c>
    </row>
    <row r="473" spans="1:8" x14ac:dyDescent="0.25">
      <c r="A473" s="382"/>
      <c r="B473" s="397">
        <v>302316</v>
      </c>
      <c r="C473" s="392">
        <v>20060</v>
      </c>
      <c r="D473" s="397" t="s">
        <v>621</v>
      </c>
      <c r="E473" s="381">
        <v>0.98599537037037033</v>
      </c>
      <c r="F473" s="381">
        <v>0.98599537037037033</v>
      </c>
      <c r="G473" s="397" t="s">
        <v>566</v>
      </c>
      <c r="H473" s="397" t="s">
        <v>566</v>
      </c>
    </row>
    <row r="474" spans="1:8" x14ac:dyDescent="0.25">
      <c r="A474" s="382"/>
      <c r="B474" s="397">
        <v>302316</v>
      </c>
      <c r="C474" s="397">
        <v>20059</v>
      </c>
      <c r="D474" s="397" t="s">
        <v>10</v>
      </c>
      <c r="E474" s="381">
        <v>0.99857638888888889</v>
      </c>
      <c r="F474" s="381">
        <v>0.99858796296296293</v>
      </c>
      <c r="G474" s="397">
        <v>1</v>
      </c>
      <c r="H474" s="397">
        <v>11</v>
      </c>
    </row>
    <row r="475" spans="1:8" x14ac:dyDescent="0.25">
      <c r="A475" s="382"/>
      <c r="B475" s="397">
        <v>302316</v>
      </c>
      <c r="C475" s="392">
        <v>20060</v>
      </c>
      <c r="D475" s="397" t="s">
        <v>621</v>
      </c>
      <c r="E475" s="381">
        <v>0.99858796296296293</v>
      </c>
      <c r="F475" s="381">
        <v>0.99866898148148142</v>
      </c>
      <c r="G475" s="397" t="s">
        <v>566</v>
      </c>
      <c r="H475" s="397" t="s">
        <v>566</v>
      </c>
    </row>
    <row r="476" spans="1:8" x14ac:dyDescent="0.25">
      <c r="A476" s="382"/>
      <c r="B476" s="397">
        <v>302316</v>
      </c>
      <c r="C476" s="397">
        <v>20059</v>
      </c>
      <c r="D476" s="397" t="s">
        <v>10</v>
      </c>
      <c r="E476" s="381">
        <v>0.99866898148148142</v>
      </c>
      <c r="F476" s="381">
        <v>0.99868055555555557</v>
      </c>
      <c r="G476" s="397">
        <v>1</v>
      </c>
      <c r="H476" s="397">
        <v>11</v>
      </c>
    </row>
    <row r="477" spans="1:8" x14ac:dyDescent="0.25">
      <c r="A477" s="382"/>
      <c r="B477" s="397">
        <v>302316</v>
      </c>
      <c r="C477" s="392">
        <v>20060</v>
      </c>
      <c r="D477" s="397" t="s">
        <v>621</v>
      </c>
      <c r="E477" s="381">
        <v>0.99868055555555557</v>
      </c>
      <c r="F477" s="381">
        <v>0.99868055555555557</v>
      </c>
      <c r="G477" s="397" t="s">
        <v>566</v>
      </c>
      <c r="H477" s="397" t="s">
        <v>566</v>
      </c>
    </row>
    <row r="478" spans="1:8" x14ac:dyDescent="0.25">
      <c r="A478" s="382"/>
      <c r="B478" s="397">
        <v>302316</v>
      </c>
      <c r="C478" s="397">
        <v>20059</v>
      </c>
      <c r="D478" s="397" t="s">
        <v>10</v>
      </c>
      <c r="E478" s="381">
        <v>0.99915509259259261</v>
      </c>
      <c r="F478" s="381">
        <v>0.9991782407407408</v>
      </c>
      <c r="G478" s="397">
        <v>2</v>
      </c>
      <c r="H478" s="397">
        <v>11</v>
      </c>
    </row>
    <row r="479" spans="1:8" x14ac:dyDescent="0.25">
      <c r="A479" s="382"/>
      <c r="B479" s="397">
        <v>302316</v>
      </c>
      <c r="C479" s="392">
        <v>20060</v>
      </c>
      <c r="D479" s="397" t="s">
        <v>621</v>
      </c>
      <c r="E479" s="381">
        <v>0.9991782407407408</v>
      </c>
      <c r="F479" s="381">
        <v>0.99924768518518514</v>
      </c>
      <c r="G479" s="397" t="s">
        <v>566</v>
      </c>
      <c r="H479" s="397" t="s">
        <v>566</v>
      </c>
    </row>
    <row r="480" spans="1:8" x14ac:dyDescent="0.25">
      <c r="A480" s="382"/>
      <c r="B480" s="397">
        <v>302316</v>
      </c>
      <c r="C480" s="397">
        <v>20059</v>
      </c>
      <c r="D480" s="397" t="s">
        <v>10</v>
      </c>
      <c r="E480" s="381">
        <v>0.99924768518518514</v>
      </c>
      <c r="F480" s="381">
        <v>0.99925925925925929</v>
      </c>
      <c r="G480" s="397">
        <v>1</v>
      </c>
      <c r="H480" s="397">
        <v>11</v>
      </c>
    </row>
    <row r="481" spans="1:8" x14ac:dyDescent="0.25">
      <c r="A481" s="382"/>
      <c r="B481" s="397">
        <v>302316</v>
      </c>
      <c r="C481" s="392">
        <v>20060</v>
      </c>
      <c r="D481" s="397" t="s">
        <v>621</v>
      </c>
      <c r="E481" s="381">
        <v>0.99925925925925929</v>
      </c>
      <c r="F481" s="381">
        <v>0.99929398148148152</v>
      </c>
      <c r="G481" s="397" t="s">
        <v>566</v>
      </c>
      <c r="H481" s="397" t="s">
        <v>566</v>
      </c>
    </row>
    <row r="482" spans="1:8" x14ac:dyDescent="0.25">
      <c r="A482" s="382"/>
      <c r="B482" s="397">
        <v>302316</v>
      </c>
      <c r="C482" s="397">
        <v>20059</v>
      </c>
      <c r="D482" s="397" t="s">
        <v>10</v>
      </c>
      <c r="E482" s="381">
        <v>0.99929398148148152</v>
      </c>
      <c r="F482" s="381">
        <v>0.9993981481481482</v>
      </c>
      <c r="G482" s="397">
        <v>9</v>
      </c>
      <c r="H482" s="397">
        <v>11</v>
      </c>
    </row>
    <row r="483" spans="1:8" x14ac:dyDescent="0.25">
      <c r="A483" s="382"/>
      <c r="B483" s="397">
        <v>302316</v>
      </c>
      <c r="C483" s="392">
        <v>20060</v>
      </c>
      <c r="D483" s="397" t="s">
        <v>621</v>
      </c>
      <c r="E483" s="381">
        <v>0.9993981481481482</v>
      </c>
      <c r="F483" s="381">
        <v>0.99942129629629628</v>
      </c>
      <c r="G483" s="397" t="s">
        <v>566</v>
      </c>
      <c r="H483" s="397" t="s">
        <v>566</v>
      </c>
    </row>
    <row r="484" spans="1:8" x14ac:dyDescent="0.25">
      <c r="A484" s="382"/>
      <c r="B484" s="397">
        <v>302316</v>
      </c>
      <c r="C484" s="392">
        <v>20060</v>
      </c>
      <c r="D484" s="397" t="s">
        <v>621</v>
      </c>
      <c r="E484" s="381">
        <v>0.99942129629629628</v>
      </c>
      <c r="F484" s="381">
        <v>0.99945601851851851</v>
      </c>
      <c r="G484" s="397" t="s">
        <v>566</v>
      </c>
      <c r="H484" s="397" t="s">
        <v>566</v>
      </c>
    </row>
    <row r="485" spans="1:8" x14ac:dyDescent="0.25">
      <c r="A485" s="382"/>
      <c r="B485" s="397">
        <v>302316</v>
      </c>
      <c r="C485" s="397">
        <v>20059</v>
      </c>
      <c r="D485" s="397" t="s">
        <v>10</v>
      </c>
      <c r="E485" s="381">
        <v>0.99942129629629628</v>
      </c>
      <c r="F485" s="381">
        <v>0.99942129629629628</v>
      </c>
      <c r="G485" s="397">
        <v>3</v>
      </c>
      <c r="H485" s="397" t="s">
        <v>581</v>
      </c>
    </row>
    <row r="486" spans="1:8" x14ac:dyDescent="0.25">
      <c r="A486" s="382"/>
      <c r="B486" s="397">
        <v>302316</v>
      </c>
      <c r="C486" s="397">
        <v>20059</v>
      </c>
      <c r="D486" s="397" t="s">
        <v>10</v>
      </c>
      <c r="E486" s="381">
        <v>0.99945601851851851</v>
      </c>
      <c r="F486" s="381">
        <v>0.99946759259259255</v>
      </c>
      <c r="G486" s="397">
        <v>1</v>
      </c>
      <c r="H486" s="397">
        <v>11</v>
      </c>
    </row>
    <row r="487" spans="1:8" x14ac:dyDescent="0.25">
      <c r="A487" s="382"/>
      <c r="B487" s="397">
        <v>302316</v>
      </c>
      <c r="C487" s="392">
        <v>20060</v>
      </c>
      <c r="D487" s="397" t="s">
        <v>621</v>
      </c>
      <c r="E487" s="381">
        <v>0.99946759259259255</v>
      </c>
      <c r="F487" s="381">
        <v>0.99946759259259255</v>
      </c>
      <c r="G487" s="397" t="s">
        <v>566</v>
      </c>
      <c r="H487" s="397" t="s">
        <v>566</v>
      </c>
    </row>
    <row r="488" spans="1:8" x14ac:dyDescent="0.25">
      <c r="A488" s="382"/>
    </row>
    <row r="489" spans="1:8" x14ac:dyDescent="0.25">
      <c r="A489" s="382"/>
    </row>
    <row r="490" spans="1:8" x14ac:dyDescent="0.25">
      <c r="A490" s="382">
        <v>42657</v>
      </c>
      <c r="B490" s="397">
        <v>302316</v>
      </c>
      <c r="C490" s="397">
        <v>20059</v>
      </c>
      <c r="D490" s="397" t="s">
        <v>10</v>
      </c>
      <c r="E490" s="381">
        <v>1.9675925925925926E-4</v>
      </c>
      <c r="F490" s="381">
        <v>2.0833333333333335E-4</v>
      </c>
      <c r="G490" s="397">
        <v>1</v>
      </c>
      <c r="H490" s="397">
        <v>11</v>
      </c>
    </row>
    <row r="491" spans="1:8" x14ac:dyDescent="0.25">
      <c r="A491" s="382"/>
      <c r="B491" s="397">
        <v>302316</v>
      </c>
      <c r="C491" s="392">
        <v>20060</v>
      </c>
      <c r="D491" s="397" t="s">
        <v>621</v>
      </c>
      <c r="E491" s="381">
        <v>2.0833333333333335E-4</v>
      </c>
      <c r="F491" s="381">
        <v>2.0833333333333335E-4</v>
      </c>
      <c r="G491" s="397" t="s">
        <v>566</v>
      </c>
      <c r="H491" s="397" t="s">
        <v>566</v>
      </c>
    </row>
    <row r="492" spans="1:8" x14ac:dyDescent="0.25">
      <c r="A492" s="382"/>
      <c r="B492" s="397">
        <v>302316</v>
      </c>
      <c r="C492" s="397">
        <v>20059</v>
      </c>
      <c r="D492" s="397" t="s">
        <v>10</v>
      </c>
      <c r="E492" s="381">
        <v>9.0277777777777784E-4</v>
      </c>
      <c r="F492" s="381">
        <v>9.0277777777777784E-4</v>
      </c>
      <c r="G492" s="397">
        <v>105</v>
      </c>
      <c r="H492" s="397">
        <v>11</v>
      </c>
    </row>
    <row r="493" spans="1:8" x14ac:dyDescent="0.25">
      <c r="A493" s="382"/>
      <c r="B493" s="397">
        <v>302316</v>
      </c>
      <c r="C493" s="392">
        <v>20060</v>
      </c>
      <c r="D493" s="397" t="s">
        <v>621</v>
      </c>
      <c r="E493" s="381">
        <v>2.1180555555555553E-3</v>
      </c>
      <c r="F493" s="381">
        <v>2.4189814814814816E-3</v>
      </c>
      <c r="G493" s="397" t="s">
        <v>566</v>
      </c>
      <c r="H493" s="397" t="s">
        <v>566</v>
      </c>
    </row>
    <row r="494" spans="1:8" x14ac:dyDescent="0.25">
      <c r="A494" s="382"/>
      <c r="B494" s="397">
        <v>302316</v>
      </c>
      <c r="C494" s="397">
        <v>20059</v>
      </c>
      <c r="D494" s="397" t="s">
        <v>10</v>
      </c>
      <c r="E494" s="381">
        <v>2.4189814814814816E-3</v>
      </c>
      <c r="F494" s="381">
        <v>2.4421296296296296E-3</v>
      </c>
      <c r="G494" s="397">
        <v>2</v>
      </c>
      <c r="H494" s="397" t="s">
        <v>581</v>
      </c>
    </row>
    <row r="495" spans="1:8" x14ac:dyDescent="0.25">
      <c r="A495" s="382"/>
      <c r="B495" s="397">
        <v>302316</v>
      </c>
      <c r="C495" s="397">
        <v>20059</v>
      </c>
      <c r="D495" s="397" t="s">
        <v>10</v>
      </c>
      <c r="E495" s="381">
        <v>2.4421296296296296E-3</v>
      </c>
      <c r="F495" s="381">
        <v>2.4537037037037036E-3</v>
      </c>
      <c r="G495" s="397">
        <v>0</v>
      </c>
      <c r="H495" s="397">
        <v>11</v>
      </c>
    </row>
    <row r="496" spans="1:8" x14ac:dyDescent="0.25">
      <c r="A496" s="382"/>
      <c r="B496" s="397">
        <v>302316</v>
      </c>
      <c r="C496" s="392">
        <v>20060</v>
      </c>
      <c r="D496" s="397" t="s">
        <v>621</v>
      </c>
      <c r="E496" s="381">
        <v>2.4421296296296296E-3</v>
      </c>
      <c r="F496" s="381">
        <v>2.4421296296296296E-3</v>
      </c>
      <c r="G496" s="397" t="s">
        <v>566</v>
      </c>
      <c r="H496" s="397" t="s">
        <v>566</v>
      </c>
    </row>
    <row r="497" spans="1:8" x14ac:dyDescent="0.25">
      <c r="A497" s="382"/>
      <c r="B497" s="397">
        <v>302316</v>
      </c>
      <c r="C497" s="392">
        <v>20060</v>
      </c>
      <c r="D497" s="397" t="s">
        <v>621</v>
      </c>
      <c r="E497" s="381">
        <v>2.4537037037037036E-3</v>
      </c>
      <c r="F497" s="381">
        <v>2.4537037037037036E-3</v>
      </c>
      <c r="G497" s="397" t="s">
        <v>566</v>
      </c>
      <c r="H497" s="397" t="s">
        <v>566</v>
      </c>
    </row>
    <row r="498" spans="1:8" x14ac:dyDescent="0.25">
      <c r="A498" s="382"/>
      <c r="B498" s="397">
        <v>302316</v>
      </c>
      <c r="C498" s="397">
        <v>20059</v>
      </c>
      <c r="D498" s="397" t="s">
        <v>10</v>
      </c>
      <c r="E498" s="381">
        <v>2.5231481481481481E-3</v>
      </c>
      <c r="F498" s="381">
        <v>2.5462962962962961E-3</v>
      </c>
      <c r="G498" s="397">
        <v>2</v>
      </c>
      <c r="H498" s="397">
        <v>11</v>
      </c>
    </row>
    <row r="499" spans="1:8" x14ac:dyDescent="0.25">
      <c r="A499" s="382"/>
      <c r="B499" s="397">
        <v>302316</v>
      </c>
      <c r="C499" s="392">
        <v>20060</v>
      </c>
      <c r="D499" s="397" t="s">
        <v>621</v>
      </c>
      <c r="E499" s="381">
        <v>2.5462962962962961E-3</v>
      </c>
      <c r="F499" s="381">
        <v>2.5462962962962961E-3</v>
      </c>
      <c r="G499" s="397" t="s">
        <v>566</v>
      </c>
      <c r="H499" s="397" t="s">
        <v>566</v>
      </c>
    </row>
    <row r="500" spans="1:8" x14ac:dyDescent="0.25">
      <c r="A500" s="382"/>
      <c r="B500" s="397">
        <v>302316</v>
      </c>
      <c r="C500" s="397">
        <v>20059</v>
      </c>
      <c r="D500" s="397" t="s">
        <v>10</v>
      </c>
      <c r="E500" s="381">
        <v>0.36784722222222221</v>
      </c>
      <c r="F500" s="381">
        <v>0.36784722222222221</v>
      </c>
      <c r="G500" s="397">
        <v>225</v>
      </c>
      <c r="H500" s="397">
        <v>11</v>
      </c>
    </row>
    <row r="501" spans="1:8" x14ac:dyDescent="0.25">
      <c r="A501" s="382"/>
      <c r="B501" s="397">
        <v>302316</v>
      </c>
      <c r="C501" s="392">
        <v>20060</v>
      </c>
      <c r="D501" s="397" t="s">
        <v>621</v>
      </c>
      <c r="E501" s="381">
        <v>0.3704513888888889</v>
      </c>
      <c r="F501" s="381">
        <v>0.3704513888888889</v>
      </c>
      <c r="G501" s="397" t="s">
        <v>566</v>
      </c>
      <c r="H501" s="397" t="s">
        <v>566</v>
      </c>
    </row>
    <row r="502" spans="1:8" x14ac:dyDescent="0.25">
      <c r="A502" s="382"/>
      <c r="B502" s="397">
        <v>302316</v>
      </c>
      <c r="C502" s="397">
        <v>20059</v>
      </c>
      <c r="D502" s="397" t="s">
        <v>10</v>
      </c>
      <c r="E502" s="381">
        <v>0.37193287037037037</v>
      </c>
      <c r="F502" s="381">
        <v>0.37193287037037037</v>
      </c>
      <c r="G502" s="397">
        <v>128</v>
      </c>
      <c r="H502" s="397">
        <v>11</v>
      </c>
    </row>
    <row r="503" spans="1:8" x14ac:dyDescent="0.25">
      <c r="A503" s="382"/>
      <c r="B503" s="397">
        <v>302316</v>
      </c>
      <c r="C503" s="392">
        <v>20060</v>
      </c>
      <c r="D503" s="397" t="s">
        <v>621</v>
      </c>
      <c r="E503" s="381">
        <v>0.37341435185185184</v>
      </c>
      <c r="F503" s="381">
        <v>0.37341435185185184</v>
      </c>
      <c r="G503" s="397" t="s">
        <v>566</v>
      </c>
      <c r="H503" s="397" t="s">
        <v>566</v>
      </c>
    </row>
    <row r="504" spans="1:8" x14ac:dyDescent="0.25">
      <c r="A504" s="382"/>
      <c r="B504" s="397">
        <v>302316</v>
      </c>
      <c r="C504" s="397">
        <v>20059</v>
      </c>
      <c r="D504" s="397" t="s">
        <v>10</v>
      </c>
      <c r="E504" s="381">
        <v>0.37489583333333337</v>
      </c>
      <c r="F504" s="381">
        <v>0.37489583333333337</v>
      </c>
      <c r="G504" s="397">
        <v>127</v>
      </c>
      <c r="H504" s="397">
        <v>11</v>
      </c>
    </row>
    <row r="505" spans="1:8" x14ac:dyDescent="0.25">
      <c r="A505" s="382"/>
      <c r="B505" s="397">
        <v>302316</v>
      </c>
      <c r="C505" s="392">
        <v>20060</v>
      </c>
      <c r="D505" s="397" t="s">
        <v>621</v>
      </c>
      <c r="E505" s="381">
        <v>0.37636574074074075</v>
      </c>
      <c r="F505" s="381">
        <v>0.37636574074074075</v>
      </c>
      <c r="G505" s="397" t="s">
        <v>566</v>
      </c>
      <c r="H505" s="397" t="s">
        <v>566</v>
      </c>
    </row>
    <row r="506" spans="1:8" x14ac:dyDescent="0.25">
      <c r="A506" s="382"/>
      <c r="B506" s="397">
        <v>302316</v>
      </c>
      <c r="C506" s="397">
        <v>20059</v>
      </c>
      <c r="D506" s="397" t="s">
        <v>10</v>
      </c>
      <c r="E506" s="381">
        <v>0.37784722222222222</v>
      </c>
      <c r="F506" s="381">
        <v>0.37784722222222222</v>
      </c>
      <c r="G506" s="397">
        <v>128</v>
      </c>
      <c r="H506" s="397">
        <v>11</v>
      </c>
    </row>
    <row r="507" spans="1:8" x14ac:dyDescent="0.25">
      <c r="A507" s="382"/>
      <c r="B507" s="397">
        <v>302316</v>
      </c>
      <c r="C507" s="392">
        <v>20060</v>
      </c>
      <c r="D507" s="397" t="s">
        <v>621</v>
      </c>
      <c r="E507" s="381">
        <v>0.3793287037037037</v>
      </c>
      <c r="F507" s="381">
        <v>0.3793287037037037</v>
      </c>
      <c r="G507" s="397" t="s">
        <v>566</v>
      </c>
      <c r="H507" s="397" t="s">
        <v>566</v>
      </c>
    </row>
    <row r="508" spans="1:8" x14ac:dyDescent="0.25">
      <c r="A508" s="382"/>
      <c r="B508" s="397">
        <v>302316</v>
      </c>
      <c r="C508" s="397">
        <v>20059</v>
      </c>
      <c r="D508" s="397" t="s">
        <v>10</v>
      </c>
      <c r="E508" s="381">
        <v>0.38081018518518522</v>
      </c>
      <c r="F508" s="381">
        <v>0.38082175925925926</v>
      </c>
      <c r="G508" s="397">
        <v>1</v>
      </c>
      <c r="H508" s="397">
        <v>11</v>
      </c>
    </row>
    <row r="509" spans="1:8" x14ac:dyDescent="0.25">
      <c r="A509" s="382"/>
      <c r="B509" s="397">
        <v>302316</v>
      </c>
      <c r="C509" s="392">
        <v>20060</v>
      </c>
      <c r="D509" s="397" t="s">
        <v>621</v>
      </c>
      <c r="E509" s="381">
        <v>0.38082175925925926</v>
      </c>
      <c r="F509" s="381">
        <v>0.38082175925925926</v>
      </c>
      <c r="G509" s="397" t="s">
        <v>566</v>
      </c>
      <c r="H509" s="397" t="s">
        <v>566</v>
      </c>
    </row>
    <row r="510" spans="1:8" x14ac:dyDescent="0.25">
      <c r="A510" s="382"/>
      <c r="B510" s="397">
        <v>302316</v>
      </c>
      <c r="C510" s="397">
        <v>20059</v>
      </c>
      <c r="D510" s="397" t="s">
        <v>10</v>
      </c>
      <c r="E510" s="381">
        <v>0.38377314814814811</v>
      </c>
      <c r="F510" s="381">
        <v>0.38377314814814811</v>
      </c>
      <c r="G510" s="397">
        <v>113</v>
      </c>
      <c r="H510" s="397">
        <v>11</v>
      </c>
    </row>
    <row r="511" spans="1:8" x14ac:dyDescent="0.25">
      <c r="A511" s="382"/>
      <c r="B511" s="397">
        <v>302316</v>
      </c>
      <c r="C511" s="392">
        <v>20060</v>
      </c>
      <c r="D511" s="397" t="s">
        <v>621</v>
      </c>
      <c r="E511" s="381">
        <v>0.3850810185185185</v>
      </c>
      <c r="F511" s="381">
        <v>0.38511574074074079</v>
      </c>
      <c r="G511" s="397" t="s">
        <v>566</v>
      </c>
      <c r="H511" s="397" t="s">
        <v>566</v>
      </c>
    </row>
    <row r="512" spans="1:8" x14ac:dyDescent="0.25">
      <c r="A512" s="382"/>
      <c r="B512" s="397">
        <v>302316</v>
      </c>
      <c r="C512" s="397">
        <v>20059</v>
      </c>
      <c r="D512" s="397" t="s">
        <v>10</v>
      </c>
      <c r="E512" s="381">
        <v>0.38511574074074079</v>
      </c>
      <c r="F512" s="381">
        <v>0.38511574074074079</v>
      </c>
      <c r="G512" s="397">
        <v>13</v>
      </c>
      <c r="H512" s="397">
        <v>11</v>
      </c>
    </row>
    <row r="513" spans="1:8" x14ac:dyDescent="0.25">
      <c r="A513" s="382"/>
      <c r="B513" s="397">
        <v>302316</v>
      </c>
      <c r="C513" s="392">
        <v>20060</v>
      </c>
      <c r="D513" s="397" t="s">
        <v>621</v>
      </c>
      <c r="E513" s="381">
        <v>0.38526620370370374</v>
      </c>
      <c r="F513" s="381">
        <v>0.38526620370370374</v>
      </c>
      <c r="G513" s="397" t="s">
        <v>566</v>
      </c>
      <c r="H513" s="397" t="s">
        <v>566</v>
      </c>
    </row>
    <row r="514" spans="1:8" x14ac:dyDescent="0.25">
      <c r="A514" s="382"/>
      <c r="B514" s="397">
        <v>302316</v>
      </c>
      <c r="C514" s="397">
        <v>20059</v>
      </c>
      <c r="D514" s="397" t="s">
        <v>10</v>
      </c>
      <c r="E514" s="381">
        <v>0.39519675925925929</v>
      </c>
      <c r="F514" s="381">
        <v>0.39521990740740742</v>
      </c>
      <c r="G514" s="397">
        <v>2</v>
      </c>
      <c r="H514" s="397">
        <v>11</v>
      </c>
    </row>
    <row r="515" spans="1:8" x14ac:dyDescent="0.25">
      <c r="A515" s="382"/>
      <c r="B515" s="397">
        <v>302316</v>
      </c>
      <c r="C515" s="392">
        <v>20060</v>
      </c>
      <c r="D515" s="397" t="s">
        <v>621</v>
      </c>
      <c r="E515" s="381">
        <v>0.39521990740740742</v>
      </c>
      <c r="F515" s="381">
        <v>0.39532407407407405</v>
      </c>
      <c r="G515" s="397" t="s">
        <v>566</v>
      </c>
      <c r="H515" s="397" t="s">
        <v>566</v>
      </c>
    </row>
    <row r="516" spans="1:8" x14ac:dyDescent="0.25">
      <c r="A516" s="382"/>
      <c r="B516" s="397">
        <v>302316</v>
      </c>
      <c r="C516" s="397">
        <v>20059</v>
      </c>
      <c r="D516" s="397" t="s">
        <v>10</v>
      </c>
      <c r="E516" s="381">
        <v>0.39532407407407405</v>
      </c>
      <c r="F516" s="381">
        <v>0.39564814814814814</v>
      </c>
      <c r="G516" s="397">
        <v>28</v>
      </c>
      <c r="H516" s="397" t="s">
        <v>581</v>
      </c>
    </row>
    <row r="517" spans="1:8" x14ac:dyDescent="0.25">
      <c r="A517" s="382"/>
      <c r="B517" s="397">
        <v>302316</v>
      </c>
      <c r="C517" s="397">
        <v>20059</v>
      </c>
      <c r="D517" s="397" t="s">
        <v>10</v>
      </c>
      <c r="E517" s="381">
        <v>0.39564814814814814</v>
      </c>
      <c r="F517" s="381">
        <v>0.39564814814814814</v>
      </c>
      <c r="G517" s="397">
        <v>0</v>
      </c>
      <c r="H517" s="397">
        <v>11</v>
      </c>
    </row>
    <row r="518" spans="1:8" x14ac:dyDescent="0.25">
      <c r="A518" s="382"/>
      <c r="B518" s="397">
        <v>302316</v>
      </c>
      <c r="C518" s="392">
        <v>20060</v>
      </c>
      <c r="D518" s="397" t="s">
        <v>621</v>
      </c>
      <c r="E518" s="381">
        <v>0.39564814814814814</v>
      </c>
      <c r="F518" s="381">
        <v>0.39564814814814814</v>
      </c>
      <c r="G518" s="397" t="s">
        <v>566</v>
      </c>
      <c r="H518" s="397" t="s">
        <v>566</v>
      </c>
    </row>
    <row r="519" spans="1:8" x14ac:dyDescent="0.25">
      <c r="A519" s="382"/>
      <c r="B519" s="397">
        <v>302316</v>
      </c>
      <c r="C519" s="392">
        <v>20060</v>
      </c>
      <c r="D519" s="397" t="s">
        <v>621</v>
      </c>
      <c r="E519" s="381">
        <v>0.39565972222222223</v>
      </c>
      <c r="F519" s="381">
        <v>0.39583333333333331</v>
      </c>
      <c r="G519" s="397" t="s">
        <v>566</v>
      </c>
      <c r="H519" s="397" t="s">
        <v>566</v>
      </c>
    </row>
    <row r="520" spans="1:8" x14ac:dyDescent="0.25">
      <c r="A520" s="382"/>
      <c r="B520" s="397">
        <v>302316</v>
      </c>
      <c r="C520" s="397">
        <v>20059</v>
      </c>
      <c r="D520" s="397" t="s">
        <v>10</v>
      </c>
      <c r="E520" s="381">
        <v>0.39583333333333331</v>
      </c>
      <c r="F520" s="381">
        <v>0.39584490740740735</v>
      </c>
      <c r="G520" s="397">
        <v>1</v>
      </c>
      <c r="H520" s="397">
        <v>11</v>
      </c>
    </row>
    <row r="521" spans="1:8" x14ac:dyDescent="0.25">
      <c r="A521" s="382"/>
      <c r="B521" s="397">
        <v>302316</v>
      </c>
      <c r="C521" s="392">
        <v>20060</v>
      </c>
      <c r="D521" s="397" t="s">
        <v>621</v>
      </c>
      <c r="E521" s="381">
        <v>0.39584490740740735</v>
      </c>
      <c r="F521" s="381">
        <v>0.39589120370370368</v>
      </c>
      <c r="G521" s="397" t="s">
        <v>566</v>
      </c>
      <c r="H521" s="397" t="s">
        <v>566</v>
      </c>
    </row>
    <row r="522" spans="1:8" x14ac:dyDescent="0.25">
      <c r="A522" s="382"/>
      <c r="B522" s="397">
        <v>302316</v>
      </c>
      <c r="C522" s="397">
        <v>20059</v>
      </c>
      <c r="D522" s="397" t="s">
        <v>10</v>
      </c>
      <c r="E522" s="381">
        <v>0.39589120370370368</v>
      </c>
      <c r="F522" s="381">
        <v>0.39590277777777777</v>
      </c>
      <c r="G522" s="397">
        <v>1</v>
      </c>
      <c r="H522" s="397">
        <v>11</v>
      </c>
    </row>
    <row r="523" spans="1:8" x14ac:dyDescent="0.25">
      <c r="A523" s="382"/>
      <c r="B523" s="397">
        <v>302316</v>
      </c>
      <c r="C523" s="392">
        <v>20060</v>
      </c>
      <c r="D523" s="397" t="s">
        <v>621</v>
      </c>
      <c r="E523" s="381">
        <v>0.39590277777777777</v>
      </c>
      <c r="F523" s="381">
        <v>0.39624999999999999</v>
      </c>
      <c r="G523" s="397" t="s">
        <v>566</v>
      </c>
      <c r="H523" s="397" t="s">
        <v>566</v>
      </c>
    </row>
    <row r="524" spans="1:8" x14ac:dyDescent="0.25">
      <c r="A524" s="382"/>
      <c r="B524" s="397">
        <v>302316</v>
      </c>
      <c r="C524" s="397">
        <v>20059</v>
      </c>
      <c r="D524" s="397" t="s">
        <v>10</v>
      </c>
      <c r="E524" s="381">
        <v>0.39624999999999999</v>
      </c>
      <c r="F524" s="381">
        <v>0.39626157407407409</v>
      </c>
      <c r="G524" s="397">
        <v>1</v>
      </c>
      <c r="H524" s="397">
        <v>11</v>
      </c>
    </row>
    <row r="525" spans="1:8" x14ac:dyDescent="0.25">
      <c r="A525" s="382"/>
      <c r="B525" s="397">
        <v>302316</v>
      </c>
      <c r="C525" s="392">
        <v>20060</v>
      </c>
      <c r="D525" s="397" t="s">
        <v>621</v>
      </c>
      <c r="E525" s="381">
        <v>0.39626157407407409</v>
      </c>
      <c r="F525" s="381">
        <v>0.39626157407407409</v>
      </c>
      <c r="G525" s="397" t="s">
        <v>566</v>
      </c>
      <c r="H525" s="397" t="s">
        <v>566</v>
      </c>
    </row>
    <row r="526" spans="1:8" x14ac:dyDescent="0.25">
      <c r="A526" s="382"/>
      <c r="B526" s="397">
        <v>302316</v>
      </c>
      <c r="C526" s="397">
        <v>20059</v>
      </c>
      <c r="D526" s="397" t="s">
        <v>10</v>
      </c>
      <c r="E526" s="381">
        <v>0.39761574074074074</v>
      </c>
      <c r="F526" s="381">
        <v>0.39765046296296297</v>
      </c>
      <c r="G526" s="397">
        <v>3</v>
      </c>
      <c r="H526" s="397">
        <v>11</v>
      </c>
    </row>
    <row r="527" spans="1:8" x14ac:dyDescent="0.25">
      <c r="A527" s="382"/>
      <c r="B527" s="397">
        <v>302316</v>
      </c>
      <c r="C527" s="392">
        <v>20060</v>
      </c>
      <c r="D527" s="397" t="s">
        <v>621</v>
      </c>
      <c r="E527" s="381">
        <v>0.39765046296296297</v>
      </c>
      <c r="F527" s="381">
        <v>0.39765046296296297</v>
      </c>
      <c r="G527" s="397" t="s">
        <v>566</v>
      </c>
      <c r="H527" s="397" t="s">
        <v>566</v>
      </c>
    </row>
    <row r="528" spans="1:8" x14ac:dyDescent="0.25">
      <c r="A528" s="382"/>
      <c r="B528" s="397">
        <v>302316</v>
      </c>
      <c r="C528" s="397">
        <v>20059</v>
      </c>
      <c r="D528" s="397" t="s">
        <v>10</v>
      </c>
      <c r="E528" s="381">
        <v>0.40043981481481478</v>
      </c>
      <c r="F528" s="381">
        <v>0.40043981481481478</v>
      </c>
      <c r="G528" s="397">
        <v>16</v>
      </c>
      <c r="H528" s="397">
        <v>11</v>
      </c>
    </row>
    <row r="529" spans="1:8" x14ac:dyDescent="0.25">
      <c r="A529" s="382"/>
      <c r="B529" s="397">
        <v>302316</v>
      </c>
      <c r="C529" s="392">
        <v>20060</v>
      </c>
      <c r="D529" s="397" t="s">
        <v>621</v>
      </c>
      <c r="E529" s="381">
        <v>0.40062500000000001</v>
      </c>
      <c r="F529" s="381">
        <v>0.40104166666666669</v>
      </c>
      <c r="G529" s="397" t="s">
        <v>566</v>
      </c>
      <c r="H529" s="397" t="s">
        <v>566</v>
      </c>
    </row>
    <row r="530" spans="1:8" x14ac:dyDescent="0.25">
      <c r="A530" s="382"/>
      <c r="B530" s="397">
        <v>302316</v>
      </c>
      <c r="C530" s="397">
        <v>20059</v>
      </c>
      <c r="D530" s="397" t="s">
        <v>10</v>
      </c>
      <c r="E530" s="381">
        <v>0.40104166666666669</v>
      </c>
      <c r="F530" s="381">
        <v>0.40105324074074072</v>
      </c>
      <c r="G530" s="397">
        <v>1</v>
      </c>
      <c r="H530" s="397">
        <v>11</v>
      </c>
    </row>
    <row r="531" spans="1:8" x14ac:dyDescent="0.25">
      <c r="A531" s="382"/>
      <c r="B531" s="397">
        <v>302316</v>
      </c>
      <c r="C531" s="392">
        <v>20060</v>
      </c>
      <c r="D531" s="397" t="s">
        <v>621</v>
      </c>
      <c r="E531" s="381">
        <v>0.40105324074074072</v>
      </c>
      <c r="F531" s="381">
        <v>0.40120370370370373</v>
      </c>
      <c r="G531" s="397" t="s">
        <v>566</v>
      </c>
      <c r="H531" s="397" t="s">
        <v>566</v>
      </c>
    </row>
    <row r="532" spans="1:8" x14ac:dyDescent="0.25">
      <c r="A532" s="382"/>
      <c r="B532" s="397">
        <v>302316</v>
      </c>
      <c r="C532" s="397">
        <v>20059</v>
      </c>
      <c r="D532" s="397" t="s">
        <v>10</v>
      </c>
      <c r="E532" s="381">
        <v>0.40120370370370373</v>
      </c>
      <c r="F532" s="381">
        <v>0.40122685185185186</v>
      </c>
      <c r="G532" s="397">
        <v>2</v>
      </c>
      <c r="H532" s="397">
        <v>11</v>
      </c>
    </row>
    <row r="533" spans="1:8" x14ac:dyDescent="0.25">
      <c r="A533" s="382"/>
      <c r="B533" s="397">
        <v>302316</v>
      </c>
      <c r="C533" s="392">
        <v>20060</v>
      </c>
      <c r="D533" s="397" t="s">
        <v>621</v>
      </c>
      <c r="E533" s="381">
        <v>0.40122685185185186</v>
      </c>
      <c r="F533" s="381">
        <v>0.40122685185185186</v>
      </c>
      <c r="G533" s="397" t="s">
        <v>566</v>
      </c>
      <c r="H533" s="397" t="s">
        <v>566</v>
      </c>
    </row>
    <row r="534" spans="1:8" x14ac:dyDescent="0.25">
      <c r="A534" s="382"/>
      <c r="B534" s="397">
        <v>302316</v>
      </c>
      <c r="C534" s="397">
        <v>20059</v>
      </c>
      <c r="D534" s="397" t="s">
        <v>10</v>
      </c>
      <c r="E534" s="381">
        <v>0.40163194444444444</v>
      </c>
      <c r="F534" s="381">
        <v>0.40163194444444444</v>
      </c>
      <c r="G534" s="397">
        <v>49</v>
      </c>
      <c r="H534" s="397">
        <v>11</v>
      </c>
    </row>
    <row r="535" spans="1:8" x14ac:dyDescent="0.25">
      <c r="A535" s="382"/>
      <c r="B535" s="397">
        <v>302316</v>
      </c>
      <c r="C535" s="392">
        <v>20060</v>
      </c>
      <c r="D535" s="397" t="s">
        <v>621</v>
      </c>
      <c r="E535" s="381">
        <v>0.40219907407407413</v>
      </c>
      <c r="F535" s="381">
        <v>0.40219907407407413</v>
      </c>
      <c r="G535" s="397" t="s">
        <v>566</v>
      </c>
      <c r="H535" s="397" t="s">
        <v>566</v>
      </c>
    </row>
    <row r="536" spans="1:8" x14ac:dyDescent="0.25">
      <c r="A536" s="382"/>
      <c r="B536" s="397">
        <v>302316</v>
      </c>
      <c r="C536" s="397">
        <v>20059</v>
      </c>
      <c r="D536" s="397" t="s">
        <v>10</v>
      </c>
      <c r="E536" s="381">
        <v>0.40469907407407407</v>
      </c>
      <c r="F536" s="381">
        <v>0.40469907407407407</v>
      </c>
      <c r="G536" s="397">
        <v>0</v>
      </c>
      <c r="H536" s="397">
        <v>11</v>
      </c>
    </row>
    <row r="537" spans="1:8" x14ac:dyDescent="0.25">
      <c r="A537" s="382"/>
      <c r="B537" s="397">
        <v>302316</v>
      </c>
      <c r="C537" s="392">
        <v>20060</v>
      </c>
      <c r="D537" s="397" t="s">
        <v>621</v>
      </c>
      <c r="E537" s="381">
        <v>0.40469907407407407</v>
      </c>
      <c r="F537" s="381">
        <v>0.40469907407407407</v>
      </c>
      <c r="G537" s="397" t="s">
        <v>566</v>
      </c>
      <c r="H537" s="397" t="s">
        <v>566</v>
      </c>
    </row>
    <row r="538" spans="1:8" x14ac:dyDescent="0.25">
      <c r="A538" s="382"/>
      <c r="B538" s="397">
        <v>302316</v>
      </c>
      <c r="C538" s="397">
        <v>20059</v>
      </c>
      <c r="D538" s="397" t="s">
        <v>10</v>
      </c>
      <c r="E538" s="381">
        <v>0.4047337962962963</v>
      </c>
      <c r="F538" s="381">
        <v>0.40474537037037034</v>
      </c>
      <c r="G538" s="397">
        <v>1</v>
      </c>
      <c r="H538" s="397">
        <v>11</v>
      </c>
    </row>
    <row r="539" spans="1:8" x14ac:dyDescent="0.25">
      <c r="A539" s="382"/>
      <c r="B539" s="397">
        <v>302316</v>
      </c>
      <c r="C539" s="392">
        <v>20060</v>
      </c>
      <c r="D539" s="397" t="s">
        <v>621</v>
      </c>
      <c r="E539" s="381">
        <v>0.40474537037037034</v>
      </c>
      <c r="F539" s="381">
        <v>0.40511574074074069</v>
      </c>
      <c r="G539" s="397" t="s">
        <v>566</v>
      </c>
      <c r="H539" s="397" t="s">
        <v>566</v>
      </c>
    </row>
    <row r="540" spans="1:8" x14ac:dyDescent="0.25">
      <c r="A540" s="382"/>
      <c r="B540" s="397">
        <v>302316</v>
      </c>
      <c r="C540" s="397">
        <v>20059</v>
      </c>
      <c r="D540" s="397" t="s">
        <v>10</v>
      </c>
      <c r="E540" s="381">
        <v>0.40511574074074069</v>
      </c>
      <c r="F540" s="381">
        <v>0.40512731481481484</v>
      </c>
      <c r="G540" s="397">
        <v>1</v>
      </c>
      <c r="H540" s="397">
        <v>11</v>
      </c>
    </row>
    <row r="541" spans="1:8" x14ac:dyDescent="0.25">
      <c r="A541" s="382"/>
      <c r="B541" s="397">
        <v>302316</v>
      </c>
      <c r="C541" s="392">
        <v>20060</v>
      </c>
      <c r="D541" s="397" t="s">
        <v>621</v>
      </c>
      <c r="E541" s="381">
        <v>0.40512731481481484</v>
      </c>
      <c r="F541" s="381">
        <v>0.40512731481481484</v>
      </c>
      <c r="G541" s="397" t="s">
        <v>566</v>
      </c>
      <c r="H541" s="397" t="s">
        <v>566</v>
      </c>
    </row>
    <row r="542" spans="1:8" x14ac:dyDescent="0.25">
      <c r="A542" s="382"/>
      <c r="B542" s="397">
        <v>302316</v>
      </c>
      <c r="C542" s="397">
        <v>20059</v>
      </c>
      <c r="D542" s="397" t="s">
        <v>10</v>
      </c>
      <c r="E542" s="381">
        <v>0.4054976851851852</v>
      </c>
      <c r="F542" s="381">
        <v>0.40553240740740742</v>
      </c>
      <c r="G542" s="397">
        <v>3</v>
      </c>
      <c r="H542" s="397">
        <v>11</v>
      </c>
    </row>
    <row r="543" spans="1:8" x14ac:dyDescent="0.25">
      <c r="A543" s="382"/>
      <c r="B543" s="397">
        <v>302316</v>
      </c>
      <c r="C543" s="392">
        <v>20060</v>
      </c>
      <c r="D543" s="397" t="s">
        <v>621</v>
      </c>
      <c r="E543" s="381">
        <v>0.40553240740740742</v>
      </c>
      <c r="F543" s="381">
        <v>0.40553240740740742</v>
      </c>
      <c r="G543" s="397" t="s">
        <v>566</v>
      </c>
      <c r="H543" s="397" t="s">
        <v>566</v>
      </c>
    </row>
    <row r="544" spans="1:8" x14ac:dyDescent="0.25">
      <c r="A544" s="382"/>
      <c r="B544" s="397">
        <v>302316</v>
      </c>
      <c r="C544" s="397">
        <v>20059</v>
      </c>
      <c r="D544" s="397" t="s">
        <v>10</v>
      </c>
      <c r="E544" s="381">
        <v>0.40701388888888884</v>
      </c>
      <c r="F544" s="381">
        <v>0.40703703703703703</v>
      </c>
      <c r="G544" s="397">
        <v>2</v>
      </c>
      <c r="H544" s="397">
        <v>11</v>
      </c>
    </row>
    <row r="545" spans="1:8" x14ac:dyDescent="0.25">
      <c r="A545" s="382"/>
      <c r="B545" s="397">
        <v>302316</v>
      </c>
      <c r="C545" s="392">
        <v>20060</v>
      </c>
      <c r="D545" s="397" t="s">
        <v>621</v>
      </c>
      <c r="E545" s="381">
        <v>0.40703703703703703</v>
      </c>
      <c r="F545" s="381">
        <v>0.40703703703703703</v>
      </c>
      <c r="G545" s="397" t="s">
        <v>566</v>
      </c>
      <c r="H545" s="397" t="s">
        <v>566</v>
      </c>
    </row>
    <row r="546" spans="1:8" x14ac:dyDescent="0.25">
      <c r="A546" s="382"/>
      <c r="B546" s="397">
        <v>302316</v>
      </c>
      <c r="C546" s="397">
        <v>20059</v>
      </c>
      <c r="D546" s="397" t="s">
        <v>10</v>
      </c>
      <c r="E546" s="381">
        <v>0.40824074074074074</v>
      </c>
      <c r="F546" s="381">
        <v>0.40825231481481478</v>
      </c>
      <c r="G546" s="397">
        <v>1</v>
      </c>
      <c r="H546" s="397">
        <v>11</v>
      </c>
    </row>
    <row r="547" spans="1:8" x14ac:dyDescent="0.25">
      <c r="A547" s="382"/>
      <c r="B547" s="397">
        <v>302316</v>
      </c>
      <c r="C547" s="392">
        <v>20060</v>
      </c>
      <c r="D547" s="397" t="s">
        <v>621</v>
      </c>
      <c r="E547" s="381">
        <v>0.40825231481481478</v>
      </c>
      <c r="F547" s="381">
        <v>0.4082986111111111</v>
      </c>
      <c r="G547" s="397" t="s">
        <v>566</v>
      </c>
      <c r="H547" s="397" t="s">
        <v>566</v>
      </c>
    </row>
    <row r="548" spans="1:8" x14ac:dyDescent="0.25">
      <c r="A548" s="382"/>
      <c r="B548" s="397">
        <v>302316</v>
      </c>
      <c r="C548" s="397">
        <v>20059</v>
      </c>
      <c r="D548" s="397" t="s">
        <v>10</v>
      </c>
      <c r="E548" s="381">
        <v>0.4082986111111111</v>
      </c>
      <c r="F548" s="381">
        <v>0.40832175925925923</v>
      </c>
      <c r="G548" s="397">
        <v>2</v>
      </c>
      <c r="H548" s="397">
        <v>11</v>
      </c>
    </row>
    <row r="549" spans="1:8" x14ac:dyDescent="0.25">
      <c r="A549" s="382"/>
      <c r="B549" s="397">
        <v>302316</v>
      </c>
      <c r="C549" s="392">
        <v>20060</v>
      </c>
      <c r="D549" s="397" t="s">
        <v>621</v>
      </c>
      <c r="E549" s="381">
        <v>0.40832175925925923</v>
      </c>
      <c r="F549" s="381">
        <v>0.40834490740740742</v>
      </c>
      <c r="G549" s="397" t="s">
        <v>566</v>
      </c>
      <c r="H549" s="397" t="s">
        <v>566</v>
      </c>
    </row>
    <row r="550" spans="1:8" x14ac:dyDescent="0.25">
      <c r="A550" s="382"/>
      <c r="B550" s="397">
        <v>302316</v>
      </c>
      <c r="C550" s="397">
        <v>20059</v>
      </c>
      <c r="D550" s="397" t="s">
        <v>10</v>
      </c>
      <c r="E550" s="381">
        <v>0.40834490740740742</v>
      </c>
      <c r="F550" s="381">
        <v>0.40835648148148151</v>
      </c>
      <c r="G550" s="397">
        <v>1</v>
      </c>
      <c r="H550" s="397">
        <v>11</v>
      </c>
    </row>
    <row r="551" spans="1:8" x14ac:dyDescent="0.25">
      <c r="A551" s="382"/>
      <c r="B551" s="397">
        <v>302316</v>
      </c>
      <c r="C551" s="392">
        <v>20060</v>
      </c>
      <c r="D551" s="397" t="s">
        <v>621</v>
      </c>
      <c r="E551" s="381">
        <v>0.40835648148148151</v>
      </c>
      <c r="F551" s="381">
        <v>0.40855324074074079</v>
      </c>
      <c r="G551" s="397" t="s">
        <v>566</v>
      </c>
      <c r="H551" s="397" t="s">
        <v>566</v>
      </c>
    </row>
    <row r="552" spans="1:8" x14ac:dyDescent="0.25">
      <c r="A552" s="382"/>
      <c r="B552" s="397">
        <v>302316</v>
      </c>
      <c r="C552" s="397">
        <v>20059</v>
      </c>
      <c r="D552" s="397" t="s">
        <v>10</v>
      </c>
      <c r="E552" s="381">
        <v>0.40855324074074079</v>
      </c>
      <c r="F552" s="381">
        <v>0.40866898148148145</v>
      </c>
      <c r="G552" s="397">
        <v>10</v>
      </c>
      <c r="H552" s="397">
        <v>11</v>
      </c>
    </row>
    <row r="553" spans="1:8" x14ac:dyDescent="0.25">
      <c r="A553" s="382"/>
      <c r="B553" s="397">
        <v>302316</v>
      </c>
      <c r="C553" s="392">
        <v>20060</v>
      </c>
      <c r="D553" s="397" t="s">
        <v>621</v>
      </c>
      <c r="E553" s="381">
        <v>0.40866898148148145</v>
      </c>
      <c r="F553" s="381">
        <v>0.40873842592592591</v>
      </c>
      <c r="G553" s="397" t="s">
        <v>566</v>
      </c>
      <c r="H553" s="397" t="s">
        <v>566</v>
      </c>
    </row>
    <row r="554" spans="1:8" x14ac:dyDescent="0.25">
      <c r="A554" s="382"/>
      <c r="B554" s="397">
        <v>302316</v>
      </c>
      <c r="C554" s="397">
        <v>20059</v>
      </c>
      <c r="D554" s="397" t="s">
        <v>10</v>
      </c>
      <c r="E554" s="381">
        <v>0.40873842592592591</v>
      </c>
      <c r="F554" s="381">
        <v>0.40876157407407404</v>
      </c>
      <c r="G554" s="397">
        <v>2</v>
      </c>
      <c r="H554" s="397">
        <v>11</v>
      </c>
    </row>
    <row r="555" spans="1:8" x14ac:dyDescent="0.25">
      <c r="A555" s="382"/>
      <c r="B555" s="397">
        <v>302316</v>
      </c>
      <c r="C555" s="392">
        <v>20060</v>
      </c>
      <c r="D555" s="397" t="s">
        <v>621</v>
      </c>
      <c r="E555" s="381">
        <v>0.40876157407407404</v>
      </c>
      <c r="F555" s="381">
        <v>0.40876157407407404</v>
      </c>
      <c r="G555" s="397" t="s">
        <v>566</v>
      </c>
      <c r="H555" s="397" t="s">
        <v>566</v>
      </c>
    </row>
    <row r="556" spans="1:8" x14ac:dyDescent="0.25">
      <c r="A556" s="382"/>
      <c r="B556" s="397">
        <v>302316</v>
      </c>
      <c r="C556" s="397">
        <v>20059</v>
      </c>
      <c r="D556" s="397" t="s">
        <v>10</v>
      </c>
      <c r="E556" s="381">
        <v>0.40908564814814818</v>
      </c>
      <c r="F556" s="381">
        <v>0.40909722222222222</v>
      </c>
      <c r="G556" s="397">
        <v>1</v>
      </c>
      <c r="H556" s="397">
        <v>11</v>
      </c>
    </row>
    <row r="557" spans="1:8" x14ac:dyDescent="0.25">
      <c r="A557" s="382"/>
      <c r="B557" s="397">
        <v>302316</v>
      </c>
      <c r="C557" s="392">
        <v>20060</v>
      </c>
      <c r="D557" s="397" t="s">
        <v>621</v>
      </c>
      <c r="E557" s="381">
        <v>0.40909722222222222</v>
      </c>
      <c r="F557" s="381">
        <v>0.40914351851851855</v>
      </c>
      <c r="G557" s="397" t="s">
        <v>566</v>
      </c>
      <c r="H557" s="397" t="s">
        <v>566</v>
      </c>
    </row>
    <row r="558" spans="1:8" x14ac:dyDescent="0.25">
      <c r="A558" s="382"/>
      <c r="B558" s="397">
        <v>302316</v>
      </c>
      <c r="C558" s="397">
        <v>20059</v>
      </c>
      <c r="D558" s="397" t="s">
        <v>10</v>
      </c>
      <c r="E558" s="381">
        <v>0.40914351851851855</v>
      </c>
      <c r="F558" s="381">
        <v>0.40928240740740746</v>
      </c>
      <c r="G558" s="397">
        <v>12</v>
      </c>
      <c r="H558" s="397">
        <v>11</v>
      </c>
    </row>
    <row r="559" spans="1:8" x14ac:dyDescent="0.25">
      <c r="A559" s="382"/>
      <c r="B559" s="397">
        <v>302316</v>
      </c>
      <c r="C559" s="392">
        <v>20060</v>
      </c>
      <c r="D559" s="397" t="s">
        <v>621</v>
      </c>
      <c r="E559" s="381">
        <v>0.40928240740740746</v>
      </c>
      <c r="F559" s="381">
        <v>0.40932870370370367</v>
      </c>
      <c r="G559" s="397" t="s">
        <v>566</v>
      </c>
      <c r="H559" s="397" t="s">
        <v>566</v>
      </c>
    </row>
    <row r="560" spans="1:8" x14ac:dyDescent="0.25">
      <c r="A560" s="382"/>
      <c r="B560" s="397">
        <v>302316</v>
      </c>
      <c r="C560" s="397">
        <v>20059</v>
      </c>
      <c r="D560" s="397" t="s">
        <v>10</v>
      </c>
      <c r="E560" s="381">
        <v>0.40932870370370367</v>
      </c>
      <c r="F560" s="381">
        <v>0.40947916666666667</v>
      </c>
      <c r="G560" s="397">
        <v>13</v>
      </c>
      <c r="H560" s="397">
        <v>11</v>
      </c>
    </row>
    <row r="561" spans="1:8" x14ac:dyDescent="0.25">
      <c r="A561" s="382"/>
      <c r="B561" s="397">
        <v>302316</v>
      </c>
      <c r="C561" s="392">
        <v>20060</v>
      </c>
      <c r="D561" s="397" t="s">
        <v>621</v>
      </c>
      <c r="E561" s="381">
        <v>0.40947916666666667</v>
      </c>
      <c r="F561" s="381">
        <v>0.40952546296296299</v>
      </c>
      <c r="G561" s="397" t="s">
        <v>566</v>
      </c>
      <c r="H561" s="397" t="s">
        <v>566</v>
      </c>
    </row>
    <row r="562" spans="1:8" x14ac:dyDescent="0.25">
      <c r="A562" s="382"/>
      <c r="B562" s="397">
        <v>302316</v>
      </c>
      <c r="C562" s="397">
        <v>20059</v>
      </c>
      <c r="D562" s="397" t="s">
        <v>10</v>
      </c>
      <c r="E562" s="381">
        <v>0.40952546296296299</v>
      </c>
      <c r="F562" s="381">
        <v>0.40952546296296299</v>
      </c>
      <c r="G562" s="397">
        <v>30</v>
      </c>
      <c r="H562" s="397">
        <v>11</v>
      </c>
    </row>
    <row r="563" spans="1:8" x14ac:dyDescent="0.25">
      <c r="A563" s="382"/>
      <c r="B563" s="397">
        <v>302316</v>
      </c>
      <c r="C563" s="392">
        <v>20060</v>
      </c>
      <c r="D563" s="397" t="s">
        <v>621</v>
      </c>
      <c r="E563" s="381">
        <v>0.40987268518518521</v>
      </c>
      <c r="F563" s="381">
        <v>0.40987268518518521</v>
      </c>
      <c r="G563" s="397" t="s">
        <v>566</v>
      </c>
      <c r="H563" s="397" t="s">
        <v>566</v>
      </c>
    </row>
    <row r="564" spans="1:8" x14ac:dyDescent="0.25">
      <c r="A564" s="382"/>
      <c r="B564" s="397">
        <v>302316</v>
      </c>
      <c r="C564" s="397">
        <v>20059</v>
      </c>
      <c r="D564" s="397" t="s">
        <v>10</v>
      </c>
      <c r="E564" s="381">
        <v>0.41028935185185184</v>
      </c>
      <c r="F564" s="381">
        <v>0.41065972222222219</v>
      </c>
      <c r="G564" s="397">
        <v>32</v>
      </c>
      <c r="H564" s="397">
        <v>11</v>
      </c>
    </row>
    <row r="565" spans="1:8" x14ac:dyDescent="0.25">
      <c r="A565" s="382"/>
      <c r="B565" s="397">
        <v>302316</v>
      </c>
      <c r="C565" s="392">
        <v>20060</v>
      </c>
      <c r="D565" s="397" t="s">
        <v>621</v>
      </c>
      <c r="E565" s="381">
        <v>0.41065972222222219</v>
      </c>
      <c r="F565" s="381">
        <v>0.41065972222222219</v>
      </c>
      <c r="G565" s="397" t="s">
        <v>566</v>
      </c>
      <c r="H565" s="397" t="s">
        <v>566</v>
      </c>
    </row>
    <row r="566" spans="1:8" x14ac:dyDescent="0.25">
      <c r="A566" s="382"/>
      <c r="B566" s="397">
        <v>302316</v>
      </c>
      <c r="C566" s="397">
        <v>20059</v>
      </c>
      <c r="D566" s="397" t="s">
        <v>10</v>
      </c>
      <c r="E566" s="381">
        <v>0.41145833333333331</v>
      </c>
      <c r="F566" s="381">
        <v>0.41145833333333331</v>
      </c>
      <c r="G566" s="397">
        <v>59</v>
      </c>
      <c r="H566" s="397">
        <v>11</v>
      </c>
    </row>
    <row r="567" spans="1:8" x14ac:dyDescent="0.25">
      <c r="A567" s="382"/>
      <c r="B567" s="397">
        <v>302316</v>
      </c>
      <c r="C567" s="392">
        <v>20060</v>
      </c>
      <c r="D567" s="397" t="s">
        <v>621</v>
      </c>
      <c r="E567" s="381">
        <v>0.41214120370370372</v>
      </c>
      <c r="F567" s="381">
        <v>0.41214120370370372</v>
      </c>
      <c r="G567" s="397" t="s">
        <v>566</v>
      </c>
      <c r="H567" s="397" t="s">
        <v>566</v>
      </c>
    </row>
    <row r="568" spans="1:8" x14ac:dyDescent="0.25">
      <c r="A568" s="382"/>
      <c r="B568" s="397">
        <v>302316</v>
      </c>
      <c r="C568" s="397">
        <v>20059</v>
      </c>
      <c r="D568" s="397" t="s">
        <v>10</v>
      </c>
      <c r="E568" s="381">
        <v>0.41246527777777775</v>
      </c>
      <c r="F568" s="381">
        <v>0.41248842592592588</v>
      </c>
      <c r="G568" s="397">
        <v>2</v>
      </c>
      <c r="H568" s="397">
        <v>11</v>
      </c>
    </row>
    <row r="569" spans="1:8" x14ac:dyDescent="0.25">
      <c r="A569" s="382"/>
      <c r="B569" s="397">
        <v>302316</v>
      </c>
      <c r="C569" s="392">
        <v>20060</v>
      </c>
      <c r="D569" s="397" t="s">
        <v>621</v>
      </c>
      <c r="E569" s="381">
        <v>0.41248842592592588</v>
      </c>
      <c r="F569" s="381">
        <v>0.41259259259259262</v>
      </c>
      <c r="G569" s="397" t="s">
        <v>566</v>
      </c>
      <c r="H569" s="397" t="s">
        <v>566</v>
      </c>
    </row>
    <row r="570" spans="1:8" x14ac:dyDescent="0.25">
      <c r="A570" s="382"/>
      <c r="B570" s="397">
        <v>302316</v>
      </c>
      <c r="C570" s="397">
        <v>20059</v>
      </c>
      <c r="D570" s="397" t="s">
        <v>10</v>
      </c>
      <c r="E570" s="381">
        <v>0.41259259259259262</v>
      </c>
      <c r="F570" s="381">
        <v>0.41280092592592593</v>
      </c>
      <c r="G570" s="397">
        <v>18</v>
      </c>
      <c r="H570" s="397">
        <v>11</v>
      </c>
    </row>
    <row r="571" spans="1:8" x14ac:dyDescent="0.25">
      <c r="A571" s="382"/>
      <c r="B571" s="397">
        <v>302316</v>
      </c>
      <c r="C571" s="392">
        <v>20060</v>
      </c>
      <c r="D571" s="397" t="s">
        <v>621</v>
      </c>
      <c r="E571" s="381">
        <v>0.41280092592592593</v>
      </c>
      <c r="F571" s="381">
        <v>0.41288194444444443</v>
      </c>
      <c r="G571" s="397" t="s">
        <v>566</v>
      </c>
      <c r="H571" s="397" t="s">
        <v>566</v>
      </c>
    </row>
    <row r="572" spans="1:8" x14ac:dyDescent="0.25">
      <c r="A572" s="382"/>
      <c r="B572" s="397">
        <v>302316</v>
      </c>
      <c r="C572" s="397">
        <v>20059</v>
      </c>
      <c r="D572" s="397" t="s">
        <v>10</v>
      </c>
      <c r="E572" s="381">
        <v>0.41288194444444443</v>
      </c>
      <c r="F572" s="381">
        <v>0.41290509259259256</v>
      </c>
      <c r="G572" s="397">
        <v>2</v>
      </c>
      <c r="H572" s="397">
        <v>11</v>
      </c>
    </row>
    <row r="573" spans="1:8" x14ac:dyDescent="0.25">
      <c r="A573" s="382"/>
      <c r="B573" s="397">
        <v>302316</v>
      </c>
      <c r="C573" s="392">
        <v>20060</v>
      </c>
      <c r="D573" s="397" t="s">
        <v>621</v>
      </c>
      <c r="E573" s="381">
        <v>0.41290509259259256</v>
      </c>
      <c r="F573" s="381">
        <v>0.41290509259259256</v>
      </c>
      <c r="G573" s="397" t="s">
        <v>566</v>
      </c>
      <c r="H573" s="397" t="s">
        <v>566</v>
      </c>
    </row>
    <row r="574" spans="1:8" x14ac:dyDescent="0.25">
      <c r="A574" s="382"/>
      <c r="B574" s="397">
        <v>302316</v>
      </c>
      <c r="C574" s="397">
        <v>20059</v>
      </c>
      <c r="D574" s="397" t="s">
        <v>10</v>
      </c>
      <c r="E574" s="381">
        <v>0.41326388888888888</v>
      </c>
      <c r="F574" s="381">
        <v>0.41328703703703701</v>
      </c>
      <c r="G574" s="397">
        <v>2</v>
      </c>
      <c r="H574" s="397">
        <v>11</v>
      </c>
    </row>
    <row r="575" spans="1:8" x14ac:dyDescent="0.25">
      <c r="A575" s="382"/>
      <c r="B575" s="397">
        <v>302316</v>
      </c>
      <c r="C575" s="392">
        <v>20060</v>
      </c>
      <c r="D575" s="397" t="s">
        <v>621</v>
      </c>
      <c r="E575" s="381">
        <v>0.41328703703703701</v>
      </c>
      <c r="F575" s="381">
        <v>0.41328703703703701</v>
      </c>
      <c r="G575" s="397" t="s">
        <v>566</v>
      </c>
      <c r="H575" s="397" t="s">
        <v>566</v>
      </c>
    </row>
    <row r="576" spans="1:8" x14ac:dyDescent="0.25">
      <c r="A576" s="382"/>
      <c r="B576" s="397">
        <v>302316</v>
      </c>
      <c r="C576" s="397">
        <v>20059</v>
      </c>
      <c r="D576" s="397" t="s">
        <v>10</v>
      </c>
      <c r="E576" s="381">
        <v>0.42152777777777778</v>
      </c>
      <c r="F576" s="381">
        <v>0.42155092592592597</v>
      </c>
      <c r="G576" s="397">
        <v>2</v>
      </c>
      <c r="H576" s="397">
        <v>11</v>
      </c>
    </row>
    <row r="577" spans="1:37" x14ac:dyDescent="0.25">
      <c r="A577" s="382"/>
      <c r="B577" s="397">
        <v>302316</v>
      </c>
      <c r="C577" s="392">
        <v>20060</v>
      </c>
      <c r="D577" s="397" t="s">
        <v>621</v>
      </c>
      <c r="E577" s="381">
        <v>0.42155092592592597</v>
      </c>
      <c r="F577" s="381">
        <v>0.42159722222222223</v>
      </c>
      <c r="G577" s="397" t="s">
        <v>566</v>
      </c>
      <c r="H577" s="397" t="s">
        <v>566</v>
      </c>
    </row>
    <row r="578" spans="1:37" x14ac:dyDescent="0.25">
      <c r="A578" s="382"/>
      <c r="B578" s="397">
        <v>302316</v>
      </c>
      <c r="C578" s="397">
        <v>20059</v>
      </c>
      <c r="D578" s="397" t="s">
        <v>10</v>
      </c>
      <c r="E578" s="381">
        <v>0.42159722222222223</v>
      </c>
      <c r="F578" s="381">
        <v>0.42162037037037042</v>
      </c>
      <c r="G578" s="397">
        <v>2</v>
      </c>
      <c r="H578" s="397">
        <v>11</v>
      </c>
    </row>
    <row r="579" spans="1:37" x14ac:dyDescent="0.25">
      <c r="A579" s="382"/>
      <c r="B579" s="397">
        <v>302316</v>
      </c>
      <c r="C579" s="392">
        <v>20060</v>
      </c>
      <c r="D579" s="397" t="s">
        <v>621</v>
      </c>
      <c r="E579" s="381">
        <v>0.42162037037037042</v>
      </c>
      <c r="F579" s="381">
        <v>0.42166666666666663</v>
      </c>
      <c r="G579" s="397" t="s">
        <v>566</v>
      </c>
      <c r="H579" s="397" t="s">
        <v>566</v>
      </c>
    </row>
    <row r="580" spans="1:37" x14ac:dyDescent="0.25">
      <c r="A580" s="382"/>
      <c r="B580" s="397">
        <v>302316</v>
      </c>
      <c r="C580" s="397">
        <v>20059</v>
      </c>
      <c r="D580" s="397" t="s">
        <v>10</v>
      </c>
      <c r="E580" s="381">
        <v>0.42166666666666663</v>
      </c>
      <c r="F580" s="381">
        <v>0.42167824074074073</v>
      </c>
      <c r="G580" s="397">
        <v>1</v>
      </c>
      <c r="H580" s="397">
        <v>11</v>
      </c>
    </row>
    <row r="581" spans="1:37" x14ac:dyDescent="0.25">
      <c r="A581" s="382"/>
      <c r="B581" s="397">
        <v>302316</v>
      </c>
      <c r="C581" s="392">
        <v>20060</v>
      </c>
      <c r="D581" s="397" t="s">
        <v>621</v>
      </c>
      <c r="E581" s="381">
        <v>0.42167824074074073</v>
      </c>
      <c r="F581" s="381">
        <v>0.42172453703703705</v>
      </c>
      <c r="G581" s="397" t="s">
        <v>566</v>
      </c>
      <c r="H581" s="397" t="s">
        <v>566</v>
      </c>
    </row>
    <row r="582" spans="1:37" x14ac:dyDescent="0.25">
      <c r="A582" s="382"/>
      <c r="B582" s="210">
        <v>302316</v>
      </c>
      <c r="C582" s="210">
        <v>20059</v>
      </c>
      <c r="D582" s="210" t="s">
        <v>10</v>
      </c>
      <c r="E582" s="393">
        <v>0.42172453703703705</v>
      </c>
      <c r="F582" s="393">
        <v>0.42182870370370368</v>
      </c>
      <c r="G582" s="397">
        <v>9</v>
      </c>
      <c r="H582" s="397">
        <v>4.67</v>
      </c>
      <c r="I582" s="2">
        <f t="shared" ref="I582:I583" si="18">(F582-E582)*86400</f>
        <v>8.9999999999966107</v>
      </c>
      <c r="J582" s="2">
        <f>L582*J583/L583</f>
        <v>2.6685714285724549</v>
      </c>
      <c r="K582" s="2">
        <v>2.6685714285724549</v>
      </c>
      <c r="L582" s="397">
        <v>4.67</v>
      </c>
      <c r="M582" s="38">
        <f t="shared" ref="M582:M589" si="19">L582/K582*0.0113636*60</f>
        <v>1.1931779999995411</v>
      </c>
      <c r="N582" s="3">
        <f>J582</f>
        <v>2.6685714285724549</v>
      </c>
      <c r="O582" s="3">
        <v>2.6685714285724549</v>
      </c>
      <c r="P582" s="4">
        <f t="shared" ref="P582:P583" si="20">O582/60</f>
        <v>4.4476190476207579E-2</v>
      </c>
      <c r="Q582" s="397">
        <f>L582</f>
        <v>4.67</v>
      </c>
      <c r="R582" s="397">
        <v>4.67</v>
      </c>
      <c r="S582" s="51">
        <v>1</v>
      </c>
      <c r="X582" s="4">
        <v>4.4476190476207579E-2</v>
      </c>
      <c r="Y582" s="397">
        <v>4.67</v>
      </c>
      <c r="Z582" s="38">
        <v>1.1931779999995411</v>
      </c>
    </row>
    <row r="583" spans="1:37" x14ac:dyDescent="0.25">
      <c r="A583" s="382"/>
      <c r="B583" s="210">
        <v>302316</v>
      </c>
      <c r="C583" s="210">
        <v>20044</v>
      </c>
      <c r="D583" s="210" t="s">
        <v>180</v>
      </c>
      <c r="E583" s="393">
        <v>0.42182870370370368</v>
      </c>
      <c r="F583" s="393">
        <v>0.42199074074074078</v>
      </c>
      <c r="G583" s="397">
        <v>14</v>
      </c>
      <c r="H583" s="397">
        <v>24.5</v>
      </c>
      <c r="I583" s="2">
        <f t="shared" si="18"/>
        <v>14.000000000005386</v>
      </c>
      <c r="J583" s="2">
        <f>(E584-E583)*86400</f>
        <v>14.000000000005386</v>
      </c>
      <c r="K583" s="2">
        <v>14.000000000005386</v>
      </c>
      <c r="L583" s="397">
        <v>24.5</v>
      </c>
      <c r="M583" s="38">
        <f t="shared" si="19"/>
        <v>1.1931779999995409</v>
      </c>
      <c r="N583" s="3">
        <f>N582+K583</f>
        <v>16.668571428577842</v>
      </c>
      <c r="O583" s="3">
        <v>16.668571428577842</v>
      </c>
      <c r="P583" s="4">
        <f t="shared" si="20"/>
        <v>0.2778095238096307</v>
      </c>
      <c r="Q583" s="397">
        <f>Q582+L583</f>
        <v>29.17</v>
      </c>
      <c r="R583" s="397">
        <v>29.17</v>
      </c>
      <c r="S583" s="51">
        <v>2</v>
      </c>
      <c r="X583" s="4">
        <v>0.2778095238096307</v>
      </c>
      <c r="Y583" s="397">
        <v>29.17</v>
      </c>
      <c r="Z583" s="38">
        <v>1.1931779999995409</v>
      </c>
    </row>
    <row r="584" spans="1:37" x14ac:dyDescent="0.25">
      <c r="A584" s="382"/>
      <c r="B584" s="210">
        <v>302316</v>
      </c>
      <c r="C584" s="210">
        <v>20045</v>
      </c>
      <c r="D584" s="210" t="s">
        <v>14</v>
      </c>
      <c r="E584" s="393">
        <v>0.42199074074074078</v>
      </c>
      <c r="F584" s="393">
        <v>0.42199074074074078</v>
      </c>
      <c r="G584" s="397">
        <v>17</v>
      </c>
      <c r="H584" s="397">
        <v>36</v>
      </c>
      <c r="I584" s="2">
        <f t="shared" ref="I584:I589" si="21">(F584-E584)*86400</f>
        <v>0</v>
      </c>
      <c r="J584" s="2">
        <f t="shared" ref="J584:J588" si="22">(E585-E584)*86400</f>
        <v>16.999999999996263</v>
      </c>
      <c r="K584" s="2">
        <v>16.999999999996263</v>
      </c>
      <c r="L584" s="397">
        <v>36</v>
      </c>
      <c r="M584" s="38">
        <f t="shared" si="19"/>
        <v>1.4438456470591408</v>
      </c>
      <c r="N584" s="3">
        <f t="shared" ref="N584:N589" si="23">N583+K584</f>
        <v>33.668571428574104</v>
      </c>
      <c r="O584" s="3">
        <v>33.668571428574104</v>
      </c>
      <c r="P584" s="4">
        <f t="shared" ref="P584:P589" si="24">O584/60</f>
        <v>0.56114285714290169</v>
      </c>
      <c r="Q584" s="397">
        <f t="shared" ref="Q584:Q589" si="25">Q583+L584</f>
        <v>65.17</v>
      </c>
      <c r="R584" s="397">
        <v>65.17</v>
      </c>
      <c r="S584" s="397">
        <v>3</v>
      </c>
      <c r="X584" s="4">
        <v>0.56114285714290169</v>
      </c>
      <c r="Y584" s="397">
        <v>65.17</v>
      </c>
      <c r="Z584" s="38">
        <v>1.4438456470591408</v>
      </c>
    </row>
    <row r="585" spans="1:37" x14ac:dyDescent="0.25">
      <c r="A585" s="382"/>
      <c r="B585" s="210">
        <v>302316</v>
      </c>
      <c r="C585" s="210">
        <v>20049</v>
      </c>
      <c r="D585" s="210" t="s">
        <v>13</v>
      </c>
      <c r="E585" s="393">
        <v>0.42218749999999999</v>
      </c>
      <c r="F585" s="393">
        <v>0.42218749999999999</v>
      </c>
      <c r="G585" s="397">
        <v>181</v>
      </c>
      <c r="H585" s="397" t="s">
        <v>581</v>
      </c>
      <c r="I585" s="2">
        <f t="shared" si="21"/>
        <v>0</v>
      </c>
      <c r="J585" s="2">
        <f t="shared" si="22"/>
        <v>181.00000000000111</v>
      </c>
      <c r="K585" s="2">
        <f>SUM(J585:J586)</f>
        <v>192.00000000000122</v>
      </c>
      <c r="L585" s="397">
        <v>36</v>
      </c>
      <c r="M585" s="38">
        <f t="shared" si="19"/>
        <v>0.12784049999999919</v>
      </c>
      <c r="N585" s="3">
        <f t="shared" si="23"/>
        <v>225.66857142857532</v>
      </c>
      <c r="O585" s="3">
        <v>225.66857142857532</v>
      </c>
      <c r="P585" s="4">
        <f t="shared" si="24"/>
        <v>3.761142857142922</v>
      </c>
      <c r="Q585" s="397">
        <f t="shared" si="25"/>
        <v>101.17</v>
      </c>
      <c r="R585" s="397">
        <v>101.17</v>
      </c>
      <c r="S585" s="397">
        <v>4</v>
      </c>
      <c r="X585" s="4">
        <v>3.761142857142922</v>
      </c>
      <c r="Y585" s="397">
        <v>101.17</v>
      </c>
      <c r="Z585" s="38">
        <v>0.12784049999999919</v>
      </c>
    </row>
    <row r="586" spans="1:37" x14ac:dyDescent="0.25">
      <c r="A586" s="382"/>
      <c r="B586" s="210">
        <v>302316</v>
      </c>
      <c r="C586" s="210">
        <v>20048</v>
      </c>
      <c r="D586" s="210" t="s">
        <v>561</v>
      </c>
      <c r="E586" s="393">
        <v>0.42428240740740741</v>
      </c>
      <c r="F586" s="393">
        <v>0.42440972222222223</v>
      </c>
      <c r="G586" s="397">
        <v>11</v>
      </c>
      <c r="H586" s="397" t="s">
        <v>581</v>
      </c>
      <c r="I586" s="401">
        <f t="shared" si="21"/>
        <v>11.000000000000121</v>
      </c>
      <c r="J586" s="401">
        <f t="shared" si="22"/>
        <v>11.000000000000121</v>
      </c>
      <c r="K586" s="401"/>
      <c r="L586" s="399"/>
      <c r="M586" s="38"/>
      <c r="N586" s="401">
        <f t="shared" si="23"/>
        <v>225.66857142857532</v>
      </c>
      <c r="O586" s="401"/>
      <c r="P586" s="402"/>
      <c r="Q586" s="399">
        <f t="shared" si="25"/>
        <v>101.17</v>
      </c>
      <c r="R586" s="399"/>
      <c r="X586" s="4">
        <v>3.9611428571429532</v>
      </c>
      <c r="Y586" s="397">
        <v>125.67</v>
      </c>
      <c r="Z586" s="38">
        <v>1.3920409999997825</v>
      </c>
    </row>
    <row r="587" spans="1:37" x14ac:dyDescent="0.25">
      <c r="A587" s="382"/>
      <c r="B587" s="210">
        <v>302316</v>
      </c>
      <c r="C587" s="210">
        <v>20045</v>
      </c>
      <c r="D587" s="210" t="s">
        <v>14</v>
      </c>
      <c r="E587" s="393">
        <v>0.42440972222222223</v>
      </c>
      <c r="F587" s="393">
        <v>0.42454861111111114</v>
      </c>
      <c r="G587" s="397">
        <v>12</v>
      </c>
      <c r="H587" s="397">
        <v>24.5</v>
      </c>
      <c r="I587" s="2">
        <f t="shared" si="21"/>
        <v>12.000000000001876</v>
      </c>
      <c r="J587" s="2">
        <f t="shared" si="22"/>
        <v>12.000000000001876</v>
      </c>
      <c r="K587" s="2">
        <v>12.000000000001876</v>
      </c>
      <c r="L587" s="397">
        <v>24.5</v>
      </c>
      <c r="M587" s="38">
        <f t="shared" si="19"/>
        <v>1.3920409999997825</v>
      </c>
      <c r="N587" s="3">
        <f t="shared" si="23"/>
        <v>237.6685714285772</v>
      </c>
      <c r="O587" s="3">
        <v>237.6685714285772</v>
      </c>
      <c r="P587" s="4">
        <f t="shared" si="24"/>
        <v>3.9611428571429532</v>
      </c>
      <c r="Q587" s="397">
        <f t="shared" si="25"/>
        <v>125.67</v>
      </c>
      <c r="R587" s="397">
        <v>125.67</v>
      </c>
      <c r="S587" s="397">
        <v>5</v>
      </c>
      <c r="X587" s="4">
        <v>4.0278095238095775</v>
      </c>
      <c r="Y587" s="397">
        <v>141.34</v>
      </c>
      <c r="Z587" s="38">
        <v>2.6710141800017175</v>
      </c>
    </row>
    <row r="588" spans="1:37" x14ac:dyDescent="0.25">
      <c r="A588" s="382"/>
      <c r="B588" s="210">
        <v>302316</v>
      </c>
      <c r="C588" s="210">
        <v>20044</v>
      </c>
      <c r="D588" s="210" t="s">
        <v>180</v>
      </c>
      <c r="E588" s="393">
        <v>0.42454861111111114</v>
      </c>
      <c r="F588" s="393">
        <v>0.42459490740740741</v>
      </c>
      <c r="G588" s="397">
        <v>4</v>
      </c>
      <c r="H588" s="397">
        <v>15.67</v>
      </c>
      <c r="I588" s="2">
        <f t="shared" si="21"/>
        <v>3.9999999999974278</v>
      </c>
      <c r="J588" s="2">
        <f t="shared" si="22"/>
        <v>3.9999999999974278</v>
      </c>
      <c r="K588" s="2">
        <v>3.9999999999974278</v>
      </c>
      <c r="L588" s="397">
        <v>15.67</v>
      </c>
      <c r="M588" s="38">
        <f t="shared" si="19"/>
        <v>2.6710141800017175</v>
      </c>
      <c r="N588" s="3">
        <f t="shared" si="23"/>
        <v>241.66857142857464</v>
      </c>
      <c r="O588" s="3">
        <v>241.66857142857464</v>
      </c>
      <c r="P588" s="4">
        <f t="shared" si="24"/>
        <v>4.0278095238095775</v>
      </c>
      <c r="Q588" s="397">
        <f t="shared" si="25"/>
        <v>141.34</v>
      </c>
      <c r="R588" s="397">
        <v>141.34</v>
      </c>
      <c r="S588" s="397">
        <v>6</v>
      </c>
      <c r="X588" s="4">
        <v>4.0746080773088025</v>
      </c>
      <c r="Y588" s="397">
        <v>152.34</v>
      </c>
      <c r="Z588" s="38">
        <v>2.6710141800017171</v>
      </c>
      <c r="AC588" s="483">
        <v>302316</v>
      </c>
      <c r="AD588" s="483">
        <v>20060</v>
      </c>
      <c r="AE588" s="485">
        <v>42657</v>
      </c>
      <c r="AF588" s="483">
        <v>1</v>
      </c>
      <c r="AG588" s="486">
        <v>204.34</v>
      </c>
      <c r="AH588" s="381">
        <v>0.42172453703703705</v>
      </c>
      <c r="AI588" s="489" t="s">
        <v>845</v>
      </c>
      <c r="AJ588" s="489">
        <v>0.798203</v>
      </c>
      <c r="AK588" s="381">
        <v>0.42468750000000005</v>
      </c>
    </row>
    <row r="589" spans="1:37" x14ac:dyDescent="0.25">
      <c r="A589" s="382"/>
      <c r="B589" s="210">
        <v>302316</v>
      </c>
      <c r="C589" s="210">
        <v>20059</v>
      </c>
      <c r="D589" s="210" t="s">
        <v>10</v>
      </c>
      <c r="E589" s="393">
        <v>0.42459490740740741</v>
      </c>
      <c r="F589" s="393">
        <v>0.4246759259259259</v>
      </c>
      <c r="G589" s="397">
        <v>7</v>
      </c>
      <c r="H589" s="397">
        <v>26</v>
      </c>
      <c r="I589" s="2">
        <f t="shared" si="21"/>
        <v>6.9999999999978968</v>
      </c>
      <c r="J589" s="2">
        <f>L589*K588/L588</f>
        <v>2.8079132099535231</v>
      </c>
      <c r="K589" s="2">
        <v>2.8079132099535231</v>
      </c>
      <c r="L589" s="397">
        <v>11</v>
      </c>
      <c r="M589" s="38">
        <f t="shared" si="19"/>
        <v>2.6710141800017171</v>
      </c>
      <c r="N589" s="3">
        <f t="shared" si="23"/>
        <v>244.47648463852815</v>
      </c>
      <c r="O589" s="3">
        <v>244.47648463852815</v>
      </c>
      <c r="P589" s="4">
        <f t="shared" si="24"/>
        <v>4.0746080773088025</v>
      </c>
      <c r="Q589" s="397">
        <f t="shared" si="25"/>
        <v>152.34</v>
      </c>
      <c r="R589" s="397">
        <v>152.34</v>
      </c>
    </row>
    <row r="590" spans="1:37" x14ac:dyDescent="0.25">
      <c r="A590" s="382"/>
      <c r="B590" s="210">
        <v>302316</v>
      </c>
      <c r="C590" s="210">
        <v>20056</v>
      </c>
      <c r="D590" s="210" t="s">
        <v>9</v>
      </c>
      <c r="E590" s="393">
        <v>0.4246759259259259</v>
      </c>
      <c r="F590" s="393">
        <v>0.42468750000000005</v>
      </c>
      <c r="G590" s="397">
        <v>1</v>
      </c>
      <c r="H590" s="397">
        <v>26</v>
      </c>
      <c r="I590" s="401"/>
      <c r="J590" s="401"/>
      <c r="K590" s="401"/>
      <c r="L590" s="399"/>
      <c r="M590" s="400">
        <f>AVERAGE(M583:M588)</f>
        <v>1.3655838654120362</v>
      </c>
      <c r="N590" s="401"/>
      <c r="O590" s="401"/>
      <c r="P590" s="402"/>
      <c r="Q590" s="399"/>
      <c r="R590" s="399"/>
    </row>
    <row r="591" spans="1:37" x14ac:dyDescent="0.25">
      <c r="A591" s="382"/>
      <c r="B591" s="210">
        <v>302316</v>
      </c>
      <c r="C591" s="210">
        <v>20059</v>
      </c>
      <c r="D591" s="210" t="s">
        <v>10</v>
      </c>
      <c r="E591" s="393">
        <v>0.42468750000000005</v>
      </c>
      <c r="F591" s="393">
        <v>0.42468750000000005</v>
      </c>
      <c r="G591" s="397">
        <v>0</v>
      </c>
      <c r="H591" s="397">
        <v>11</v>
      </c>
      <c r="I591" s="401"/>
      <c r="J591" s="401"/>
      <c r="K591" s="401"/>
      <c r="L591" s="399"/>
      <c r="M591" s="400"/>
      <c r="N591" s="401"/>
      <c r="O591" s="401"/>
      <c r="P591" s="402"/>
      <c r="Q591" s="399"/>
      <c r="R591" s="399"/>
    </row>
    <row r="592" spans="1:37" x14ac:dyDescent="0.25">
      <c r="A592" s="382"/>
      <c r="B592" s="397">
        <v>302316</v>
      </c>
      <c r="C592" s="392">
        <v>20060</v>
      </c>
      <c r="D592" s="397" t="s">
        <v>621</v>
      </c>
      <c r="E592" s="381">
        <v>0.42468750000000005</v>
      </c>
      <c r="F592" s="381">
        <v>0.42481481481481481</v>
      </c>
      <c r="G592" s="397" t="s">
        <v>566</v>
      </c>
      <c r="H592" s="397" t="s">
        <v>566</v>
      </c>
    </row>
    <row r="593" spans="1:8" x14ac:dyDescent="0.25">
      <c r="A593" s="382"/>
      <c r="B593" s="397">
        <v>302316</v>
      </c>
      <c r="C593" s="397">
        <v>20059</v>
      </c>
      <c r="D593" s="397" t="s">
        <v>10</v>
      </c>
      <c r="E593" s="381">
        <v>0.42481481481481481</v>
      </c>
      <c r="F593" s="381">
        <v>0.424837962962963</v>
      </c>
      <c r="G593" s="397">
        <v>2</v>
      </c>
      <c r="H593" s="397">
        <v>11</v>
      </c>
    </row>
    <row r="594" spans="1:8" x14ac:dyDescent="0.25">
      <c r="A594" s="382"/>
      <c r="B594" s="397">
        <v>302316</v>
      </c>
      <c r="C594" s="392">
        <v>20060</v>
      </c>
      <c r="D594" s="397" t="s">
        <v>621</v>
      </c>
      <c r="E594" s="381">
        <v>0.424837962962963</v>
      </c>
      <c r="F594" s="381">
        <v>0.424837962962963</v>
      </c>
      <c r="G594" s="397" t="s">
        <v>566</v>
      </c>
      <c r="H594" s="397" t="s">
        <v>566</v>
      </c>
    </row>
    <row r="595" spans="1:8" x14ac:dyDescent="0.25">
      <c r="A595" s="382"/>
      <c r="B595" s="397">
        <v>302316</v>
      </c>
      <c r="C595" s="397">
        <v>20059</v>
      </c>
      <c r="D595" s="397" t="s">
        <v>10</v>
      </c>
      <c r="E595" s="381">
        <v>0.42487268518518517</v>
      </c>
      <c r="F595" s="381">
        <v>0.42489583333333331</v>
      </c>
      <c r="G595" s="397">
        <v>2</v>
      </c>
      <c r="H595" s="397">
        <v>11</v>
      </c>
    </row>
    <row r="596" spans="1:8" x14ac:dyDescent="0.25">
      <c r="A596" s="382"/>
      <c r="B596" s="397">
        <v>302316</v>
      </c>
      <c r="C596" s="392">
        <v>20060</v>
      </c>
      <c r="D596" s="397" t="s">
        <v>621</v>
      </c>
      <c r="E596" s="381">
        <v>0.42489583333333331</v>
      </c>
      <c r="F596" s="381">
        <v>0.42489583333333331</v>
      </c>
      <c r="G596" s="397" t="s">
        <v>566</v>
      </c>
      <c r="H596" s="397" t="s">
        <v>566</v>
      </c>
    </row>
    <row r="597" spans="1:8" x14ac:dyDescent="0.25">
      <c r="A597" s="382"/>
      <c r="B597" s="397">
        <v>302316</v>
      </c>
      <c r="C597" s="397">
        <v>20059</v>
      </c>
      <c r="D597" s="397" t="s">
        <v>10</v>
      </c>
      <c r="E597" s="381">
        <v>0.43034722222222221</v>
      </c>
      <c r="F597" s="381">
        <v>0.43037037037037035</v>
      </c>
      <c r="G597" s="397">
        <v>2</v>
      </c>
      <c r="H597" s="397">
        <v>11</v>
      </c>
    </row>
    <row r="598" spans="1:8" x14ac:dyDescent="0.25">
      <c r="A598" s="382"/>
      <c r="B598" s="397">
        <v>302316</v>
      </c>
      <c r="C598" s="392">
        <v>20060</v>
      </c>
      <c r="D598" s="397" t="s">
        <v>621</v>
      </c>
      <c r="E598" s="381">
        <v>0.43037037037037035</v>
      </c>
      <c r="F598" s="381">
        <v>0.43037037037037035</v>
      </c>
      <c r="G598" s="397" t="s">
        <v>566</v>
      </c>
      <c r="H598" s="397" t="s">
        <v>566</v>
      </c>
    </row>
    <row r="599" spans="1:8" x14ac:dyDescent="0.25">
      <c r="A599" s="382"/>
      <c r="B599" s="397">
        <v>302316</v>
      </c>
      <c r="C599" s="397">
        <v>20059</v>
      </c>
      <c r="D599" s="397" t="s">
        <v>10</v>
      </c>
      <c r="E599" s="381">
        <v>0.43055555555555558</v>
      </c>
      <c r="F599" s="381">
        <v>0.43057870370370371</v>
      </c>
      <c r="G599" s="397">
        <v>2</v>
      </c>
      <c r="H599" s="397">
        <v>11</v>
      </c>
    </row>
    <row r="600" spans="1:8" x14ac:dyDescent="0.25">
      <c r="A600" s="382"/>
      <c r="B600" s="397">
        <v>302316</v>
      </c>
      <c r="C600" s="392">
        <v>20060</v>
      </c>
      <c r="D600" s="397" t="s">
        <v>621</v>
      </c>
      <c r="E600" s="381">
        <v>0.43057870370370371</v>
      </c>
      <c r="F600" s="381">
        <v>0.43096064814814811</v>
      </c>
      <c r="G600" s="397" t="s">
        <v>566</v>
      </c>
      <c r="H600" s="397" t="s">
        <v>566</v>
      </c>
    </row>
    <row r="601" spans="1:8" x14ac:dyDescent="0.25">
      <c r="A601" s="382"/>
      <c r="B601" s="397">
        <v>302316</v>
      </c>
      <c r="C601" s="397">
        <v>20059</v>
      </c>
      <c r="D601" s="397" t="s">
        <v>10</v>
      </c>
      <c r="E601" s="381">
        <v>0.43096064814814811</v>
      </c>
      <c r="F601" s="381">
        <v>0.4309837962962963</v>
      </c>
      <c r="G601" s="397">
        <v>2</v>
      </c>
      <c r="H601" s="397">
        <v>11</v>
      </c>
    </row>
    <row r="602" spans="1:8" x14ac:dyDescent="0.25">
      <c r="A602" s="382"/>
      <c r="B602" s="397">
        <v>302316</v>
      </c>
      <c r="C602" s="392">
        <v>20060</v>
      </c>
      <c r="D602" s="397" t="s">
        <v>621</v>
      </c>
      <c r="E602" s="381">
        <v>0.4309837962962963</v>
      </c>
      <c r="F602" s="381">
        <v>0.4309837962962963</v>
      </c>
      <c r="G602" s="397" t="s">
        <v>566</v>
      </c>
      <c r="H602" s="397" t="s">
        <v>566</v>
      </c>
    </row>
    <row r="603" spans="1:8" x14ac:dyDescent="0.25">
      <c r="A603" s="382"/>
      <c r="B603" s="397">
        <v>302316</v>
      </c>
      <c r="C603" s="397">
        <v>20059</v>
      </c>
      <c r="D603" s="397" t="s">
        <v>10</v>
      </c>
      <c r="E603" s="381">
        <v>0.43134259259259261</v>
      </c>
      <c r="F603" s="381">
        <v>0.43137731481481478</v>
      </c>
      <c r="G603" s="397">
        <v>3</v>
      </c>
      <c r="H603" s="397">
        <v>11</v>
      </c>
    </row>
    <row r="604" spans="1:8" x14ac:dyDescent="0.25">
      <c r="A604" s="382"/>
      <c r="B604" s="397">
        <v>302316</v>
      </c>
      <c r="C604" s="392">
        <v>20060</v>
      </c>
      <c r="D604" s="397" t="s">
        <v>621</v>
      </c>
      <c r="E604" s="381">
        <v>0.43137731481481478</v>
      </c>
      <c r="F604" s="381">
        <v>0.43172453703703706</v>
      </c>
      <c r="G604" s="397" t="s">
        <v>566</v>
      </c>
      <c r="H604" s="397" t="s">
        <v>566</v>
      </c>
    </row>
    <row r="605" spans="1:8" x14ac:dyDescent="0.25">
      <c r="A605" s="382"/>
      <c r="B605" s="397">
        <v>302316</v>
      </c>
      <c r="C605" s="397">
        <v>20059</v>
      </c>
      <c r="D605" s="397" t="s">
        <v>10</v>
      </c>
      <c r="E605" s="381">
        <v>0.43172453703703706</v>
      </c>
      <c r="F605" s="381">
        <v>0.4317361111111111</v>
      </c>
      <c r="G605" s="397">
        <v>1</v>
      </c>
      <c r="H605" s="397">
        <v>11</v>
      </c>
    </row>
    <row r="606" spans="1:8" x14ac:dyDescent="0.25">
      <c r="A606" s="382"/>
      <c r="B606" s="397">
        <v>302316</v>
      </c>
      <c r="C606" s="392">
        <v>20060</v>
      </c>
      <c r="D606" s="397" t="s">
        <v>621</v>
      </c>
      <c r="E606" s="381">
        <v>0.4317361111111111</v>
      </c>
      <c r="F606" s="381">
        <v>0.43177083333333338</v>
      </c>
      <c r="G606" s="397" t="s">
        <v>566</v>
      </c>
      <c r="H606" s="397" t="s">
        <v>566</v>
      </c>
    </row>
    <row r="607" spans="1:8" x14ac:dyDescent="0.25">
      <c r="A607" s="382"/>
      <c r="B607" s="397">
        <v>302316</v>
      </c>
      <c r="C607" s="397">
        <v>20059</v>
      </c>
      <c r="D607" s="397" t="s">
        <v>10</v>
      </c>
      <c r="E607" s="381">
        <v>0.43177083333333338</v>
      </c>
      <c r="F607" s="381">
        <v>0.43177083333333338</v>
      </c>
      <c r="G607" s="397">
        <v>9</v>
      </c>
      <c r="H607" s="397" t="s">
        <v>581</v>
      </c>
    </row>
    <row r="608" spans="1:8" x14ac:dyDescent="0.25">
      <c r="A608" s="382"/>
      <c r="B608" s="397">
        <v>302316</v>
      </c>
      <c r="C608" s="397">
        <v>20059</v>
      </c>
      <c r="D608" s="397" t="s">
        <v>10</v>
      </c>
      <c r="E608" s="381">
        <v>0.43187500000000001</v>
      </c>
      <c r="F608" s="381">
        <v>0.43189814814814814</v>
      </c>
      <c r="G608" s="397">
        <v>0</v>
      </c>
      <c r="H608" s="397">
        <v>11</v>
      </c>
    </row>
    <row r="609" spans="1:8" x14ac:dyDescent="0.25">
      <c r="A609" s="382"/>
      <c r="B609" s="397">
        <v>302316</v>
      </c>
      <c r="C609" s="392">
        <v>20060</v>
      </c>
      <c r="D609" s="397" t="s">
        <v>621</v>
      </c>
      <c r="E609" s="381">
        <v>0.43187500000000001</v>
      </c>
      <c r="F609" s="381">
        <v>0.43187500000000001</v>
      </c>
      <c r="G609" s="397" t="s">
        <v>566</v>
      </c>
      <c r="H609" s="397" t="s">
        <v>566</v>
      </c>
    </row>
    <row r="610" spans="1:8" x14ac:dyDescent="0.25">
      <c r="A610" s="382"/>
      <c r="B610" s="397">
        <v>302316</v>
      </c>
      <c r="C610" s="392">
        <v>20060</v>
      </c>
      <c r="D610" s="397" t="s">
        <v>621</v>
      </c>
      <c r="E610" s="381">
        <v>0.43189814814814814</v>
      </c>
      <c r="F610" s="381">
        <v>0.43197916666666664</v>
      </c>
      <c r="G610" s="397" t="s">
        <v>566</v>
      </c>
      <c r="H610" s="397" t="s">
        <v>566</v>
      </c>
    </row>
    <row r="611" spans="1:8" x14ac:dyDescent="0.25">
      <c r="A611" s="382"/>
      <c r="B611" s="397">
        <v>302316</v>
      </c>
      <c r="C611" s="397">
        <v>20059</v>
      </c>
      <c r="D611" s="397" t="s">
        <v>10</v>
      </c>
      <c r="E611" s="381">
        <v>0.43197916666666664</v>
      </c>
      <c r="F611" s="381">
        <v>0.43199074074074079</v>
      </c>
      <c r="G611" s="397">
        <v>1</v>
      </c>
      <c r="H611" s="397">
        <v>11</v>
      </c>
    </row>
    <row r="612" spans="1:8" x14ac:dyDescent="0.25">
      <c r="A612" s="382"/>
      <c r="B612" s="397">
        <v>302316</v>
      </c>
      <c r="C612" s="392">
        <v>20060</v>
      </c>
      <c r="D612" s="397" t="s">
        <v>621</v>
      </c>
      <c r="E612" s="381">
        <v>0.43199074074074079</v>
      </c>
      <c r="F612" s="381">
        <v>0.43238425925925927</v>
      </c>
      <c r="G612" s="397" t="s">
        <v>566</v>
      </c>
      <c r="H612" s="397" t="s">
        <v>566</v>
      </c>
    </row>
    <row r="613" spans="1:8" x14ac:dyDescent="0.25">
      <c r="A613" s="382"/>
      <c r="B613" s="397">
        <v>302316</v>
      </c>
      <c r="C613" s="397">
        <v>20059</v>
      </c>
      <c r="D613" s="397" t="s">
        <v>10</v>
      </c>
      <c r="E613" s="381">
        <v>0.43238425925925927</v>
      </c>
      <c r="F613" s="381">
        <v>0.43240740740740741</v>
      </c>
      <c r="G613" s="397">
        <v>2</v>
      </c>
      <c r="H613" s="397" t="s">
        <v>581</v>
      </c>
    </row>
    <row r="614" spans="1:8" x14ac:dyDescent="0.25">
      <c r="A614" s="382"/>
      <c r="B614" s="397">
        <v>302316</v>
      </c>
      <c r="C614" s="397">
        <v>20059</v>
      </c>
      <c r="D614" s="397" t="s">
        <v>10</v>
      </c>
      <c r="E614" s="381">
        <v>0.43240740740740741</v>
      </c>
      <c r="F614" s="381">
        <v>0.4324305555555556</v>
      </c>
      <c r="G614" s="397">
        <v>0</v>
      </c>
      <c r="H614" s="397">
        <v>11</v>
      </c>
    </row>
    <row r="615" spans="1:8" x14ac:dyDescent="0.25">
      <c r="A615" s="382"/>
      <c r="B615" s="397">
        <v>302316</v>
      </c>
      <c r="C615" s="392">
        <v>20060</v>
      </c>
      <c r="D615" s="397" t="s">
        <v>621</v>
      </c>
      <c r="E615" s="381">
        <v>0.43240740740740741</v>
      </c>
      <c r="F615" s="381">
        <v>0.43240740740740741</v>
      </c>
      <c r="G615" s="397" t="s">
        <v>566</v>
      </c>
      <c r="H615" s="397" t="s">
        <v>566</v>
      </c>
    </row>
    <row r="616" spans="1:8" x14ac:dyDescent="0.25">
      <c r="A616" s="382"/>
      <c r="B616" s="397">
        <v>302316</v>
      </c>
      <c r="C616" s="392">
        <v>20060</v>
      </c>
      <c r="D616" s="397" t="s">
        <v>621</v>
      </c>
      <c r="E616" s="381">
        <v>0.4324305555555556</v>
      </c>
      <c r="F616" s="381">
        <v>0.4324305555555556</v>
      </c>
      <c r="G616" s="397" t="s">
        <v>566</v>
      </c>
      <c r="H616" s="397" t="s">
        <v>566</v>
      </c>
    </row>
    <row r="617" spans="1:8" x14ac:dyDescent="0.25">
      <c r="A617" s="382"/>
      <c r="B617" s="397">
        <v>302316</v>
      </c>
      <c r="C617" s="397">
        <v>20059</v>
      </c>
      <c r="D617" s="397" t="s">
        <v>10</v>
      </c>
      <c r="E617" s="381">
        <v>0.4324305555555556</v>
      </c>
      <c r="F617" s="381">
        <v>0.43244212962962963</v>
      </c>
      <c r="G617" s="397">
        <v>1</v>
      </c>
      <c r="H617" s="397">
        <v>11</v>
      </c>
    </row>
    <row r="618" spans="1:8" x14ac:dyDescent="0.25">
      <c r="A618" s="382"/>
      <c r="B618" s="397">
        <v>302316</v>
      </c>
      <c r="C618" s="392">
        <v>20060</v>
      </c>
      <c r="D618" s="397" t="s">
        <v>621</v>
      </c>
      <c r="E618" s="381">
        <v>0.43244212962962963</v>
      </c>
      <c r="F618" s="381">
        <v>0.43246527777777777</v>
      </c>
      <c r="G618" s="397" t="s">
        <v>566</v>
      </c>
      <c r="H618" s="397" t="s">
        <v>566</v>
      </c>
    </row>
    <row r="619" spans="1:8" x14ac:dyDescent="0.25">
      <c r="A619" s="382"/>
      <c r="B619" s="397">
        <v>302316</v>
      </c>
      <c r="C619" s="397">
        <v>20059</v>
      </c>
      <c r="D619" s="397" t="s">
        <v>10</v>
      </c>
      <c r="E619" s="381">
        <v>0.43246527777777777</v>
      </c>
      <c r="F619" s="381">
        <v>0.43247685185185186</v>
      </c>
      <c r="G619" s="397">
        <v>1</v>
      </c>
      <c r="H619" s="397">
        <v>11</v>
      </c>
    </row>
    <row r="620" spans="1:8" x14ac:dyDescent="0.25">
      <c r="A620" s="382"/>
      <c r="B620" s="397">
        <v>302316</v>
      </c>
      <c r="C620" s="392">
        <v>20060</v>
      </c>
      <c r="D620" s="397" t="s">
        <v>621</v>
      </c>
      <c r="E620" s="381">
        <v>0.43247685185185186</v>
      </c>
      <c r="F620" s="381">
        <v>0.43247685185185186</v>
      </c>
      <c r="G620" s="397" t="s">
        <v>566</v>
      </c>
      <c r="H620" s="397" t="s">
        <v>566</v>
      </c>
    </row>
    <row r="621" spans="1:8" x14ac:dyDescent="0.25">
      <c r="A621" s="382"/>
      <c r="B621" s="397">
        <v>302316</v>
      </c>
      <c r="C621" s="397">
        <v>20059</v>
      </c>
      <c r="D621" s="397" t="s">
        <v>10</v>
      </c>
      <c r="E621" s="381">
        <v>0.43260416666666668</v>
      </c>
      <c r="F621" s="381">
        <v>0.43261574074074072</v>
      </c>
      <c r="G621" s="397">
        <v>1</v>
      </c>
      <c r="H621" s="397">
        <v>11</v>
      </c>
    </row>
    <row r="622" spans="1:8" x14ac:dyDescent="0.25">
      <c r="A622" s="382"/>
      <c r="B622" s="397">
        <v>302316</v>
      </c>
      <c r="C622" s="392">
        <v>20060</v>
      </c>
      <c r="D622" s="397" t="s">
        <v>621</v>
      </c>
      <c r="E622" s="381">
        <v>0.43261574074074072</v>
      </c>
      <c r="F622" s="381">
        <v>0.43262731481481481</v>
      </c>
      <c r="G622" s="397" t="s">
        <v>566</v>
      </c>
      <c r="H622" s="397" t="s">
        <v>566</v>
      </c>
    </row>
    <row r="623" spans="1:8" x14ac:dyDescent="0.25">
      <c r="A623" s="382"/>
      <c r="B623" s="397">
        <v>302316</v>
      </c>
      <c r="C623" s="397">
        <v>20059</v>
      </c>
      <c r="D623" s="397" t="s">
        <v>10</v>
      </c>
      <c r="E623" s="381">
        <v>0.43262731481481481</v>
      </c>
      <c r="F623" s="381">
        <v>0.43263888888888885</v>
      </c>
      <c r="G623" s="397">
        <v>1</v>
      </c>
      <c r="H623" s="397">
        <v>11</v>
      </c>
    </row>
    <row r="624" spans="1:8" x14ac:dyDescent="0.25">
      <c r="A624" s="382"/>
      <c r="B624" s="397">
        <v>302316</v>
      </c>
      <c r="C624" s="392">
        <v>20060</v>
      </c>
      <c r="D624" s="397" t="s">
        <v>621</v>
      </c>
      <c r="E624" s="381">
        <v>0.43263888888888885</v>
      </c>
      <c r="F624" s="381">
        <v>0.432650462962963</v>
      </c>
      <c r="G624" s="397" t="s">
        <v>566</v>
      </c>
      <c r="H624" s="397" t="s">
        <v>566</v>
      </c>
    </row>
    <row r="625" spans="1:8" x14ac:dyDescent="0.25">
      <c r="A625" s="382"/>
      <c r="B625" s="397">
        <v>302316</v>
      </c>
      <c r="C625" s="397">
        <v>20059</v>
      </c>
      <c r="D625" s="397" t="s">
        <v>10</v>
      </c>
      <c r="E625" s="381">
        <v>0.432650462962963</v>
      </c>
      <c r="F625" s="381">
        <v>0.43266203703703704</v>
      </c>
      <c r="G625" s="397">
        <v>1</v>
      </c>
      <c r="H625" s="397">
        <v>11</v>
      </c>
    </row>
    <row r="626" spans="1:8" x14ac:dyDescent="0.25">
      <c r="A626" s="382"/>
      <c r="B626" s="397">
        <v>302316</v>
      </c>
      <c r="C626" s="392">
        <v>20060</v>
      </c>
      <c r="D626" s="397" t="s">
        <v>621</v>
      </c>
      <c r="E626" s="381">
        <v>0.43266203703703704</v>
      </c>
      <c r="F626" s="381">
        <v>0.43274305555555559</v>
      </c>
      <c r="G626" s="397" t="s">
        <v>566</v>
      </c>
      <c r="H626" s="397" t="s">
        <v>566</v>
      </c>
    </row>
    <row r="627" spans="1:8" x14ac:dyDescent="0.25">
      <c r="A627" s="382"/>
      <c r="B627" s="397">
        <v>302316</v>
      </c>
      <c r="C627" s="397">
        <v>20059</v>
      </c>
      <c r="D627" s="397" t="s">
        <v>10</v>
      </c>
      <c r="E627" s="381">
        <v>0.43274305555555559</v>
      </c>
      <c r="F627" s="381">
        <v>0.43276620370370367</v>
      </c>
      <c r="G627" s="397">
        <v>2</v>
      </c>
      <c r="H627" s="397">
        <v>11</v>
      </c>
    </row>
    <row r="628" spans="1:8" x14ac:dyDescent="0.25">
      <c r="A628" s="382"/>
      <c r="B628" s="397">
        <v>302316</v>
      </c>
      <c r="C628" s="392">
        <v>20060</v>
      </c>
      <c r="D628" s="397" t="s">
        <v>621</v>
      </c>
      <c r="E628" s="381">
        <v>0.43276620370370367</v>
      </c>
      <c r="F628" s="381">
        <v>0.4327893518518518</v>
      </c>
      <c r="G628" s="397" t="s">
        <v>566</v>
      </c>
      <c r="H628" s="397" t="s">
        <v>566</v>
      </c>
    </row>
    <row r="629" spans="1:8" x14ac:dyDescent="0.25">
      <c r="A629" s="382"/>
      <c r="B629" s="397">
        <v>302316</v>
      </c>
      <c r="C629" s="397">
        <v>20059</v>
      </c>
      <c r="D629" s="397" t="s">
        <v>10</v>
      </c>
      <c r="E629" s="381">
        <v>0.4327893518518518</v>
      </c>
      <c r="F629" s="381">
        <v>0.43280092592592595</v>
      </c>
      <c r="G629" s="397">
        <v>1</v>
      </c>
      <c r="H629" s="397">
        <v>11</v>
      </c>
    </row>
    <row r="630" spans="1:8" x14ac:dyDescent="0.25">
      <c r="A630" s="382"/>
      <c r="B630" s="397">
        <v>302316</v>
      </c>
      <c r="C630" s="392">
        <v>20060</v>
      </c>
      <c r="D630" s="397" t="s">
        <v>621</v>
      </c>
      <c r="E630" s="381">
        <v>0.43280092592592595</v>
      </c>
      <c r="F630" s="381">
        <v>0.43306712962962962</v>
      </c>
      <c r="G630" s="397" t="s">
        <v>566</v>
      </c>
      <c r="H630" s="397" t="s">
        <v>566</v>
      </c>
    </row>
    <row r="631" spans="1:8" x14ac:dyDescent="0.25">
      <c r="A631" s="382"/>
      <c r="B631" s="397">
        <v>302316</v>
      </c>
      <c r="C631" s="397">
        <v>20059</v>
      </c>
      <c r="D631" s="397" t="s">
        <v>10</v>
      </c>
      <c r="E631" s="381">
        <v>0.43306712962962962</v>
      </c>
      <c r="F631" s="381">
        <v>0.43309027777777781</v>
      </c>
      <c r="G631" s="397">
        <v>2</v>
      </c>
      <c r="H631" s="397">
        <v>11</v>
      </c>
    </row>
    <row r="632" spans="1:8" x14ac:dyDescent="0.25">
      <c r="A632" s="382"/>
      <c r="B632" s="397">
        <v>302316</v>
      </c>
      <c r="C632" s="392">
        <v>20060</v>
      </c>
      <c r="D632" s="397" t="s">
        <v>621</v>
      </c>
      <c r="E632" s="381">
        <v>0.43309027777777781</v>
      </c>
      <c r="F632" s="381">
        <v>0.43311342592592594</v>
      </c>
      <c r="G632" s="397" t="s">
        <v>566</v>
      </c>
      <c r="H632" s="397" t="s">
        <v>566</v>
      </c>
    </row>
    <row r="633" spans="1:8" x14ac:dyDescent="0.25">
      <c r="A633" s="382"/>
      <c r="B633" s="397">
        <v>302316</v>
      </c>
      <c r="C633" s="397">
        <v>20059</v>
      </c>
      <c r="D633" s="397" t="s">
        <v>10</v>
      </c>
      <c r="E633" s="381">
        <v>0.43311342592592594</v>
      </c>
      <c r="F633" s="381">
        <v>0.43313657407407408</v>
      </c>
      <c r="G633" s="397">
        <v>2</v>
      </c>
      <c r="H633" s="397">
        <v>11</v>
      </c>
    </row>
    <row r="634" spans="1:8" x14ac:dyDescent="0.25">
      <c r="A634" s="382"/>
      <c r="B634" s="397">
        <v>302316</v>
      </c>
      <c r="C634" s="392">
        <v>20060</v>
      </c>
      <c r="D634" s="397" t="s">
        <v>621</v>
      </c>
      <c r="E634" s="381">
        <v>0.43313657407407408</v>
      </c>
      <c r="F634" s="381">
        <v>0.43313657407407408</v>
      </c>
      <c r="G634" s="397" t="s">
        <v>566</v>
      </c>
      <c r="H634" s="397" t="s">
        <v>566</v>
      </c>
    </row>
    <row r="635" spans="1:8" x14ac:dyDescent="0.25">
      <c r="A635" s="382"/>
      <c r="B635" s="397">
        <v>302316</v>
      </c>
      <c r="C635" s="397">
        <v>20059</v>
      </c>
      <c r="D635" s="397" t="s">
        <v>10</v>
      </c>
      <c r="E635" s="381">
        <v>0.43422453703703701</v>
      </c>
      <c r="F635" s="381">
        <v>0.43424768518518514</v>
      </c>
      <c r="G635" s="397">
        <v>2</v>
      </c>
      <c r="H635" s="397">
        <v>11</v>
      </c>
    </row>
    <row r="636" spans="1:8" x14ac:dyDescent="0.25">
      <c r="A636" s="382"/>
      <c r="B636" s="397">
        <v>302316</v>
      </c>
      <c r="C636" s="392">
        <v>20060</v>
      </c>
      <c r="D636" s="397" t="s">
        <v>621</v>
      </c>
      <c r="E636" s="381">
        <v>0.43424768518518514</v>
      </c>
      <c r="F636" s="381">
        <v>0.43430555555555556</v>
      </c>
      <c r="G636" s="397" t="s">
        <v>566</v>
      </c>
      <c r="H636" s="397" t="s">
        <v>566</v>
      </c>
    </row>
    <row r="637" spans="1:8" x14ac:dyDescent="0.25">
      <c r="A637" s="382"/>
      <c r="B637" s="397">
        <v>302316</v>
      </c>
      <c r="C637" s="397">
        <v>20059</v>
      </c>
      <c r="D637" s="397" t="s">
        <v>10</v>
      </c>
      <c r="E637" s="381">
        <v>0.43430555555555556</v>
      </c>
      <c r="F637" s="381">
        <v>0.43431712962962959</v>
      </c>
      <c r="G637" s="397">
        <v>1</v>
      </c>
      <c r="H637" s="397">
        <v>11</v>
      </c>
    </row>
    <row r="638" spans="1:8" x14ac:dyDescent="0.25">
      <c r="A638" s="382"/>
      <c r="B638" s="397">
        <v>302316</v>
      </c>
      <c r="C638" s="392">
        <v>20060</v>
      </c>
      <c r="D638" s="397" t="s">
        <v>621</v>
      </c>
      <c r="E638" s="381">
        <v>0.43431712962962959</v>
      </c>
      <c r="F638" s="381">
        <v>0.43431712962962959</v>
      </c>
      <c r="G638" s="397" t="s">
        <v>566</v>
      </c>
      <c r="H638" s="397" t="s">
        <v>566</v>
      </c>
    </row>
    <row r="639" spans="1:8" x14ac:dyDescent="0.25">
      <c r="A639" s="382"/>
      <c r="B639" s="397">
        <v>302316</v>
      </c>
      <c r="C639" s="397">
        <v>20059</v>
      </c>
      <c r="D639" s="397" t="s">
        <v>10</v>
      </c>
      <c r="E639" s="381">
        <v>0.43494212962962964</v>
      </c>
      <c r="F639" s="381">
        <v>0.43495370370370368</v>
      </c>
      <c r="G639" s="397">
        <v>1</v>
      </c>
      <c r="H639" s="397">
        <v>11</v>
      </c>
    </row>
    <row r="640" spans="1:8" x14ac:dyDescent="0.25">
      <c r="A640" s="382"/>
      <c r="B640" s="397">
        <v>302316</v>
      </c>
      <c r="C640" s="392">
        <v>20060</v>
      </c>
      <c r="D640" s="397" t="s">
        <v>621</v>
      </c>
      <c r="E640" s="381">
        <v>0.43495370370370368</v>
      </c>
      <c r="F640" s="381">
        <v>0.43495370370370368</v>
      </c>
      <c r="G640" s="397" t="s">
        <v>566</v>
      </c>
      <c r="H640" s="397" t="s">
        <v>566</v>
      </c>
    </row>
    <row r="641" spans="1:8" x14ac:dyDescent="0.25">
      <c r="A641" s="382"/>
      <c r="B641" s="397">
        <v>302316</v>
      </c>
      <c r="C641" s="397">
        <v>20059</v>
      </c>
      <c r="D641" s="397" t="s">
        <v>10</v>
      </c>
      <c r="E641" s="381">
        <v>0.43753472222222217</v>
      </c>
      <c r="F641" s="381">
        <v>0.43755787037037036</v>
      </c>
      <c r="G641" s="397">
        <v>2</v>
      </c>
      <c r="H641" s="397">
        <v>11</v>
      </c>
    </row>
    <row r="642" spans="1:8" x14ac:dyDescent="0.25">
      <c r="A642" s="382"/>
      <c r="B642" s="397">
        <v>302316</v>
      </c>
      <c r="C642" s="392">
        <v>20060</v>
      </c>
      <c r="D642" s="397" t="s">
        <v>621</v>
      </c>
      <c r="E642" s="381">
        <v>0.43755787037037036</v>
      </c>
      <c r="F642" s="381">
        <v>0.43785879629629632</v>
      </c>
      <c r="G642" s="397" t="s">
        <v>566</v>
      </c>
      <c r="H642" s="397" t="s">
        <v>566</v>
      </c>
    </row>
    <row r="643" spans="1:8" x14ac:dyDescent="0.25">
      <c r="A643" s="382"/>
      <c r="B643" s="397">
        <v>302316</v>
      </c>
      <c r="C643" s="397">
        <v>20059</v>
      </c>
      <c r="D643" s="397" t="s">
        <v>10</v>
      </c>
      <c r="E643" s="381">
        <v>0.43785879629629632</v>
      </c>
      <c r="F643" s="381">
        <v>0.43789351851851849</v>
      </c>
      <c r="G643" s="397">
        <v>3</v>
      </c>
      <c r="H643" s="397">
        <v>11</v>
      </c>
    </row>
    <row r="644" spans="1:8" x14ac:dyDescent="0.25">
      <c r="A644" s="382"/>
      <c r="B644" s="397">
        <v>302316</v>
      </c>
      <c r="C644" s="392">
        <v>20060</v>
      </c>
      <c r="D644" s="397" t="s">
        <v>621</v>
      </c>
      <c r="E644" s="381">
        <v>0.43789351851851849</v>
      </c>
      <c r="F644" s="381">
        <v>0.43791666666666668</v>
      </c>
      <c r="G644" s="397" t="s">
        <v>566</v>
      </c>
      <c r="H644" s="397" t="s">
        <v>566</v>
      </c>
    </row>
    <row r="645" spans="1:8" x14ac:dyDescent="0.25">
      <c r="A645" s="382"/>
      <c r="B645" s="397">
        <v>302316</v>
      </c>
      <c r="C645" s="397">
        <v>20059</v>
      </c>
      <c r="D645" s="397" t="s">
        <v>10</v>
      </c>
      <c r="E645" s="381">
        <v>0.43791666666666668</v>
      </c>
      <c r="F645" s="381">
        <v>0.43792824074074077</v>
      </c>
      <c r="G645" s="397">
        <v>1</v>
      </c>
      <c r="H645" s="397">
        <v>11</v>
      </c>
    </row>
    <row r="646" spans="1:8" x14ac:dyDescent="0.25">
      <c r="A646" s="382"/>
      <c r="B646" s="397">
        <v>302316</v>
      </c>
      <c r="C646" s="392">
        <v>20060</v>
      </c>
      <c r="D646" s="397" t="s">
        <v>621</v>
      </c>
      <c r="E646" s="381">
        <v>0.43792824074074077</v>
      </c>
      <c r="F646" s="381">
        <v>0.43799768518518517</v>
      </c>
      <c r="G646" s="397" t="s">
        <v>566</v>
      </c>
      <c r="H646" s="397" t="s">
        <v>566</v>
      </c>
    </row>
    <row r="647" spans="1:8" x14ac:dyDescent="0.25">
      <c r="A647" s="382"/>
      <c r="B647" s="397">
        <v>302316</v>
      </c>
      <c r="C647" s="397">
        <v>20059</v>
      </c>
      <c r="D647" s="397" t="s">
        <v>10</v>
      </c>
      <c r="E647" s="381">
        <v>0.43799768518518517</v>
      </c>
      <c r="F647" s="381">
        <v>0.4380324074074074</v>
      </c>
      <c r="G647" s="397">
        <v>3</v>
      </c>
      <c r="H647" s="397">
        <v>11</v>
      </c>
    </row>
    <row r="648" spans="1:8" x14ac:dyDescent="0.25">
      <c r="A648" s="382"/>
      <c r="B648" s="397">
        <v>302316</v>
      </c>
      <c r="C648" s="392">
        <v>20060</v>
      </c>
      <c r="D648" s="397" t="s">
        <v>621</v>
      </c>
      <c r="E648" s="381">
        <v>0.4380324074074074</v>
      </c>
      <c r="F648" s="381">
        <v>0.4380324074074074</v>
      </c>
      <c r="G648" s="397" t="s">
        <v>566</v>
      </c>
      <c r="H648" s="397" t="s">
        <v>566</v>
      </c>
    </row>
    <row r="649" spans="1:8" x14ac:dyDescent="0.25">
      <c r="A649" s="382"/>
      <c r="B649" s="397">
        <v>302316</v>
      </c>
      <c r="C649" s="397">
        <v>20059</v>
      </c>
      <c r="D649" s="397" t="s">
        <v>10</v>
      </c>
      <c r="E649" s="381">
        <v>0.43893518518518521</v>
      </c>
      <c r="F649" s="381">
        <v>0.43896990740740738</v>
      </c>
      <c r="G649" s="397">
        <v>3</v>
      </c>
      <c r="H649" s="397">
        <v>11</v>
      </c>
    </row>
    <row r="650" spans="1:8" x14ac:dyDescent="0.25">
      <c r="A650" s="382"/>
      <c r="B650" s="397">
        <v>302316</v>
      </c>
      <c r="C650" s="392">
        <v>20060</v>
      </c>
      <c r="D650" s="397" t="s">
        <v>621</v>
      </c>
      <c r="E650" s="381">
        <v>0.43896990740740738</v>
      </c>
      <c r="F650" s="381">
        <v>0.43928240740740737</v>
      </c>
      <c r="G650" s="397" t="s">
        <v>566</v>
      </c>
      <c r="H650" s="397" t="s">
        <v>566</v>
      </c>
    </row>
    <row r="651" spans="1:8" x14ac:dyDescent="0.25">
      <c r="A651" s="382"/>
      <c r="B651" s="397">
        <v>302316</v>
      </c>
      <c r="C651" s="397">
        <v>20059</v>
      </c>
      <c r="D651" s="397" t="s">
        <v>10</v>
      </c>
      <c r="E651" s="381">
        <v>0.43928240740740737</v>
      </c>
      <c r="F651" s="381">
        <v>0.43929398148148152</v>
      </c>
      <c r="G651" s="397">
        <v>1</v>
      </c>
      <c r="H651" s="397">
        <v>11</v>
      </c>
    </row>
    <row r="652" spans="1:8" x14ac:dyDescent="0.25">
      <c r="A652" s="382"/>
      <c r="B652" s="397">
        <v>302316</v>
      </c>
      <c r="C652" s="392">
        <v>20060</v>
      </c>
      <c r="D652" s="397" t="s">
        <v>621</v>
      </c>
      <c r="E652" s="381">
        <v>0.43929398148148152</v>
      </c>
      <c r="F652" s="381">
        <v>0.43942129629629628</v>
      </c>
      <c r="G652" s="397" t="s">
        <v>566</v>
      </c>
      <c r="H652" s="397" t="s">
        <v>566</v>
      </c>
    </row>
    <row r="653" spans="1:8" x14ac:dyDescent="0.25">
      <c r="A653" s="382"/>
      <c r="B653" s="397">
        <v>302316</v>
      </c>
      <c r="C653" s="397">
        <v>20059</v>
      </c>
      <c r="D653" s="397" t="s">
        <v>10</v>
      </c>
      <c r="E653" s="381">
        <v>0.43942129629629628</v>
      </c>
      <c r="F653" s="381">
        <v>0.43942129629629628</v>
      </c>
      <c r="G653" s="397">
        <v>2</v>
      </c>
      <c r="H653" s="397">
        <v>11</v>
      </c>
    </row>
    <row r="654" spans="1:8" x14ac:dyDescent="0.25">
      <c r="A654" s="382"/>
      <c r="B654" s="397">
        <v>302316</v>
      </c>
      <c r="C654" s="392">
        <v>20060</v>
      </c>
      <c r="D654" s="397" t="s">
        <v>621</v>
      </c>
      <c r="E654" s="381">
        <v>0.43944444444444447</v>
      </c>
      <c r="F654" s="381">
        <v>0.43959490740740742</v>
      </c>
      <c r="G654" s="397" t="s">
        <v>566</v>
      </c>
      <c r="H654" s="397" t="s">
        <v>566</v>
      </c>
    </row>
    <row r="655" spans="1:8" x14ac:dyDescent="0.25">
      <c r="A655" s="382"/>
      <c r="B655" s="397">
        <v>302316</v>
      </c>
      <c r="C655" s="397">
        <v>20059</v>
      </c>
      <c r="D655" s="397" t="s">
        <v>10</v>
      </c>
      <c r="E655" s="381">
        <v>0.43959490740740742</v>
      </c>
      <c r="F655" s="381">
        <v>0.43960648148148151</v>
      </c>
      <c r="G655" s="397">
        <v>1</v>
      </c>
      <c r="H655" s="397">
        <v>11</v>
      </c>
    </row>
    <row r="656" spans="1:8" x14ac:dyDescent="0.25">
      <c r="A656" s="382"/>
      <c r="B656" s="397">
        <v>302316</v>
      </c>
      <c r="C656" s="392">
        <v>20060</v>
      </c>
      <c r="D656" s="397" t="s">
        <v>621</v>
      </c>
      <c r="E656" s="381">
        <v>0.43960648148148151</v>
      </c>
      <c r="F656" s="381">
        <v>0.44010416666666669</v>
      </c>
      <c r="G656" s="397" t="s">
        <v>566</v>
      </c>
      <c r="H656" s="397" t="s">
        <v>566</v>
      </c>
    </row>
    <row r="657" spans="1:8" x14ac:dyDescent="0.25">
      <c r="A657" s="382"/>
      <c r="B657" s="397">
        <v>302316</v>
      </c>
      <c r="C657" s="397">
        <v>20059</v>
      </c>
      <c r="D657" s="397" t="s">
        <v>10</v>
      </c>
      <c r="E657" s="381">
        <v>0.44010416666666669</v>
      </c>
      <c r="F657" s="381">
        <v>0.44010416666666669</v>
      </c>
      <c r="G657" s="397">
        <v>4</v>
      </c>
      <c r="H657" s="397">
        <v>11</v>
      </c>
    </row>
    <row r="658" spans="1:8" x14ac:dyDescent="0.25">
      <c r="A658" s="382"/>
      <c r="B658" s="397">
        <v>302316</v>
      </c>
      <c r="C658" s="392">
        <v>20060</v>
      </c>
      <c r="D658" s="397" t="s">
        <v>621</v>
      </c>
      <c r="E658" s="381">
        <v>0.44015046296296295</v>
      </c>
      <c r="F658" s="381">
        <v>0.44015046296296295</v>
      </c>
      <c r="G658" s="397" t="s">
        <v>566</v>
      </c>
      <c r="H658" s="397" t="s">
        <v>566</v>
      </c>
    </row>
    <row r="659" spans="1:8" x14ac:dyDescent="0.25">
      <c r="A659" s="382"/>
      <c r="B659" s="397">
        <v>302316</v>
      </c>
      <c r="C659" s="397">
        <v>20059</v>
      </c>
      <c r="D659" s="397" t="s">
        <v>10</v>
      </c>
      <c r="E659" s="381">
        <v>0.44219907407407405</v>
      </c>
      <c r="F659" s="381">
        <v>0.4422106481481482</v>
      </c>
      <c r="G659" s="397">
        <v>1</v>
      </c>
      <c r="H659" s="397">
        <v>11</v>
      </c>
    </row>
    <row r="660" spans="1:8" x14ac:dyDescent="0.25">
      <c r="A660" s="382"/>
      <c r="B660" s="397">
        <v>302316</v>
      </c>
      <c r="C660" s="392">
        <v>20060</v>
      </c>
      <c r="D660" s="397" t="s">
        <v>621</v>
      </c>
      <c r="E660" s="381">
        <v>0.4422106481481482</v>
      </c>
      <c r="F660" s="381">
        <v>0.4422106481481482</v>
      </c>
      <c r="G660" s="397" t="s">
        <v>566</v>
      </c>
      <c r="H660" s="397" t="s">
        <v>566</v>
      </c>
    </row>
    <row r="661" spans="1:8" x14ac:dyDescent="0.25">
      <c r="A661" s="382"/>
      <c r="B661" s="397">
        <v>302316</v>
      </c>
      <c r="C661" s="397">
        <v>20059</v>
      </c>
      <c r="D661" s="397" t="s">
        <v>10</v>
      </c>
      <c r="E661" s="381">
        <v>0.44223379629629633</v>
      </c>
      <c r="F661" s="381">
        <v>0.44224537037037037</v>
      </c>
      <c r="G661" s="397">
        <v>1</v>
      </c>
      <c r="H661" s="397">
        <v>11</v>
      </c>
    </row>
    <row r="662" spans="1:8" x14ac:dyDescent="0.25">
      <c r="A662" s="382"/>
      <c r="B662" s="397">
        <v>302316</v>
      </c>
      <c r="C662" s="392">
        <v>20060</v>
      </c>
      <c r="D662" s="397" t="s">
        <v>621</v>
      </c>
      <c r="E662" s="381">
        <v>0.44224537037037037</v>
      </c>
      <c r="F662" s="381">
        <v>0.44224537037037037</v>
      </c>
      <c r="G662" s="397" t="s">
        <v>566</v>
      </c>
      <c r="H662" s="397" t="s">
        <v>566</v>
      </c>
    </row>
    <row r="663" spans="1:8" x14ac:dyDescent="0.25">
      <c r="A663" s="382"/>
      <c r="B663" s="397">
        <v>302316</v>
      </c>
      <c r="C663" s="397">
        <v>20059</v>
      </c>
      <c r="D663" s="397" t="s">
        <v>10</v>
      </c>
      <c r="E663" s="381">
        <v>0.44291666666666668</v>
      </c>
      <c r="F663" s="381">
        <v>0.44292824074074072</v>
      </c>
      <c r="G663" s="397">
        <v>1</v>
      </c>
      <c r="H663" s="397">
        <v>11</v>
      </c>
    </row>
    <row r="664" spans="1:8" x14ac:dyDescent="0.25">
      <c r="A664" s="382"/>
      <c r="B664" s="397">
        <v>302316</v>
      </c>
      <c r="C664" s="392">
        <v>20060</v>
      </c>
      <c r="D664" s="397" t="s">
        <v>621</v>
      </c>
      <c r="E664" s="381">
        <v>0.44292824074074072</v>
      </c>
      <c r="F664" s="381">
        <v>0.44292824074074072</v>
      </c>
      <c r="G664" s="397" t="s">
        <v>566</v>
      </c>
      <c r="H664" s="397" t="s">
        <v>566</v>
      </c>
    </row>
    <row r="665" spans="1:8" x14ac:dyDescent="0.25">
      <c r="A665" s="382"/>
      <c r="B665" s="397">
        <v>302316</v>
      </c>
      <c r="C665" s="397">
        <v>20059</v>
      </c>
      <c r="D665" s="397" t="s">
        <v>10</v>
      </c>
      <c r="E665" s="381">
        <v>0.44834490740740746</v>
      </c>
      <c r="F665" s="381">
        <v>0.44835648148148149</v>
      </c>
      <c r="G665" s="397">
        <v>1</v>
      </c>
      <c r="H665" s="397">
        <v>11</v>
      </c>
    </row>
    <row r="666" spans="1:8" x14ac:dyDescent="0.25">
      <c r="A666" s="382"/>
      <c r="B666" s="397">
        <v>302316</v>
      </c>
      <c r="C666" s="392">
        <v>20060</v>
      </c>
      <c r="D666" s="397" t="s">
        <v>621</v>
      </c>
      <c r="E666" s="381">
        <v>0.44835648148148149</v>
      </c>
      <c r="F666" s="381">
        <v>0.44835648148148149</v>
      </c>
      <c r="G666" s="397" t="s">
        <v>566</v>
      </c>
      <c r="H666" s="397" t="s">
        <v>566</v>
      </c>
    </row>
    <row r="667" spans="1:8" x14ac:dyDescent="0.25">
      <c r="A667" s="382"/>
      <c r="B667" s="397">
        <v>302316</v>
      </c>
      <c r="C667" s="397">
        <v>20059</v>
      </c>
      <c r="D667" s="397" t="s">
        <v>10</v>
      </c>
      <c r="E667" s="381">
        <v>0.45131944444444444</v>
      </c>
      <c r="F667" s="381">
        <v>0.45133101851851848</v>
      </c>
      <c r="G667" s="397">
        <v>1</v>
      </c>
      <c r="H667" s="397">
        <v>11</v>
      </c>
    </row>
    <row r="668" spans="1:8" x14ac:dyDescent="0.25">
      <c r="A668" s="382"/>
      <c r="B668" s="397">
        <v>302316</v>
      </c>
      <c r="C668" s="392">
        <v>20060</v>
      </c>
      <c r="D668" s="397" t="s">
        <v>621</v>
      </c>
      <c r="E668" s="381">
        <v>0.45133101851851848</v>
      </c>
      <c r="F668" s="381">
        <v>0.45133101851851848</v>
      </c>
      <c r="G668" s="397" t="s">
        <v>566</v>
      </c>
      <c r="H668" s="397" t="s">
        <v>566</v>
      </c>
    </row>
    <row r="669" spans="1:8" x14ac:dyDescent="0.25">
      <c r="A669" s="382"/>
      <c r="B669" s="397">
        <v>302316</v>
      </c>
      <c r="C669" s="397">
        <v>20059</v>
      </c>
      <c r="D669" s="397" t="s">
        <v>10</v>
      </c>
      <c r="E669" s="381">
        <v>0.45209490740740743</v>
      </c>
      <c r="F669" s="381">
        <v>0.45209490740740743</v>
      </c>
      <c r="G669" s="397">
        <v>62</v>
      </c>
      <c r="H669" s="397">
        <v>11</v>
      </c>
    </row>
    <row r="670" spans="1:8" x14ac:dyDescent="0.25">
      <c r="A670" s="382"/>
      <c r="B670" s="397">
        <v>302316</v>
      </c>
      <c r="C670" s="392">
        <v>20060</v>
      </c>
      <c r="D670" s="397" t="s">
        <v>621</v>
      </c>
      <c r="E670" s="381">
        <v>0.45281250000000001</v>
      </c>
      <c r="F670" s="381">
        <v>0.45311342592592596</v>
      </c>
      <c r="G670" s="397" t="s">
        <v>566</v>
      </c>
      <c r="H670" s="397" t="s">
        <v>566</v>
      </c>
    </row>
    <row r="671" spans="1:8" x14ac:dyDescent="0.25">
      <c r="A671" s="382"/>
      <c r="B671" s="397">
        <v>302316</v>
      </c>
      <c r="C671" s="397">
        <v>20059</v>
      </c>
      <c r="D671" s="397" t="s">
        <v>10</v>
      </c>
      <c r="E671" s="381">
        <v>0.45311342592592596</v>
      </c>
      <c r="F671" s="381">
        <v>0.45311342592592596</v>
      </c>
      <c r="G671" s="397">
        <v>76</v>
      </c>
      <c r="H671" s="397">
        <v>11</v>
      </c>
    </row>
    <row r="672" spans="1:8" x14ac:dyDescent="0.25">
      <c r="A672" s="382"/>
      <c r="B672" s="397">
        <v>302316</v>
      </c>
      <c r="C672" s="392">
        <v>20060</v>
      </c>
      <c r="D672" s="397" t="s">
        <v>621</v>
      </c>
      <c r="E672" s="381">
        <v>0.45399305555555558</v>
      </c>
      <c r="F672" s="381">
        <v>0.45401620370370371</v>
      </c>
      <c r="G672" s="397" t="s">
        <v>566</v>
      </c>
      <c r="H672" s="397" t="s">
        <v>566</v>
      </c>
    </row>
    <row r="673" spans="1:26" x14ac:dyDescent="0.25">
      <c r="A673" s="382"/>
      <c r="B673" s="397">
        <v>302316</v>
      </c>
      <c r="C673" s="397">
        <v>20059</v>
      </c>
      <c r="D673" s="397" t="s">
        <v>10</v>
      </c>
      <c r="E673" s="381">
        <v>0.45401620370370371</v>
      </c>
      <c r="F673" s="381">
        <v>0.45401620370370371</v>
      </c>
      <c r="G673" s="397">
        <v>1</v>
      </c>
      <c r="H673" s="397">
        <v>11</v>
      </c>
    </row>
    <row r="674" spans="1:26" x14ac:dyDescent="0.25">
      <c r="A674" s="382"/>
      <c r="B674" s="397">
        <v>302316</v>
      </c>
      <c r="C674" s="392">
        <v>20060</v>
      </c>
      <c r="D674" s="397" t="s">
        <v>621</v>
      </c>
      <c r="E674" s="381">
        <v>0.45402777777777775</v>
      </c>
      <c r="F674" s="381">
        <v>0.45406250000000004</v>
      </c>
      <c r="G674" s="397" t="s">
        <v>566</v>
      </c>
      <c r="H674" s="397" t="s">
        <v>566</v>
      </c>
    </row>
    <row r="675" spans="1:26" x14ac:dyDescent="0.25">
      <c r="A675" s="382"/>
      <c r="B675" s="397">
        <v>302316</v>
      </c>
      <c r="C675" s="397">
        <v>20059</v>
      </c>
      <c r="D675" s="397" t="s">
        <v>10</v>
      </c>
      <c r="E675" s="381">
        <v>0.45406250000000004</v>
      </c>
      <c r="F675" s="381">
        <v>0.45409722222222221</v>
      </c>
      <c r="G675" s="397">
        <v>3</v>
      </c>
      <c r="H675" s="397">
        <v>11</v>
      </c>
    </row>
    <row r="676" spans="1:26" x14ac:dyDescent="0.25">
      <c r="A676" s="382"/>
      <c r="B676" s="397">
        <v>302316</v>
      </c>
      <c r="C676" s="392">
        <v>20060</v>
      </c>
      <c r="D676" s="397" t="s">
        <v>621</v>
      </c>
      <c r="E676" s="381">
        <v>0.45409722222222221</v>
      </c>
      <c r="F676" s="381">
        <v>0.45409722222222221</v>
      </c>
      <c r="G676" s="397" t="s">
        <v>566</v>
      </c>
      <c r="H676" s="397" t="s">
        <v>566</v>
      </c>
    </row>
    <row r="677" spans="1:26" x14ac:dyDescent="0.25">
      <c r="A677" s="382"/>
      <c r="B677" s="397">
        <v>302316</v>
      </c>
      <c r="C677" s="397">
        <v>20059</v>
      </c>
      <c r="D677" s="397" t="s">
        <v>10</v>
      </c>
      <c r="E677" s="381">
        <v>0.45728009259259261</v>
      </c>
      <c r="F677" s="381">
        <v>0.45728009259259261</v>
      </c>
      <c r="G677" s="397">
        <v>15832</v>
      </c>
      <c r="H677" s="397">
        <v>11</v>
      </c>
    </row>
    <row r="678" spans="1:26" x14ac:dyDescent="0.25">
      <c r="A678" s="382"/>
      <c r="B678" s="397">
        <v>302316</v>
      </c>
      <c r="C678" s="392">
        <v>20060</v>
      </c>
      <c r="D678" s="397" t="s">
        <v>621</v>
      </c>
      <c r="E678" s="381">
        <v>0.64052083333333332</v>
      </c>
      <c r="F678" s="381">
        <v>0.64052083333333332</v>
      </c>
      <c r="G678" s="397" t="s">
        <v>566</v>
      </c>
      <c r="H678" s="397" t="s">
        <v>566</v>
      </c>
    </row>
    <row r="679" spans="1:26" x14ac:dyDescent="0.25">
      <c r="A679" s="382"/>
      <c r="B679" s="397">
        <v>302316</v>
      </c>
      <c r="C679" s="397">
        <v>20059</v>
      </c>
      <c r="D679" s="397" t="s">
        <v>10</v>
      </c>
      <c r="E679" s="381">
        <v>0.65459490740740744</v>
      </c>
      <c r="F679" s="381">
        <v>0.65460648148148148</v>
      </c>
      <c r="G679" s="397">
        <v>1</v>
      </c>
      <c r="H679" s="397">
        <v>11</v>
      </c>
    </row>
    <row r="680" spans="1:26" x14ac:dyDescent="0.25">
      <c r="A680" s="382"/>
      <c r="B680" s="397">
        <v>302316</v>
      </c>
      <c r="C680" s="392">
        <v>20060</v>
      </c>
      <c r="D680" s="397" t="s">
        <v>621</v>
      </c>
      <c r="E680" s="381">
        <v>0.65460648148148148</v>
      </c>
      <c r="F680" s="381">
        <v>0.65464120370370371</v>
      </c>
      <c r="G680" s="397" t="s">
        <v>566</v>
      </c>
      <c r="H680" s="397" t="s">
        <v>566</v>
      </c>
    </row>
    <row r="681" spans="1:26" x14ac:dyDescent="0.25">
      <c r="A681" s="382"/>
      <c r="B681" s="210">
        <v>302316</v>
      </c>
      <c r="C681" s="210">
        <v>20059</v>
      </c>
      <c r="D681" s="210" t="s">
        <v>10</v>
      </c>
      <c r="E681" s="393">
        <v>0.65464120370370371</v>
      </c>
      <c r="F681" s="393">
        <v>0.65471064814814817</v>
      </c>
      <c r="G681" s="397">
        <v>6</v>
      </c>
      <c r="H681" s="397">
        <v>4.67</v>
      </c>
      <c r="I681" s="2">
        <f t="shared" ref="I681:I682" si="26">(F681-E681)*86400</f>
        <v>6.0000000000009379</v>
      </c>
      <c r="J681" s="2">
        <f>L681*J682/L682</f>
        <v>17.345714285714557</v>
      </c>
      <c r="K681" s="2">
        <v>17.345714285714557</v>
      </c>
      <c r="L681" s="397">
        <v>4.67</v>
      </c>
      <c r="M681" s="38">
        <f t="shared" ref="M681:M697" si="27">L681/K681*0.0113636*60</f>
        <v>0.18356584615384325</v>
      </c>
      <c r="N681" s="3">
        <f>J681</f>
        <v>17.345714285714557</v>
      </c>
      <c r="O681" s="3">
        <v>17.345714285714557</v>
      </c>
      <c r="P681" s="4">
        <f t="shared" ref="P681:P697" si="28">O681/60</f>
        <v>0.28909523809524262</v>
      </c>
      <c r="Q681" s="397">
        <f>L681</f>
        <v>4.67</v>
      </c>
      <c r="R681" s="397">
        <v>4.67</v>
      </c>
      <c r="S681" s="51">
        <v>1</v>
      </c>
      <c r="X681" s="4">
        <v>0.28909523809524262</v>
      </c>
      <c r="Y681" s="397">
        <v>4.67</v>
      </c>
      <c r="Z681" s="38">
        <v>0.18356584615384325</v>
      </c>
    </row>
    <row r="682" spans="1:26" x14ac:dyDescent="0.25">
      <c r="A682" s="382"/>
      <c r="B682" s="210">
        <v>302316</v>
      </c>
      <c r="C682" s="210">
        <v>20044</v>
      </c>
      <c r="D682" s="210" t="s">
        <v>180</v>
      </c>
      <c r="E682" s="393">
        <v>0.65471064814814817</v>
      </c>
      <c r="F682" s="393">
        <v>0.65471064814814817</v>
      </c>
      <c r="G682" s="397">
        <v>91</v>
      </c>
      <c r="H682" s="397">
        <v>24.5</v>
      </c>
      <c r="I682" s="2">
        <f t="shared" si="26"/>
        <v>0</v>
      </c>
      <c r="J682" s="2">
        <f>(E683-E682)*86400</f>
        <v>91.000000000001435</v>
      </c>
      <c r="K682" s="2">
        <v>91.000000000001435</v>
      </c>
      <c r="L682" s="397">
        <v>24.5</v>
      </c>
      <c r="M682" s="38">
        <f t="shared" si="27"/>
        <v>0.18356584615384325</v>
      </c>
      <c r="N682" s="3">
        <f>N681+K682</f>
        <v>108.34571428571599</v>
      </c>
      <c r="O682" s="3">
        <v>108.34571428571599</v>
      </c>
      <c r="P682" s="4">
        <f t="shared" si="28"/>
        <v>1.8057619047619331</v>
      </c>
      <c r="Q682" s="397">
        <f>Q681+L682</f>
        <v>29.17</v>
      </c>
      <c r="R682" s="397">
        <v>29.17</v>
      </c>
      <c r="S682" s="51">
        <v>2</v>
      </c>
      <c r="X682" s="4">
        <v>1.8057619047619331</v>
      </c>
      <c r="Y682" s="397">
        <v>29.17</v>
      </c>
      <c r="Z682" s="38">
        <v>0.18356584615384325</v>
      </c>
    </row>
    <row r="683" spans="1:26" x14ac:dyDescent="0.25">
      <c r="A683" s="382"/>
      <c r="B683" s="210">
        <v>302316</v>
      </c>
      <c r="C683" s="210">
        <v>20045</v>
      </c>
      <c r="D683" s="210" t="s">
        <v>14</v>
      </c>
      <c r="E683" s="393">
        <v>0.65576388888888892</v>
      </c>
      <c r="F683" s="393">
        <v>0.6559490740740741</v>
      </c>
      <c r="G683" s="397">
        <v>16</v>
      </c>
      <c r="H683" s="397" t="s">
        <v>581</v>
      </c>
      <c r="I683" s="397">
        <f t="shared" ref="I683:I697" si="29">(F683-E683)*86400</f>
        <v>15.999999999999304</v>
      </c>
      <c r="J683" s="397">
        <f t="shared" ref="J683:J696" si="30">(E684-E683)*86400</f>
        <v>15.999999999999304</v>
      </c>
      <c r="K683" s="397">
        <f>SUM(J683:J685)</f>
        <v>26.999999999994628</v>
      </c>
      <c r="L683" s="397">
        <v>36</v>
      </c>
      <c r="M683" s="38">
        <f t="shared" si="27"/>
        <v>0.90908800000018086</v>
      </c>
      <c r="N683" s="3">
        <f t="shared" ref="N683:N697" si="31">N682+K683</f>
        <v>135.34571428571061</v>
      </c>
      <c r="O683" s="3">
        <v>135.34571428571061</v>
      </c>
      <c r="P683" s="4">
        <f t="shared" si="28"/>
        <v>2.2557619047618434</v>
      </c>
      <c r="Q683" s="397">
        <f t="shared" ref="Q683:Q697" si="32">Q682+L683</f>
        <v>65.17</v>
      </c>
      <c r="R683" s="397">
        <v>65.17</v>
      </c>
      <c r="S683" s="397">
        <v>3</v>
      </c>
      <c r="X683" s="4">
        <v>2.2557619047618434</v>
      </c>
      <c r="Y683" s="397">
        <v>65.17</v>
      </c>
      <c r="Z683" s="38">
        <v>0.90908800000018086</v>
      </c>
    </row>
    <row r="684" spans="1:26" x14ac:dyDescent="0.25">
      <c r="A684" s="382"/>
      <c r="B684" s="210">
        <v>302316</v>
      </c>
      <c r="C684" s="210">
        <v>20045</v>
      </c>
      <c r="D684" s="210" t="s">
        <v>14</v>
      </c>
      <c r="E684" s="393">
        <v>0.6559490740740741</v>
      </c>
      <c r="F684" s="393">
        <v>0.65607638888888886</v>
      </c>
      <c r="G684" s="397">
        <v>0</v>
      </c>
      <c r="H684" s="397" t="s">
        <v>581</v>
      </c>
      <c r="I684" s="46">
        <f t="shared" si="29"/>
        <v>10.999999999995325</v>
      </c>
      <c r="J684" s="46">
        <f t="shared" si="30"/>
        <v>0</v>
      </c>
      <c r="K684" s="46"/>
      <c r="L684" s="46"/>
      <c r="M684" s="38"/>
      <c r="N684" s="3">
        <f t="shared" si="31"/>
        <v>135.34571428571061</v>
      </c>
      <c r="O684" s="3"/>
      <c r="P684" s="4"/>
      <c r="Q684" s="397">
        <f t="shared" si="32"/>
        <v>65.17</v>
      </c>
      <c r="X684" s="4">
        <v>2.4890952380952664</v>
      </c>
      <c r="Y684" s="397">
        <v>92.42</v>
      </c>
      <c r="Z684" s="38">
        <v>1.3271061428566324</v>
      </c>
    </row>
    <row r="685" spans="1:26" x14ac:dyDescent="0.25">
      <c r="A685" s="382"/>
      <c r="B685" s="210">
        <v>302316</v>
      </c>
      <c r="C685" s="210">
        <v>20239</v>
      </c>
      <c r="D685" s="210" t="s">
        <v>181</v>
      </c>
      <c r="E685" s="393">
        <v>0.6559490740740741</v>
      </c>
      <c r="F685" s="393">
        <v>0.6559490740740741</v>
      </c>
      <c r="G685" s="397">
        <v>11</v>
      </c>
      <c r="H685" s="397" t="s">
        <v>581</v>
      </c>
      <c r="I685" s="399">
        <f t="shared" si="29"/>
        <v>0</v>
      </c>
      <c r="J685" s="399">
        <f t="shared" si="30"/>
        <v>10.999999999995325</v>
      </c>
      <c r="K685" s="399"/>
      <c r="L685" s="399"/>
      <c r="M685" s="38"/>
      <c r="N685" s="3">
        <f t="shared" si="31"/>
        <v>135.34571428571061</v>
      </c>
      <c r="O685" s="3"/>
      <c r="P685" s="4"/>
      <c r="Q685" s="397">
        <f t="shared" si="32"/>
        <v>65.17</v>
      </c>
      <c r="X685" s="4">
        <v>2.8057619047619293</v>
      </c>
      <c r="Y685" s="397">
        <v>126.46000000000001</v>
      </c>
      <c r="Z685" s="38">
        <v>1.2215271915789621</v>
      </c>
    </row>
    <row r="686" spans="1:26" x14ac:dyDescent="0.25">
      <c r="A686" s="382"/>
      <c r="B686" s="210">
        <v>302316</v>
      </c>
      <c r="C686" s="210">
        <v>20049</v>
      </c>
      <c r="D686" s="210" t="s">
        <v>13</v>
      </c>
      <c r="E686" s="393">
        <v>0.65607638888888886</v>
      </c>
      <c r="F686" s="393">
        <v>0.65607638888888886</v>
      </c>
      <c r="G686" s="397">
        <v>9</v>
      </c>
      <c r="H686" s="397" t="s">
        <v>581</v>
      </c>
      <c r="I686" s="397">
        <f t="shared" si="29"/>
        <v>0</v>
      </c>
      <c r="J686" s="397">
        <f t="shared" si="30"/>
        <v>9.0000000000014069</v>
      </c>
      <c r="K686" s="397">
        <f>SUM(J686:J688)</f>
        <v>14.000000000005386</v>
      </c>
      <c r="L686" s="397">
        <v>27.25</v>
      </c>
      <c r="M686" s="38">
        <f t="shared" si="27"/>
        <v>1.3271061428566324</v>
      </c>
      <c r="N686" s="3">
        <f t="shared" si="31"/>
        <v>149.34571428571599</v>
      </c>
      <c r="O686" s="3">
        <v>149.34571428571599</v>
      </c>
      <c r="P686" s="4">
        <f t="shared" si="28"/>
        <v>2.4890952380952664</v>
      </c>
      <c r="Q686" s="397">
        <f t="shared" si="32"/>
        <v>92.42</v>
      </c>
      <c r="R686" s="397">
        <v>92.42</v>
      </c>
      <c r="S686" s="397">
        <v>4</v>
      </c>
      <c r="X686" s="4">
        <v>2.8557619047619367</v>
      </c>
      <c r="Y686" s="397">
        <v>139.63</v>
      </c>
      <c r="Z686" s="38">
        <v>2.9931722399995322</v>
      </c>
    </row>
    <row r="687" spans="1:26" x14ac:dyDescent="0.25">
      <c r="A687" s="382"/>
      <c r="B687" s="210">
        <v>302316</v>
      </c>
      <c r="C687" s="210">
        <v>20235</v>
      </c>
      <c r="D687" s="210" t="s">
        <v>704</v>
      </c>
      <c r="E687" s="393">
        <v>0.65618055555555554</v>
      </c>
      <c r="F687" s="393">
        <v>0.65619212962962969</v>
      </c>
      <c r="G687" s="397">
        <v>1</v>
      </c>
      <c r="H687" s="397" t="s">
        <v>581</v>
      </c>
      <c r="I687" s="399">
        <f t="shared" si="29"/>
        <v>1.0000000000065512</v>
      </c>
      <c r="J687" s="399">
        <f t="shared" si="30"/>
        <v>1.0000000000065512</v>
      </c>
      <c r="K687" s="399"/>
      <c r="L687" s="399"/>
      <c r="M687" s="38"/>
      <c r="N687" s="3">
        <f t="shared" si="31"/>
        <v>149.34571428571599</v>
      </c>
      <c r="O687" s="3"/>
      <c r="P687" s="4"/>
      <c r="Q687" s="397">
        <f t="shared" si="32"/>
        <v>92.42</v>
      </c>
      <c r="X687" s="4">
        <v>3.055761904761968</v>
      </c>
      <c r="Y687" s="397">
        <v>163.41999999999999</v>
      </c>
      <c r="Z687" s="38">
        <v>1.3517002199997887</v>
      </c>
    </row>
    <row r="688" spans="1:26" x14ac:dyDescent="0.25">
      <c r="A688" s="382"/>
      <c r="B688" s="210">
        <v>302316</v>
      </c>
      <c r="C688" s="210">
        <v>20049</v>
      </c>
      <c r="D688" s="210" t="s">
        <v>13</v>
      </c>
      <c r="E688" s="393">
        <v>0.65619212962962969</v>
      </c>
      <c r="F688" s="393">
        <v>0.65623842592592596</v>
      </c>
      <c r="G688" s="397">
        <v>4</v>
      </c>
      <c r="H688" s="397">
        <v>27.25</v>
      </c>
      <c r="I688" s="46">
        <f t="shared" si="29"/>
        <v>3.9999999999974278</v>
      </c>
      <c r="J688" s="46">
        <f t="shared" si="30"/>
        <v>3.9999999999974278</v>
      </c>
      <c r="K688" s="46"/>
      <c r="L688" s="46"/>
      <c r="M688" s="38"/>
      <c r="N688" s="3">
        <f t="shared" si="31"/>
        <v>149.34571428571599</v>
      </c>
      <c r="O688" s="3"/>
      <c r="P688" s="4"/>
      <c r="Q688" s="397">
        <f t="shared" si="32"/>
        <v>92.42</v>
      </c>
      <c r="X688" s="4">
        <v>3.2890952380952312</v>
      </c>
      <c r="Y688" s="397">
        <v>193</v>
      </c>
      <c r="Z688" s="38">
        <v>1.4405798057147186</v>
      </c>
    </row>
    <row r="689" spans="1:37" x14ac:dyDescent="0.25">
      <c r="A689" s="382"/>
      <c r="B689" s="210">
        <v>302316</v>
      </c>
      <c r="C689" s="210">
        <v>20050</v>
      </c>
      <c r="D689" s="210" t="s">
        <v>12</v>
      </c>
      <c r="E689" s="393">
        <v>0.65623842592592596</v>
      </c>
      <c r="F689" s="393">
        <v>0.65644675925925922</v>
      </c>
      <c r="G689" s="397">
        <v>18</v>
      </c>
      <c r="H689" s="397" t="s">
        <v>581</v>
      </c>
      <c r="I689" s="397">
        <f t="shared" si="29"/>
        <v>17.999999999993221</v>
      </c>
      <c r="J689" s="397">
        <f t="shared" si="30"/>
        <v>17.999999999993221</v>
      </c>
      <c r="K689" s="397">
        <f>SUM(J689:J690)</f>
        <v>18.999999999999773</v>
      </c>
      <c r="L689" s="397">
        <v>34.04</v>
      </c>
      <c r="M689" s="38">
        <f t="shared" si="27"/>
        <v>1.2215271915789621</v>
      </c>
      <c r="N689" s="3">
        <f t="shared" si="31"/>
        <v>168.34571428571576</v>
      </c>
      <c r="O689" s="3">
        <v>168.34571428571576</v>
      </c>
      <c r="P689" s="4">
        <f t="shared" si="28"/>
        <v>2.8057619047619293</v>
      </c>
      <c r="Q689" s="397">
        <f t="shared" si="32"/>
        <v>126.46000000000001</v>
      </c>
      <c r="R689" s="397">
        <v>126.46000000000001</v>
      </c>
      <c r="S689" s="397">
        <v>5</v>
      </c>
      <c r="X689" s="4">
        <v>3.4390952380952551</v>
      </c>
      <c r="Y689" s="397">
        <v>221.07999999999998</v>
      </c>
      <c r="Z689" s="38">
        <v>2.1272659199996675</v>
      </c>
    </row>
    <row r="690" spans="1:37" x14ac:dyDescent="0.25">
      <c r="A690" s="382"/>
      <c r="B690" s="210">
        <v>302316</v>
      </c>
      <c r="C690" s="210">
        <v>20038</v>
      </c>
      <c r="D690" s="210" t="s">
        <v>182</v>
      </c>
      <c r="E690" s="393">
        <v>0.65644675925925922</v>
      </c>
      <c r="F690" s="393">
        <v>0.65645833333333337</v>
      </c>
      <c r="G690" s="397">
        <v>1</v>
      </c>
      <c r="H690" s="397" t="s">
        <v>581</v>
      </c>
      <c r="I690" s="399">
        <f t="shared" si="29"/>
        <v>1.0000000000065512</v>
      </c>
      <c r="J690" s="399">
        <f t="shared" si="30"/>
        <v>1.0000000000065512</v>
      </c>
      <c r="K690" s="399"/>
      <c r="L690" s="399"/>
      <c r="M690" s="38"/>
      <c r="N690" s="3">
        <f t="shared" si="31"/>
        <v>168.34571428571576</v>
      </c>
      <c r="O690" s="3"/>
      <c r="P690" s="4"/>
      <c r="Q690" s="397">
        <f t="shared" si="32"/>
        <v>126.46000000000001</v>
      </c>
      <c r="X690" s="4">
        <v>3.6557619047619023</v>
      </c>
      <c r="Y690" s="397">
        <v>247.07999999999998</v>
      </c>
      <c r="Z690" s="38">
        <v>1.3636320000001223</v>
      </c>
    </row>
    <row r="691" spans="1:37" x14ac:dyDescent="0.25">
      <c r="A691" s="382"/>
      <c r="B691" s="210">
        <v>302316</v>
      </c>
      <c r="C691" s="210">
        <v>20027</v>
      </c>
      <c r="D691" s="210" t="s">
        <v>38</v>
      </c>
      <c r="E691" s="393">
        <v>0.65645833333333337</v>
      </c>
      <c r="F691" s="393">
        <v>0.65649305555555559</v>
      </c>
      <c r="G691" s="397">
        <v>3</v>
      </c>
      <c r="H691" s="397">
        <v>13.17</v>
      </c>
      <c r="I691" s="397">
        <f t="shared" si="29"/>
        <v>3.000000000000469</v>
      </c>
      <c r="J691" s="397">
        <f t="shared" si="30"/>
        <v>3.000000000000469</v>
      </c>
      <c r="K691" s="397">
        <v>3.000000000000469</v>
      </c>
      <c r="L691" s="397">
        <v>13.17</v>
      </c>
      <c r="M691" s="38">
        <f t="shared" si="27"/>
        <v>2.9931722399995322</v>
      </c>
      <c r="N691" s="3">
        <f t="shared" si="31"/>
        <v>171.34571428571621</v>
      </c>
      <c r="O691" s="3">
        <v>171.34571428571621</v>
      </c>
      <c r="P691" s="4">
        <f t="shared" si="28"/>
        <v>2.8557619047619367</v>
      </c>
      <c r="Q691" s="397">
        <f t="shared" si="32"/>
        <v>139.63</v>
      </c>
      <c r="R691" s="397">
        <v>139.63</v>
      </c>
      <c r="S691" s="397">
        <v>6</v>
      </c>
      <c r="X691" s="4">
        <v>3.7474285714285611</v>
      </c>
      <c r="Y691" s="397">
        <v>258.08</v>
      </c>
      <c r="Z691" s="38">
        <v>1.3636320000001223</v>
      </c>
      <c r="AC691" s="483">
        <v>302316</v>
      </c>
      <c r="AD691" s="483">
        <v>20060</v>
      </c>
      <c r="AE691" s="485">
        <v>42657</v>
      </c>
      <c r="AF691" s="483">
        <v>2</v>
      </c>
      <c r="AG691" s="483">
        <v>258.08</v>
      </c>
      <c r="AH691" s="381">
        <v>0.65464120370370371</v>
      </c>
      <c r="AI691" s="489" t="s">
        <v>868</v>
      </c>
      <c r="AJ691" s="489">
        <v>1.240769</v>
      </c>
      <c r="AK691" s="381">
        <v>0.65704861111111112</v>
      </c>
    </row>
    <row r="692" spans="1:37" x14ac:dyDescent="0.25">
      <c r="A692" s="382"/>
      <c r="B692" s="210">
        <v>302316</v>
      </c>
      <c r="C692" s="210">
        <v>20037</v>
      </c>
      <c r="D692" s="210" t="s">
        <v>8</v>
      </c>
      <c r="E692" s="393">
        <v>0.65649305555555559</v>
      </c>
      <c r="F692" s="393">
        <v>0.6566319444444445</v>
      </c>
      <c r="G692" s="397">
        <v>12</v>
      </c>
      <c r="H692" s="397">
        <v>23.79</v>
      </c>
      <c r="I692" s="397">
        <f t="shared" si="29"/>
        <v>12.000000000001876</v>
      </c>
      <c r="J692" s="397">
        <f t="shared" si="30"/>
        <v>12.000000000001876</v>
      </c>
      <c r="K692" s="397">
        <v>12.000000000001876</v>
      </c>
      <c r="L692" s="397">
        <v>23.79</v>
      </c>
      <c r="M692" s="38">
        <f t="shared" si="27"/>
        <v>1.3517002199997887</v>
      </c>
      <c r="N692" s="3">
        <f t="shared" si="31"/>
        <v>183.34571428571809</v>
      </c>
      <c r="O692" s="3">
        <v>183.34571428571809</v>
      </c>
      <c r="P692" s="4">
        <f t="shared" si="28"/>
        <v>3.055761904761968</v>
      </c>
      <c r="Q692" s="397">
        <f t="shared" si="32"/>
        <v>163.41999999999999</v>
      </c>
      <c r="R692" s="397">
        <v>163.41999999999999</v>
      </c>
      <c r="S692" s="397">
        <v>7</v>
      </c>
    </row>
    <row r="693" spans="1:37" x14ac:dyDescent="0.25">
      <c r="A693" s="382"/>
      <c r="B693" s="210">
        <v>302316</v>
      </c>
      <c r="C693" s="210">
        <v>20035</v>
      </c>
      <c r="D693" s="210" t="s">
        <v>8</v>
      </c>
      <c r="E693" s="393">
        <v>0.6566319444444445</v>
      </c>
      <c r="F693" s="393">
        <v>0.6567708333333333</v>
      </c>
      <c r="G693" s="397">
        <v>12</v>
      </c>
      <c r="H693" s="397" t="s">
        <v>581</v>
      </c>
      <c r="I693" s="397">
        <f t="shared" si="29"/>
        <v>11.999999999992284</v>
      </c>
      <c r="J693" s="397">
        <f t="shared" si="30"/>
        <v>11.999999999992284</v>
      </c>
      <c r="K693" s="397">
        <f>SUM(J693:J694)</f>
        <v>13.999999999995794</v>
      </c>
      <c r="L693" s="397">
        <v>29.58</v>
      </c>
      <c r="M693" s="38">
        <f t="shared" si="27"/>
        <v>1.4405798057147186</v>
      </c>
      <c r="N693" s="3">
        <f t="shared" si="31"/>
        <v>197.34571428571388</v>
      </c>
      <c r="O693" s="3">
        <v>197.34571428571388</v>
      </c>
      <c r="P693" s="4">
        <f t="shared" si="28"/>
        <v>3.2890952380952312</v>
      </c>
      <c r="Q693" s="397">
        <f t="shared" si="32"/>
        <v>193</v>
      </c>
      <c r="R693" s="397">
        <v>193</v>
      </c>
      <c r="S693" s="397">
        <v>8</v>
      </c>
    </row>
    <row r="694" spans="1:37" x14ac:dyDescent="0.25">
      <c r="A694" s="382"/>
      <c r="B694" s="210">
        <v>302316</v>
      </c>
      <c r="C694" s="210">
        <v>20054</v>
      </c>
      <c r="D694" s="210" t="s">
        <v>716</v>
      </c>
      <c r="E694" s="393">
        <v>0.6567708333333333</v>
      </c>
      <c r="F694" s="393">
        <v>0.65679398148148149</v>
      </c>
      <c r="G694" s="397">
        <v>2</v>
      </c>
      <c r="H694" s="397" t="s">
        <v>581</v>
      </c>
      <c r="I694" s="399">
        <f t="shared" si="29"/>
        <v>2.0000000000035101</v>
      </c>
      <c r="J694" s="399">
        <f t="shared" si="30"/>
        <v>2.0000000000035101</v>
      </c>
      <c r="K694" s="399"/>
      <c r="L694" s="399"/>
      <c r="M694" s="38"/>
      <c r="N694" s="3">
        <f t="shared" si="31"/>
        <v>197.34571428571388</v>
      </c>
      <c r="O694" s="3"/>
      <c r="P694" s="4"/>
      <c r="Q694" s="397">
        <f t="shared" si="32"/>
        <v>193</v>
      </c>
      <c r="X694" s="4"/>
      <c r="Z694" s="38"/>
    </row>
    <row r="695" spans="1:37" x14ac:dyDescent="0.25">
      <c r="A695" s="382"/>
      <c r="B695" s="210">
        <v>302316</v>
      </c>
      <c r="C695" s="210">
        <v>20052</v>
      </c>
      <c r="D695" s="210" t="s">
        <v>7</v>
      </c>
      <c r="E695" s="393">
        <v>0.65679398148148149</v>
      </c>
      <c r="F695" s="393">
        <v>0.65679398148148149</v>
      </c>
      <c r="G695" s="397">
        <v>9</v>
      </c>
      <c r="H695" s="397">
        <v>28.08</v>
      </c>
      <c r="I695" s="397">
        <f t="shared" si="29"/>
        <v>0</v>
      </c>
      <c r="J695" s="397">
        <f t="shared" si="30"/>
        <v>9.0000000000014069</v>
      </c>
      <c r="K695" s="397">
        <v>9.0000000000014069</v>
      </c>
      <c r="L695" s="397">
        <v>28.08</v>
      </c>
      <c r="M695" s="38">
        <f t="shared" si="27"/>
        <v>2.1272659199996675</v>
      </c>
      <c r="N695" s="3">
        <f t="shared" si="31"/>
        <v>206.3457142857153</v>
      </c>
      <c r="O695" s="3">
        <v>206.3457142857153</v>
      </c>
      <c r="P695" s="4">
        <f t="shared" si="28"/>
        <v>3.4390952380952551</v>
      </c>
      <c r="Q695" s="397">
        <f t="shared" si="32"/>
        <v>221.07999999999998</v>
      </c>
      <c r="R695" s="397">
        <v>221.07999999999998</v>
      </c>
      <c r="S695" s="397">
        <v>9</v>
      </c>
    </row>
    <row r="696" spans="1:37" x14ac:dyDescent="0.25">
      <c r="A696" s="382"/>
      <c r="B696" s="210">
        <v>302316</v>
      </c>
      <c r="C696" s="210">
        <v>20056</v>
      </c>
      <c r="D696" s="210" t="s">
        <v>9</v>
      </c>
      <c r="E696" s="393">
        <v>0.65689814814814818</v>
      </c>
      <c r="F696" s="393">
        <v>0.65704861111111112</v>
      </c>
      <c r="G696" s="397">
        <v>13</v>
      </c>
      <c r="H696" s="397">
        <v>26</v>
      </c>
      <c r="I696" s="397">
        <f t="shared" si="29"/>
        <v>12.999999999998835</v>
      </c>
      <c r="J696" s="397">
        <f t="shared" si="30"/>
        <v>12.999999999998835</v>
      </c>
      <c r="K696" s="397">
        <v>12.999999999998835</v>
      </c>
      <c r="L696" s="397">
        <v>26</v>
      </c>
      <c r="M696" s="38">
        <f t="shared" si="27"/>
        <v>1.3636320000001223</v>
      </c>
      <c r="N696" s="3">
        <f t="shared" si="31"/>
        <v>219.34571428571414</v>
      </c>
      <c r="O696" s="3">
        <v>219.34571428571414</v>
      </c>
      <c r="P696" s="4">
        <f t="shared" si="28"/>
        <v>3.6557619047619023</v>
      </c>
      <c r="Q696" s="397">
        <f t="shared" si="32"/>
        <v>247.07999999999998</v>
      </c>
      <c r="R696" s="397">
        <v>247.07999999999998</v>
      </c>
      <c r="S696" s="397">
        <v>10</v>
      </c>
    </row>
    <row r="697" spans="1:37" x14ac:dyDescent="0.25">
      <c r="A697" s="382"/>
      <c r="B697" s="210">
        <v>302316</v>
      </c>
      <c r="C697" s="210">
        <v>20059</v>
      </c>
      <c r="D697" s="210" t="s">
        <v>10</v>
      </c>
      <c r="E697" s="393">
        <v>0.65704861111111112</v>
      </c>
      <c r="F697" s="393">
        <v>0.65716435185185185</v>
      </c>
      <c r="G697" s="397">
        <v>10</v>
      </c>
      <c r="H697" s="397">
        <v>11</v>
      </c>
      <c r="I697" s="397">
        <f t="shared" si="29"/>
        <v>9.9999999999983658</v>
      </c>
      <c r="J697" s="2">
        <f>L697*K696/L696</f>
        <v>5.4999999999995071</v>
      </c>
      <c r="K697" s="3">
        <v>5.4999999999995071</v>
      </c>
      <c r="L697" s="397">
        <v>11</v>
      </c>
      <c r="M697" s="38">
        <f t="shared" si="27"/>
        <v>1.3636320000001223</v>
      </c>
      <c r="N697" s="3">
        <f t="shared" si="31"/>
        <v>224.84571428571365</v>
      </c>
      <c r="O697" s="3">
        <v>224.84571428571365</v>
      </c>
      <c r="P697" s="4">
        <f t="shared" si="28"/>
        <v>3.7474285714285611</v>
      </c>
      <c r="Q697" s="397">
        <f t="shared" si="32"/>
        <v>258.08</v>
      </c>
      <c r="R697" s="397">
        <v>258.08</v>
      </c>
    </row>
    <row r="698" spans="1:37" x14ac:dyDescent="0.25">
      <c r="A698" s="382"/>
      <c r="B698" s="397">
        <v>302316</v>
      </c>
      <c r="C698" s="392">
        <v>20060</v>
      </c>
      <c r="D698" s="397" t="s">
        <v>621</v>
      </c>
      <c r="E698" s="381">
        <v>0.65716435185185185</v>
      </c>
      <c r="F698" s="381">
        <v>0.65749999999999997</v>
      </c>
      <c r="G698" s="397" t="s">
        <v>566</v>
      </c>
      <c r="H698" s="397" t="s">
        <v>566</v>
      </c>
      <c r="M698" s="38">
        <f>AVERAGE(M682:M696)</f>
        <v>1.4352930407003828</v>
      </c>
    </row>
    <row r="699" spans="1:37" x14ac:dyDescent="0.25">
      <c r="A699" s="382"/>
      <c r="B699" s="397">
        <v>302316</v>
      </c>
      <c r="C699" s="397">
        <v>20059</v>
      </c>
      <c r="D699" s="397" t="s">
        <v>10</v>
      </c>
      <c r="E699" s="381">
        <v>0.65749999999999997</v>
      </c>
      <c r="F699" s="381">
        <v>0.65751157407407412</v>
      </c>
      <c r="G699" s="397">
        <v>1</v>
      </c>
      <c r="H699" s="397">
        <v>11</v>
      </c>
    </row>
    <row r="700" spans="1:37" x14ac:dyDescent="0.25">
      <c r="A700" s="382"/>
      <c r="B700" s="397">
        <v>302316</v>
      </c>
      <c r="C700" s="392">
        <v>20060</v>
      </c>
      <c r="D700" s="397" t="s">
        <v>621</v>
      </c>
      <c r="E700" s="381">
        <v>0.65751157407407412</v>
      </c>
      <c r="F700" s="381">
        <v>0.65751157407407412</v>
      </c>
      <c r="G700" s="397" t="s">
        <v>566</v>
      </c>
      <c r="H700" s="397" t="s">
        <v>566</v>
      </c>
    </row>
    <row r="701" spans="1:37" x14ac:dyDescent="0.25">
      <c r="A701" s="382"/>
      <c r="B701" s="397">
        <v>302316</v>
      </c>
      <c r="C701" s="397">
        <v>20059</v>
      </c>
      <c r="D701" s="397" t="s">
        <v>10</v>
      </c>
      <c r="E701" s="381">
        <v>0.65784722222222225</v>
      </c>
      <c r="F701" s="381">
        <v>0.65788194444444448</v>
      </c>
      <c r="G701" s="397">
        <v>3</v>
      </c>
      <c r="H701" s="397">
        <v>11</v>
      </c>
    </row>
    <row r="702" spans="1:37" x14ac:dyDescent="0.25">
      <c r="A702" s="382"/>
      <c r="B702" s="397">
        <v>302316</v>
      </c>
      <c r="C702" s="392">
        <v>20060</v>
      </c>
      <c r="D702" s="397" t="s">
        <v>621</v>
      </c>
      <c r="E702" s="381">
        <v>0.65788194444444448</v>
      </c>
      <c r="F702" s="381">
        <v>0.65792824074074074</v>
      </c>
      <c r="G702" s="397" t="s">
        <v>566</v>
      </c>
      <c r="H702" s="397" t="s">
        <v>566</v>
      </c>
    </row>
    <row r="703" spans="1:37" x14ac:dyDescent="0.25">
      <c r="A703" s="382"/>
      <c r="B703" s="397">
        <v>302316</v>
      </c>
      <c r="C703" s="397">
        <v>20059</v>
      </c>
      <c r="D703" s="397" t="s">
        <v>10</v>
      </c>
      <c r="E703" s="381">
        <v>0.65792824074074074</v>
      </c>
      <c r="F703" s="381">
        <v>0.65807870370370369</v>
      </c>
      <c r="G703" s="397">
        <v>13</v>
      </c>
      <c r="H703" s="397">
        <v>11</v>
      </c>
    </row>
    <row r="704" spans="1:37" x14ac:dyDescent="0.25">
      <c r="A704" s="382"/>
      <c r="B704" s="397">
        <v>302316</v>
      </c>
      <c r="C704" s="392">
        <v>20060</v>
      </c>
      <c r="D704" s="397" t="s">
        <v>621</v>
      </c>
      <c r="E704" s="381">
        <v>0.65807870370370369</v>
      </c>
      <c r="F704" s="381">
        <v>0.65812499999999996</v>
      </c>
      <c r="G704" s="397" t="s">
        <v>566</v>
      </c>
      <c r="H704" s="397" t="s">
        <v>566</v>
      </c>
    </row>
    <row r="705" spans="1:8" x14ac:dyDescent="0.25">
      <c r="A705" s="382"/>
      <c r="B705" s="397">
        <v>302316</v>
      </c>
      <c r="C705" s="397">
        <v>20059</v>
      </c>
      <c r="D705" s="397" t="s">
        <v>10</v>
      </c>
      <c r="E705" s="381">
        <v>0.65812499999999996</v>
      </c>
      <c r="F705" s="381">
        <v>0.65813657407407411</v>
      </c>
      <c r="G705" s="397">
        <v>1</v>
      </c>
      <c r="H705" s="397">
        <v>11</v>
      </c>
    </row>
    <row r="706" spans="1:8" x14ac:dyDescent="0.25">
      <c r="A706" s="382"/>
      <c r="B706" s="397">
        <v>302316</v>
      </c>
      <c r="C706" s="392">
        <v>20060</v>
      </c>
      <c r="D706" s="397" t="s">
        <v>621</v>
      </c>
      <c r="E706" s="381">
        <v>0.65813657407407411</v>
      </c>
      <c r="F706" s="381">
        <v>0.65813657407407411</v>
      </c>
      <c r="G706" s="397" t="s">
        <v>566</v>
      </c>
      <c r="H706" s="397" t="s">
        <v>566</v>
      </c>
    </row>
    <row r="707" spans="1:8" x14ac:dyDescent="0.25">
      <c r="A707" s="382"/>
      <c r="B707" s="397">
        <v>302316</v>
      </c>
      <c r="C707" s="397">
        <v>20059</v>
      </c>
      <c r="D707" s="397" t="s">
        <v>10</v>
      </c>
      <c r="E707" s="381">
        <v>0.65832175925925929</v>
      </c>
      <c r="F707" s="381">
        <v>0.65833333333333333</v>
      </c>
      <c r="G707" s="397">
        <v>1</v>
      </c>
      <c r="H707" s="397">
        <v>11</v>
      </c>
    </row>
    <row r="708" spans="1:8" x14ac:dyDescent="0.25">
      <c r="A708" s="382"/>
      <c r="B708" s="397">
        <v>302316</v>
      </c>
      <c r="C708" s="392">
        <v>20060</v>
      </c>
      <c r="D708" s="397" t="s">
        <v>621</v>
      </c>
      <c r="E708" s="381">
        <v>0.65833333333333333</v>
      </c>
      <c r="F708" s="381">
        <v>0.65835648148148151</v>
      </c>
      <c r="G708" s="397" t="s">
        <v>566</v>
      </c>
      <c r="H708" s="397" t="s">
        <v>566</v>
      </c>
    </row>
    <row r="709" spans="1:8" x14ac:dyDescent="0.25">
      <c r="A709" s="382"/>
      <c r="B709" s="397">
        <v>302316</v>
      </c>
      <c r="C709" s="397">
        <v>20059</v>
      </c>
      <c r="D709" s="397" t="s">
        <v>10</v>
      </c>
      <c r="E709" s="381">
        <v>0.65835648148148151</v>
      </c>
      <c r="F709" s="381">
        <v>0.6583796296296297</v>
      </c>
      <c r="G709" s="397">
        <v>2</v>
      </c>
      <c r="H709" s="397">
        <v>11</v>
      </c>
    </row>
    <row r="710" spans="1:8" x14ac:dyDescent="0.25">
      <c r="A710" s="382"/>
      <c r="B710" s="397">
        <v>302316</v>
      </c>
      <c r="C710" s="392">
        <v>20060</v>
      </c>
      <c r="D710" s="397" t="s">
        <v>621</v>
      </c>
      <c r="E710" s="381">
        <v>0.6583796296296297</v>
      </c>
      <c r="F710" s="381">
        <v>0.65841435185185182</v>
      </c>
      <c r="G710" s="397" t="s">
        <v>566</v>
      </c>
      <c r="H710" s="397" t="s">
        <v>566</v>
      </c>
    </row>
    <row r="711" spans="1:8" x14ac:dyDescent="0.25">
      <c r="A711" s="382"/>
      <c r="B711" s="397">
        <v>302316</v>
      </c>
      <c r="C711" s="397">
        <v>20059</v>
      </c>
      <c r="D711" s="397" t="s">
        <v>10</v>
      </c>
      <c r="E711" s="381">
        <v>0.65841435185185182</v>
      </c>
      <c r="F711" s="381">
        <v>0.65884259259259259</v>
      </c>
      <c r="G711" s="397">
        <v>37</v>
      </c>
      <c r="H711" s="397">
        <v>11</v>
      </c>
    </row>
    <row r="712" spans="1:8" x14ac:dyDescent="0.25">
      <c r="A712" s="382"/>
      <c r="B712" s="397">
        <v>302316</v>
      </c>
      <c r="C712" s="392">
        <v>20060</v>
      </c>
      <c r="D712" s="397" t="s">
        <v>621</v>
      </c>
      <c r="E712" s="381">
        <v>0.65884259259259259</v>
      </c>
      <c r="F712" s="381">
        <v>0.65887731481481482</v>
      </c>
      <c r="G712" s="397" t="s">
        <v>566</v>
      </c>
      <c r="H712" s="397" t="s">
        <v>566</v>
      </c>
    </row>
    <row r="713" spans="1:8" x14ac:dyDescent="0.25">
      <c r="A713" s="382"/>
      <c r="B713" s="397">
        <v>302316</v>
      </c>
      <c r="C713" s="397">
        <v>20059</v>
      </c>
      <c r="D713" s="397" t="s">
        <v>10</v>
      </c>
      <c r="E713" s="381">
        <v>0.65887731481481482</v>
      </c>
      <c r="F713" s="381">
        <v>0.65887731481481482</v>
      </c>
      <c r="G713" s="397">
        <v>6</v>
      </c>
      <c r="H713" s="397">
        <v>11</v>
      </c>
    </row>
    <row r="714" spans="1:8" x14ac:dyDescent="0.25">
      <c r="A714" s="382"/>
      <c r="B714" s="397">
        <v>302316</v>
      </c>
      <c r="C714" s="392">
        <v>20060</v>
      </c>
      <c r="D714" s="397" t="s">
        <v>621</v>
      </c>
      <c r="E714" s="381">
        <v>0.65894675925925927</v>
      </c>
      <c r="F714" s="381">
        <v>0.6589814814814815</v>
      </c>
      <c r="G714" s="397" t="s">
        <v>566</v>
      </c>
      <c r="H714" s="397" t="s">
        <v>566</v>
      </c>
    </row>
    <row r="715" spans="1:8" x14ac:dyDescent="0.25">
      <c r="A715" s="382"/>
      <c r="B715" s="397">
        <v>302316</v>
      </c>
      <c r="C715" s="397">
        <v>20059</v>
      </c>
      <c r="D715" s="397" t="s">
        <v>10</v>
      </c>
      <c r="E715" s="381">
        <v>0.6589814814814815</v>
      </c>
      <c r="F715" s="381">
        <v>0.65899305555555554</v>
      </c>
      <c r="G715" s="397">
        <v>1</v>
      </c>
      <c r="H715" s="397" t="s">
        <v>581</v>
      </c>
    </row>
    <row r="716" spans="1:8" x14ac:dyDescent="0.25">
      <c r="A716" s="382"/>
      <c r="B716" s="397">
        <v>302316</v>
      </c>
      <c r="C716" s="397">
        <v>20059</v>
      </c>
      <c r="D716" s="397" t="s">
        <v>10</v>
      </c>
      <c r="E716" s="381">
        <v>0.65899305555555554</v>
      </c>
      <c r="F716" s="381">
        <v>0.65900462962962958</v>
      </c>
      <c r="G716" s="397">
        <v>0</v>
      </c>
      <c r="H716" s="397">
        <v>11</v>
      </c>
    </row>
    <row r="717" spans="1:8" x14ac:dyDescent="0.25">
      <c r="A717" s="382"/>
      <c r="B717" s="397">
        <v>302316</v>
      </c>
      <c r="C717" s="392">
        <v>20060</v>
      </c>
      <c r="D717" s="397" t="s">
        <v>621</v>
      </c>
      <c r="E717" s="381">
        <v>0.65899305555555554</v>
      </c>
      <c r="F717" s="381">
        <v>0.65899305555555554</v>
      </c>
      <c r="G717" s="397" t="s">
        <v>566</v>
      </c>
      <c r="H717" s="397" t="s">
        <v>566</v>
      </c>
    </row>
    <row r="718" spans="1:8" x14ac:dyDescent="0.25">
      <c r="A718" s="382"/>
      <c r="B718" s="397">
        <v>302316</v>
      </c>
      <c r="C718" s="392">
        <v>20060</v>
      </c>
      <c r="D718" s="397" t="s">
        <v>621</v>
      </c>
      <c r="E718" s="381">
        <v>0.65900462962962958</v>
      </c>
      <c r="F718" s="381">
        <v>0.65905092592592596</v>
      </c>
      <c r="G718" s="397" t="s">
        <v>566</v>
      </c>
      <c r="H718" s="397" t="s">
        <v>566</v>
      </c>
    </row>
    <row r="719" spans="1:8" x14ac:dyDescent="0.25">
      <c r="A719" s="382"/>
      <c r="B719" s="397">
        <v>302316</v>
      </c>
      <c r="C719" s="397">
        <v>20059</v>
      </c>
      <c r="D719" s="397" t="s">
        <v>10</v>
      </c>
      <c r="E719" s="381">
        <v>0.65905092592592596</v>
      </c>
      <c r="F719" s="381">
        <v>0.65907407407407403</v>
      </c>
      <c r="G719" s="397">
        <v>2</v>
      </c>
      <c r="H719" s="397">
        <v>11</v>
      </c>
    </row>
    <row r="720" spans="1:8" x14ac:dyDescent="0.25">
      <c r="A720" s="382"/>
      <c r="B720" s="397">
        <v>302316</v>
      </c>
      <c r="C720" s="392">
        <v>20060</v>
      </c>
      <c r="D720" s="397" t="s">
        <v>621</v>
      </c>
      <c r="E720" s="381">
        <v>0.65907407407407403</v>
      </c>
      <c r="F720" s="381">
        <v>0.65916666666666668</v>
      </c>
      <c r="G720" s="397" t="s">
        <v>566</v>
      </c>
      <c r="H720" s="397" t="s">
        <v>566</v>
      </c>
    </row>
    <row r="721" spans="1:8" x14ac:dyDescent="0.25">
      <c r="A721" s="382"/>
      <c r="B721" s="397">
        <v>302316</v>
      </c>
      <c r="C721" s="397">
        <v>20059</v>
      </c>
      <c r="D721" s="397" t="s">
        <v>10</v>
      </c>
      <c r="E721" s="381">
        <v>0.65916666666666668</v>
      </c>
      <c r="F721" s="381">
        <v>0.65925925925925932</v>
      </c>
      <c r="G721" s="397">
        <v>8</v>
      </c>
      <c r="H721" s="397">
        <v>11</v>
      </c>
    </row>
    <row r="722" spans="1:8" x14ac:dyDescent="0.25">
      <c r="A722" s="382"/>
      <c r="B722" s="397">
        <v>302316</v>
      </c>
      <c r="C722" s="392">
        <v>20060</v>
      </c>
      <c r="D722" s="397" t="s">
        <v>621</v>
      </c>
      <c r="E722" s="381">
        <v>0.65925925925925932</v>
      </c>
      <c r="F722" s="381">
        <v>0.65925925925925932</v>
      </c>
      <c r="G722" s="397" t="s">
        <v>566</v>
      </c>
      <c r="H722" s="397" t="s">
        <v>566</v>
      </c>
    </row>
    <row r="723" spans="1:8" x14ac:dyDescent="0.25">
      <c r="A723" s="382"/>
      <c r="B723" s="397">
        <v>302316</v>
      </c>
      <c r="C723" s="397">
        <v>20059</v>
      </c>
      <c r="D723" s="397" t="s">
        <v>10</v>
      </c>
      <c r="E723" s="381">
        <v>0.65981481481481474</v>
      </c>
      <c r="F723" s="381">
        <v>0.65982638888888889</v>
      </c>
      <c r="G723" s="397">
        <v>1</v>
      </c>
      <c r="H723" s="397">
        <v>11</v>
      </c>
    </row>
    <row r="724" spans="1:8" x14ac:dyDescent="0.25">
      <c r="A724" s="382"/>
      <c r="B724" s="397">
        <v>302316</v>
      </c>
      <c r="C724" s="392">
        <v>20060</v>
      </c>
      <c r="D724" s="397" t="s">
        <v>621</v>
      </c>
      <c r="E724" s="381">
        <v>0.65982638888888889</v>
      </c>
      <c r="F724" s="381">
        <v>0.65993055555555558</v>
      </c>
      <c r="G724" s="397" t="s">
        <v>566</v>
      </c>
      <c r="H724" s="397" t="s">
        <v>566</v>
      </c>
    </row>
    <row r="725" spans="1:8" x14ac:dyDescent="0.25">
      <c r="A725" s="382"/>
      <c r="B725" s="397">
        <v>302316</v>
      </c>
      <c r="C725" s="397">
        <v>20059</v>
      </c>
      <c r="D725" s="397" t="s">
        <v>10</v>
      </c>
      <c r="E725" s="381">
        <v>0.65993055555555558</v>
      </c>
      <c r="F725" s="381">
        <v>0.65995370370370365</v>
      </c>
      <c r="G725" s="397">
        <v>2</v>
      </c>
      <c r="H725" s="397">
        <v>11</v>
      </c>
    </row>
    <row r="726" spans="1:8" x14ac:dyDescent="0.25">
      <c r="A726" s="382"/>
      <c r="B726" s="397">
        <v>302316</v>
      </c>
      <c r="C726" s="392">
        <v>20060</v>
      </c>
      <c r="D726" s="397" t="s">
        <v>621</v>
      </c>
      <c r="E726" s="381">
        <v>0.65995370370370365</v>
      </c>
      <c r="F726" s="381">
        <v>0.66</v>
      </c>
      <c r="G726" s="397" t="s">
        <v>566</v>
      </c>
      <c r="H726" s="397" t="s">
        <v>566</v>
      </c>
    </row>
    <row r="727" spans="1:8" x14ac:dyDescent="0.25">
      <c r="A727" s="382"/>
      <c r="B727" s="397">
        <v>302316</v>
      </c>
      <c r="C727" s="397">
        <v>20059</v>
      </c>
      <c r="D727" s="397" t="s">
        <v>10</v>
      </c>
      <c r="E727" s="381">
        <v>0.66</v>
      </c>
      <c r="F727" s="381">
        <v>0.6602662037037037</v>
      </c>
      <c r="G727" s="397">
        <v>23</v>
      </c>
      <c r="H727" s="397">
        <v>11</v>
      </c>
    </row>
    <row r="728" spans="1:8" x14ac:dyDescent="0.25">
      <c r="A728" s="382"/>
      <c r="B728" s="397">
        <v>302316</v>
      </c>
      <c r="C728" s="392">
        <v>20060</v>
      </c>
      <c r="D728" s="397" t="s">
        <v>621</v>
      </c>
      <c r="E728" s="381">
        <v>0.6602662037037037</v>
      </c>
      <c r="F728" s="381">
        <v>0.6602662037037037</v>
      </c>
      <c r="G728" s="397" t="s">
        <v>566</v>
      </c>
      <c r="H728" s="397" t="s">
        <v>566</v>
      </c>
    </row>
    <row r="729" spans="1:8" x14ac:dyDescent="0.25">
      <c r="A729" s="382"/>
      <c r="B729" s="397">
        <v>302316</v>
      </c>
      <c r="C729" s="397">
        <v>20059</v>
      </c>
      <c r="D729" s="397" t="s">
        <v>10</v>
      </c>
      <c r="E729" s="381">
        <v>0.73115740740740742</v>
      </c>
      <c r="F729" s="381">
        <v>0.73115740740740742</v>
      </c>
      <c r="G729" s="397">
        <v>3</v>
      </c>
      <c r="H729" s="397">
        <v>11</v>
      </c>
    </row>
    <row r="730" spans="1:8" x14ac:dyDescent="0.25">
      <c r="A730" s="382"/>
      <c r="B730" s="397">
        <v>302316</v>
      </c>
      <c r="C730" s="392">
        <v>20060</v>
      </c>
      <c r="D730" s="397" t="s">
        <v>621</v>
      </c>
      <c r="E730" s="381">
        <v>0.73119212962962965</v>
      </c>
      <c r="F730" s="381">
        <v>0.73125000000000007</v>
      </c>
      <c r="G730" s="397" t="s">
        <v>566</v>
      </c>
      <c r="H730" s="397" t="s">
        <v>566</v>
      </c>
    </row>
    <row r="731" spans="1:8" x14ac:dyDescent="0.25">
      <c r="A731" s="382"/>
      <c r="B731" s="397">
        <v>302316</v>
      </c>
      <c r="C731" s="397">
        <v>20059</v>
      </c>
      <c r="D731" s="397" t="s">
        <v>10</v>
      </c>
      <c r="E731" s="381">
        <v>0.73125000000000007</v>
      </c>
      <c r="F731" s="381">
        <v>0.73128472222222218</v>
      </c>
      <c r="G731" s="397">
        <v>3</v>
      </c>
      <c r="H731" s="397">
        <v>11</v>
      </c>
    </row>
    <row r="732" spans="1:8" x14ac:dyDescent="0.25">
      <c r="A732" s="382"/>
      <c r="B732" s="397">
        <v>302316</v>
      </c>
      <c r="C732" s="392">
        <v>20060</v>
      </c>
      <c r="D732" s="397" t="s">
        <v>621</v>
      </c>
      <c r="E732" s="381">
        <v>0.73128472222222218</v>
      </c>
      <c r="F732" s="381">
        <v>0.73146990740740747</v>
      </c>
      <c r="G732" s="397" t="s">
        <v>566</v>
      </c>
      <c r="H732" s="397" t="s">
        <v>566</v>
      </c>
    </row>
    <row r="733" spans="1:8" x14ac:dyDescent="0.25">
      <c r="A733" s="382"/>
      <c r="B733" s="397">
        <v>302316</v>
      </c>
      <c r="C733" s="397">
        <v>20059</v>
      </c>
      <c r="D733" s="397" t="s">
        <v>10</v>
      </c>
      <c r="E733" s="381">
        <v>0.73146990740740747</v>
      </c>
      <c r="F733" s="381">
        <v>0.73149305555555555</v>
      </c>
      <c r="G733" s="397">
        <v>2</v>
      </c>
      <c r="H733" s="397">
        <v>11</v>
      </c>
    </row>
    <row r="734" spans="1:8" x14ac:dyDescent="0.25">
      <c r="A734" s="382"/>
      <c r="B734" s="397">
        <v>302316</v>
      </c>
      <c r="C734" s="392">
        <v>20060</v>
      </c>
      <c r="D734" s="397" t="s">
        <v>621</v>
      </c>
      <c r="E734" s="381">
        <v>0.73149305555555555</v>
      </c>
      <c r="F734" s="381">
        <v>0.73152777777777767</v>
      </c>
      <c r="G734" s="397" t="s">
        <v>566</v>
      </c>
      <c r="H734" s="397" t="s">
        <v>566</v>
      </c>
    </row>
    <row r="735" spans="1:8" x14ac:dyDescent="0.25">
      <c r="A735" s="382"/>
      <c r="B735" s="397">
        <v>302316</v>
      </c>
      <c r="C735" s="397">
        <v>20059</v>
      </c>
      <c r="D735" s="397" t="s">
        <v>10</v>
      </c>
      <c r="E735" s="381">
        <v>0.73152777777777767</v>
      </c>
      <c r="F735" s="381">
        <v>0.73167824074074073</v>
      </c>
      <c r="G735" s="397">
        <v>13</v>
      </c>
      <c r="H735" s="397">
        <v>11</v>
      </c>
    </row>
    <row r="736" spans="1:8" x14ac:dyDescent="0.25">
      <c r="A736" s="382"/>
      <c r="B736" s="397">
        <v>302316</v>
      </c>
      <c r="C736" s="392">
        <v>20060</v>
      </c>
      <c r="D736" s="397" t="s">
        <v>621</v>
      </c>
      <c r="E736" s="381">
        <v>0.73167824074074073</v>
      </c>
      <c r="F736" s="381">
        <v>0.73181712962962964</v>
      </c>
      <c r="G736" s="397" t="s">
        <v>566</v>
      </c>
      <c r="H736" s="397" t="s">
        <v>566</v>
      </c>
    </row>
    <row r="737" spans="1:8" x14ac:dyDescent="0.25">
      <c r="A737" s="382"/>
      <c r="B737" s="397">
        <v>302316</v>
      </c>
      <c r="C737" s="397">
        <v>20059</v>
      </c>
      <c r="D737" s="397" t="s">
        <v>10</v>
      </c>
      <c r="E737" s="381">
        <v>0.73181712962962964</v>
      </c>
      <c r="F737" s="381">
        <v>0.73181712962962964</v>
      </c>
      <c r="G737" s="397">
        <v>12</v>
      </c>
      <c r="H737" s="397">
        <v>11</v>
      </c>
    </row>
    <row r="738" spans="1:8" x14ac:dyDescent="0.25">
      <c r="A738" s="382"/>
      <c r="B738" s="397">
        <v>302316</v>
      </c>
      <c r="C738" s="392">
        <v>20060</v>
      </c>
      <c r="D738" s="397" t="s">
        <v>621</v>
      </c>
      <c r="E738" s="381">
        <v>0.73195601851851855</v>
      </c>
      <c r="F738" s="381">
        <v>0.73211805555555554</v>
      </c>
      <c r="G738" s="397" t="s">
        <v>566</v>
      </c>
      <c r="H738" s="397" t="s">
        <v>566</v>
      </c>
    </row>
    <row r="739" spans="1:8" x14ac:dyDescent="0.25">
      <c r="A739" s="382"/>
      <c r="B739" s="397">
        <v>302316</v>
      </c>
      <c r="C739" s="397">
        <v>20059</v>
      </c>
      <c r="D739" s="397" t="s">
        <v>10</v>
      </c>
      <c r="E739" s="381">
        <v>0.73211805555555554</v>
      </c>
      <c r="F739" s="381">
        <v>0.73212962962962969</v>
      </c>
      <c r="G739" s="397">
        <v>1</v>
      </c>
      <c r="H739" s="397">
        <v>11</v>
      </c>
    </row>
    <row r="740" spans="1:8" x14ac:dyDescent="0.25">
      <c r="A740" s="382"/>
      <c r="B740" s="397">
        <v>302316</v>
      </c>
      <c r="C740" s="392">
        <v>20060</v>
      </c>
      <c r="D740" s="397" t="s">
        <v>621</v>
      </c>
      <c r="E740" s="381">
        <v>0.73212962962962969</v>
      </c>
      <c r="F740" s="381">
        <v>0.73247685185185185</v>
      </c>
      <c r="G740" s="397" t="s">
        <v>566</v>
      </c>
      <c r="H740" s="397" t="s">
        <v>566</v>
      </c>
    </row>
    <row r="741" spans="1:8" x14ac:dyDescent="0.25">
      <c r="A741" s="382"/>
      <c r="B741" s="397">
        <v>302316</v>
      </c>
      <c r="C741" s="397">
        <v>20059</v>
      </c>
      <c r="D741" s="397" t="s">
        <v>10</v>
      </c>
      <c r="E741" s="381">
        <v>0.73247685185185185</v>
      </c>
      <c r="F741" s="381">
        <v>0.73251157407407408</v>
      </c>
      <c r="G741" s="397">
        <v>3</v>
      </c>
      <c r="H741" s="397">
        <v>11</v>
      </c>
    </row>
    <row r="742" spans="1:8" x14ac:dyDescent="0.25">
      <c r="A742" s="382"/>
      <c r="B742" s="397">
        <v>302316</v>
      </c>
      <c r="C742" s="392">
        <v>20060</v>
      </c>
      <c r="D742" s="397" t="s">
        <v>621</v>
      </c>
      <c r="E742" s="381">
        <v>0.73251157407407408</v>
      </c>
      <c r="F742" s="381">
        <v>0.73251157407407408</v>
      </c>
      <c r="G742" s="397" t="s">
        <v>566</v>
      </c>
      <c r="H742" s="397" t="s">
        <v>566</v>
      </c>
    </row>
    <row r="743" spans="1:8" x14ac:dyDescent="0.25">
      <c r="A743" s="382"/>
      <c r="B743" s="397">
        <v>302316</v>
      </c>
      <c r="C743" s="397">
        <v>20059</v>
      </c>
      <c r="D743" s="397" t="s">
        <v>10</v>
      </c>
      <c r="E743" s="381">
        <v>0.73269675925925926</v>
      </c>
      <c r="F743" s="381">
        <v>0.73270833333333341</v>
      </c>
      <c r="G743" s="397">
        <v>1</v>
      </c>
      <c r="H743" s="397">
        <v>11</v>
      </c>
    </row>
    <row r="744" spans="1:8" x14ac:dyDescent="0.25">
      <c r="A744" s="382"/>
      <c r="B744" s="397">
        <v>302316</v>
      </c>
      <c r="C744" s="392">
        <v>20060</v>
      </c>
      <c r="D744" s="397" t="s">
        <v>621</v>
      </c>
      <c r="E744" s="381">
        <v>0.73270833333333341</v>
      </c>
      <c r="F744" s="381">
        <v>0.73273148148148148</v>
      </c>
      <c r="G744" s="397" t="s">
        <v>566</v>
      </c>
      <c r="H744" s="397" t="s">
        <v>566</v>
      </c>
    </row>
    <row r="745" spans="1:8" x14ac:dyDescent="0.25">
      <c r="A745" s="382"/>
      <c r="B745" s="397">
        <v>302316</v>
      </c>
      <c r="C745" s="397">
        <v>20059</v>
      </c>
      <c r="D745" s="397" t="s">
        <v>10</v>
      </c>
      <c r="E745" s="381">
        <v>0.73273148148148148</v>
      </c>
      <c r="F745" s="381">
        <v>0.73274305555555552</v>
      </c>
      <c r="G745" s="397">
        <v>1</v>
      </c>
      <c r="H745" s="397">
        <v>11</v>
      </c>
    </row>
    <row r="746" spans="1:8" x14ac:dyDescent="0.25">
      <c r="A746" s="382"/>
      <c r="B746" s="397">
        <v>302316</v>
      </c>
      <c r="C746" s="392">
        <v>20060</v>
      </c>
      <c r="D746" s="397" t="s">
        <v>621</v>
      </c>
      <c r="E746" s="381">
        <v>0.73274305555555552</v>
      </c>
      <c r="F746" s="381">
        <v>0.73317129629629629</v>
      </c>
      <c r="G746" s="397" t="s">
        <v>566</v>
      </c>
      <c r="H746" s="397" t="s">
        <v>566</v>
      </c>
    </row>
    <row r="747" spans="1:8" x14ac:dyDescent="0.25">
      <c r="A747" s="382"/>
      <c r="B747" s="397">
        <v>302316</v>
      </c>
      <c r="C747" s="397">
        <v>20059</v>
      </c>
      <c r="D747" s="397" t="s">
        <v>10</v>
      </c>
      <c r="E747" s="381">
        <v>0.73317129629629629</v>
      </c>
      <c r="F747" s="381">
        <v>0.73319444444444448</v>
      </c>
      <c r="G747" s="397">
        <v>2</v>
      </c>
      <c r="H747" s="397">
        <v>11</v>
      </c>
    </row>
    <row r="748" spans="1:8" x14ac:dyDescent="0.25">
      <c r="A748" s="382"/>
      <c r="B748" s="397">
        <v>302316</v>
      </c>
      <c r="C748" s="392">
        <v>20060</v>
      </c>
      <c r="D748" s="397" t="s">
        <v>621</v>
      </c>
      <c r="E748" s="381">
        <v>0.73319444444444448</v>
      </c>
      <c r="F748" s="381">
        <v>0.73319444444444448</v>
      </c>
      <c r="G748" s="397" t="s">
        <v>566</v>
      </c>
      <c r="H748" s="397" t="s">
        <v>566</v>
      </c>
    </row>
    <row r="749" spans="1:8" x14ac:dyDescent="0.25">
      <c r="A749" s="382"/>
      <c r="B749" s="397">
        <v>302316</v>
      </c>
      <c r="C749" s="397">
        <v>20059</v>
      </c>
      <c r="D749" s="397" t="s">
        <v>10</v>
      </c>
      <c r="E749" s="381">
        <v>0.73405092592592591</v>
      </c>
      <c r="F749" s="381">
        <v>0.73416666666666675</v>
      </c>
      <c r="G749" s="397">
        <v>10</v>
      </c>
      <c r="H749" s="397">
        <v>11</v>
      </c>
    </row>
    <row r="750" spans="1:8" x14ac:dyDescent="0.25">
      <c r="A750" s="382"/>
      <c r="B750" s="397">
        <v>302316</v>
      </c>
      <c r="C750" s="392">
        <v>20060</v>
      </c>
      <c r="D750" s="397" t="s">
        <v>621</v>
      </c>
      <c r="E750" s="381">
        <v>0.73416666666666675</v>
      </c>
      <c r="F750" s="381">
        <v>0.73418981481481482</v>
      </c>
      <c r="G750" s="397" t="s">
        <v>566</v>
      </c>
      <c r="H750" s="397" t="s">
        <v>566</v>
      </c>
    </row>
    <row r="751" spans="1:8" x14ac:dyDescent="0.25">
      <c r="A751" s="382"/>
      <c r="B751" s="397">
        <v>302316</v>
      </c>
      <c r="C751" s="397">
        <v>20059</v>
      </c>
      <c r="D751" s="397" t="s">
        <v>10</v>
      </c>
      <c r="E751" s="381">
        <v>0.73418981481481482</v>
      </c>
      <c r="F751" s="381">
        <v>0.73421296296296301</v>
      </c>
      <c r="G751" s="397">
        <v>2</v>
      </c>
      <c r="H751" s="397">
        <v>11</v>
      </c>
    </row>
    <row r="752" spans="1:8" x14ac:dyDescent="0.25">
      <c r="A752" s="382"/>
      <c r="B752" s="397">
        <v>302316</v>
      </c>
      <c r="C752" s="392">
        <v>20060</v>
      </c>
      <c r="D752" s="397" t="s">
        <v>621</v>
      </c>
      <c r="E752" s="381">
        <v>0.73421296296296301</v>
      </c>
      <c r="F752" s="381">
        <v>0.73445601851851849</v>
      </c>
      <c r="G752" s="397" t="s">
        <v>566</v>
      </c>
      <c r="H752" s="397" t="s">
        <v>566</v>
      </c>
    </row>
    <row r="753" spans="1:8" x14ac:dyDescent="0.25">
      <c r="A753" s="382"/>
      <c r="B753" s="397">
        <v>302316</v>
      </c>
      <c r="C753" s="397">
        <v>20059</v>
      </c>
      <c r="D753" s="397" t="s">
        <v>10</v>
      </c>
      <c r="E753" s="381">
        <v>0.73445601851851849</v>
      </c>
      <c r="F753" s="381">
        <v>0.73446759259259264</v>
      </c>
      <c r="G753" s="397">
        <v>1</v>
      </c>
      <c r="H753" s="397">
        <v>11</v>
      </c>
    </row>
    <row r="754" spans="1:8" x14ac:dyDescent="0.25">
      <c r="A754" s="382"/>
      <c r="B754" s="397">
        <v>302316</v>
      </c>
      <c r="C754" s="392">
        <v>20060</v>
      </c>
      <c r="D754" s="397" t="s">
        <v>621</v>
      </c>
      <c r="E754" s="381">
        <v>0.73446759259259264</v>
      </c>
      <c r="F754" s="381">
        <v>0.73446759259259264</v>
      </c>
      <c r="G754" s="397" t="s">
        <v>566</v>
      </c>
      <c r="H754" s="397" t="s">
        <v>566</v>
      </c>
    </row>
    <row r="755" spans="1:8" x14ac:dyDescent="0.25">
      <c r="A755" s="382"/>
      <c r="B755" s="397">
        <v>302316</v>
      </c>
      <c r="C755" s="397">
        <v>20059</v>
      </c>
      <c r="D755" s="397" t="s">
        <v>10</v>
      </c>
      <c r="E755" s="381">
        <v>0.73468750000000005</v>
      </c>
      <c r="F755" s="381">
        <v>0.734837962962963</v>
      </c>
      <c r="G755" s="397">
        <v>13</v>
      </c>
      <c r="H755" s="397">
        <v>11</v>
      </c>
    </row>
    <row r="756" spans="1:8" x14ac:dyDescent="0.25">
      <c r="A756" s="382"/>
      <c r="B756" s="397">
        <v>302316</v>
      </c>
      <c r="C756" s="392">
        <v>20060</v>
      </c>
      <c r="D756" s="397" t="s">
        <v>621</v>
      </c>
      <c r="E756" s="381">
        <v>0.734837962962963</v>
      </c>
      <c r="F756" s="381">
        <v>0.734837962962963</v>
      </c>
      <c r="G756" s="397" t="s">
        <v>566</v>
      </c>
      <c r="H756" s="397" t="s">
        <v>566</v>
      </c>
    </row>
    <row r="757" spans="1:8" x14ac:dyDescent="0.25">
      <c r="A757" s="382"/>
      <c r="B757" s="397">
        <v>302316</v>
      </c>
      <c r="C757" s="397">
        <v>20059</v>
      </c>
      <c r="D757" s="397" t="s">
        <v>10</v>
      </c>
      <c r="E757" s="381">
        <v>0.73594907407407406</v>
      </c>
      <c r="F757" s="381">
        <v>0.73594907407407406</v>
      </c>
      <c r="G757" s="397">
        <v>20</v>
      </c>
      <c r="H757" s="397">
        <v>11</v>
      </c>
    </row>
    <row r="758" spans="1:8" x14ac:dyDescent="0.25">
      <c r="A758" s="382"/>
      <c r="B758" s="397">
        <v>302316</v>
      </c>
      <c r="C758" s="392">
        <v>20060</v>
      </c>
      <c r="D758" s="397" t="s">
        <v>621</v>
      </c>
      <c r="E758" s="381">
        <v>0.7361805555555555</v>
      </c>
      <c r="F758" s="381">
        <v>0.73653935185185182</v>
      </c>
      <c r="G758" s="397" t="s">
        <v>566</v>
      </c>
      <c r="H758" s="397" t="s">
        <v>566</v>
      </c>
    </row>
    <row r="759" spans="1:8" x14ac:dyDescent="0.25">
      <c r="A759" s="382"/>
      <c r="B759" s="397">
        <v>302316</v>
      </c>
      <c r="C759" s="397">
        <v>20059</v>
      </c>
      <c r="D759" s="397" t="s">
        <v>10</v>
      </c>
      <c r="E759" s="381">
        <v>0.73653935185185182</v>
      </c>
      <c r="F759" s="381">
        <v>0.73653935185185182</v>
      </c>
      <c r="G759" s="397">
        <v>55</v>
      </c>
      <c r="H759" s="397">
        <v>11</v>
      </c>
    </row>
    <row r="760" spans="1:8" x14ac:dyDescent="0.25">
      <c r="A760" s="382"/>
      <c r="B760" s="397">
        <v>302316</v>
      </c>
      <c r="C760" s="392">
        <v>20060</v>
      </c>
      <c r="D760" s="397" t="s">
        <v>621</v>
      </c>
      <c r="E760" s="381">
        <v>0.73717592592592596</v>
      </c>
      <c r="F760" s="381">
        <v>0.7371875</v>
      </c>
      <c r="G760" s="397" t="s">
        <v>566</v>
      </c>
      <c r="H760" s="397" t="s">
        <v>566</v>
      </c>
    </row>
    <row r="761" spans="1:8" x14ac:dyDescent="0.25">
      <c r="A761" s="382"/>
      <c r="B761" s="397">
        <v>302316</v>
      </c>
      <c r="C761" s="397">
        <v>20059</v>
      </c>
      <c r="D761" s="397" t="s">
        <v>10</v>
      </c>
      <c r="E761" s="381">
        <v>0.7371875</v>
      </c>
      <c r="F761" s="381">
        <v>0.73721064814814818</v>
      </c>
      <c r="G761" s="397">
        <v>2</v>
      </c>
      <c r="H761" s="397">
        <v>11</v>
      </c>
    </row>
    <row r="762" spans="1:8" x14ac:dyDescent="0.25">
      <c r="A762" s="382"/>
      <c r="B762" s="397">
        <v>302316</v>
      </c>
      <c r="C762" s="392">
        <v>20060</v>
      </c>
      <c r="D762" s="397" t="s">
        <v>621</v>
      </c>
      <c r="E762" s="381">
        <v>0.73721064814814818</v>
      </c>
      <c r="F762" s="381">
        <v>0.73721064814814818</v>
      </c>
      <c r="G762" s="397" t="s">
        <v>566</v>
      </c>
      <c r="H762" s="397" t="s">
        <v>566</v>
      </c>
    </row>
    <row r="763" spans="1:8" x14ac:dyDescent="0.25">
      <c r="A763" s="382"/>
      <c r="B763" s="397">
        <v>302316</v>
      </c>
      <c r="C763" s="397">
        <v>20059</v>
      </c>
      <c r="D763" s="397" t="s">
        <v>10</v>
      </c>
      <c r="E763" s="381">
        <v>0.7389930555555555</v>
      </c>
      <c r="F763" s="381">
        <v>0.73916666666666664</v>
      </c>
      <c r="G763" s="397">
        <v>15</v>
      </c>
      <c r="H763" s="397">
        <v>11</v>
      </c>
    </row>
    <row r="764" spans="1:8" x14ac:dyDescent="0.25">
      <c r="A764" s="382"/>
      <c r="B764" s="397">
        <v>302316</v>
      </c>
      <c r="C764" s="392">
        <v>20060</v>
      </c>
      <c r="D764" s="397" t="s">
        <v>621</v>
      </c>
      <c r="E764" s="381">
        <v>0.73916666666666664</v>
      </c>
      <c r="F764" s="381">
        <v>0.73916666666666664</v>
      </c>
      <c r="G764" s="397" t="s">
        <v>566</v>
      </c>
      <c r="H764" s="397" t="s">
        <v>566</v>
      </c>
    </row>
    <row r="765" spans="1:8" x14ac:dyDescent="0.25">
      <c r="A765" s="382"/>
      <c r="B765" s="397">
        <v>302316</v>
      </c>
      <c r="C765" s="397">
        <v>20059</v>
      </c>
      <c r="D765" s="397" t="s">
        <v>10</v>
      </c>
      <c r="E765" s="381">
        <v>0.73969907407407398</v>
      </c>
      <c r="F765" s="381">
        <v>0.73979166666666663</v>
      </c>
      <c r="G765" s="397">
        <v>8</v>
      </c>
      <c r="H765" s="397">
        <v>11</v>
      </c>
    </row>
    <row r="766" spans="1:8" x14ac:dyDescent="0.25">
      <c r="A766" s="382"/>
      <c r="B766" s="397">
        <v>302316</v>
      </c>
      <c r="C766" s="392">
        <v>20060</v>
      </c>
      <c r="D766" s="397" t="s">
        <v>621</v>
      </c>
      <c r="E766" s="381">
        <v>0.73979166666666663</v>
      </c>
      <c r="F766" s="381">
        <v>0.73981481481481481</v>
      </c>
      <c r="G766" s="397" t="s">
        <v>566</v>
      </c>
      <c r="H766" s="397" t="s">
        <v>566</v>
      </c>
    </row>
    <row r="767" spans="1:8" x14ac:dyDescent="0.25">
      <c r="A767" s="382"/>
      <c r="B767" s="397">
        <v>302316</v>
      </c>
      <c r="C767" s="397">
        <v>20059</v>
      </c>
      <c r="D767" s="397" t="s">
        <v>10</v>
      </c>
      <c r="E767" s="381">
        <v>0.73981481481481481</v>
      </c>
      <c r="F767" s="381">
        <v>0.7399768518518518</v>
      </c>
      <c r="G767" s="397">
        <v>14</v>
      </c>
      <c r="H767" s="397">
        <v>11</v>
      </c>
    </row>
    <row r="768" spans="1:8" x14ac:dyDescent="0.25">
      <c r="A768" s="382"/>
      <c r="B768" s="397">
        <v>302316</v>
      </c>
      <c r="C768" s="392">
        <v>20060</v>
      </c>
      <c r="D768" s="397" t="s">
        <v>621</v>
      </c>
      <c r="E768" s="381">
        <v>0.7399768518518518</v>
      </c>
      <c r="F768" s="381">
        <v>0.7400000000000001</v>
      </c>
      <c r="G768" s="397" t="s">
        <v>566</v>
      </c>
      <c r="H768" s="397" t="s">
        <v>566</v>
      </c>
    </row>
    <row r="769" spans="1:8" x14ac:dyDescent="0.25">
      <c r="A769" s="382"/>
      <c r="B769" s="397">
        <v>302316</v>
      </c>
      <c r="C769" s="397">
        <v>20059</v>
      </c>
      <c r="D769" s="397" t="s">
        <v>10</v>
      </c>
      <c r="E769" s="381">
        <v>0.7400000000000001</v>
      </c>
      <c r="F769" s="381">
        <v>0.74002314814814818</v>
      </c>
      <c r="G769" s="397">
        <v>2</v>
      </c>
      <c r="H769" s="397">
        <v>11</v>
      </c>
    </row>
    <row r="770" spans="1:8" x14ac:dyDescent="0.25">
      <c r="A770" s="382"/>
      <c r="B770" s="397">
        <v>302316</v>
      </c>
      <c r="C770" s="392">
        <v>20060</v>
      </c>
      <c r="D770" s="397" t="s">
        <v>621</v>
      </c>
      <c r="E770" s="381">
        <v>0.74002314814814818</v>
      </c>
      <c r="F770" s="381">
        <v>0.74002314814814818</v>
      </c>
      <c r="G770" s="397" t="s">
        <v>566</v>
      </c>
      <c r="H770" s="397" t="s">
        <v>566</v>
      </c>
    </row>
    <row r="771" spans="1:8" x14ac:dyDescent="0.25">
      <c r="A771" s="382"/>
      <c r="B771" s="397">
        <v>302316</v>
      </c>
      <c r="C771" s="397">
        <v>20059</v>
      </c>
      <c r="D771" s="397" t="s">
        <v>10</v>
      </c>
      <c r="E771" s="381">
        <v>0.76916666666666667</v>
      </c>
      <c r="F771" s="381">
        <v>0.76918981481481474</v>
      </c>
      <c r="G771" s="397">
        <v>2</v>
      </c>
      <c r="H771" s="397">
        <v>11</v>
      </c>
    </row>
    <row r="772" spans="1:8" x14ac:dyDescent="0.25">
      <c r="A772" s="382"/>
      <c r="B772" s="397">
        <v>302316</v>
      </c>
      <c r="C772" s="392">
        <v>20060</v>
      </c>
      <c r="D772" s="397" t="s">
        <v>621</v>
      </c>
      <c r="E772" s="381">
        <v>0.76918981481481474</v>
      </c>
      <c r="F772" s="381">
        <v>0.76922453703703697</v>
      </c>
      <c r="G772" s="397" t="s">
        <v>566</v>
      </c>
      <c r="H772" s="397" t="s">
        <v>566</v>
      </c>
    </row>
    <row r="773" spans="1:8" x14ac:dyDescent="0.25">
      <c r="A773" s="382"/>
      <c r="B773" s="397">
        <v>302316</v>
      </c>
      <c r="C773" s="397">
        <v>20059</v>
      </c>
      <c r="D773" s="397" t="s">
        <v>10</v>
      </c>
      <c r="E773" s="381">
        <v>0.76922453703703697</v>
      </c>
      <c r="F773" s="381">
        <v>0.76929398148148154</v>
      </c>
      <c r="G773" s="397">
        <v>6</v>
      </c>
      <c r="H773" s="397">
        <v>11</v>
      </c>
    </row>
    <row r="774" spans="1:8" x14ac:dyDescent="0.25">
      <c r="A774" s="382"/>
      <c r="B774" s="397">
        <v>302316</v>
      </c>
      <c r="C774" s="392">
        <v>20060</v>
      </c>
      <c r="D774" s="397" t="s">
        <v>621</v>
      </c>
      <c r="E774" s="381">
        <v>0.76929398148148154</v>
      </c>
      <c r="F774" s="381">
        <v>0.76929398148148154</v>
      </c>
      <c r="G774" s="397" t="s">
        <v>566</v>
      </c>
      <c r="H774" s="397" t="s">
        <v>566</v>
      </c>
    </row>
    <row r="775" spans="1:8" x14ac:dyDescent="0.25">
      <c r="A775" s="382"/>
      <c r="B775" s="397">
        <v>302316</v>
      </c>
      <c r="C775" s="397">
        <v>20059</v>
      </c>
      <c r="D775" s="397" t="s">
        <v>10</v>
      </c>
      <c r="E775" s="381">
        <v>0.76937500000000003</v>
      </c>
      <c r="F775" s="381">
        <v>0.76938657407407407</v>
      </c>
      <c r="G775" s="397">
        <v>1</v>
      </c>
      <c r="H775" s="397">
        <v>11</v>
      </c>
    </row>
    <row r="776" spans="1:8" x14ac:dyDescent="0.25">
      <c r="A776" s="382"/>
      <c r="B776" s="397">
        <v>302316</v>
      </c>
      <c r="C776" s="392">
        <v>20060</v>
      </c>
      <c r="D776" s="397" t="s">
        <v>621</v>
      </c>
      <c r="E776" s="381">
        <v>0.76938657407407407</v>
      </c>
      <c r="F776" s="381">
        <v>0.76938657407407407</v>
      </c>
      <c r="G776" s="397" t="s">
        <v>566</v>
      </c>
      <c r="H776" s="397" t="s">
        <v>566</v>
      </c>
    </row>
    <row r="777" spans="1:8" x14ac:dyDescent="0.25">
      <c r="A777" s="382"/>
      <c r="B777" s="397">
        <v>302316</v>
      </c>
      <c r="C777" s="397">
        <v>20059</v>
      </c>
      <c r="D777" s="397" t="s">
        <v>10</v>
      </c>
      <c r="E777" s="381">
        <v>0.77557870370370363</v>
      </c>
      <c r="F777" s="381">
        <v>0.77557870370370363</v>
      </c>
      <c r="G777" s="397">
        <v>97</v>
      </c>
      <c r="H777" s="397">
        <v>11</v>
      </c>
    </row>
    <row r="778" spans="1:8" x14ac:dyDescent="0.25">
      <c r="A778" s="382"/>
      <c r="B778" s="397">
        <v>302316</v>
      </c>
      <c r="C778" s="392">
        <v>20060</v>
      </c>
      <c r="D778" s="397" t="s">
        <v>621</v>
      </c>
      <c r="E778" s="381">
        <v>0.77670138888888884</v>
      </c>
      <c r="F778" s="381">
        <v>0.77670138888888884</v>
      </c>
      <c r="G778" s="397" t="s">
        <v>566</v>
      </c>
      <c r="H778" s="397" t="s">
        <v>566</v>
      </c>
    </row>
    <row r="779" spans="1:8" x14ac:dyDescent="0.25">
      <c r="A779" s="382"/>
      <c r="B779" s="397">
        <v>302316</v>
      </c>
      <c r="C779" s="397">
        <v>20059</v>
      </c>
      <c r="D779" s="397" t="s">
        <v>10</v>
      </c>
      <c r="E779" s="381">
        <v>0.77763888888888888</v>
      </c>
      <c r="F779" s="381">
        <v>0.77768518518518526</v>
      </c>
      <c r="G779" s="397">
        <v>4</v>
      </c>
      <c r="H779" s="397" t="s">
        <v>581</v>
      </c>
    </row>
    <row r="780" spans="1:8" x14ac:dyDescent="0.25">
      <c r="A780" s="382"/>
      <c r="B780" s="397">
        <v>302316</v>
      </c>
      <c r="C780" s="397">
        <v>20059</v>
      </c>
      <c r="D780" s="397" t="s">
        <v>10</v>
      </c>
      <c r="E780" s="381">
        <v>0.77768518518518526</v>
      </c>
      <c r="F780" s="381">
        <v>0.77768518518518526</v>
      </c>
      <c r="G780" s="397">
        <v>0</v>
      </c>
      <c r="H780" s="397">
        <v>11</v>
      </c>
    </row>
    <row r="781" spans="1:8" x14ac:dyDescent="0.25">
      <c r="A781" s="382"/>
      <c r="B781" s="397">
        <v>302316</v>
      </c>
      <c r="C781" s="392">
        <v>20060</v>
      </c>
      <c r="D781" s="397" t="s">
        <v>621</v>
      </c>
      <c r="E781" s="381">
        <v>0.77768518518518526</v>
      </c>
      <c r="F781" s="381">
        <v>0.77768518518518526</v>
      </c>
      <c r="G781" s="397" t="s">
        <v>566</v>
      </c>
      <c r="H781" s="397" t="s">
        <v>566</v>
      </c>
    </row>
    <row r="782" spans="1:8" x14ac:dyDescent="0.25">
      <c r="A782" s="382"/>
      <c r="B782" s="397">
        <v>302316</v>
      </c>
      <c r="C782" s="392">
        <v>20060</v>
      </c>
      <c r="D782" s="397" t="s">
        <v>621</v>
      </c>
      <c r="E782" s="381">
        <v>0.77878472222222228</v>
      </c>
      <c r="F782" s="381">
        <v>0.77878472222222228</v>
      </c>
      <c r="G782" s="397" t="s">
        <v>566</v>
      </c>
      <c r="H782" s="397" t="s">
        <v>566</v>
      </c>
    </row>
    <row r="783" spans="1:8" x14ac:dyDescent="0.25">
      <c r="A783" s="382"/>
      <c r="B783" s="397">
        <v>302316</v>
      </c>
      <c r="C783" s="397">
        <v>20059</v>
      </c>
      <c r="D783" s="397" t="s">
        <v>10</v>
      </c>
      <c r="E783" s="381">
        <v>0.91197916666666667</v>
      </c>
      <c r="F783" s="381">
        <v>0.91201388888888879</v>
      </c>
      <c r="G783" s="397">
        <v>3</v>
      </c>
      <c r="H783" s="397">
        <v>11</v>
      </c>
    </row>
    <row r="784" spans="1:8" x14ac:dyDescent="0.25">
      <c r="A784" s="382"/>
      <c r="B784" s="397">
        <v>302316</v>
      </c>
      <c r="C784" s="392">
        <v>20060</v>
      </c>
      <c r="D784" s="397" t="s">
        <v>621</v>
      </c>
      <c r="E784" s="381">
        <v>0.91201388888888879</v>
      </c>
      <c r="F784" s="381">
        <v>0.91201388888888879</v>
      </c>
      <c r="G784" s="397" t="s">
        <v>566</v>
      </c>
      <c r="H784" s="397" t="s">
        <v>566</v>
      </c>
    </row>
    <row r="785" spans="1:8" x14ac:dyDescent="0.25">
      <c r="A785" s="382"/>
      <c r="B785" s="397">
        <v>302316</v>
      </c>
      <c r="C785" s="397">
        <v>20059</v>
      </c>
      <c r="D785" s="397" t="s">
        <v>10</v>
      </c>
      <c r="E785" s="381">
        <v>0.91363425925925934</v>
      </c>
      <c r="F785" s="381">
        <v>0.91365740740740742</v>
      </c>
      <c r="G785" s="397">
        <v>2</v>
      </c>
      <c r="H785" s="397">
        <v>11</v>
      </c>
    </row>
    <row r="786" spans="1:8" x14ac:dyDescent="0.25">
      <c r="A786" s="382"/>
      <c r="B786" s="397">
        <v>302316</v>
      </c>
      <c r="C786" s="392">
        <v>20060</v>
      </c>
      <c r="D786" s="397" t="s">
        <v>621</v>
      </c>
      <c r="E786" s="381">
        <v>0.91365740740740742</v>
      </c>
      <c r="F786" s="381">
        <v>0.91369212962962953</v>
      </c>
      <c r="G786" s="397" t="s">
        <v>566</v>
      </c>
      <c r="H786" s="397" t="s">
        <v>566</v>
      </c>
    </row>
    <row r="787" spans="1:8" x14ac:dyDescent="0.25">
      <c r="A787" s="382"/>
      <c r="B787" s="397">
        <v>302316</v>
      </c>
      <c r="C787" s="397">
        <v>20059</v>
      </c>
      <c r="D787" s="397" t="s">
        <v>10</v>
      </c>
      <c r="E787" s="381">
        <v>0.91369212962962953</v>
      </c>
      <c r="F787" s="381">
        <v>0.91369212962962953</v>
      </c>
      <c r="G787" s="397">
        <v>52</v>
      </c>
      <c r="H787" s="397">
        <v>11</v>
      </c>
    </row>
    <row r="788" spans="1:8" x14ac:dyDescent="0.25">
      <c r="A788" s="382"/>
      <c r="B788" s="397">
        <v>302316</v>
      </c>
      <c r="C788" s="392">
        <v>20060</v>
      </c>
      <c r="D788" s="397" t="s">
        <v>621</v>
      </c>
      <c r="E788" s="381">
        <v>0.91429398148148155</v>
      </c>
      <c r="F788" s="381">
        <v>0.9143634259259259</v>
      </c>
      <c r="G788" s="397" t="s">
        <v>566</v>
      </c>
      <c r="H788" s="397" t="s">
        <v>566</v>
      </c>
    </row>
    <row r="789" spans="1:8" x14ac:dyDescent="0.25">
      <c r="A789" s="382"/>
      <c r="B789" s="397">
        <v>302316</v>
      </c>
      <c r="C789" s="397">
        <v>20059</v>
      </c>
      <c r="D789" s="397" t="s">
        <v>10</v>
      </c>
      <c r="E789" s="381">
        <v>0.9143634259259259</v>
      </c>
      <c r="F789" s="381">
        <v>0.91437500000000005</v>
      </c>
      <c r="G789" s="397">
        <v>1</v>
      </c>
      <c r="H789" s="397">
        <v>11</v>
      </c>
    </row>
    <row r="790" spans="1:8" x14ac:dyDescent="0.25">
      <c r="A790" s="382"/>
      <c r="B790" s="397">
        <v>302316</v>
      </c>
      <c r="C790" s="392">
        <v>20060</v>
      </c>
      <c r="D790" s="397" t="s">
        <v>621</v>
      </c>
      <c r="E790" s="381">
        <v>0.91437500000000005</v>
      </c>
      <c r="F790" s="381">
        <v>0.91437500000000005</v>
      </c>
      <c r="G790" s="397" t="s">
        <v>566</v>
      </c>
      <c r="H790" s="397" t="s">
        <v>566</v>
      </c>
    </row>
    <row r="791" spans="1:8" x14ac:dyDescent="0.25">
      <c r="A791" s="382"/>
      <c r="B791" s="397">
        <v>302316</v>
      </c>
      <c r="C791" s="397">
        <v>20059</v>
      </c>
      <c r="D791" s="397" t="s">
        <v>10</v>
      </c>
      <c r="E791" s="381">
        <v>0.91635416666666669</v>
      </c>
      <c r="F791" s="381">
        <v>0.91637731481481488</v>
      </c>
      <c r="G791" s="397">
        <v>2</v>
      </c>
      <c r="H791" s="397">
        <v>11</v>
      </c>
    </row>
    <row r="792" spans="1:8" x14ac:dyDescent="0.25">
      <c r="A792" s="382"/>
      <c r="B792" s="397">
        <v>302316</v>
      </c>
      <c r="C792" s="392">
        <v>20060</v>
      </c>
      <c r="D792" s="397" t="s">
        <v>621</v>
      </c>
      <c r="E792" s="381">
        <v>0.91637731481481488</v>
      </c>
      <c r="F792" s="381">
        <v>0.91637731481481488</v>
      </c>
      <c r="G792" s="397" t="s">
        <v>566</v>
      </c>
      <c r="H792" s="397" t="s">
        <v>566</v>
      </c>
    </row>
    <row r="793" spans="1:8" x14ac:dyDescent="0.25">
      <c r="A793" s="382"/>
      <c r="B793" s="397">
        <v>302316</v>
      </c>
      <c r="C793" s="397">
        <v>20059</v>
      </c>
      <c r="D793" s="397" t="s">
        <v>10</v>
      </c>
      <c r="E793" s="381">
        <v>0.91746527777777775</v>
      </c>
      <c r="F793" s="381">
        <v>0.91765046296296304</v>
      </c>
      <c r="G793" s="397">
        <v>16</v>
      </c>
      <c r="H793" s="397">
        <v>11</v>
      </c>
    </row>
    <row r="794" spans="1:8" x14ac:dyDescent="0.25">
      <c r="A794" s="382"/>
      <c r="B794" s="397">
        <v>302316</v>
      </c>
      <c r="C794" s="392">
        <v>20060</v>
      </c>
      <c r="D794" s="397" t="s">
        <v>621</v>
      </c>
      <c r="E794" s="381">
        <v>0.91765046296296304</v>
      </c>
      <c r="F794" s="381">
        <v>0.91769675925925931</v>
      </c>
      <c r="G794" s="397" t="s">
        <v>566</v>
      </c>
      <c r="H794" s="397" t="s">
        <v>566</v>
      </c>
    </row>
    <row r="795" spans="1:8" x14ac:dyDescent="0.25">
      <c r="A795" s="382"/>
      <c r="B795" s="397">
        <v>302316</v>
      </c>
      <c r="C795" s="397">
        <v>20059</v>
      </c>
      <c r="D795" s="397" t="s">
        <v>10</v>
      </c>
      <c r="E795" s="381">
        <v>0.91769675925925931</v>
      </c>
      <c r="F795" s="381">
        <v>0.91769675925925931</v>
      </c>
      <c r="G795" s="397">
        <v>44</v>
      </c>
      <c r="H795" s="397">
        <v>11</v>
      </c>
    </row>
    <row r="796" spans="1:8" x14ac:dyDescent="0.25">
      <c r="A796" s="382"/>
      <c r="B796" s="397">
        <v>302316</v>
      </c>
      <c r="C796" s="392">
        <v>20060</v>
      </c>
      <c r="D796" s="397" t="s">
        <v>621</v>
      </c>
      <c r="E796" s="381">
        <v>0.91820601851851846</v>
      </c>
      <c r="F796" s="381">
        <v>0.91824074074074069</v>
      </c>
      <c r="G796" s="397" t="s">
        <v>566</v>
      </c>
      <c r="H796" s="397" t="s">
        <v>566</v>
      </c>
    </row>
    <row r="797" spans="1:8" x14ac:dyDescent="0.25">
      <c r="A797" s="382"/>
      <c r="B797" s="397">
        <v>302316</v>
      </c>
      <c r="C797" s="397">
        <v>20059</v>
      </c>
      <c r="D797" s="397" t="s">
        <v>10</v>
      </c>
      <c r="E797" s="381">
        <v>0.91824074074074069</v>
      </c>
      <c r="F797" s="381">
        <v>0.91824074074074069</v>
      </c>
      <c r="G797" s="397">
        <v>45</v>
      </c>
      <c r="H797" s="397">
        <v>11</v>
      </c>
    </row>
    <row r="798" spans="1:8" x14ac:dyDescent="0.25">
      <c r="A798" s="382"/>
      <c r="B798" s="397">
        <v>302316</v>
      </c>
      <c r="C798" s="392">
        <v>20060</v>
      </c>
      <c r="D798" s="397" t="s">
        <v>621</v>
      </c>
      <c r="E798" s="381">
        <v>0.91876157407407411</v>
      </c>
      <c r="F798" s="381">
        <v>0.91876157407407411</v>
      </c>
      <c r="G798" s="397" t="s">
        <v>566</v>
      </c>
      <c r="H798" s="397" t="s">
        <v>566</v>
      </c>
    </row>
    <row r="799" spans="1:8" x14ac:dyDescent="0.25">
      <c r="A799" s="382"/>
    </row>
    <row r="800" spans="1:8" x14ac:dyDescent="0.25">
      <c r="A800" s="382"/>
    </row>
    <row r="801" spans="1:8" x14ac:dyDescent="0.25">
      <c r="A801" s="382">
        <v>42658</v>
      </c>
      <c r="B801" s="397">
        <v>302316</v>
      </c>
      <c r="C801" s="397">
        <v>20059</v>
      </c>
      <c r="D801" s="397" t="s">
        <v>10</v>
      </c>
      <c r="E801" s="381">
        <v>1.8518518518518518E-4</v>
      </c>
      <c r="F801" s="381">
        <v>2.0833333333333335E-4</v>
      </c>
      <c r="G801" s="397">
        <v>2</v>
      </c>
      <c r="H801" s="397">
        <v>11</v>
      </c>
    </row>
    <row r="802" spans="1:8" x14ac:dyDescent="0.25">
      <c r="A802" s="382"/>
      <c r="B802" s="397">
        <v>302316</v>
      </c>
      <c r="C802" s="392">
        <v>20060</v>
      </c>
      <c r="D802" s="397" t="s">
        <v>621</v>
      </c>
      <c r="E802" s="381">
        <v>2.0833333333333335E-4</v>
      </c>
      <c r="F802" s="381">
        <v>2.0833333333333335E-4</v>
      </c>
      <c r="G802" s="397" t="s">
        <v>566</v>
      </c>
      <c r="H802" s="397" t="s">
        <v>566</v>
      </c>
    </row>
    <row r="803" spans="1:8" x14ac:dyDescent="0.25">
      <c r="A803" s="382"/>
      <c r="B803" s="397">
        <v>302316</v>
      </c>
      <c r="C803" s="397">
        <v>20059</v>
      </c>
      <c r="D803" s="397" t="s">
        <v>10</v>
      </c>
      <c r="E803" s="381">
        <v>0.30701388888888886</v>
      </c>
      <c r="F803" s="381">
        <v>0.30701388888888886</v>
      </c>
      <c r="G803" s="397">
        <v>1</v>
      </c>
      <c r="H803" s="397">
        <v>11</v>
      </c>
    </row>
    <row r="804" spans="1:8" x14ac:dyDescent="0.25">
      <c r="A804" s="382"/>
      <c r="B804" s="397">
        <v>302316</v>
      </c>
      <c r="C804" s="392">
        <v>20060</v>
      </c>
      <c r="D804" s="397" t="s">
        <v>621</v>
      </c>
      <c r="E804" s="381">
        <v>0.30702546296296296</v>
      </c>
      <c r="F804" s="381">
        <v>0.30703703703703705</v>
      </c>
      <c r="G804" s="397" t="s">
        <v>566</v>
      </c>
      <c r="H804" s="397" t="s">
        <v>566</v>
      </c>
    </row>
    <row r="805" spans="1:8" x14ac:dyDescent="0.25">
      <c r="A805" s="382"/>
      <c r="B805" s="397">
        <v>302316</v>
      </c>
      <c r="C805" s="397">
        <v>20059</v>
      </c>
      <c r="D805" s="397" t="s">
        <v>10</v>
      </c>
      <c r="E805" s="381">
        <v>0.30703703703703705</v>
      </c>
      <c r="F805" s="381">
        <v>0.30703703703703705</v>
      </c>
      <c r="G805" s="397">
        <v>1</v>
      </c>
      <c r="H805" s="397">
        <v>11</v>
      </c>
    </row>
    <row r="806" spans="1:8" x14ac:dyDescent="0.25">
      <c r="A806" s="382"/>
      <c r="B806" s="397">
        <v>302316</v>
      </c>
      <c r="C806" s="392">
        <v>20060</v>
      </c>
      <c r="D806" s="397" t="s">
        <v>621</v>
      </c>
      <c r="E806" s="381">
        <v>0.30704861111111109</v>
      </c>
      <c r="F806" s="381">
        <v>0.30723379629629627</v>
      </c>
      <c r="G806" s="397" t="s">
        <v>566</v>
      </c>
      <c r="H806" s="397" t="s">
        <v>566</v>
      </c>
    </row>
    <row r="807" spans="1:8" x14ac:dyDescent="0.25">
      <c r="A807" s="382"/>
      <c r="B807" s="397">
        <v>302316</v>
      </c>
      <c r="C807" s="397">
        <v>20059</v>
      </c>
      <c r="D807" s="397" t="s">
        <v>10</v>
      </c>
      <c r="E807" s="381">
        <v>0.30723379629629627</v>
      </c>
      <c r="F807" s="381">
        <v>0.3072685185185185</v>
      </c>
      <c r="G807" s="397">
        <v>3</v>
      </c>
      <c r="H807" s="397">
        <v>11</v>
      </c>
    </row>
    <row r="808" spans="1:8" x14ac:dyDescent="0.25">
      <c r="A808" s="382"/>
      <c r="B808" s="397">
        <v>302316</v>
      </c>
      <c r="C808" s="392">
        <v>20060</v>
      </c>
      <c r="D808" s="397" t="s">
        <v>621</v>
      </c>
      <c r="E808" s="381">
        <v>0.3072685185185185</v>
      </c>
      <c r="F808" s="381">
        <v>0.3072685185185185</v>
      </c>
      <c r="G808" s="397" t="s">
        <v>566</v>
      </c>
      <c r="H808" s="397" t="s">
        <v>566</v>
      </c>
    </row>
    <row r="809" spans="1:8" x14ac:dyDescent="0.25">
      <c r="A809" s="382"/>
      <c r="B809" s="397">
        <v>302316</v>
      </c>
      <c r="C809" s="397">
        <v>20059</v>
      </c>
      <c r="D809" s="397" t="s">
        <v>10</v>
      </c>
      <c r="E809" s="381">
        <v>0.30841435185185184</v>
      </c>
      <c r="F809" s="381">
        <v>0.30843749999999998</v>
      </c>
      <c r="G809" s="397">
        <v>2</v>
      </c>
      <c r="H809" s="397" t="s">
        <v>581</v>
      </c>
    </row>
    <row r="810" spans="1:8" x14ac:dyDescent="0.25">
      <c r="A810" s="382"/>
      <c r="B810" s="397">
        <v>302316</v>
      </c>
      <c r="C810" s="397">
        <v>20059</v>
      </c>
      <c r="D810" s="397" t="s">
        <v>10</v>
      </c>
      <c r="E810" s="381">
        <v>0.30843749999999998</v>
      </c>
      <c r="F810" s="381">
        <v>0.30846064814814816</v>
      </c>
      <c r="G810" s="397">
        <v>0</v>
      </c>
      <c r="H810" s="397">
        <v>11</v>
      </c>
    </row>
    <row r="811" spans="1:8" x14ac:dyDescent="0.25">
      <c r="A811" s="382"/>
      <c r="B811" s="397">
        <v>302316</v>
      </c>
      <c r="C811" s="392">
        <v>20060</v>
      </c>
      <c r="D811" s="397" t="s">
        <v>621</v>
      </c>
      <c r="E811" s="381">
        <v>0.30843749999999998</v>
      </c>
      <c r="F811" s="381">
        <v>0.30843749999999998</v>
      </c>
      <c r="G811" s="397" t="s">
        <v>566</v>
      </c>
      <c r="H811" s="397" t="s">
        <v>566</v>
      </c>
    </row>
    <row r="812" spans="1:8" x14ac:dyDescent="0.25">
      <c r="A812" s="382"/>
      <c r="B812" s="397">
        <v>302316</v>
      </c>
      <c r="C812" s="392">
        <v>20060</v>
      </c>
      <c r="D812" s="397" t="s">
        <v>621</v>
      </c>
      <c r="E812" s="381">
        <v>0.30846064814814816</v>
      </c>
      <c r="F812" s="381">
        <v>0.30846064814814816</v>
      </c>
      <c r="G812" s="397" t="s">
        <v>566</v>
      </c>
      <c r="H812" s="397" t="s">
        <v>566</v>
      </c>
    </row>
    <row r="813" spans="1:8" x14ac:dyDescent="0.25">
      <c r="A813" s="382"/>
      <c r="B813" s="397">
        <v>302316</v>
      </c>
      <c r="C813" s="397">
        <v>20059</v>
      </c>
      <c r="D813" s="397" t="s">
        <v>10</v>
      </c>
      <c r="E813" s="381">
        <v>0.3096990740740741</v>
      </c>
      <c r="F813" s="381">
        <v>0.30974537037037037</v>
      </c>
      <c r="G813" s="397">
        <v>4</v>
      </c>
      <c r="H813" s="397">
        <v>11</v>
      </c>
    </row>
    <row r="814" spans="1:8" x14ac:dyDescent="0.25">
      <c r="A814" s="382"/>
      <c r="B814" s="397">
        <v>302316</v>
      </c>
      <c r="C814" s="392">
        <v>20060</v>
      </c>
      <c r="D814" s="397" t="s">
        <v>621</v>
      </c>
      <c r="E814" s="381">
        <v>0.30974537037037037</v>
      </c>
      <c r="F814" s="381">
        <v>0.30974537037037037</v>
      </c>
      <c r="G814" s="397" t="s">
        <v>566</v>
      </c>
      <c r="H814" s="397" t="s">
        <v>566</v>
      </c>
    </row>
    <row r="815" spans="1:8" x14ac:dyDescent="0.25">
      <c r="A815" s="382"/>
      <c r="B815" s="397">
        <v>302316</v>
      </c>
      <c r="C815" s="397">
        <v>20059</v>
      </c>
      <c r="D815" s="397" t="s">
        <v>10</v>
      </c>
      <c r="E815" s="381">
        <v>0.3489814814814815</v>
      </c>
      <c r="F815" s="381">
        <v>0.34900462962962964</v>
      </c>
      <c r="G815" s="397">
        <v>2</v>
      </c>
      <c r="H815" s="397">
        <v>11</v>
      </c>
    </row>
    <row r="816" spans="1:8" x14ac:dyDescent="0.25">
      <c r="A816" s="382"/>
      <c r="B816" s="397">
        <v>302316</v>
      </c>
      <c r="C816" s="392">
        <v>20060</v>
      </c>
      <c r="D816" s="397" t="s">
        <v>621</v>
      </c>
      <c r="E816" s="381">
        <v>0.34900462962962964</v>
      </c>
      <c r="F816" s="381">
        <v>0.34900462962962964</v>
      </c>
      <c r="G816" s="397" t="s">
        <v>566</v>
      </c>
      <c r="H816" s="397" t="s">
        <v>566</v>
      </c>
    </row>
    <row r="817" spans="1:8" x14ac:dyDescent="0.25">
      <c r="A817" s="382"/>
      <c r="B817" s="397">
        <v>302316</v>
      </c>
      <c r="C817" s="397">
        <v>20059</v>
      </c>
      <c r="D817" s="397" t="s">
        <v>10</v>
      </c>
      <c r="E817" s="381">
        <v>0.4994791666666667</v>
      </c>
      <c r="F817" s="381">
        <v>0.4994791666666667</v>
      </c>
      <c r="G817" s="397">
        <v>74</v>
      </c>
      <c r="H817" s="397">
        <v>11</v>
      </c>
    </row>
    <row r="818" spans="1:8" x14ac:dyDescent="0.25">
      <c r="A818" s="382"/>
      <c r="B818" s="397">
        <v>302316</v>
      </c>
      <c r="C818" s="392">
        <v>20060</v>
      </c>
      <c r="D818" s="397" t="s">
        <v>621</v>
      </c>
      <c r="E818" s="381">
        <v>0.50033564814814813</v>
      </c>
      <c r="F818" s="381">
        <v>0.50033564814814813</v>
      </c>
      <c r="G818" s="397" t="s">
        <v>566</v>
      </c>
      <c r="H818" s="397" t="s">
        <v>566</v>
      </c>
    </row>
    <row r="819" spans="1:8" x14ac:dyDescent="0.25">
      <c r="A819" s="382"/>
      <c r="B819" s="397">
        <v>302316</v>
      </c>
      <c r="C819" s="397">
        <v>20059</v>
      </c>
      <c r="D819" s="397" t="s">
        <v>10</v>
      </c>
      <c r="E819" s="381">
        <v>0.55181712962962959</v>
      </c>
      <c r="F819" s="381">
        <v>0.55184027777777778</v>
      </c>
      <c r="G819" s="397">
        <v>2</v>
      </c>
      <c r="H819" s="397">
        <v>11</v>
      </c>
    </row>
    <row r="820" spans="1:8" x14ac:dyDescent="0.25">
      <c r="A820" s="382"/>
      <c r="B820" s="397">
        <v>302316</v>
      </c>
      <c r="C820" s="392">
        <v>20060</v>
      </c>
      <c r="D820" s="397" t="s">
        <v>621</v>
      </c>
      <c r="E820" s="381">
        <v>0.55184027777777778</v>
      </c>
      <c r="F820" s="381">
        <v>0.55186342592592597</v>
      </c>
      <c r="G820" s="397" t="s">
        <v>566</v>
      </c>
      <c r="H820" s="397" t="s">
        <v>566</v>
      </c>
    </row>
    <row r="821" spans="1:8" x14ac:dyDescent="0.25">
      <c r="A821" s="382"/>
      <c r="B821" s="397">
        <v>302316</v>
      </c>
      <c r="C821" s="397">
        <v>20059</v>
      </c>
      <c r="D821" s="397" t="s">
        <v>10</v>
      </c>
      <c r="E821" s="381">
        <v>0.55186342592592597</v>
      </c>
      <c r="F821" s="381">
        <v>0.55189814814814808</v>
      </c>
      <c r="G821" s="397">
        <v>3</v>
      </c>
      <c r="H821" s="397">
        <v>11</v>
      </c>
    </row>
    <row r="822" spans="1:8" x14ac:dyDescent="0.25">
      <c r="A822" s="382"/>
      <c r="B822" s="397">
        <v>302316</v>
      </c>
      <c r="C822" s="392">
        <v>20060</v>
      </c>
      <c r="D822" s="397" t="s">
        <v>621</v>
      </c>
      <c r="E822" s="381">
        <v>0.55189814814814808</v>
      </c>
      <c r="F822" s="381">
        <v>0.55192129629629627</v>
      </c>
      <c r="G822" s="397" t="s">
        <v>566</v>
      </c>
      <c r="H822" s="397" t="s">
        <v>566</v>
      </c>
    </row>
    <row r="823" spans="1:8" x14ac:dyDescent="0.25">
      <c r="A823" s="382"/>
      <c r="B823" s="397">
        <v>302316</v>
      </c>
      <c r="C823" s="397">
        <v>20059</v>
      </c>
      <c r="D823" s="397" t="s">
        <v>10</v>
      </c>
      <c r="E823" s="381">
        <v>0.55192129629629627</v>
      </c>
      <c r="F823" s="381">
        <v>0.55192129629629627</v>
      </c>
      <c r="G823" s="397">
        <v>25</v>
      </c>
      <c r="H823" s="397">
        <v>11</v>
      </c>
    </row>
    <row r="824" spans="1:8" x14ac:dyDescent="0.25">
      <c r="A824" s="382"/>
      <c r="B824" s="397">
        <v>302316</v>
      </c>
      <c r="C824" s="392">
        <v>20060</v>
      </c>
      <c r="D824" s="397" t="s">
        <v>621</v>
      </c>
      <c r="E824" s="381">
        <v>0.55221064814814813</v>
      </c>
      <c r="F824" s="381">
        <v>0.5525578703703703</v>
      </c>
      <c r="G824" s="397" t="s">
        <v>566</v>
      </c>
      <c r="H824" s="397" t="s">
        <v>566</v>
      </c>
    </row>
    <row r="825" spans="1:8" x14ac:dyDescent="0.25">
      <c r="A825" s="382"/>
      <c r="B825" s="397">
        <v>302316</v>
      </c>
      <c r="C825" s="397">
        <v>20059</v>
      </c>
      <c r="D825" s="397" t="s">
        <v>10</v>
      </c>
      <c r="E825" s="381">
        <v>0.5525578703703703</v>
      </c>
      <c r="F825" s="381">
        <v>0.55258101851851849</v>
      </c>
      <c r="G825" s="397">
        <v>2</v>
      </c>
      <c r="H825" s="397">
        <v>11</v>
      </c>
    </row>
    <row r="826" spans="1:8" x14ac:dyDescent="0.25">
      <c r="A826" s="382"/>
      <c r="B826" s="397">
        <v>302316</v>
      </c>
      <c r="C826" s="392">
        <v>20060</v>
      </c>
      <c r="D826" s="397" t="s">
        <v>621</v>
      </c>
      <c r="E826" s="381">
        <v>0.55258101851851849</v>
      </c>
      <c r="F826" s="381">
        <v>0.55258101851851849</v>
      </c>
      <c r="G826" s="397" t="s">
        <v>566</v>
      </c>
      <c r="H826" s="397" t="s">
        <v>566</v>
      </c>
    </row>
    <row r="827" spans="1:8" x14ac:dyDescent="0.25">
      <c r="A827" s="382"/>
      <c r="B827" s="397">
        <v>302316</v>
      </c>
      <c r="C827" s="397">
        <v>20059</v>
      </c>
      <c r="D827" s="397" t="s">
        <v>10</v>
      </c>
      <c r="E827" s="381">
        <v>0.55675925925925929</v>
      </c>
      <c r="F827" s="381">
        <v>0.55678240740740736</v>
      </c>
      <c r="G827" s="397">
        <v>2</v>
      </c>
      <c r="H827" s="397">
        <v>11</v>
      </c>
    </row>
    <row r="828" spans="1:8" x14ac:dyDescent="0.25">
      <c r="A828" s="382"/>
      <c r="B828" s="397">
        <v>302316</v>
      </c>
      <c r="C828" s="392">
        <v>20060</v>
      </c>
      <c r="D828" s="397" t="s">
        <v>621</v>
      </c>
      <c r="E828" s="381">
        <v>0.55678240740740736</v>
      </c>
      <c r="F828" s="381">
        <v>0.55678240740740736</v>
      </c>
      <c r="G828" s="397" t="s">
        <v>566</v>
      </c>
      <c r="H828" s="397" t="s">
        <v>566</v>
      </c>
    </row>
    <row r="829" spans="1:8" x14ac:dyDescent="0.25">
      <c r="A829" s="382"/>
      <c r="B829" s="397">
        <v>302316</v>
      </c>
      <c r="C829" s="397">
        <v>20059</v>
      </c>
      <c r="D829" s="397" t="s">
        <v>10</v>
      </c>
      <c r="E829" s="381">
        <v>0.56322916666666667</v>
      </c>
      <c r="F829" s="381">
        <v>0.5632638888888889</v>
      </c>
      <c r="G829" s="397">
        <v>3</v>
      </c>
      <c r="H829" s="397">
        <v>11</v>
      </c>
    </row>
    <row r="830" spans="1:8" x14ac:dyDescent="0.25">
      <c r="A830" s="382"/>
      <c r="B830" s="397">
        <v>302316</v>
      </c>
      <c r="C830" s="392">
        <v>20060</v>
      </c>
      <c r="D830" s="397" t="s">
        <v>621</v>
      </c>
      <c r="E830" s="381">
        <v>0.5632638888888889</v>
      </c>
      <c r="F830" s="381">
        <v>0.56327546296296294</v>
      </c>
      <c r="G830" s="397" t="s">
        <v>566</v>
      </c>
      <c r="H830" s="397" t="s">
        <v>566</v>
      </c>
    </row>
    <row r="831" spans="1:8" x14ac:dyDescent="0.25">
      <c r="A831" s="382"/>
      <c r="B831" s="397">
        <v>302316</v>
      </c>
      <c r="C831" s="397">
        <v>20059</v>
      </c>
      <c r="D831" s="397" t="s">
        <v>10</v>
      </c>
      <c r="E831" s="381">
        <v>0.56327546296296294</v>
      </c>
      <c r="F831" s="381">
        <v>0.56328703703703698</v>
      </c>
      <c r="G831" s="397">
        <v>1</v>
      </c>
      <c r="H831" s="397" t="s">
        <v>581</v>
      </c>
    </row>
    <row r="832" spans="1:8" x14ac:dyDescent="0.25">
      <c r="A832" s="382"/>
      <c r="B832" s="397">
        <v>302316</v>
      </c>
      <c r="C832" s="397">
        <v>20059</v>
      </c>
      <c r="D832" s="397" t="s">
        <v>10</v>
      </c>
      <c r="E832" s="381">
        <v>0.56328703703703698</v>
      </c>
      <c r="F832" s="381">
        <v>0.56328703703703698</v>
      </c>
      <c r="G832" s="397">
        <v>0</v>
      </c>
      <c r="H832" s="397">
        <v>11</v>
      </c>
    </row>
    <row r="833" spans="1:8" x14ac:dyDescent="0.25">
      <c r="A833" s="382"/>
      <c r="B833" s="397">
        <v>302316</v>
      </c>
      <c r="C833" s="392">
        <v>20060</v>
      </c>
      <c r="D833" s="397" t="s">
        <v>621</v>
      </c>
      <c r="E833" s="381">
        <v>0.56328703703703698</v>
      </c>
      <c r="F833" s="381">
        <v>0.56328703703703698</v>
      </c>
      <c r="G833" s="397" t="s">
        <v>566</v>
      </c>
      <c r="H833" s="397" t="s">
        <v>566</v>
      </c>
    </row>
    <row r="834" spans="1:8" x14ac:dyDescent="0.25">
      <c r="A834" s="382"/>
      <c r="B834" s="397">
        <v>302316</v>
      </c>
      <c r="C834" s="392">
        <v>20060</v>
      </c>
      <c r="D834" s="397" t="s">
        <v>621</v>
      </c>
      <c r="E834" s="381">
        <v>0.56332175925925931</v>
      </c>
      <c r="F834" s="381">
        <v>0.56332175925925931</v>
      </c>
      <c r="G834" s="397" t="s">
        <v>566</v>
      </c>
      <c r="H834" s="397" t="s">
        <v>566</v>
      </c>
    </row>
    <row r="835" spans="1:8" x14ac:dyDescent="0.25">
      <c r="A835" s="382"/>
      <c r="B835" s="397">
        <v>302316</v>
      </c>
      <c r="C835" s="397">
        <v>20059</v>
      </c>
      <c r="D835" s="397" t="s">
        <v>10</v>
      </c>
      <c r="E835" s="381">
        <v>0.57692129629629629</v>
      </c>
      <c r="F835" s="381">
        <v>0.57693287037037033</v>
      </c>
      <c r="G835" s="397">
        <v>1</v>
      </c>
      <c r="H835" s="397">
        <v>11</v>
      </c>
    </row>
    <row r="836" spans="1:8" x14ac:dyDescent="0.25">
      <c r="A836" s="382"/>
      <c r="B836" s="397">
        <v>302316</v>
      </c>
      <c r="C836" s="392">
        <v>20060</v>
      </c>
      <c r="D836" s="397" t="s">
        <v>621</v>
      </c>
      <c r="E836" s="381">
        <v>0.57693287037037033</v>
      </c>
      <c r="F836" s="381">
        <v>0.57702546296296298</v>
      </c>
      <c r="G836" s="397" t="s">
        <v>566</v>
      </c>
      <c r="H836" s="397" t="s">
        <v>566</v>
      </c>
    </row>
    <row r="837" spans="1:8" x14ac:dyDescent="0.25">
      <c r="A837" s="382"/>
      <c r="B837" s="397">
        <v>302316</v>
      </c>
      <c r="C837" s="397">
        <v>20059</v>
      </c>
      <c r="D837" s="397" t="s">
        <v>10</v>
      </c>
      <c r="E837" s="381">
        <v>0.57702546296296298</v>
      </c>
      <c r="F837" s="381">
        <v>0.57704861111111116</v>
      </c>
      <c r="G837" s="397">
        <v>2</v>
      </c>
      <c r="H837" s="397">
        <v>11</v>
      </c>
    </row>
    <row r="838" spans="1:8" x14ac:dyDescent="0.25">
      <c r="A838" s="382"/>
      <c r="B838" s="397">
        <v>302316</v>
      </c>
      <c r="C838" s="392">
        <v>20060</v>
      </c>
      <c r="D838" s="397" t="s">
        <v>621</v>
      </c>
      <c r="E838" s="381">
        <v>0.57704861111111116</v>
      </c>
      <c r="F838" s="381">
        <v>0.57717592592592593</v>
      </c>
      <c r="G838" s="397" t="s">
        <v>566</v>
      </c>
      <c r="H838" s="397" t="s">
        <v>566</v>
      </c>
    </row>
    <row r="839" spans="1:8" x14ac:dyDescent="0.25">
      <c r="A839" s="382"/>
      <c r="B839" s="397">
        <v>302316</v>
      </c>
      <c r="C839" s="397">
        <v>20059</v>
      </c>
      <c r="D839" s="397" t="s">
        <v>10</v>
      </c>
      <c r="E839" s="381">
        <v>0.57717592592592593</v>
      </c>
      <c r="F839" s="381">
        <v>0.57717592592592593</v>
      </c>
      <c r="G839" s="397">
        <v>2</v>
      </c>
      <c r="H839" s="397">
        <v>11</v>
      </c>
    </row>
    <row r="840" spans="1:8" x14ac:dyDescent="0.25">
      <c r="A840" s="382"/>
      <c r="B840" s="397">
        <v>302316</v>
      </c>
      <c r="C840" s="392">
        <v>20060</v>
      </c>
      <c r="D840" s="397" t="s">
        <v>621</v>
      </c>
      <c r="E840" s="381">
        <v>0.57719907407407411</v>
      </c>
      <c r="F840" s="381">
        <v>0.57724537037037038</v>
      </c>
      <c r="G840" s="397" t="s">
        <v>566</v>
      </c>
      <c r="H840" s="397" t="s">
        <v>566</v>
      </c>
    </row>
    <row r="841" spans="1:8" x14ac:dyDescent="0.25">
      <c r="A841" s="382"/>
      <c r="B841" s="397">
        <v>302316</v>
      </c>
      <c r="C841" s="397">
        <v>20059</v>
      </c>
      <c r="D841" s="397" t="s">
        <v>10</v>
      </c>
      <c r="E841" s="381">
        <v>0.57724537037037038</v>
      </c>
      <c r="F841" s="381">
        <v>0.57725694444444442</v>
      </c>
      <c r="G841" s="397">
        <v>1</v>
      </c>
      <c r="H841" s="397">
        <v>11</v>
      </c>
    </row>
    <row r="842" spans="1:8" x14ac:dyDescent="0.25">
      <c r="A842" s="382"/>
      <c r="B842" s="397">
        <v>302316</v>
      </c>
      <c r="C842" s="392">
        <v>20060</v>
      </c>
      <c r="D842" s="397" t="s">
        <v>621</v>
      </c>
      <c r="E842" s="381">
        <v>0.57725694444444442</v>
      </c>
      <c r="F842" s="381">
        <v>0.57725694444444442</v>
      </c>
      <c r="G842" s="397" t="s">
        <v>566</v>
      </c>
      <c r="H842" s="397" t="s">
        <v>566</v>
      </c>
    </row>
    <row r="843" spans="1:8" x14ac:dyDescent="0.25">
      <c r="A843" s="382"/>
      <c r="B843" s="397">
        <v>302316</v>
      </c>
      <c r="C843" s="397">
        <v>20059</v>
      </c>
      <c r="D843" s="397" t="s">
        <v>10</v>
      </c>
      <c r="E843" s="381">
        <v>0.63517361111111115</v>
      </c>
      <c r="F843" s="381">
        <v>0.63518518518518519</v>
      </c>
      <c r="G843" s="397">
        <v>1</v>
      </c>
      <c r="H843" s="397">
        <v>11</v>
      </c>
    </row>
    <row r="844" spans="1:8" x14ac:dyDescent="0.25">
      <c r="A844" s="382"/>
      <c r="B844" s="397">
        <v>302316</v>
      </c>
      <c r="C844" s="392">
        <v>20060</v>
      </c>
      <c r="D844" s="397" t="s">
        <v>621</v>
      </c>
      <c r="E844" s="381">
        <v>0.63518518518518519</v>
      </c>
      <c r="F844" s="381">
        <v>0.63518518518518519</v>
      </c>
      <c r="G844" s="397" t="s">
        <v>566</v>
      </c>
      <c r="H844" s="397" t="s">
        <v>566</v>
      </c>
    </row>
    <row r="845" spans="1:8" x14ac:dyDescent="0.25">
      <c r="A845" s="382"/>
      <c r="B845" s="397">
        <v>302316</v>
      </c>
      <c r="C845" s="397">
        <v>20059</v>
      </c>
      <c r="D845" s="397" t="s">
        <v>10</v>
      </c>
      <c r="E845" s="381">
        <v>0.71689814814814812</v>
      </c>
      <c r="F845" s="381">
        <v>0.7169212962962962</v>
      </c>
      <c r="G845" s="397">
        <v>2</v>
      </c>
      <c r="H845" s="397">
        <v>11</v>
      </c>
    </row>
    <row r="846" spans="1:8" x14ac:dyDescent="0.25">
      <c r="A846" s="382"/>
      <c r="B846" s="397">
        <v>302316</v>
      </c>
      <c r="C846" s="392">
        <v>20060</v>
      </c>
      <c r="D846" s="397" t="s">
        <v>621</v>
      </c>
      <c r="E846" s="381">
        <v>0.7169212962962962</v>
      </c>
      <c r="F846" s="381">
        <v>0.7169444444444445</v>
      </c>
      <c r="G846" s="397" t="s">
        <v>566</v>
      </c>
      <c r="H846" s="397" t="s">
        <v>566</v>
      </c>
    </row>
    <row r="847" spans="1:8" x14ac:dyDescent="0.25">
      <c r="A847" s="382"/>
      <c r="B847" s="397">
        <v>302316</v>
      </c>
      <c r="C847" s="397">
        <v>20059</v>
      </c>
      <c r="D847" s="397" t="s">
        <v>10</v>
      </c>
      <c r="E847" s="381">
        <v>0.7169444444444445</v>
      </c>
      <c r="F847" s="381">
        <v>0.7169444444444445</v>
      </c>
      <c r="G847" s="397">
        <v>280</v>
      </c>
      <c r="H847" s="397">
        <v>11</v>
      </c>
    </row>
    <row r="848" spans="1:8" x14ac:dyDescent="0.25">
      <c r="A848" s="382"/>
      <c r="B848" s="397">
        <v>302316</v>
      </c>
      <c r="C848" s="392">
        <v>20060</v>
      </c>
      <c r="D848" s="397" t="s">
        <v>621</v>
      </c>
      <c r="E848" s="381">
        <v>0.72018518518518515</v>
      </c>
      <c r="F848" s="381">
        <v>0.72021990740740749</v>
      </c>
      <c r="G848" s="397" t="s">
        <v>566</v>
      </c>
      <c r="H848" s="397" t="s">
        <v>566</v>
      </c>
    </row>
    <row r="849" spans="1:8" x14ac:dyDescent="0.25">
      <c r="A849" s="382"/>
      <c r="B849" s="397">
        <v>302316</v>
      </c>
      <c r="C849" s="397">
        <v>20059</v>
      </c>
      <c r="D849" s="397" t="s">
        <v>10</v>
      </c>
      <c r="E849" s="381">
        <v>0.72021990740740749</v>
      </c>
      <c r="F849" s="381">
        <v>0.72021990740740749</v>
      </c>
      <c r="G849" s="397">
        <v>101</v>
      </c>
      <c r="H849" s="397">
        <v>11</v>
      </c>
    </row>
    <row r="850" spans="1:8" x14ac:dyDescent="0.25">
      <c r="A850" s="382"/>
      <c r="B850" s="397">
        <v>302316</v>
      </c>
      <c r="C850" s="392">
        <v>20060</v>
      </c>
      <c r="D850" s="397" t="s">
        <v>621</v>
      </c>
      <c r="E850" s="381">
        <v>0.72138888888888886</v>
      </c>
      <c r="F850" s="381">
        <v>0.72138888888888886</v>
      </c>
      <c r="G850" s="397" t="s">
        <v>566</v>
      </c>
      <c r="H850" s="397" t="s">
        <v>566</v>
      </c>
    </row>
    <row r="851" spans="1:8" x14ac:dyDescent="0.25">
      <c r="A851" s="382"/>
      <c r="B851" s="397">
        <v>302316</v>
      </c>
      <c r="C851" s="397">
        <v>20059</v>
      </c>
      <c r="D851" s="397" t="s">
        <v>10</v>
      </c>
      <c r="E851" s="381">
        <v>0.7247569444444445</v>
      </c>
      <c r="F851" s="381">
        <v>0.7247569444444445</v>
      </c>
      <c r="G851" s="397">
        <v>461</v>
      </c>
      <c r="H851" s="397">
        <v>11</v>
      </c>
    </row>
    <row r="852" spans="1:8" x14ac:dyDescent="0.25">
      <c r="A852" s="382"/>
      <c r="B852" s="397">
        <v>302316</v>
      </c>
      <c r="C852" s="392">
        <v>20060</v>
      </c>
      <c r="D852" s="397" t="s">
        <v>621</v>
      </c>
      <c r="E852" s="381">
        <v>0.73009259259259263</v>
      </c>
      <c r="F852" s="381">
        <v>0.7301157407407407</v>
      </c>
      <c r="G852" s="397" t="s">
        <v>566</v>
      </c>
      <c r="H852" s="397" t="s">
        <v>566</v>
      </c>
    </row>
    <row r="853" spans="1:8" x14ac:dyDescent="0.25">
      <c r="A853" s="382"/>
      <c r="B853" s="397">
        <v>302316</v>
      </c>
      <c r="C853" s="397">
        <v>20059</v>
      </c>
      <c r="D853" s="397" t="s">
        <v>10</v>
      </c>
      <c r="E853" s="381">
        <v>0.7301157407407407</v>
      </c>
      <c r="F853" s="381">
        <v>0.7301157407407407</v>
      </c>
      <c r="G853" s="397">
        <v>166</v>
      </c>
      <c r="H853" s="397">
        <v>11</v>
      </c>
    </row>
    <row r="854" spans="1:8" x14ac:dyDescent="0.25">
      <c r="A854" s="382"/>
      <c r="B854" s="397">
        <v>302316</v>
      </c>
      <c r="C854" s="392">
        <v>20060</v>
      </c>
      <c r="D854" s="397" t="s">
        <v>621</v>
      </c>
      <c r="E854" s="381">
        <v>0.73203703703703704</v>
      </c>
      <c r="F854" s="381">
        <v>0.73209490740740746</v>
      </c>
      <c r="G854" s="397" t="s">
        <v>566</v>
      </c>
      <c r="H854" s="397" t="s">
        <v>566</v>
      </c>
    </row>
    <row r="855" spans="1:8" x14ac:dyDescent="0.25">
      <c r="A855" s="382"/>
      <c r="B855" s="397">
        <v>302316</v>
      </c>
      <c r="C855" s="397">
        <v>20059</v>
      </c>
      <c r="D855" s="397" t="s">
        <v>10</v>
      </c>
      <c r="E855" s="381">
        <v>0.73209490740740746</v>
      </c>
      <c r="F855" s="381">
        <v>0.73209490740740746</v>
      </c>
      <c r="G855" s="397">
        <v>29</v>
      </c>
      <c r="H855" s="397">
        <v>11</v>
      </c>
    </row>
    <row r="856" spans="1:8" x14ac:dyDescent="0.25">
      <c r="A856" s="382"/>
      <c r="B856" s="397">
        <v>302316</v>
      </c>
      <c r="C856" s="392">
        <v>20060</v>
      </c>
      <c r="D856" s="397" t="s">
        <v>621</v>
      </c>
      <c r="E856" s="381">
        <v>0.73243055555555558</v>
      </c>
      <c r="F856" s="381">
        <v>0.73243055555555558</v>
      </c>
      <c r="G856" s="397" t="s">
        <v>566</v>
      </c>
      <c r="H856" s="397" t="s">
        <v>566</v>
      </c>
    </row>
    <row r="857" spans="1:8" x14ac:dyDescent="0.25">
      <c r="A857" s="382"/>
      <c r="B857" s="397">
        <v>302316</v>
      </c>
      <c r="C857" s="397">
        <v>20059</v>
      </c>
      <c r="D857" s="397" t="s">
        <v>10</v>
      </c>
      <c r="E857" s="381">
        <v>0.73312499999999992</v>
      </c>
      <c r="F857" s="381">
        <v>0.73314814814814822</v>
      </c>
      <c r="G857" s="397">
        <v>2</v>
      </c>
      <c r="H857" s="397">
        <v>11</v>
      </c>
    </row>
    <row r="858" spans="1:8" x14ac:dyDescent="0.25">
      <c r="A858" s="382"/>
      <c r="B858" s="397">
        <v>302316</v>
      </c>
      <c r="C858" s="392">
        <v>20060</v>
      </c>
      <c r="D858" s="397" t="s">
        <v>621</v>
      </c>
      <c r="E858" s="381">
        <v>0.73314814814814822</v>
      </c>
      <c r="F858" s="381">
        <v>0.73322916666666671</v>
      </c>
      <c r="G858" s="397" t="s">
        <v>566</v>
      </c>
      <c r="H858" s="397" t="s">
        <v>566</v>
      </c>
    </row>
    <row r="859" spans="1:8" x14ac:dyDescent="0.25">
      <c r="A859" s="382"/>
      <c r="B859" s="397">
        <v>302316</v>
      </c>
      <c r="C859" s="392">
        <v>20060</v>
      </c>
      <c r="D859" s="397" t="s">
        <v>621</v>
      </c>
      <c r="E859" s="381">
        <v>0.73322916666666671</v>
      </c>
      <c r="F859" s="381">
        <v>0.73322916666666671</v>
      </c>
      <c r="G859" s="397" t="s">
        <v>566</v>
      </c>
      <c r="H859" s="397" t="s">
        <v>566</v>
      </c>
    </row>
    <row r="860" spans="1:8" x14ac:dyDescent="0.25">
      <c r="A860" s="382"/>
      <c r="B860" s="397">
        <v>302316</v>
      </c>
      <c r="C860" s="397">
        <v>20059</v>
      </c>
      <c r="D860" s="397" t="s">
        <v>10</v>
      </c>
      <c r="E860" s="381">
        <v>0.73322916666666671</v>
      </c>
      <c r="F860" s="381">
        <v>0.73322916666666671</v>
      </c>
      <c r="G860" s="397">
        <v>43</v>
      </c>
      <c r="H860" s="397" t="s">
        <v>581</v>
      </c>
    </row>
    <row r="861" spans="1:8" x14ac:dyDescent="0.25">
      <c r="A861" s="382"/>
      <c r="B861" s="397">
        <v>302316</v>
      </c>
      <c r="C861" s="397">
        <v>20059</v>
      </c>
      <c r="D861" s="397" t="s">
        <v>10</v>
      </c>
      <c r="E861" s="381">
        <v>0.73372685185185194</v>
      </c>
      <c r="F861" s="381">
        <v>0.73375000000000001</v>
      </c>
      <c r="G861" s="397">
        <v>2</v>
      </c>
      <c r="H861" s="397">
        <v>11</v>
      </c>
    </row>
    <row r="862" spans="1:8" x14ac:dyDescent="0.25">
      <c r="A862" s="382"/>
      <c r="B862" s="397">
        <v>302316</v>
      </c>
      <c r="C862" s="392">
        <v>20060</v>
      </c>
      <c r="D862" s="397" t="s">
        <v>621</v>
      </c>
      <c r="E862" s="381">
        <v>0.73375000000000001</v>
      </c>
      <c r="F862" s="381">
        <v>0.73384259259259255</v>
      </c>
      <c r="G862" s="397" t="s">
        <v>566</v>
      </c>
      <c r="H862" s="397" t="s">
        <v>566</v>
      </c>
    </row>
    <row r="863" spans="1:8" x14ac:dyDescent="0.25">
      <c r="A863" s="382"/>
      <c r="B863" s="397">
        <v>302316</v>
      </c>
      <c r="C863" s="397">
        <v>20059</v>
      </c>
      <c r="D863" s="397" t="s">
        <v>10</v>
      </c>
      <c r="E863" s="381">
        <v>0.73384259259259255</v>
      </c>
      <c r="F863" s="381">
        <v>0.7338541666666667</v>
      </c>
      <c r="G863" s="397">
        <v>1</v>
      </c>
      <c r="H863" s="397">
        <v>11</v>
      </c>
    </row>
    <row r="864" spans="1:8" x14ac:dyDescent="0.25">
      <c r="A864" s="382"/>
      <c r="B864" s="397">
        <v>302316</v>
      </c>
      <c r="C864" s="392">
        <v>20060</v>
      </c>
      <c r="D864" s="397" t="s">
        <v>621</v>
      </c>
      <c r="E864" s="381">
        <v>0.7338541666666667</v>
      </c>
      <c r="F864" s="381">
        <v>0.73392361111111104</v>
      </c>
      <c r="G864" s="397" t="s">
        <v>566</v>
      </c>
      <c r="H864" s="397" t="s">
        <v>566</v>
      </c>
    </row>
    <row r="865" spans="1:8" x14ac:dyDescent="0.25">
      <c r="A865" s="382"/>
      <c r="B865" s="397">
        <v>302316</v>
      </c>
      <c r="C865" s="397">
        <v>20059</v>
      </c>
      <c r="D865" s="397" t="s">
        <v>10</v>
      </c>
      <c r="E865" s="381">
        <v>0.73392361111111104</v>
      </c>
      <c r="F865" s="381">
        <v>0.7341550925925926</v>
      </c>
      <c r="G865" s="397">
        <v>20</v>
      </c>
      <c r="H865" s="397">
        <v>11</v>
      </c>
    </row>
    <row r="866" spans="1:8" x14ac:dyDescent="0.25">
      <c r="A866" s="382"/>
      <c r="B866" s="397">
        <v>302316</v>
      </c>
      <c r="C866" s="392">
        <v>20060</v>
      </c>
      <c r="D866" s="397" t="s">
        <v>621</v>
      </c>
      <c r="E866" s="381">
        <v>0.7341550925925926</v>
      </c>
      <c r="F866" s="381">
        <v>0.7341550925925926</v>
      </c>
      <c r="G866" s="397" t="s">
        <v>566</v>
      </c>
      <c r="H866" s="397" t="s">
        <v>566</v>
      </c>
    </row>
    <row r="867" spans="1:8" x14ac:dyDescent="0.25">
      <c r="A867" s="382"/>
      <c r="B867" s="397">
        <v>302316</v>
      </c>
      <c r="C867" s="397">
        <v>20059</v>
      </c>
      <c r="D867" s="397" t="s">
        <v>10</v>
      </c>
      <c r="E867" s="381">
        <v>0.73460648148148155</v>
      </c>
      <c r="F867" s="381">
        <v>0.73471064814814813</v>
      </c>
      <c r="G867" s="397">
        <v>9</v>
      </c>
      <c r="H867" s="397">
        <v>11</v>
      </c>
    </row>
    <row r="868" spans="1:8" x14ac:dyDescent="0.25">
      <c r="A868" s="382"/>
      <c r="B868" s="397">
        <v>302316</v>
      </c>
      <c r="C868" s="392">
        <v>20060</v>
      </c>
      <c r="D868" s="397" t="s">
        <v>621</v>
      </c>
      <c r="E868" s="381">
        <v>0.73471064814814813</v>
      </c>
      <c r="F868" s="381">
        <v>0.73474537037037047</v>
      </c>
      <c r="G868" s="397" t="s">
        <v>566</v>
      </c>
      <c r="H868" s="397" t="s">
        <v>566</v>
      </c>
    </row>
    <row r="869" spans="1:8" x14ac:dyDescent="0.25">
      <c r="A869" s="382"/>
      <c r="B869" s="397">
        <v>302316</v>
      </c>
      <c r="C869" s="397">
        <v>20059</v>
      </c>
      <c r="D869" s="397" t="s">
        <v>10</v>
      </c>
      <c r="E869" s="381">
        <v>0.73474537037037047</v>
      </c>
      <c r="F869" s="381">
        <v>0.73475694444444439</v>
      </c>
      <c r="G869" s="397">
        <v>1</v>
      </c>
      <c r="H869" s="397">
        <v>11</v>
      </c>
    </row>
    <row r="870" spans="1:8" x14ac:dyDescent="0.25">
      <c r="A870" s="382"/>
      <c r="B870" s="397">
        <v>302316</v>
      </c>
      <c r="C870" s="392">
        <v>20060</v>
      </c>
      <c r="D870" s="397" t="s">
        <v>621</v>
      </c>
      <c r="E870" s="381">
        <v>0.73475694444444439</v>
      </c>
      <c r="F870" s="381">
        <v>0.73478009259259258</v>
      </c>
      <c r="G870" s="397" t="s">
        <v>566</v>
      </c>
      <c r="H870" s="397" t="s">
        <v>566</v>
      </c>
    </row>
    <row r="871" spans="1:8" x14ac:dyDescent="0.25">
      <c r="A871" s="382"/>
      <c r="B871" s="397">
        <v>302316</v>
      </c>
      <c r="C871" s="397">
        <v>20059</v>
      </c>
      <c r="D871" s="397" t="s">
        <v>10</v>
      </c>
      <c r="E871" s="381">
        <v>0.73478009259259258</v>
      </c>
      <c r="F871" s="381">
        <v>0.73478009259259258</v>
      </c>
      <c r="G871" s="397">
        <v>56</v>
      </c>
      <c r="H871" s="397">
        <v>11</v>
      </c>
    </row>
    <row r="872" spans="1:8" x14ac:dyDescent="0.25">
      <c r="A872" s="382"/>
      <c r="B872" s="397">
        <v>302316</v>
      </c>
      <c r="C872" s="392">
        <v>20060</v>
      </c>
      <c r="D872" s="397" t="s">
        <v>621</v>
      </c>
      <c r="E872" s="381">
        <v>0.73542824074074076</v>
      </c>
      <c r="F872" s="381">
        <v>0.73542824074074076</v>
      </c>
      <c r="G872" s="397" t="s">
        <v>566</v>
      </c>
      <c r="H872" s="397" t="s">
        <v>566</v>
      </c>
    </row>
    <row r="873" spans="1:8" x14ac:dyDescent="0.25">
      <c r="A873" s="382"/>
      <c r="B873" s="397">
        <v>302316</v>
      </c>
      <c r="C873" s="397">
        <v>20059</v>
      </c>
      <c r="D873" s="397" t="s">
        <v>10</v>
      </c>
      <c r="E873" s="381">
        <v>0.74050925925925926</v>
      </c>
      <c r="F873" s="381">
        <v>0.74054398148148148</v>
      </c>
      <c r="G873" s="397">
        <v>3</v>
      </c>
      <c r="H873" s="397">
        <v>11</v>
      </c>
    </row>
    <row r="874" spans="1:8" x14ac:dyDescent="0.25">
      <c r="A874" s="382"/>
      <c r="B874" s="397">
        <v>302316</v>
      </c>
      <c r="C874" s="392">
        <v>20060</v>
      </c>
      <c r="D874" s="397" t="s">
        <v>621</v>
      </c>
      <c r="E874" s="381">
        <v>0.74054398148148148</v>
      </c>
      <c r="F874" s="381">
        <v>0.74059027777777775</v>
      </c>
      <c r="G874" s="397" t="s">
        <v>566</v>
      </c>
      <c r="H874" s="397" t="s">
        <v>566</v>
      </c>
    </row>
    <row r="875" spans="1:8" x14ac:dyDescent="0.25">
      <c r="A875" s="382"/>
      <c r="B875" s="397">
        <v>302316</v>
      </c>
      <c r="C875" s="397">
        <v>20059</v>
      </c>
      <c r="D875" s="397" t="s">
        <v>10</v>
      </c>
      <c r="E875" s="381">
        <v>0.74059027777777775</v>
      </c>
      <c r="F875" s="381">
        <v>0.74068287037037039</v>
      </c>
      <c r="G875" s="397">
        <v>8</v>
      </c>
      <c r="H875" s="397" t="s">
        <v>581</v>
      </c>
    </row>
    <row r="876" spans="1:8" x14ac:dyDescent="0.25">
      <c r="A876" s="382"/>
      <c r="B876" s="397">
        <v>302316</v>
      </c>
      <c r="C876" s="397">
        <v>20059</v>
      </c>
      <c r="D876" s="397" t="s">
        <v>10</v>
      </c>
      <c r="E876" s="381">
        <v>0.74068287037037039</v>
      </c>
      <c r="F876" s="381">
        <v>0.74071759259259251</v>
      </c>
      <c r="G876" s="397">
        <v>0</v>
      </c>
      <c r="H876" s="397">
        <v>11</v>
      </c>
    </row>
    <row r="877" spans="1:8" x14ac:dyDescent="0.25">
      <c r="A877" s="382"/>
      <c r="B877" s="397">
        <v>302316</v>
      </c>
      <c r="C877" s="392">
        <v>20060</v>
      </c>
      <c r="D877" s="397" t="s">
        <v>621</v>
      </c>
      <c r="E877" s="381">
        <v>0.74068287037037039</v>
      </c>
      <c r="F877" s="381">
        <v>0.74068287037037039</v>
      </c>
      <c r="G877" s="397" t="s">
        <v>566</v>
      </c>
      <c r="H877" s="397" t="s">
        <v>566</v>
      </c>
    </row>
    <row r="878" spans="1:8" x14ac:dyDescent="0.25">
      <c r="A878" s="382"/>
      <c r="B878" s="397">
        <v>302316</v>
      </c>
      <c r="C878" s="392">
        <v>20060</v>
      </c>
      <c r="D878" s="397" t="s">
        <v>621</v>
      </c>
      <c r="E878" s="381">
        <v>0.74071759259259251</v>
      </c>
      <c r="F878" s="381">
        <v>0.74077546296296293</v>
      </c>
      <c r="G878" s="397" t="s">
        <v>566</v>
      </c>
      <c r="H878" s="397" t="s">
        <v>566</v>
      </c>
    </row>
    <row r="879" spans="1:8" x14ac:dyDescent="0.25">
      <c r="A879" s="382"/>
      <c r="B879" s="397">
        <v>302316</v>
      </c>
      <c r="C879" s="397">
        <v>20059</v>
      </c>
      <c r="D879" s="397" t="s">
        <v>10</v>
      </c>
      <c r="E879" s="381">
        <v>0.74077546296296293</v>
      </c>
      <c r="F879" s="381">
        <v>0.74078703703703708</v>
      </c>
      <c r="G879" s="397">
        <v>1</v>
      </c>
      <c r="H879" s="397">
        <v>11</v>
      </c>
    </row>
    <row r="880" spans="1:8" x14ac:dyDescent="0.25">
      <c r="A880" s="382"/>
      <c r="B880" s="397">
        <v>302316</v>
      </c>
      <c r="C880" s="392">
        <v>20060</v>
      </c>
      <c r="D880" s="397" t="s">
        <v>621</v>
      </c>
      <c r="E880" s="381">
        <v>0.74078703703703708</v>
      </c>
      <c r="F880" s="381">
        <v>0.74078703703703708</v>
      </c>
      <c r="G880" s="397" t="s">
        <v>566</v>
      </c>
      <c r="H880" s="397" t="s">
        <v>566</v>
      </c>
    </row>
    <row r="881" spans="1:8" x14ac:dyDescent="0.25">
      <c r="A881" s="382"/>
      <c r="B881" s="397">
        <v>302316</v>
      </c>
      <c r="C881" s="397">
        <v>20059</v>
      </c>
      <c r="D881" s="397" t="s">
        <v>10</v>
      </c>
      <c r="E881" s="381">
        <v>0.74130787037037038</v>
      </c>
      <c r="F881" s="381">
        <v>0.74133101851851846</v>
      </c>
      <c r="G881" s="397">
        <v>2</v>
      </c>
      <c r="H881" s="397">
        <v>11</v>
      </c>
    </row>
    <row r="882" spans="1:8" x14ac:dyDescent="0.25">
      <c r="A882" s="382"/>
      <c r="B882" s="397">
        <v>302316</v>
      </c>
      <c r="C882" s="392">
        <v>20060</v>
      </c>
      <c r="D882" s="397" t="s">
        <v>621</v>
      </c>
      <c r="E882" s="381">
        <v>0.74133101851851846</v>
      </c>
      <c r="F882" s="381">
        <v>0.74135416666666665</v>
      </c>
      <c r="G882" s="397" t="s">
        <v>566</v>
      </c>
      <c r="H882" s="397" t="s">
        <v>566</v>
      </c>
    </row>
    <row r="883" spans="1:8" x14ac:dyDescent="0.25">
      <c r="A883" s="382"/>
      <c r="B883" s="397">
        <v>302316</v>
      </c>
      <c r="C883" s="397">
        <v>20059</v>
      </c>
      <c r="D883" s="397" t="s">
        <v>10</v>
      </c>
      <c r="E883" s="381">
        <v>0.74135416666666665</v>
      </c>
      <c r="F883" s="381">
        <v>0.7415046296296296</v>
      </c>
      <c r="G883" s="397">
        <v>13</v>
      </c>
      <c r="H883" s="397">
        <v>11</v>
      </c>
    </row>
    <row r="884" spans="1:8" x14ac:dyDescent="0.25">
      <c r="A884" s="382"/>
      <c r="B884" s="397">
        <v>302316</v>
      </c>
      <c r="C884" s="392">
        <v>20060</v>
      </c>
      <c r="D884" s="397" t="s">
        <v>621</v>
      </c>
      <c r="E884" s="381">
        <v>0.7415046296296296</v>
      </c>
      <c r="F884" s="381">
        <v>0.74151620370370364</v>
      </c>
      <c r="G884" s="397" t="s">
        <v>566</v>
      </c>
      <c r="H884" s="397" t="s">
        <v>566</v>
      </c>
    </row>
    <row r="885" spans="1:8" x14ac:dyDescent="0.25">
      <c r="A885" s="382"/>
      <c r="B885" s="397">
        <v>302316</v>
      </c>
      <c r="C885" s="392">
        <v>20060</v>
      </c>
      <c r="D885" s="397" t="s">
        <v>621</v>
      </c>
      <c r="E885" s="381">
        <v>0.74151620370370364</v>
      </c>
      <c r="F885" s="381">
        <v>0.74167824074074085</v>
      </c>
      <c r="G885" s="397" t="s">
        <v>566</v>
      </c>
      <c r="H885" s="397" t="s">
        <v>566</v>
      </c>
    </row>
    <row r="886" spans="1:8" x14ac:dyDescent="0.25">
      <c r="A886" s="382"/>
      <c r="B886" s="397">
        <v>302316</v>
      </c>
      <c r="C886" s="397">
        <v>20059</v>
      </c>
      <c r="D886" s="397" t="s">
        <v>10</v>
      </c>
      <c r="E886" s="381">
        <v>0.74151620370370364</v>
      </c>
      <c r="F886" s="381">
        <v>0.74151620370370364</v>
      </c>
      <c r="G886" s="397">
        <v>14</v>
      </c>
      <c r="H886" s="397" t="s">
        <v>581</v>
      </c>
    </row>
    <row r="887" spans="1:8" x14ac:dyDescent="0.25">
      <c r="A887" s="382"/>
      <c r="B887" s="397">
        <v>302316</v>
      </c>
      <c r="C887" s="397">
        <v>20059</v>
      </c>
      <c r="D887" s="397" t="s">
        <v>10</v>
      </c>
      <c r="E887" s="381">
        <v>0.74167824074074085</v>
      </c>
      <c r="F887" s="381">
        <v>0.74171296296296296</v>
      </c>
      <c r="G887" s="397">
        <v>3</v>
      </c>
      <c r="H887" s="397">
        <v>11</v>
      </c>
    </row>
    <row r="888" spans="1:8" x14ac:dyDescent="0.25">
      <c r="A888" s="382"/>
      <c r="B888" s="397">
        <v>302316</v>
      </c>
      <c r="C888" s="392">
        <v>20060</v>
      </c>
      <c r="D888" s="397" t="s">
        <v>621</v>
      </c>
      <c r="E888" s="381">
        <v>0.74171296296296296</v>
      </c>
      <c r="F888" s="381">
        <v>0.74171296296296296</v>
      </c>
      <c r="G888" s="397" t="s">
        <v>566</v>
      </c>
      <c r="H888" s="397" t="s">
        <v>566</v>
      </c>
    </row>
    <row r="889" spans="1:8" x14ac:dyDescent="0.25">
      <c r="A889" s="382"/>
      <c r="B889" s="397">
        <v>302316</v>
      </c>
      <c r="C889" s="397">
        <v>20059</v>
      </c>
      <c r="D889" s="397" t="s">
        <v>10</v>
      </c>
      <c r="E889" s="381">
        <v>0.74217592592592585</v>
      </c>
      <c r="F889" s="381">
        <v>0.74221064814814808</v>
      </c>
      <c r="G889" s="397">
        <v>3</v>
      </c>
      <c r="H889" s="397">
        <v>11</v>
      </c>
    </row>
    <row r="890" spans="1:8" x14ac:dyDescent="0.25">
      <c r="A890" s="382"/>
      <c r="B890" s="397">
        <v>302316</v>
      </c>
      <c r="C890" s="392">
        <v>20060</v>
      </c>
      <c r="D890" s="397" t="s">
        <v>621</v>
      </c>
      <c r="E890" s="381">
        <v>0.74221064814814808</v>
      </c>
      <c r="F890" s="381">
        <v>0.74221064814814808</v>
      </c>
      <c r="G890" s="397" t="s">
        <v>566</v>
      </c>
      <c r="H890" s="397" t="s">
        <v>566</v>
      </c>
    </row>
    <row r="891" spans="1:8" x14ac:dyDescent="0.25">
      <c r="A891" s="382"/>
      <c r="B891" s="397">
        <v>302316</v>
      </c>
      <c r="C891" s="397">
        <v>20059</v>
      </c>
      <c r="D891" s="397" t="s">
        <v>10</v>
      </c>
      <c r="E891" s="381">
        <v>0.74283564814814806</v>
      </c>
      <c r="F891" s="381">
        <v>0.74288194444444444</v>
      </c>
      <c r="G891" s="397">
        <v>4</v>
      </c>
      <c r="H891" s="397">
        <v>11</v>
      </c>
    </row>
    <row r="892" spans="1:8" x14ac:dyDescent="0.25">
      <c r="A892" s="382"/>
      <c r="B892" s="397">
        <v>302316</v>
      </c>
      <c r="C892" s="392">
        <v>20060</v>
      </c>
      <c r="D892" s="397" t="s">
        <v>621</v>
      </c>
      <c r="E892" s="381">
        <v>0.74288194444444444</v>
      </c>
      <c r="F892" s="381">
        <v>0.74299768518518527</v>
      </c>
      <c r="G892" s="397" t="s">
        <v>566</v>
      </c>
      <c r="H892" s="397" t="s">
        <v>566</v>
      </c>
    </row>
    <row r="893" spans="1:8" x14ac:dyDescent="0.25">
      <c r="A893" s="382"/>
      <c r="B893" s="397">
        <v>302316</v>
      </c>
      <c r="C893" s="397">
        <v>20059</v>
      </c>
      <c r="D893" s="397" t="s">
        <v>10</v>
      </c>
      <c r="E893" s="381">
        <v>0.74299768518518527</v>
      </c>
      <c r="F893" s="381">
        <v>0.74299768518518527</v>
      </c>
      <c r="G893" s="397">
        <v>85</v>
      </c>
      <c r="H893" s="397">
        <v>11</v>
      </c>
    </row>
    <row r="894" spans="1:8" x14ac:dyDescent="0.25">
      <c r="A894" s="382"/>
      <c r="B894" s="397">
        <v>302316</v>
      </c>
      <c r="C894" s="392">
        <v>20060</v>
      </c>
      <c r="D894" s="397" t="s">
        <v>621</v>
      </c>
      <c r="E894" s="381">
        <v>0.74398148148148147</v>
      </c>
      <c r="F894" s="381">
        <v>0.74402777777777773</v>
      </c>
      <c r="G894" s="397" t="s">
        <v>566</v>
      </c>
      <c r="H894" s="397" t="s">
        <v>566</v>
      </c>
    </row>
    <row r="895" spans="1:8" x14ac:dyDescent="0.25">
      <c r="A895" s="382"/>
      <c r="B895" s="397">
        <v>302316</v>
      </c>
      <c r="C895" s="397">
        <v>20059</v>
      </c>
      <c r="D895" s="397" t="s">
        <v>10</v>
      </c>
      <c r="E895" s="381">
        <v>0.74402777777777773</v>
      </c>
      <c r="F895" s="381">
        <v>0.74403935185185188</v>
      </c>
      <c r="G895" s="397">
        <v>1</v>
      </c>
      <c r="H895" s="397">
        <v>11</v>
      </c>
    </row>
    <row r="896" spans="1:8" x14ac:dyDescent="0.25">
      <c r="A896" s="382"/>
      <c r="B896" s="397">
        <v>302316</v>
      </c>
      <c r="C896" s="392">
        <v>20060</v>
      </c>
      <c r="D896" s="397" t="s">
        <v>621</v>
      </c>
      <c r="E896" s="381">
        <v>0.74403935185185188</v>
      </c>
      <c r="F896" s="381">
        <v>0.74403935185185188</v>
      </c>
      <c r="G896" s="397" t="s">
        <v>566</v>
      </c>
      <c r="H896" s="397" t="s">
        <v>566</v>
      </c>
    </row>
    <row r="897" spans="1:8" x14ac:dyDescent="0.25">
      <c r="A897" s="382"/>
      <c r="B897" s="397">
        <v>302316</v>
      </c>
      <c r="C897" s="397">
        <v>20059</v>
      </c>
      <c r="D897" s="397" t="s">
        <v>10</v>
      </c>
      <c r="E897" s="381">
        <v>0.74576388888888889</v>
      </c>
      <c r="F897" s="381">
        <v>0.74577546296296304</v>
      </c>
      <c r="G897" s="397">
        <v>1</v>
      </c>
      <c r="H897" s="397">
        <v>11</v>
      </c>
    </row>
    <row r="898" spans="1:8" x14ac:dyDescent="0.25">
      <c r="A898" s="382"/>
      <c r="B898" s="397">
        <v>302316</v>
      </c>
      <c r="C898" s="392">
        <v>20060</v>
      </c>
      <c r="D898" s="397" t="s">
        <v>621</v>
      </c>
      <c r="E898" s="381">
        <v>0.74577546296296304</v>
      </c>
      <c r="F898" s="381">
        <v>0.74581018518518516</v>
      </c>
      <c r="G898" s="397" t="s">
        <v>566</v>
      </c>
      <c r="H898" s="397" t="s">
        <v>566</v>
      </c>
    </row>
    <row r="899" spans="1:8" x14ac:dyDescent="0.25">
      <c r="A899" s="382"/>
      <c r="B899" s="397">
        <v>302316</v>
      </c>
      <c r="C899" s="397">
        <v>20059</v>
      </c>
      <c r="D899" s="397" t="s">
        <v>10</v>
      </c>
      <c r="E899" s="381">
        <v>0.74581018518518516</v>
      </c>
      <c r="F899" s="381">
        <v>0.74581018518518516</v>
      </c>
      <c r="G899" s="397">
        <v>103</v>
      </c>
      <c r="H899" s="397">
        <v>11</v>
      </c>
    </row>
    <row r="900" spans="1:8" x14ac:dyDescent="0.25">
      <c r="A900" s="382"/>
      <c r="B900" s="397">
        <v>302316</v>
      </c>
      <c r="C900" s="392">
        <v>20060</v>
      </c>
      <c r="D900" s="397" t="s">
        <v>621</v>
      </c>
      <c r="E900" s="381">
        <v>0.74700231481481483</v>
      </c>
      <c r="F900" s="381">
        <v>0.74703703703703705</v>
      </c>
      <c r="G900" s="397" t="s">
        <v>566</v>
      </c>
      <c r="H900" s="397" t="s">
        <v>566</v>
      </c>
    </row>
    <row r="901" spans="1:8" x14ac:dyDescent="0.25">
      <c r="A901" s="382"/>
      <c r="B901" s="397">
        <v>302316</v>
      </c>
      <c r="C901" s="397">
        <v>20059</v>
      </c>
      <c r="D901" s="397" t="s">
        <v>10</v>
      </c>
      <c r="E901" s="381">
        <v>0.74703703703703705</v>
      </c>
      <c r="F901" s="381">
        <v>0.74704861111111109</v>
      </c>
      <c r="G901" s="397">
        <v>1</v>
      </c>
      <c r="H901" s="397">
        <v>11</v>
      </c>
    </row>
    <row r="902" spans="1:8" x14ac:dyDescent="0.25">
      <c r="A902" s="382"/>
      <c r="B902" s="397">
        <v>302316</v>
      </c>
      <c r="C902" s="392">
        <v>20060</v>
      </c>
      <c r="D902" s="397" t="s">
        <v>621</v>
      </c>
      <c r="E902" s="381">
        <v>0.74704861111111109</v>
      </c>
      <c r="F902" s="381">
        <v>0.74719907407407404</v>
      </c>
      <c r="G902" s="397" t="s">
        <v>566</v>
      </c>
      <c r="H902" s="397" t="s">
        <v>566</v>
      </c>
    </row>
    <row r="903" spans="1:8" x14ac:dyDescent="0.25">
      <c r="A903" s="382"/>
      <c r="B903" s="397">
        <v>302316</v>
      </c>
      <c r="C903" s="397">
        <v>20059</v>
      </c>
      <c r="D903" s="397" t="s">
        <v>10</v>
      </c>
      <c r="E903" s="381">
        <v>0.74719907407407404</v>
      </c>
      <c r="F903" s="381">
        <v>0.74719907407407404</v>
      </c>
      <c r="G903" s="397">
        <v>25</v>
      </c>
      <c r="H903" s="397">
        <v>11</v>
      </c>
    </row>
    <row r="904" spans="1:8" x14ac:dyDescent="0.25">
      <c r="A904" s="382"/>
      <c r="B904" s="397">
        <v>302316</v>
      </c>
      <c r="C904" s="392">
        <v>20060</v>
      </c>
      <c r="D904" s="397" t="s">
        <v>621</v>
      </c>
      <c r="E904" s="381">
        <v>0.7474884259259259</v>
      </c>
      <c r="F904" s="381">
        <v>0.74780092592592595</v>
      </c>
      <c r="G904" s="397" t="s">
        <v>566</v>
      </c>
      <c r="H904" s="397" t="s">
        <v>566</v>
      </c>
    </row>
    <row r="905" spans="1:8" x14ac:dyDescent="0.25">
      <c r="A905" s="382"/>
      <c r="B905" s="397">
        <v>302316</v>
      </c>
      <c r="C905" s="397">
        <v>20059</v>
      </c>
      <c r="D905" s="397" t="s">
        <v>10</v>
      </c>
      <c r="E905" s="381">
        <v>0.74780092592592595</v>
      </c>
      <c r="F905" s="381">
        <v>0.74782407407407403</v>
      </c>
      <c r="G905" s="397">
        <v>2</v>
      </c>
      <c r="H905" s="397">
        <v>11</v>
      </c>
    </row>
    <row r="906" spans="1:8" x14ac:dyDescent="0.25">
      <c r="A906" s="382"/>
      <c r="B906" s="397">
        <v>302316</v>
      </c>
      <c r="C906" s="392">
        <v>20060</v>
      </c>
      <c r="D906" s="397" t="s">
        <v>621</v>
      </c>
      <c r="E906" s="381">
        <v>0.74782407407407403</v>
      </c>
      <c r="F906" s="381">
        <v>0.74796296296296294</v>
      </c>
      <c r="G906" s="397" t="s">
        <v>566</v>
      </c>
      <c r="H906" s="397" t="s">
        <v>566</v>
      </c>
    </row>
    <row r="907" spans="1:8" x14ac:dyDescent="0.25">
      <c r="A907" s="382"/>
      <c r="B907" s="397">
        <v>302316</v>
      </c>
      <c r="C907" s="397">
        <v>20059</v>
      </c>
      <c r="D907" s="397" t="s">
        <v>10</v>
      </c>
      <c r="E907" s="381">
        <v>0.74796296296296294</v>
      </c>
      <c r="F907" s="381">
        <v>0.74798611111111113</v>
      </c>
      <c r="G907" s="397">
        <v>2</v>
      </c>
      <c r="H907" s="397">
        <v>11</v>
      </c>
    </row>
    <row r="908" spans="1:8" x14ac:dyDescent="0.25">
      <c r="A908" s="382"/>
      <c r="B908" s="397">
        <v>302316</v>
      </c>
      <c r="C908" s="392">
        <v>20060</v>
      </c>
      <c r="D908" s="397" t="s">
        <v>621</v>
      </c>
      <c r="E908" s="381">
        <v>0.74798611111111113</v>
      </c>
      <c r="F908" s="381">
        <v>0.74798611111111113</v>
      </c>
      <c r="G908" s="397" t="s">
        <v>566</v>
      </c>
      <c r="H908" s="397" t="s">
        <v>566</v>
      </c>
    </row>
    <row r="909" spans="1:8" x14ac:dyDescent="0.25">
      <c r="A909" s="382"/>
      <c r="B909" s="397">
        <v>302316</v>
      </c>
      <c r="C909" s="397">
        <v>20059</v>
      </c>
      <c r="D909" s="397" t="s">
        <v>10</v>
      </c>
      <c r="E909" s="381">
        <v>0.74898148148148147</v>
      </c>
      <c r="F909" s="381">
        <v>0.74899305555555562</v>
      </c>
      <c r="G909" s="397">
        <v>1</v>
      </c>
      <c r="H909" s="397">
        <v>11</v>
      </c>
    </row>
    <row r="910" spans="1:8" x14ac:dyDescent="0.25">
      <c r="A910" s="382"/>
      <c r="B910" s="397">
        <v>302316</v>
      </c>
      <c r="C910" s="392">
        <v>20060</v>
      </c>
      <c r="D910" s="397" t="s">
        <v>621</v>
      </c>
      <c r="E910" s="381">
        <v>0.74899305555555562</v>
      </c>
      <c r="F910" s="381">
        <v>0.74914351851851846</v>
      </c>
      <c r="G910" s="397" t="s">
        <v>566</v>
      </c>
      <c r="H910" s="397" t="s">
        <v>566</v>
      </c>
    </row>
    <row r="911" spans="1:8" x14ac:dyDescent="0.25">
      <c r="A911" s="382"/>
      <c r="B911" s="397">
        <v>302316</v>
      </c>
      <c r="C911" s="397">
        <v>20059</v>
      </c>
      <c r="D911" s="397" t="s">
        <v>10</v>
      </c>
      <c r="E911" s="381">
        <v>0.74914351851851846</v>
      </c>
      <c r="F911" s="381">
        <v>0.74922453703703706</v>
      </c>
      <c r="G911" s="397">
        <v>7</v>
      </c>
      <c r="H911" s="397">
        <v>11</v>
      </c>
    </row>
    <row r="912" spans="1:8" x14ac:dyDescent="0.25">
      <c r="A912" s="382"/>
      <c r="B912" s="397">
        <v>302316</v>
      </c>
      <c r="C912" s="392">
        <v>20060</v>
      </c>
      <c r="D912" s="397" t="s">
        <v>621</v>
      </c>
      <c r="E912" s="381">
        <v>0.74922453703703706</v>
      </c>
      <c r="F912" s="381">
        <v>0.74940972222222213</v>
      </c>
      <c r="G912" s="397" t="s">
        <v>566</v>
      </c>
      <c r="H912" s="397" t="s">
        <v>566</v>
      </c>
    </row>
    <row r="913" spans="1:8" x14ac:dyDescent="0.25">
      <c r="A913" s="382"/>
      <c r="B913" s="397">
        <v>302316</v>
      </c>
      <c r="C913" s="397">
        <v>20059</v>
      </c>
      <c r="D913" s="397" t="s">
        <v>10</v>
      </c>
      <c r="E913" s="381">
        <v>0.74940972222222213</v>
      </c>
      <c r="F913" s="381">
        <v>0.74943287037037043</v>
      </c>
      <c r="G913" s="397">
        <v>2</v>
      </c>
      <c r="H913" s="397">
        <v>11</v>
      </c>
    </row>
    <row r="914" spans="1:8" x14ac:dyDescent="0.25">
      <c r="A914" s="382"/>
      <c r="B914" s="397">
        <v>302316</v>
      </c>
      <c r="C914" s="392">
        <v>20060</v>
      </c>
      <c r="D914" s="397" t="s">
        <v>621</v>
      </c>
      <c r="E914" s="381">
        <v>0.74943287037037043</v>
      </c>
      <c r="F914" s="381">
        <v>0.74943287037037043</v>
      </c>
      <c r="G914" s="397" t="s">
        <v>566</v>
      </c>
      <c r="H914" s="397" t="s">
        <v>566</v>
      </c>
    </row>
    <row r="915" spans="1:8" x14ac:dyDescent="0.25">
      <c r="A915" s="382"/>
      <c r="B915" s="397">
        <v>302316</v>
      </c>
      <c r="C915" s="397">
        <v>20059</v>
      </c>
      <c r="D915" s="397" t="s">
        <v>10</v>
      </c>
      <c r="E915" s="381">
        <v>0.7564467592592593</v>
      </c>
      <c r="F915" s="381">
        <v>0.75645833333333334</v>
      </c>
      <c r="G915" s="397">
        <v>1</v>
      </c>
      <c r="H915" s="397">
        <v>11</v>
      </c>
    </row>
    <row r="916" spans="1:8" x14ac:dyDescent="0.25">
      <c r="A916" s="382"/>
      <c r="B916" s="397">
        <v>302316</v>
      </c>
      <c r="C916" s="392">
        <v>20060</v>
      </c>
      <c r="D916" s="397" t="s">
        <v>621</v>
      </c>
      <c r="E916" s="381">
        <v>0.75645833333333334</v>
      </c>
      <c r="F916" s="381">
        <v>0.75645833333333334</v>
      </c>
      <c r="G916" s="397" t="s">
        <v>566</v>
      </c>
      <c r="H916" s="397" t="s">
        <v>566</v>
      </c>
    </row>
    <row r="917" spans="1:8" x14ac:dyDescent="0.25">
      <c r="A917" s="382"/>
      <c r="B917" s="397">
        <v>302316</v>
      </c>
      <c r="C917" s="397">
        <v>20059</v>
      </c>
      <c r="D917" s="397" t="s">
        <v>10</v>
      </c>
      <c r="E917" s="381">
        <v>0.77126157407407403</v>
      </c>
      <c r="F917" s="381">
        <v>0.77127314814814818</v>
      </c>
      <c r="G917" s="397">
        <v>1</v>
      </c>
      <c r="H917" s="397">
        <v>11</v>
      </c>
    </row>
    <row r="918" spans="1:8" x14ac:dyDescent="0.25">
      <c r="A918" s="382"/>
      <c r="B918" s="397">
        <v>302316</v>
      </c>
      <c r="C918" s="392">
        <v>20060</v>
      </c>
      <c r="D918" s="397" t="s">
        <v>621</v>
      </c>
      <c r="E918" s="381">
        <v>0.77127314814814818</v>
      </c>
      <c r="F918" s="381">
        <v>0.77127314814814818</v>
      </c>
      <c r="G918" s="397" t="s">
        <v>566</v>
      </c>
      <c r="H918" s="397" t="s">
        <v>566</v>
      </c>
    </row>
    <row r="919" spans="1:8" x14ac:dyDescent="0.25">
      <c r="A919" s="382"/>
      <c r="B919" s="397">
        <v>302316</v>
      </c>
      <c r="C919" s="397">
        <v>20059</v>
      </c>
      <c r="D919" s="397" t="s">
        <v>10</v>
      </c>
      <c r="E919" s="381">
        <v>0.77256944444444453</v>
      </c>
      <c r="F919" s="381">
        <v>0.77259259259259261</v>
      </c>
      <c r="G919" s="397">
        <v>2</v>
      </c>
      <c r="H919" s="397">
        <v>11</v>
      </c>
    </row>
    <row r="920" spans="1:8" x14ac:dyDescent="0.25">
      <c r="A920" s="382"/>
      <c r="B920" s="397">
        <v>302316</v>
      </c>
      <c r="C920" s="392">
        <v>20060</v>
      </c>
      <c r="D920" s="397" t="s">
        <v>621</v>
      </c>
      <c r="E920" s="381">
        <v>0.77259259259259261</v>
      </c>
      <c r="F920" s="381">
        <v>0.77259259259259261</v>
      </c>
      <c r="G920" s="397" t="s">
        <v>566</v>
      </c>
      <c r="H920" s="397" t="s">
        <v>566</v>
      </c>
    </row>
    <row r="921" spans="1:8" x14ac:dyDescent="0.25">
      <c r="A921" s="382"/>
      <c r="B921" s="397">
        <v>302316</v>
      </c>
      <c r="C921" s="397">
        <v>20059</v>
      </c>
      <c r="D921" s="397" t="s">
        <v>10</v>
      </c>
      <c r="E921" s="381">
        <v>0.77770833333333333</v>
      </c>
      <c r="F921" s="381">
        <v>0.77780092592592587</v>
      </c>
      <c r="G921" s="397">
        <v>8</v>
      </c>
      <c r="H921" s="397">
        <v>11</v>
      </c>
    </row>
    <row r="922" spans="1:8" x14ac:dyDescent="0.25">
      <c r="A922" s="382"/>
      <c r="B922" s="397">
        <v>302316</v>
      </c>
      <c r="C922" s="392">
        <v>20060</v>
      </c>
      <c r="D922" s="397" t="s">
        <v>621</v>
      </c>
      <c r="E922" s="381">
        <v>0.77780092592592587</v>
      </c>
      <c r="F922" s="381">
        <v>0.77780092592592587</v>
      </c>
      <c r="G922" s="397" t="s">
        <v>566</v>
      </c>
      <c r="H922" s="397" t="s">
        <v>566</v>
      </c>
    </row>
    <row r="923" spans="1:8" x14ac:dyDescent="0.25">
      <c r="A923" s="382"/>
      <c r="B923" s="397">
        <v>302316</v>
      </c>
      <c r="C923" s="397">
        <v>20059</v>
      </c>
      <c r="D923" s="397" t="s">
        <v>10</v>
      </c>
      <c r="E923" s="381">
        <v>0.806574074074074</v>
      </c>
      <c r="F923" s="381">
        <v>0.80658564814814815</v>
      </c>
      <c r="G923" s="397">
        <v>1</v>
      </c>
      <c r="H923" s="397">
        <v>11</v>
      </c>
    </row>
    <row r="924" spans="1:8" x14ac:dyDescent="0.25">
      <c r="A924" s="382"/>
      <c r="B924" s="397">
        <v>302316</v>
      </c>
      <c r="C924" s="392">
        <v>20060</v>
      </c>
      <c r="D924" s="397" t="s">
        <v>621</v>
      </c>
      <c r="E924" s="381">
        <v>0.80658564814814815</v>
      </c>
      <c r="F924" s="381">
        <v>0.80658564814814815</v>
      </c>
      <c r="G924" s="397" t="s">
        <v>566</v>
      </c>
      <c r="H924" s="397" t="s">
        <v>566</v>
      </c>
    </row>
    <row r="925" spans="1:8" x14ac:dyDescent="0.25">
      <c r="A925" s="382"/>
      <c r="B925" s="397">
        <v>302316</v>
      </c>
      <c r="C925" s="397">
        <v>20059</v>
      </c>
      <c r="D925" s="397" t="s">
        <v>10</v>
      </c>
      <c r="E925" s="381">
        <v>0.81</v>
      </c>
      <c r="F925" s="381">
        <v>0.81004629629629632</v>
      </c>
      <c r="G925" s="397">
        <v>4</v>
      </c>
      <c r="H925" s="397">
        <v>11</v>
      </c>
    </row>
    <row r="926" spans="1:8" x14ac:dyDescent="0.25">
      <c r="A926" s="382"/>
      <c r="B926" s="397">
        <v>302316</v>
      </c>
      <c r="C926" s="392">
        <v>20060</v>
      </c>
      <c r="D926" s="397" t="s">
        <v>621</v>
      </c>
      <c r="E926" s="381">
        <v>0.81004629629629632</v>
      </c>
      <c r="F926" s="381">
        <v>0.81004629629629632</v>
      </c>
      <c r="G926" s="397" t="s">
        <v>566</v>
      </c>
      <c r="H926" s="397" t="s">
        <v>566</v>
      </c>
    </row>
    <row r="927" spans="1:8" x14ac:dyDescent="0.25">
      <c r="A927" s="382"/>
      <c r="B927" s="397">
        <v>302316</v>
      </c>
      <c r="C927" s="397">
        <v>20059</v>
      </c>
      <c r="D927" s="397" t="s">
        <v>10</v>
      </c>
      <c r="E927" s="381">
        <v>0.84001157407407412</v>
      </c>
      <c r="F927" s="381">
        <v>0.8400347222222222</v>
      </c>
      <c r="G927" s="397">
        <v>2</v>
      </c>
      <c r="H927" s="397">
        <v>11</v>
      </c>
    </row>
    <row r="928" spans="1:8" x14ac:dyDescent="0.25">
      <c r="A928" s="382"/>
      <c r="B928" s="397">
        <v>302316</v>
      </c>
      <c r="C928" s="392">
        <v>20060</v>
      </c>
      <c r="D928" s="397" t="s">
        <v>621</v>
      </c>
      <c r="E928" s="381">
        <v>0.8400347222222222</v>
      </c>
      <c r="F928" s="381">
        <v>0.84008101851851846</v>
      </c>
      <c r="G928" s="397" t="s">
        <v>566</v>
      </c>
      <c r="H928" s="397" t="s">
        <v>566</v>
      </c>
    </row>
    <row r="929" spans="1:8" x14ac:dyDescent="0.25">
      <c r="A929" s="382"/>
      <c r="B929" s="397">
        <v>302316</v>
      </c>
      <c r="C929" s="397">
        <v>20059</v>
      </c>
      <c r="D929" s="397" t="s">
        <v>10</v>
      </c>
      <c r="E929" s="381">
        <v>0.84008101851851846</v>
      </c>
      <c r="F929" s="381">
        <v>0.84009259259259261</v>
      </c>
      <c r="G929" s="397">
        <v>1</v>
      </c>
      <c r="H929" s="397">
        <v>11</v>
      </c>
    </row>
    <row r="930" spans="1:8" x14ac:dyDescent="0.25">
      <c r="A930" s="382"/>
      <c r="B930" s="397">
        <v>302316</v>
      </c>
      <c r="C930" s="392">
        <v>20060</v>
      </c>
      <c r="D930" s="397" t="s">
        <v>621</v>
      </c>
      <c r="E930" s="381">
        <v>0.84009259259259261</v>
      </c>
      <c r="F930" s="381">
        <v>0.84009259259259261</v>
      </c>
      <c r="G930" s="397" t="s">
        <v>566</v>
      </c>
      <c r="H930" s="397" t="s">
        <v>566</v>
      </c>
    </row>
    <row r="931" spans="1:8" x14ac:dyDescent="0.25">
      <c r="A931" s="382"/>
      <c r="B931" s="397">
        <v>302316</v>
      </c>
      <c r="C931" s="397">
        <v>20059</v>
      </c>
      <c r="D931" s="397" t="s">
        <v>10</v>
      </c>
      <c r="E931" s="381">
        <v>0.84092592592592597</v>
      </c>
      <c r="F931" s="381">
        <v>0.84096064814814808</v>
      </c>
      <c r="G931" s="397">
        <v>3</v>
      </c>
      <c r="H931" s="397" t="s">
        <v>581</v>
      </c>
    </row>
    <row r="932" spans="1:8" x14ac:dyDescent="0.25">
      <c r="A932" s="382"/>
      <c r="B932" s="397">
        <v>302316</v>
      </c>
      <c r="C932" s="397">
        <v>20059</v>
      </c>
      <c r="D932" s="397" t="s">
        <v>10</v>
      </c>
      <c r="E932" s="381">
        <v>0.84096064814814808</v>
      </c>
      <c r="F932" s="381">
        <v>0.84098379629629638</v>
      </c>
      <c r="G932" s="397">
        <v>0</v>
      </c>
      <c r="H932" s="397">
        <v>11</v>
      </c>
    </row>
    <row r="933" spans="1:8" x14ac:dyDescent="0.25">
      <c r="A933" s="382"/>
      <c r="B933" s="397">
        <v>302316</v>
      </c>
      <c r="C933" s="392">
        <v>20060</v>
      </c>
      <c r="D933" s="397" t="s">
        <v>621</v>
      </c>
      <c r="E933" s="381">
        <v>0.84096064814814808</v>
      </c>
      <c r="F933" s="381">
        <v>0.84096064814814808</v>
      </c>
      <c r="G933" s="397" t="s">
        <v>566</v>
      </c>
      <c r="H933" s="397" t="s">
        <v>566</v>
      </c>
    </row>
    <row r="934" spans="1:8" x14ac:dyDescent="0.25">
      <c r="A934" s="382"/>
      <c r="B934" s="397">
        <v>302316</v>
      </c>
      <c r="C934" s="392">
        <v>20060</v>
      </c>
      <c r="D934" s="397" t="s">
        <v>621</v>
      </c>
      <c r="E934" s="381">
        <v>0.84098379629629638</v>
      </c>
      <c r="F934" s="381">
        <v>0.84100694444444446</v>
      </c>
      <c r="G934" s="397" t="s">
        <v>566</v>
      </c>
      <c r="H934" s="397" t="s">
        <v>566</v>
      </c>
    </row>
    <row r="935" spans="1:8" x14ac:dyDescent="0.25">
      <c r="A935" s="382"/>
      <c r="B935" s="397">
        <v>302316</v>
      </c>
      <c r="C935" s="397">
        <v>20059</v>
      </c>
      <c r="D935" s="397" t="s">
        <v>10</v>
      </c>
      <c r="E935" s="381">
        <v>0.84100694444444446</v>
      </c>
      <c r="F935" s="381">
        <v>0.8410185185185185</v>
      </c>
      <c r="G935" s="397">
        <v>1</v>
      </c>
      <c r="H935" s="397">
        <v>11</v>
      </c>
    </row>
    <row r="936" spans="1:8" x14ac:dyDescent="0.25">
      <c r="A936" s="382"/>
      <c r="B936" s="397">
        <v>302316</v>
      </c>
      <c r="C936" s="392">
        <v>20060</v>
      </c>
      <c r="D936" s="397" t="s">
        <v>621</v>
      </c>
      <c r="E936" s="381">
        <v>0.8410185185185185</v>
      </c>
      <c r="F936" s="381">
        <v>0.8410185185185185</v>
      </c>
      <c r="G936" s="397" t="s">
        <v>566</v>
      </c>
      <c r="H936" s="397" t="s">
        <v>566</v>
      </c>
    </row>
    <row r="937" spans="1:8" x14ac:dyDescent="0.25">
      <c r="A937" s="382"/>
      <c r="B937" s="397">
        <v>302316</v>
      </c>
      <c r="C937" s="397">
        <v>20059</v>
      </c>
      <c r="D937" s="397" t="s">
        <v>10</v>
      </c>
      <c r="E937" s="381">
        <v>0.84872685185185182</v>
      </c>
      <c r="F937" s="381">
        <v>0.84875</v>
      </c>
      <c r="G937" s="397">
        <v>2</v>
      </c>
      <c r="H937" s="397">
        <v>11</v>
      </c>
    </row>
    <row r="938" spans="1:8" x14ac:dyDescent="0.25">
      <c r="A938" s="382"/>
      <c r="B938" s="397">
        <v>302316</v>
      </c>
      <c r="C938" s="392">
        <v>20060</v>
      </c>
      <c r="D938" s="397" t="s">
        <v>621</v>
      </c>
      <c r="E938" s="381">
        <v>0.84875</v>
      </c>
      <c r="F938" s="381">
        <v>0.8488310185185185</v>
      </c>
      <c r="G938" s="397" t="s">
        <v>566</v>
      </c>
      <c r="H938" s="397" t="s">
        <v>566</v>
      </c>
    </row>
    <row r="939" spans="1:8" x14ac:dyDescent="0.25">
      <c r="A939" s="382"/>
      <c r="B939" s="397">
        <v>302316</v>
      </c>
      <c r="C939" s="397">
        <v>20059</v>
      </c>
      <c r="D939" s="397" t="s">
        <v>10</v>
      </c>
      <c r="E939" s="381">
        <v>0.8488310185185185</v>
      </c>
      <c r="F939" s="381">
        <v>0.84885416666666658</v>
      </c>
      <c r="G939" s="397">
        <v>2</v>
      </c>
      <c r="H939" s="397">
        <v>11</v>
      </c>
    </row>
    <row r="940" spans="1:8" x14ac:dyDescent="0.25">
      <c r="A940" s="382"/>
      <c r="B940" s="397">
        <v>302316</v>
      </c>
      <c r="C940" s="392">
        <v>20060</v>
      </c>
      <c r="D940" s="397" t="s">
        <v>621</v>
      </c>
      <c r="E940" s="381">
        <v>0.84885416666666658</v>
      </c>
      <c r="F940" s="381">
        <v>0.84890046296296295</v>
      </c>
      <c r="G940" s="397" t="s">
        <v>566</v>
      </c>
      <c r="H940" s="397" t="s">
        <v>566</v>
      </c>
    </row>
    <row r="941" spans="1:8" x14ac:dyDescent="0.25">
      <c r="A941" s="382"/>
      <c r="B941" s="397">
        <v>302316</v>
      </c>
      <c r="C941" s="397">
        <v>20059</v>
      </c>
      <c r="D941" s="397" t="s">
        <v>10</v>
      </c>
      <c r="E941" s="381">
        <v>0.84890046296296295</v>
      </c>
      <c r="F941" s="381">
        <v>0.84895833333333337</v>
      </c>
      <c r="G941" s="397">
        <v>5</v>
      </c>
      <c r="H941" s="397">
        <v>11</v>
      </c>
    </row>
    <row r="942" spans="1:8" x14ac:dyDescent="0.25">
      <c r="A942" s="382"/>
      <c r="B942" s="397">
        <v>302316</v>
      </c>
      <c r="C942" s="392">
        <v>20060</v>
      </c>
      <c r="D942" s="397" t="s">
        <v>621</v>
      </c>
      <c r="E942" s="381">
        <v>0.84895833333333337</v>
      </c>
      <c r="F942" s="381">
        <v>0.84896990740740741</v>
      </c>
      <c r="G942" s="397" t="s">
        <v>566</v>
      </c>
      <c r="H942" s="397" t="s">
        <v>566</v>
      </c>
    </row>
    <row r="943" spans="1:8" x14ac:dyDescent="0.25">
      <c r="A943" s="382"/>
      <c r="B943" s="397">
        <v>302316</v>
      </c>
      <c r="C943" s="397">
        <v>20059</v>
      </c>
      <c r="D943" s="397" t="s">
        <v>10</v>
      </c>
      <c r="E943" s="381">
        <v>0.84896990740740741</v>
      </c>
      <c r="F943" s="381">
        <v>0.8491319444444444</v>
      </c>
      <c r="G943" s="397">
        <v>14</v>
      </c>
      <c r="H943" s="397">
        <v>11</v>
      </c>
    </row>
    <row r="944" spans="1:8" x14ac:dyDescent="0.25">
      <c r="A944" s="382"/>
      <c r="B944" s="397">
        <v>302316</v>
      </c>
      <c r="C944" s="392">
        <v>20060</v>
      </c>
      <c r="D944" s="397" t="s">
        <v>621</v>
      </c>
      <c r="E944" s="381">
        <v>0.8491319444444444</v>
      </c>
      <c r="F944" s="381">
        <v>0.84914351851851855</v>
      </c>
      <c r="G944" s="397" t="s">
        <v>566</v>
      </c>
      <c r="H944" s="397" t="s">
        <v>566</v>
      </c>
    </row>
    <row r="945" spans="1:8" x14ac:dyDescent="0.25">
      <c r="A945" s="382"/>
      <c r="B945" s="397">
        <v>302316</v>
      </c>
      <c r="C945" s="397">
        <v>20059</v>
      </c>
      <c r="D945" s="397" t="s">
        <v>10</v>
      </c>
      <c r="E945" s="381">
        <v>0.84914351851851855</v>
      </c>
      <c r="F945" s="381">
        <v>0.84917824074074078</v>
      </c>
      <c r="G945" s="397">
        <v>3</v>
      </c>
      <c r="H945" s="397">
        <v>11</v>
      </c>
    </row>
    <row r="946" spans="1:8" x14ac:dyDescent="0.25">
      <c r="A946" s="382"/>
      <c r="B946" s="397">
        <v>302316</v>
      </c>
      <c r="C946" s="392">
        <v>20060</v>
      </c>
      <c r="D946" s="397" t="s">
        <v>621</v>
      </c>
      <c r="E946" s="381">
        <v>0.84917824074074078</v>
      </c>
      <c r="F946" s="381">
        <v>0.84920138888888896</v>
      </c>
      <c r="G946" s="397" t="s">
        <v>566</v>
      </c>
      <c r="H946" s="397" t="s">
        <v>566</v>
      </c>
    </row>
    <row r="947" spans="1:8" x14ac:dyDescent="0.25">
      <c r="A947" s="382"/>
      <c r="B947" s="397">
        <v>302316</v>
      </c>
      <c r="C947" s="397">
        <v>20059</v>
      </c>
      <c r="D947" s="397" t="s">
        <v>10</v>
      </c>
      <c r="E947" s="381">
        <v>0.84920138888888896</v>
      </c>
      <c r="F947" s="381">
        <v>0.84930555555555554</v>
      </c>
      <c r="G947" s="397">
        <v>9</v>
      </c>
      <c r="H947" s="397">
        <v>11</v>
      </c>
    </row>
    <row r="948" spans="1:8" x14ac:dyDescent="0.25">
      <c r="A948" s="382"/>
      <c r="B948" s="397">
        <v>302316</v>
      </c>
      <c r="C948" s="392">
        <v>20060</v>
      </c>
      <c r="D948" s="397" t="s">
        <v>621</v>
      </c>
      <c r="E948" s="381">
        <v>0.84930555555555554</v>
      </c>
      <c r="F948" s="381">
        <v>0.84934027777777776</v>
      </c>
      <c r="G948" s="397" t="s">
        <v>566</v>
      </c>
      <c r="H948" s="397" t="s">
        <v>566</v>
      </c>
    </row>
    <row r="949" spans="1:8" x14ac:dyDescent="0.25">
      <c r="A949" s="382"/>
      <c r="B949" s="397">
        <v>302316</v>
      </c>
      <c r="C949" s="397">
        <v>20059</v>
      </c>
      <c r="D949" s="397" t="s">
        <v>10</v>
      </c>
      <c r="E949" s="381">
        <v>0.84934027777777776</v>
      </c>
      <c r="F949" s="381">
        <v>0.84934027777777776</v>
      </c>
      <c r="G949" s="397">
        <v>14</v>
      </c>
      <c r="H949" s="397">
        <v>11</v>
      </c>
    </row>
    <row r="950" spans="1:8" x14ac:dyDescent="0.25">
      <c r="A950" s="382"/>
      <c r="B950" s="397">
        <v>302316</v>
      </c>
      <c r="C950" s="392">
        <v>20060</v>
      </c>
      <c r="D950" s="397" t="s">
        <v>621</v>
      </c>
      <c r="E950" s="381">
        <v>0.84950231481481486</v>
      </c>
      <c r="F950" s="381">
        <v>0.84950231481481486</v>
      </c>
      <c r="G950" s="397" t="s">
        <v>566</v>
      </c>
      <c r="H950" s="397" t="s">
        <v>566</v>
      </c>
    </row>
    <row r="951" spans="1:8" x14ac:dyDescent="0.25">
      <c r="A951" s="382"/>
      <c r="B951" s="397">
        <v>302316</v>
      </c>
      <c r="C951" s="397">
        <v>20059</v>
      </c>
      <c r="D951" s="397" t="s">
        <v>10</v>
      </c>
      <c r="E951" s="381">
        <v>0.86618055555555562</v>
      </c>
      <c r="F951" s="381">
        <v>0.86618055555555562</v>
      </c>
      <c r="G951" s="397">
        <v>825</v>
      </c>
      <c r="H951" s="397">
        <v>11</v>
      </c>
    </row>
    <row r="952" spans="1:8" x14ac:dyDescent="0.25">
      <c r="A952" s="382"/>
      <c r="B952" s="397">
        <v>302316</v>
      </c>
      <c r="C952" s="392">
        <v>20060</v>
      </c>
      <c r="D952" s="397" t="s">
        <v>621</v>
      </c>
      <c r="E952" s="381">
        <v>0.87572916666666656</v>
      </c>
      <c r="F952" s="381">
        <v>0.87572916666666656</v>
      </c>
      <c r="G952" s="397" t="s">
        <v>566</v>
      </c>
      <c r="H952" s="397" t="s">
        <v>566</v>
      </c>
    </row>
    <row r="953" spans="1:8" x14ac:dyDescent="0.25">
      <c r="A953" s="382"/>
      <c r="B953" s="397">
        <v>302316</v>
      </c>
      <c r="C953" s="397">
        <v>20059</v>
      </c>
      <c r="D953" s="397" t="s">
        <v>10</v>
      </c>
      <c r="E953" s="381">
        <v>0.9170949074074074</v>
      </c>
      <c r="F953" s="381">
        <v>0.91711805555555559</v>
      </c>
      <c r="G953" s="397">
        <v>2</v>
      </c>
      <c r="H953" s="397" t="s">
        <v>581</v>
      </c>
    </row>
    <row r="954" spans="1:8" x14ac:dyDescent="0.25">
      <c r="A954" s="382"/>
      <c r="B954" s="397">
        <v>302316</v>
      </c>
      <c r="C954" s="397">
        <v>20059</v>
      </c>
      <c r="D954" s="397" t="s">
        <v>10</v>
      </c>
      <c r="E954" s="381">
        <v>0.91711805555555559</v>
      </c>
      <c r="F954" s="381">
        <v>0.91715277777777782</v>
      </c>
      <c r="G954" s="397">
        <v>0</v>
      </c>
      <c r="H954" s="397">
        <v>11</v>
      </c>
    </row>
    <row r="955" spans="1:8" x14ac:dyDescent="0.25">
      <c r="A955" s="382"/>
      <c r="B955" s="397">
        <v>302316</v>
      </c>
      <c r="C955" s="392">
        <v>20060</v>
      </c>
      <c r="D955" s="397" t="s">
        <v>621</v>
      </c>
      <c r="E955" s="381">
        <v>0.91711805555555559</v>
      </c>
      <c r="F955" s="381">
        <v>0.91711805555555559</v>
      </c>
      <c r="G955" s="397" t="s">
        <v>566</v>
      </c>
      <c r="H955" s="397" t="s">
        <v>566</v>
      </c>
    </row>
    <row r="956" spans="1:8" x14ac:dyDescent="0.25">
      <c r="A956" s="382"/>
      <c r="B956" s="397">
        <v>302316</v>
      </c>
      <c r="C956" s="392">
        <v>20060</v>
      </c>
      <c r="D956" s="397" t="s">
        <v>621</v>
      </c>
      <c r="E956" s="381">
        <v>0.91715277777777782</v>
      </c>
      <c r="F956" s="381">
        <v>0.91752314814814817</v>
      </c>
      <c r="G956" s="397" t="s">
        <v>566</v>
      </c>
      <c r="H956" s="397" t="s">
        <v>566</v>
      </c>
    </row>
    <row r="957" spans="1:8" x14ac:dyDescent="0.25">
      <c r="A957" s="382"/>
      <c r="B957" s="397">
        <v>302316</v>
      </c>
      <c r="C957" s="397">
        <v>20059</v>
      </c>
      <c r="D957" s="397" t="s">
        <v>10</v>
      </c>
      <c r="E957" s="381">
        <v>0.91752314814814817</v>
      </c>
      <c r="F957" s="381">
        <v>0.91753472222222221</v>
      </c>
      <c r="G957" s="397">
        <v>1</v>
      </c>
      <c r="H957" s="397">
        <v>11</v>
      </c>
    </row>
    <row r="958" spans="1:8" x14ac:dyDescent="0.25">
      <c r="A958" s="382"/>
      <c r="B958" s="397">
        <v>302316</v>
      </c>
      <c r="C958" s="392">
        <v>20060</v>
      </c>
      <c r="D958" s="397" t="s">
        <v>621</v>
      </c>
      <c r="E958" s="381">
        <v>0.91753472222222221</v>
      </c>
      <c r="F958" s="381">
        <v>0.91756944444444455</v>
      </c>
      <c r="G958" s="397" t="s">
        <v>566</v>
      </c>
      <c r="H958" s="397" t="s">
        <v>566</v>
      </c>
    </row>
    <row r="959" spans="1:8" x14ac:dyDescent="0.25">
      <c r="A959" s="382"/>
      <c r="B959" s="397">
        <v>302316</v>
      </c>
      <c r="C959" s="397">
        <v>20059</v>
      </c>
      <c r="D959" s="397" t="s">
        <v>10</v>
      </c>
      <c r="E959" s="381">
        <v>0.91756944444444455</v>
      </c>
      <c r="F959" s="381">
        <v>0.91756944444444455</v>
      </c>
      <c r="G959" s="397">
        <v>2</v>
      </c>
      <c r="H959" s="397">
        <v>11</v>
      </c>
    </row>
    <row r="960" spans="1:8" x14ac:dyDescent="0.25">
      <c r="A960" s="382"/>
      <c r="B960" s="397">
        <v>302316</v>
      </c>
      <c r="C960" s="392">
        <v>20060</v>
      </c>
      <c r="D960" s="397" t="s">
        <v>621</v>
      </c>
      <c r="E960" s="381">
        <v>0.91759259259259263</v>
      </c>
      <c r="F960" s="381">
        <v>0.91770833333333324</v>
      </c>
      <c r="G960" s="397" t="s">
        <v>566</v>
      </c>
      <c r="H960" s="397" t="s">
        <v>566</v>
      </c>
    </row>
    <row r="961" spans="1:8" x14ac:dyDescent="0.25">
      <c r="A961" s="382"/>
      <c r="B961" s="397">
        <v>302316</v>
      </c>
      <c r="C961" s="397">
        <v>20059</v>
      </c>
      <c r="D961" s="397" t="s">
        <v>10</v>
      </c>
      <c r="E961" s="381">
        <v>0.91770833333333324</v>
      </c>
      <c r="F961" s="381">
        <v>0.91771990740740739</v>
      </c>
      <c r="G961" s="397">
        <v>1</v>
      </c>
      <c r="H961" s="397" t="s">
        <v>581</v>
      </c>
    </row>
    <row r="962" spans="1:8" x14ac:dyDescent="0.25">
      <c r="A962" s="382"/>
      <c r="B962" s="397">
        <v>302316</v>
      </c>
      <c r="C962" s="397">
        <v>20059</v>
      </c>
      <c r="D962" s="397" t="s">
        <v>10</v>
      </c>
      <c r="E962" s="381">
        <v>0.91771990740740739</v>
      </c>
      <c r="F962" s="381">
        <v>0.91774305555555558</v>
      </c>
      <c r="G962" s="397">
        <v>0</v>
      </c>
      <c r="H962" s="397">
        <v>11</v>
      </c>
    </row>
    <row r="963" spans="1:8" x14ac:dyDescent="0.25">
      <c r="A963" s="382"/>
      <c r="B963" s="397">
        <v>302316</v>
      </c>
      <c r="C963" s="392">
        <v>20060</v>
      </c>
      <c r="D963" s="397" t="s">
        <v>621</v>
      </c>
      <c r="E963" s="381">
        <v>0.91771990740740739</v>
      </c>
      <c r="F963" s="381">
        <v>0.91771990740740739</v>
      </c>
      <c r="G963" s="397" t="s">
        <v>566</v>
      </c>
      <c r="H963" s="397" t="s">
        <v>566</v>
      </c>
    </row>
    <row r="964" spans="1:8" x14ac:dyDescent="0.25">
      <c r="A964" s="382"/>
      <c r="B964" s="397">
        <v>302316</v>
      </c>
      <c r="C964" s="392">
        <v>20060</v>
      </c>
      <c r="D964" s="397" t="s">
        <v>621</v>
      </c>
      <c r="E964" s="381">
        <v>0.91774305555555558</v>
      </c>
      <c r="F964" s="381">
        <v>0.91774305555555558</v>
      </c>
      <c r="G964" s="397" t="s">
        <v>566</v>
      </c>
      <c r="H964" s="397" t="s">
        <v>566</v>
      </c>
    </row>
    <row r="965" spans="1:8" x14ac:dyDescent="0.25">
      <c r="A965" s="382"/>
      <c r="B965" s="397">
        <v>302316</v>
      </c>
      <c r="C965" s="397">
        <v>20059</v>
      </c>
      <c r="D965" s="397" t="s">
        <v>10</v>
      </c>
      <c r="E965" s="381">
        <v>0.9183796296296296</v>
      </c>
      <c r="F965" s="381">
        <v>0.91840277777777779</v>
      </c>
      <c r="G965" s="397">
        <v>2</v>
      </c>
      <c r="H965" s="397">
        <v>11</v>
      </c>
    </row>
    <row r="966" spans="1:8" x14ac:dyDescent="0.25">
      <c r="A966" s="382"/>
      <c r="B966" s="397">
        <v>302316</v>
      </c>
      <c r="C966" s="392">
        <v>20060</v>
      </c>
      <c r="D966" s="397" t="s">
        <v>621</v>
      </c>
      <c r="E966" s="381">
        <v>0.91840277777777779</v>
      </c>
      <c r="F966" s="381">
        <v>0.91840277777777779</v>
      </c>
      <c r="G966" s="397" t="s">
        <v>566</v>
      </c>
      <c r="H966" s="397" t="s">
        <v>566</v>
      </c>
    </row>
    <row r="967" spans="1:8" x14ac:dyDescent="0.25">
      <c r="A967" s="382"/>
      <c r="B967" s="397">
        <v>302316</v>
      </c>
      <c r="C967" s="397">
        <v>20059</v>
      </c>
      <c r="D967" s="397" t="s">
        <v>10</v>
      </c>
      <c r="E967" s="381">
        <v>0.92325231481481485</v>
      </c>
      <c r="F967" s="381">
        <v>0.92328703703703707</v>
      </c>
      <c r="G967" s="397">
        <v>3</v>
      </c>
      <c r="H967" s="397">
        <v>11</v>
      </c>
    </row>
    <row r="968" spans="1:8" x14ac:dyDescent="0.25">
      <c r="A968" s="382"/>
      <c r="B968" s="397">
        <v>302316</v>
      </c>
      <c r="C968" s="392">
        <v>20060</v>
      </c>
      <c r="D968" s="397" t="s">
        <v>621</v>
      </c>
      <c r="E968" s="381">
        <v>0.92328703703703707</v>
      </c>
      <c r="F968" s="381">
        <v>0.92328703703703707</v>
      </c>
      <c r="G968" s="397" t="s">
        <v>566</v>
      </c>
      <c r="H968" s="397" t="s">
        <v>566</v>
      </c>
    </row>
    <row r="969" spans="1:8" x14ac:dyDescent="0.25">
      <c r="A969" s="382"/>
      <c r="B969" s="397">
        <v>302316</v>
      </c>
      <c r="C969" s="397">
        <v>20059</v>
      </c>
      <c r="D969" s="397" t="s">
        <v>10</v>
      </c>
      <c r="E969" s="381">
        <v>0.93410879629629628</v>
      </c>
      <c r="F969" s="381">
        <v>0.93410879629629628</v>
      </c>
      <c r="G969" s="397">
        <v>20</v>
      </c>
      <c r="H969" s="397">
        <v>11</v>
      </c>
    </row>
    <row r="970" spans="1:8" x14ac:dyDescent="0.25">
      <c r="A970" s="382"/>
      <c r="B970" s="397">
        <v>302316</v>
      </c>
      <c r="C970" s="392">
        <v>20060</v>
      </c>
      <c r="D970" s="397" t="s">
        <v>621</v>
      </c>
      <c r="E970" s="381">
        <v>0.93434027777777784</v>
      </c>
      <c r="F970" s="381">
        <v>0.93435185185185177</v>
      </c>
      <c r="G970" s="397" t="s">
        <v>566</v>
      </c>
      <c r="H970" s="397" t="s">
        <v>566</v>
      </c>
    </row>
    <row r="971" spans="1:8" x14ac:dyDescent="0.25">
      <c r="A971" s="382"/>
      <c r="B971" s="397">
        <v>302316</v>
      </c>
      <c r="C971" s="397">
        <v>20059</v>
      </c>
      <c r="D971" s="397" t="s">
        <v>10</v>
      </c>
      <c r="E971" s="381">
        <v>0.93435185185185177</v>
      </c>
      <c r="F971" s="381">
        <v>0.93437500000000007</v>
      </c>
      <c r="G971" s="397">
        <v>2</v>
      </c>
      <c r="H971" s="397">
        <v>11</v>
      </c>
    </row>
    <row r="972" spans="1:8" x14ac:dyDescent="0.25">
      <c r="A972" s="382"/>
      <c r="B972" s="397">
        <v>302316</v>
      </c>
      <c r="C972" s="392">
        <v>20060</v>
      </c>
      <c r="D972" s="397" t="s">
        <v>621</v>
      </c>
      <c r="E972" s="381">
        <v>0.93437500000000007</v>
      </c>
      <c r="F972" s="381">
        <v>0.93438657407407411</v>
      </c>
      <c r="G972" s="397" t="s">
        <v>566</v>
      </c>
      <c r="H972" s="397" t="s">
        <v>566</v>
      </c>
    </row>
    <row r="973" spans="1:8" x14ac:dyDescent="0.25">
      <c r="A973" s="382"/>
      <c r="B973" s="397">
        <v>302316</v>
      </c>
      <c r="C973" s="397">
        <v>20059</v>
      </c>
      <c r="D973" s="397" t="s">
        <v>10</v>
      </c>
      <c r="E973" s="381">
        <v>0.93438657407407411</v>
      </c>
      <c r="F973" s="381">
        <v>0.93462962962962959</v>
      </c>
      <c r="G973" s="397">
        <v>21</v>
      </c>
      <c r="H973" s="397">
        <v>11</v>
      </c>
    </row>
    <row r="974" spans="1:8" x14ac:dyDescent="0.25">
      <c r="A974" s="382"/>
      <c r="B974" s="397">
        <v>302316</v>
      </c>
      <c r="C974" s="392">
        <v>20060</v>
      </c>
      <c r="D974" s="397" t="s">
        <v>621</v>
      </c>
      <c r="E974" s="381">
        <v>0.93462962962962959</v>
      </c>
      <c r="F974" s="381">
        <v>0.93462962962962959</v>
      </c>
      <c r="G974" s="397" t="s">
        <v>566</v>
      </c>
      <c r="H974" s="397" t="s">
        <v>566</v>
      </c>
    </row>
    <row r="975" spans="1:8" x14ac:dyDescent="0.25">
      <c r="A975" s="382"/>
      <c r="B975" s="397">
        <v>302316</v>
      </c>
      <c r="C975" s="397">
        <v>20059</v>
      </c>
      <c r="D975" s="397" t="s">
        <v>10</v>
      </c>
      <c r="E975" s="381">
        <v>0.99375000000000002</v>
      </c>
      <c r="F975" s="381">
        <v>0.99375000000000002</v>
      </c>
      <c r="G975" s="397">
        <v>30</v>
      </c>
      <c r="H975" s="397">
        <v>11</v>
      </c>
    </row>
    <row r="976" spans="1:8" x14ac:dyDescent="0.25">
      <c r="A976" s="382"/>
      <c r="B976" s="397">
        <v>302316</v>
      </c>
      <c r="C976" s="392">
        <v>20060</v>
      </c>
      <c r="D976" s="397" t="s">
        <v>621</v>
      </c>
      <c r="E976" s="381">
        <v>0.9940972222222223</v>
      </c>
      <c r="F976" s="381">
        <v>0.9940972222222223</v>
      </c>
      <c r="G976" s="397" t="s">
        <v>566</v>
      </c>
      <c r="H976" s="397" t="s">
        <v>566</v>
      </c>
    </row>
    <row r="977" spans="1:8" x14ac:dyDescent="0.25">
      <c r="A977" s="382"/>
    </row>
    <row r="978" spans="1:8" x14ac:dyDescent="0.25">
      <c r="A978" s="382"/>
    </row>
    <row r="979" spans="1:8" x14ac:dyDescent="0.25">
      <c r="A979" s="382">
        <v>42659</v>
      </c>
      <c r="B979" s="397">
        <v>302316</v>
      </c>
      <c r="C979" s="397">
        <v>20059</v>
      </c>
      <c r="D979" s="397" t="s">
        <v>10</v>
      </c>
      <c r="E979" s="381">
        <v>1.6319444444444445E-3</v>
      </c>
      <c r="F979" s="381">
        <v>1.6435185185185183E-3</v>
      </c>
      <c r="G979" s="397">
        <v>1</v>
      </c>
      <c r="H979" s="397">
        <v>11</v>
      </c>
    </row>
    <row r="980" spans="1:8" x14ac:dyDescent="0.25">
      <c r="A980" s="382"/>
      <c r="B980" s="397">
        <v>302316</v>
      </c>
      <c r="C980" s="392">
        <v>20060</v>
      </c>
      <c r="D980" s="397" t="s">
        <v>621</v>
      </c>
      <c r="E980" s="381">
        <v>1.6435185185185183E-3</v>
      </c>
      <c r="F980" s="381">
        <v>1.6435185185185183E-3</v>
      </c>
      <c r="G980" s="397" t="s">
        <v>566</v>
      </c>
      <c r="H980" s="397" t="s">
        <v>566</v>
      </c>
    </row>
    <row r="981" spans="1:8" x14ac:dyDescent="0.25">
      <c r="A981" s="382"/>
      <c r="B981" s="397">
        <v>302316</v>
      </c>
      <c r="C981" s="397">
        <v>20059</v>
      </c>
      <c r="D981" s="397" t="s">
        <v>10</v>
      </c>
      <c r="E981" s="381">
        <v>3.1481481481481482E-3</v>
      </c>
      <c r="F981" s="381">
        <v>3.1828703703703702E-3</v>
      </c>
      <c r="G981" s="397">
        <v>3</v>
      </c>
      <c r="H981" s="397">
        <v>11</v>
      </c>
    </row>
    <row r="982" spans="1:8" x14ac:dyDescent="0.25">
      <c r="A982" s="382"/>
      <c r="B982" s="397">
        <v>302316</v>
      </c>
      <c r="C982" s="392">
        <v>20060</v>
      </c>
      <c r="D982" s="397" t="s">
        <v>621</v>
      </c>
      <c r="E982" s="381">
        <v>3.1828703703703702E-3</v>
      </c>
      <c r="F982" s="381">
        <v>3.1828703703703702E-3</v>
      </c>
      <c r="G982" s="397" t="s">
        <v>566</v>
      </c>
      <c r="H982" s="397" t="s">
        <v>566</v>
      </c>
    </row>
    <row r="983" spans="1:8" x14ac:dyDescent="0.25">
      <c r="A983" s="382"/>
      <c r="B983" s="397">
        <v>302316</v>
      </c>
      <c r="C983" s="397">
        <v>20059</v>
      </c>
      <c r="D983" s="397" t="s">
        <v>10</v>
      </c>
      <c r="E983" s="381">
        <v>6.1342592592592594E-3</v>
      </c>
      <c r="F983" s="381">
        <v>6.1574074074074074E-3</v>
      </c>
      <c r="G983" s="397">
        <v>2</v>
      </c>
      <c r="H983" s="397">
        <v>11</v>
      </c>
    </row>
    <row r="984" spans="1:8" x14ac:dyDescent="0.25">
      <c r="A984" s="382"/>
      <c r="B984" s="397">
        <v>302316</v>
      </c>
      <c r="C984" s="392">
        <v>20060</v>
      </c>
      <c r="D984" s="397" t="s">
        <v>621</v>
      </c>
      <c r="E984" s="381">
        <v>6.1574074074074074E-3</v>
      </c>
      <c r="F984" s="381">
        <v>6.1574074074074074E-3</v>
      </c>
      <c r="G984" s="397" t="s">
        <v>566</v>
      </c>
      <c r="H984" s="397" t="s">
        <v>566</v>
      </c>
    </row>
    <row r="985" spans="1:8" x14ac:dyDescent="0.25">
      <c r="A985" s="382"/>
      <c r="B985" s="397">
        <v>302316</v>
      </c>
      <c r="C985" s="397">
        <v>20059</v>
      </c>
      <c r="D985" s="397" t="s">
        <v>10</v>
      </c>
      <c r="E985" s="381">
        <v>6.6782407407407415E-3</v>
      </c>
      <c r="F985" s="381">
        <v>6.6898148148148142E-3</v>
      </c>
      <c r="G985" s="397">
        <v>1</v>
      </c>
      <c r="H985" s="397">
        <v>11</v>
      </c>
    </row>
    <row r="986" spans="1:8" x14ac:dyDescent="0.25">
      <c r="A986" s="382"/>
      <c r="B986" s="397">
        <v>302316</v>
      </c>
      <c r="C986" s="392">
        <v>20060</v>
      </c>
      <c r="D986" s="397" t="s">
        <v>621</v>
      </c>
      <c r="E986" s="381">
        <v>6.6898148148148142E-3</v>
      </c>
      <c r="F986" s="381">
        <v>6.782407407407408E-3</v>
      </c>
      <c r="G986" s="397" t="s">
        <v>566</v>
      </c>
      <c r="H986" s="397" t="s">
        <v>566</v>
      </c>
    </row>
    <row r="987" spans="1:8" x14ac:dyDescent="0.25">
      <c r="A987" s="382"/>
      <c r="B987" s="397">
        <v>302316</v>
      </c>
      <c r="C987" s="397">
        <v>20059</v>
      </c>
      <c r="D987" s="397" t="s">
        <v>10</v>
      </c>
      <c r="E987" s="381">
        <v>6.782407407407408E-3</v>
      </c>
      <c r="F987" s="381">
        <v>6.8055555555555569E-3</v>
      </c>
      <c r="G987" s="397">
        <v>2</v>
      </c>
      <c r="H987" s="397">
        <v>11</v>
      </c>
    </row>
    <row r="988" spans="1:8" x14ac:dyDescent="0.25">
      <c r="A988" s="382"/>
      <c r="B988" s="397">
        <v>302316</v>
      </c>
      <c r="C988" s="392">
        <v>20060</v>
      </c>
      <c r="D988" s="397" t="s">
        <v>621</v>
      </c>
      <c r="E988" s="381">
        <v>6.8055555555555569E-3</v>
      </c>
      <c r="F988" s="381">
        <v>7.1643518518518514E-3</v>
      </c>
      <c r="G988" s="397" t="s">
        <v>566</v>
      </c>
      <c r="H988" s="397" t="s">
        <v>566</v>
      </c>
    </row>
    <row r="989" spans="1:8" x14ac:dyDescent="0.25">
      <c r="A989" s="382"/>
      <c r="B989" s="397">
        <v>302316</v>
      </c>
      <c r="C989" s="397">
        <v>20059</v>
      </c>
      <c r="D989" s="397" t="s">
        <v>10</v>
      </c>
      <c r="E989" s="381">
        <v>7.1643518518518514E-3</v>
      </c>
      <c r="F989" s="381">
        <v>7.1643518518518514E-3</v>
      </c>
      <c r="G989" s="397">
        <v>2</v>
      </c>
      <c r="H989" s="397">
        <v>11</v>
      </c>
    </row>
    <row r="990" spans="1:8" x14ac:dyDescent="0.25">
      <c r="A990" s="382"/>
      <c r="B990" s="397">
        <v>302316</v>
      </c>
      <c r="C990" s="392">
        <v>20060</v>
      </c>
      <c r="D990" s="397" t="s">
        <v>621</v>
      </c>
      <c r="E990" s="381">
        <v>7.1874999999999994E-3</v>
      </c>
      <c r="F990" s="381">
        <v>7.1874999999999994E-3</v>
      </c>
      <c r="G990" s="397" t="s">
        <v>566</v>
      </c>
      <c r="H990" s="397" t="s">
        <v>566</v>
      </c>
    </row>
    <row r="991" spans="1:8" x14ac:dyDescent="0.25">
      <c r="A991" s="382"/>
      <c r="B991" s="397">
        <v>302316</v>
      </c>
      <c r="C991" s="397">
        <v>20059</v>
      </c>
      <c r="D991" s="397" t="s">
        <v>10</v>
      </c>
      <c r="E991" s="381">
        <v>9.1550925925925931E-3</v>
      </c>
      <c r="F991" s="381">
        <v>9.1782407407407403E-3</v>
      </c>
      <c r="G991" s="397">
        <v>2</v>
      </c>
      <c r="H991" s="397">
        <v>11</v>
      </c>
    </row>
    <row r="992" spans="1:8" x14ac:dyDescent="0.25">
      <c r="A992" s="382"/>
      <c r="B992" s="397">
        <v>302316</v>
      </c>
      <c r="C992" s="392">
        <v>20060</v>
      </c>
      <c r="D992" s="397" t="s">
        <v>621</v>
      </c>
      <c r="E992" s="381">
        <v>9.1782407407407403E-3</v>
      </c>
      <c r="F992" s="381">
        <v>9.1898148148148139E-3</v>
      </c>
      <c r="G992" s="397" t="s">
        <v>566</v>
      </c>
      <c r="H992" s="397" t="s">
        <v>566</v>
      </c>
    </row>
    <row r="993" spans="1:8" x14ac:dyDescent="0.25">
      <c r="A993" s="382"/>
      <c r="B993" s="397">
        <v>302316</v>
      </c>
      <c r="C993" s="397">
        <v>20059</v>
      </c>
      <c r="D993" s="397" t="s">
        <v>10</v>
      </c>
      <c r="E993" s="381">
        <v>9.1898148148148139E-3</v>
      </c>
      <c r="F993" s="381">
        <v>9.1898148148148139E-3</v>
      </c>
      <c r="G993" s="397">
        <v>17</v>
      </c>
      <c r="H993" s="397">
        <v>11</v>
      </c>
    </row>
    <row r="994" spans="1:8" x14ac:dyDescent="0.25">
      <c r="A994" s="382"/>
      <c r="B994" s="397">
        <v>302316</v>
      </c>
      <c r="C994" s="392">
        <v>20060</v>
      </c>
      <c r="D994" s="397" t="s">
        <v>621</v>
      </c>
      <c r="E994" s="381">
        <v>9.386574074074075E-3</v>
      </c>
      <c r="F994" s="381">
        <v>9.5370370370370366E-3</v>
      </c>
      <c r="G994" s="397" t="s">
        <v>566</v>
      </c>
      <c r="H994" s="397" t="s">
        <v>566</v>
      </c>
    </row>
    <row r="995" spans="1:8" x14ac:dyDescent="0.25">
      <c r="A995" s="382"/>
      <c r="B995" s="397">
        <v>302316</v>
      </c>
      <c r="C995" s="397">
        <v>20059</v>
      </c>
      <c r="D995" s="397" t="s">
        <v>10</v>
      </c>
      <c r="E995" s="381">
        <v>9.5370370370370366E-3</v>
      </c>
      <c r="F995" s="381">
        <v>9.6874999999999999E-3</v>
      </c>
      <c r="G995" s="397">
        <v>13</v>
      </c>
      <c r="H995" s="397">
        <v>11</v>
      </c>
    </row>
    <row r="996" spans="1:8" x14ac:dyDescent="0.25">
      <c r="A996" s="382"/>
      <c r="B996" s="397">
        <v>302316</v>
      </c>
      <c r="C996" s="392">
        <v>20060</v>
      </c>
      <c r="D996" s="397" t="s">
        <v>621</v>
      </c>
      <c r="E996" s="381">
        <v>9.6874999999999999E-3</v>
      </c>
      <c r="F996" s="381">
        <v>9.6874999999999999E-3</v>
      </c>
      <c r="G996" s="397" t="s">
        <v>566</v>
      </c>
      <c r="H996" s="397" t="s">
        <v>566</v>
      </c>
    </row>
    <row r="997" spans="1:8" x14ac:dyDescent="0.25">
      <c r="A997" s="382"/>
      <c r="B997" s="397">
        <v>302316</v>
      </c>
      <c r="C997" s="397">
        <v>20059</v>
      </c>
      <c r="D997" s="397" t="s">
        <v>10</v>
      </c>
      <c r="E997" s="381">
        <v>2.1238425925925924E-2</v>
      </c>
      <c r="F997" s="381">
        <v>2.1273148148148149E-2</v>
      </c>
      <c r="G997" s="397">
        <v>3</v>
      </c>
      <c r="H997" s="397">
        <v>11</v>
      </c>
    </row>
    <row r="998" spans="1:8" x14ac:dyDescent="0.25">
      <c r="A998" s="382"/>
      <c r="B998" s="397">
        <v>302316</v>
      </c>
      <c r="C998" s="392">
        <v>20060</v>
      </c>
      <c r="D998" s="397" t="s">
        <v>621</v>
      </c>
      <c r="E998" s="381">
        <v>2.1273148148148149E-2</v>
      </c>
      <c r="F998" s="381">
        <v>2.1273148148148149E-2</v>
      </c>
      <c r="G998" s="397" t="s">
        <v>566</v>
      </c>
      <c r="H998" s="397" t="s">
        <v>566</v>
      </c>
    </row>
    <row r="999" spans="1:8" x14ac:dyDescent="0.25">
      <c r="A999" s="382"/>
      <c r="B999" s="397">
        <v>302316</v>
      </c>
      <c r="C999" s="397">
        <v>20059</v>
      </c>
      <c r="D999" s="397" t="s">
        <v>10</v>
      </c>
      <c r="E999" s="381">
        <v>2.2534722222222223E-2</v>
      </c>
      <c r="F999" s="381">
        <v>2.255787037037037E-2</v>
      </c>
      <c r="G999" s="397">
        <v>2</v>
      </c>
      <c r="H999" s="397">
        <v>11</v>
      </c>
    </row>
    <row r="1000" spans="1:8" x14ac:dyDescent="0.25">
      <c r="A1000" s="382"/>
      <c r="B1000" s="397">
        <v>302316</v>
      </c>
      <c r="C1000" s="392">
        <v>20060</v>
      </c>
      <c r="D1000" s="397" t="s">
        <v>621</v>
      </c>
      <c r="E1000" s="381">
        <v>2.255787037037037E-2</v>
      </c>
      <c r="F1000" s="381">
        <v>2.255787037037037E-2</v>
      </c>
      <c r="G1000" s="397" t="s">
        <v>566</v>
      </c>
      <c r="H1000" s="397" t="s">
        <v>566</v>
      </c>
    </row>
    <row r="1001" spans="1:8" x14ac:dyDescent="0.25">
      <c r="A1001" s="382"/>
      <c r="B1001" s="397">
        <v>302316</v>
      </c>
      <c r="C1001" s="397">
        <v>20059</v>
      </c>
      <c r="D1001" s="397" t="s">
        <v>10</v>
      </c>
      <c r="E1001" s="381">
        <v>0.15501157407407407</v>
      </c>
      <c r="F1001" s="381">
        <v>0.15502314814814813</v>
      </c>
      <c r="G1001" s="397">
        <v>1</v>
      </c>
      <c r="H1001" s="397">
        <v>11</v>
      </c>
    </row>
    <row r="1002" spans="1:8" x14ac:dyDescent="0.25">
      <c r="A1002" s="382"/>
      <c r="B1002" s="397">
        <v>302316</v>
      </c>
      <c r="C1002" s="392">
        <v>20060</v>
      </c>
      <c r="D1002" s="397" t="s">
        <v>621</v>
      </c>
      <c r="E1002" s="381">
        <v>0.15502314814814813</v>
      </c>
      <c r="F1002" s="381">
        <v>0.15505787037037036</v>
      </c>
      <c r="G1002" s="397" t="s">
        <v>566</v>
      </c>
      <c r="H1002" s="397" t="s">
        <v>566</v>
      </c>
    </row>
    <row r="1003" spans="1:8" x14ac:dyDescent="0.25">
      <c r="A1003" s="382"/>
      <c r="B1003" s="397">
        <v>302316</v>
      </c>
      <c r="C1003" s="397">
        <v>20059</v>
      </c>
      <c r="D1003" s="397" t="s">
        <v>10</v>
      </c>
      <c r="E1003" s="381">
        <v>0.15505787037037036</v>
      </c>
      <c r="F1003" s="381">
        <v>0.15505787037037036</v>
      </c>
      <c r="G1003" s="397">
        <v>37</v>
      </c>
      <c r="H1003" s="397">
        <v>11</v>
      </c>
    </row>
    <row r="1004" spans="1:8" x14ac:dyDescent="0.25">
      <c r="A1004" s="382"/>
      <c r="B1004" s="397">
        <v>302316</v>
      </c>
      <c r="C1004" s="392">
        <v>20060</v>
      </c>
      <c r="D1004" s="397" t="s">
        <v>621</v>
      </c>
      <c r="E1004" s="381">
        <v>0.1554861111111111</v>
      </c>
      <c r="F1004" s="381">
        <v>0.15559027777777779</v>
      </c>
      <c r="G1004" s="397" t="s">
        <v>566</v>
      </c>
      <c r="H1004" s="397" t="s">
        <v>566</v>
      </c>
    </row>
    <row r="1005" spans="1:8" x14ac:dyDescent="0.25">
      <c r="A1005" s="382"/>
      <c r="B1005" s="397">
        <v>302316</v>
      </c>
      <c r="C1005" s="397">
        <v>20059</v>
      </c>
      <c r="D1005" s="397" t="s">
        <v>10</v>
      </c>
      <c r="E1005" s="381">
        <v>0.15559027777777779</v>
      </c>
      <c r="F1005" s="381">
        <v>0.15560185185185185</v>
      </c>
      <c r="G1005" s="397">
        <v>1</v>
      </c>
      <c r="H1005" s="397">
        <v>11</v>
      </c>
    </row>
    <row r="1006" spans="1:8" x14ac:dyDescent="0.25">
      <c r="A1006" s="382"/>
      <c r="B1006" s="397">
        <v>302316</v>
      </c>
      <c r="C1006" s="392">
        <v>20060</v>
      </c>
      <c r="D1006" s="397" t="s">
        <v>621</v>
      </c>
      <c r="E1006" s="381">
        <v>0.15560185185185185</v>
      </c>
      <c r="F1006" s="381">
        <v>0.15561342592592595</v>
      </c>
      <c r="G1006" s="397" t="s">
        <v>566</v>
      </c>
      <c r="H1006" s="397" t="s">
        <v>566</v>
      </c>
    </row>
    <row r="1007" spans="1:8" x14ac:dyDescent="0.25">
      <c r="A1007" s="382"/>
      <c r="B1007" s="397">
        <v>302316</v>
      </c>
      <c r="C1007" s="397">
        <v>20059</v>
      </c>
      <c r="D1007" s="397" t="s">
        <v>10</v>
      </c>
      <c r="E1007" s="381">
        <v>0.15561342592592595</v>
      </c>
      <c r="F1007" s="381">
        <v>0.15565972222222221</v>
      </c>
      <c r="G1007" s="397">
        <v>4</v>
      </c>
      <c r="H1007" s="397">
        <v>11</v>
      </c>
    </row>
    <row r="1008" spans="1:8" x14ac:dyDescent="0.25">
      <c r="A1008" s="382"/>
      <c r="B1008" s="397">
        <v>302316</v>
      </c>
      <c r="C1008" s="392">
        <v>20060</v>
      </c>
      <c r="D1008" s="397" t="s">
        <v>621</v>
      </c>
      <c r="E1008" s="381">
        <v>0.15565972222222221</v>
      </c>
      <c r="F1008" s="381">
        <v>0.15565972222222221</v>
      </c>
      <c r="G1008" s="397" t="s">
        <v>566</v>
      </c>
      <c r="H1008" s="397" t="s">
        <v>566</v>
      </c>
    </row>
    <row r="1009" spans="1:8" x14ac:dyDescent="0.25">
      <c r="A1009" s="382"/>
      <c r="B1009" s="397">
        <v>302316</v>
      </c>
      <c r="C1009" s="397">
        <v>20059</v>
      </c>
      <c r="D1009" s="397" t="s">
        <v>10</v>
      </c>
      <c r="E1009" s="381">
        <v>0.15778935185185186</v>
      </c>
      <c r="F1009" s="381">
        <v>0.15778935185185186</v>
      </c>
      <c r="G1009" s="397">
        <v>111</v>
      </c>
      <c r="H1009" s="397">
        <v>11</v>
      </c>
    </row>
    <row r="1010" spans="1:8" x14ac:dyDescent="0.25">
      <c r="A1010" s="382"/>
      <c r="B1010" s="397">
        <v>302316</v>
      </c>
      <c r="C1010" s="392">
        <v>20060</v>
      </c>
      <c r="D1010" s="397" t="s">
        <v>621</v>
      </c>
      <c r="E1010" s="381">
        <v>0.15907407407407406</v>
      </c>
      <c r="F1010" s="381">
        <v>0.15907407407407406</v>
      </c>
      <c r="G1010" s="397" t="s">
        <v>566</v>
      </c>
      <c r="H1010" s="397" t="s">
        <v>566</v>
      </c>
    </row>
    <row r="1011" spans="1:8" x14ac:dyDescent="0.25">
      <c r="A1011" s="382"/>
      <c r="B1011" s="397">
        <v>302316</v>
      </c>
      <c r="C1011" s="397">
        <v>20059</v>
      </c>
      <c r="D1011" s="397" t="s">
        <v>10</v>
      </c>
      <c r="E1011" s="381">
        <v>0.22922453703703705</v>
      </c>
      <c r="F1011" s="381">
        <v>0.22923611111111111</v>
      </c>
      <c r="G1011" s="397">
        <v>1</v>
      </c>
      <c r="H1011" s="397">
        <v>11</v>
      </c>
    </row>
    <row r="1012" spans="1:8" x14ac:dyDescent="0.25">
      <c r="A1012" s="382"/>
      <c r="B1012" s="397">
        <v>302316</v>
      </c>
      <c r="C1012" s="392">
        <v>20060</v>
      </c>
      <c r="D1012" s="397" t="s">
        <v>621</v>
      </c>
      <c r="E1012" s="381">
        <v>0.22923611111111111</v>
      </c>
      <c r="F1012" s="381">
        <v>0.22923611111111111</v>
      </c>
      <c r="G1012" s="397" t="s">
        <v>566</v>
      </c>
      <c r="H1012" s="397" t="s">
        <v>566</v>
      </c>
    </row>
    <row r="1013" spans="1:8" x14ac:dyDescent="0.25">
      <c r="A1013" s="382"/>
      <c r="B1013" s="397">
        <v>302316</v>
      </c>
      <c r="C1013" s="397">
        <v>20059</v>
      </c>
      <c r="D1013" s="397" t="s">
        <v>10</v>
      </c>
      <c r="E1013" s="381">
        <v>0.24636574074074072</v>
      </c>
      <c r="F1013" s="381">
        <v>0.24664351851851851</v>
      </c>
      <c r="G1013" s="397">
        <v>24</v>
      </c>
      <c r="H1013" s="397">
        <v>11</v>
      </c>
    </row>
    <row r="1014" spans="1:8" x14ac:dyDescent="0.25">
      <c r="A1014" s="382"/>
      <c r="B1014" s="397">
        <v>302316</v>
      </c>
      <c r="C1014" s="392">
        <v>20060</v>
      </c>
      <c r="D1014" s="397" t="s">
        <v>621</v>
      </c>
      <c r="E1014" s="381">
        <v>0.24664351851851851</v>
      </c>
      <c r="F1014" s="381">
        <v>0.24664351851851851</v>
      </c>
      <c r="G1014" s="397" t="s">
        <v>566</v>
      </c>
      <c r="H1014" s="397" t="s">
        <v>566</v>
      </c>
    </row>
    <row r="1015" spans="1:8" x14ac:dyDescent="0.25">
      <c r="A1015" s="382"/>
      <c r="B1015" s="397">
        <v>302316</v>
      </c>
      <c r="C1015" s="397">
        <v>20059</v>
      </c>
      <c r="D1015" s="397" t="s">
        <v>10</v>
      </c>
      <c r="E1015" s="381">
        <v>0.25255787037037036</v>
      </c>
      <c r="F1015" s="381">
        <v>0.25256944444444446</v>
      </c>
      <c r="G1015" s="397">
        <v>1</v>
      </c>
      <c r="H1015" s="397">
        <v>11</v>
      </c>
    </row>
    <row r="1016" spans="1:8" x14ac:dyDescent="0.25">
      <c r="A1016" s="382"/>
      <c r="B1016" s="397">
        <v>302316</v>
      </c>
      <c r="C1016" s="392">
        <v>20060</v>
      </c>
      <c r="D1016" s="397" t="s">
        <v>621</v>
      </c>
      <c r="E1016" s="381">
        <v>0.25256944444444446</v>
      </c>
      <c r="F1016" s="381">
        <v>0.25256944444444446</v>
      </c>
      <c r="G1016" s="397" t="s">
        <v>566</v>
      </c>
      <c r="H1016" s="397" t="s">
        <v>566</v>
      </c>
    </row>
    <row r="1017" spans="1:8" x14ac:dyDescent="0.25">
      <c r="A1017" s="382"/>
      <c r="B1017" s="397">
        <v>302316</v>
      </c>
      <c r="C1017" s="397">
        <v>20059</v>
      </c>
      <c r="D1017" s="397" t="s">
        <v>10</v>
      </c>
      <c r="E1017" s="381">
        <v>0.25848379629629631</v>
      </c>
      <c r="F1017" s="381">
        <v>0.25849537037037035</v>
      </c>
      <c r="G1017" s="397">
        <v>1</v>
      </c>
      <c r="H1017" s="397">
        <v>11</v>
      </c>
    </row>
    <row r="1018" spans="1:8" x14ac:dyDescent="0.25">
      <c r="A1018" s="382"/>
      <c r="B1018" s="397">
        <v>302316</v>
      </c>
      <c r="C1018" s="392">
        <v>20060</v>
      </c>
      <c r="D1018" s="397" t="s">
        <v>621</v>
      </c>
      <c r="E1018" s="381">
        <v>0.25849537037037035</v>
      </c>
      <c r="F1018" s="381">
        <v>0.25849537037037035</v>
      </c>
      <c r="G1018" s="397" t="s">
        <v>566</v>
      </c>
      <c r="H1018" s="397" t="s">
        <v>566</v>
      </c>
    </row>
    <row r="1019" spans="1:8" x14ac:dyDescent="0.25">
      <c r="A1019" s="382"/>
      <c r="B1019" s="397">
        <v>302316</v>
      </c>
      <c r="C1019" s="397">
        <v>20059</v>
      </c>
      <c r="D1019" s="397" t="s">
        <v>10</v>
      </c>
      <c r="E1019" s="381">
        <v>0.26143518518518521</v>
      </c>
      <c r="F1019" s="381">
        <v>0.26144675925925925</v>
      </c>
      <c r="G1019" s="397">
        <v>1</v>
      </c>
      <c r="H1019" s="397">
        <v>11</v>
      </c>
    </row>
    <row r="1020" spans="1:8" x14ac:dyDescent="0.25">
      <c r="A1020" s="382"/>
      <c r="B1020" s="397">
        <v>302316</v>
      </c>
      <c r="C1020" s="392">
        <v>20060</v>
      </c>
      <c r="D1020" s="397" t="s">
        <v>621</v>
      </c>
      <c r="E1020" s="381">
        <v>0.26144675925925925</v>
      </c>
      <c r="F1020" s="381">
        <v>0.26144675925925925</v>
      </c>
      <c r="G1020" s="397" t="s">
        <v>566</v>
      </c>
      <c r="H1020" s="397" t="s">
        <v>566</v>
      </c>
    </row>
    <row r="1021" spans="1:8" x14ac:dyDescent="0.25">
      <c r="A1021" s="382"/>
      <c r="B1021" s="397">
        <v>302316</v>
      </c>
      <c r="C1021" s="397">
        <v>20059</v>
      </c>
      <c r="D1021" s="397" t="s">
        <v>10</v>
      </c>
      <c r="E1021" s="381">
        <v>0.26291666666666663</v>
      </c>
      <c r="F1021" s="381">
        <v>0.26293981481481482</v>
      </c>
      <c r="G1021" s="397">
        <v>2</v>
      </c>
      <c r="H1021" s="397">
        <v>11</v>
      </c>
    </row>
    <row r="1022" spans="1:8" x14ac:dyDescent="0.25">
      <c r="A1022" s="382"/>
      <c r="B1022" s="397">
        <v>302316</v>
      </c>
      <c r="C1022" s="392">
        <v>20060</v>
      </c>
      <c r="D1022" s="397" t="s">
        <v>621</v>
      </c>
      <c r="E1022" s="381">
        <v>0.26293981481481482</v>
      </c>
      <c r="F1022" s="381">
        <v>0.26293981481481482</v>
      </c>
      <c r="G1022" s="397" t="s">
        <v>566</v>
      </c>
      <c r="H1022" s="397" t="s">
        <v>566</v>
      </c>
    </row>
    <row r="1023" spans="1:8" x14ac:dyDescent="0.25">
      <c r="A1023" s="382"/>
      <c r="B1023" s="397">
        <v>302316</v>
      </c>
      <c r="C1023" s="397">
        <v>20059</v>
      </c>
      <c r="D1023" s="397" t="s">
        <v>10</v>
      </c>
      <c r="E1023" s="381">
        <v>0.26587962962962963</v>
      </c>
      <c r="F1023" s="381">
        <v>0.26589120370370373</v>
      </c>
      <c r="G1023" s="397">
        <v>1</v>
      </c>
      <c r="H1023" s="397">
        <v>11</v>
      </c>
    </row>
    <row r="1024" spans="1:8" x14ac:dyDescent="0.25">
      <c r="A1024" s="382"/>
      <c r="B1024" s="397">
        <v>302316</v>
      </c>
      <c r="C1024" s="392">
        <v>20060</v>
      </c>
      <c r="D1024" s="397" t="s">
        <v>621</v>
      </c>
      <c r="E1024" s="381">
        <v>0.26589120370370373</v>
      </c>
      <c r="F1024" s="381">
        <v>0.26589120370370373</v>
      </c>
      <c r="G1024" s="397" t="s">
        <v>566</v>
      </c>
      <c r="H1024" s="397" t="s">
        <v>566</v>
      </c>
    </row>
    <row r="1025" spans="1:8" x14ac:dyDescent="0.25">
      <c r="A1025" s="382"/>
      <c r="B1025" s="397">
        <v>302316</v>
      </c>
      <c r="C1025" s="397">
        <v>20059</v>
      </c>
      <c r="D1025" s="397" t="s">
        <v>10</v>
      </c>
      <c r="E1025" s="381">
        <v>0.26951388888888889</v>
      </c>
      <c r="F1025" s="381">
        <v>0.26952546296296298</v>
      </c>
      <c r="G1025" s="397">
        <v>1</v>
      </c>
      <c r="H1025" s="397">
        <v>11</v>
      </c>
    </row>
    <row r="1026" spans="1:8" x14ac:dyDescent="0.25">
      <c r="A1026" s="382"/>
      <c r="B1026" s="397">
        <v>302316</v>
      </c>
      <c r="C1026" s="392">
        <v>20060</v>
      </c>
      <c r="D1026" s="397" t="s">
        <v>621</v>
      </c>
      <c r="E1026" s="381">
        <v>0.26952546296296298</v>
      </c>
      <c r="F1026" s="381">
        <v>0.26952546296296298</v>
      </c>
      <c r="G1026" s="397" t="s">
        <v>566</v>
      </c>
      <c r="H1026" s="397" t="s">
        <v>566</v>
      </c>
    </row>
    <row r="1027" spans="1:8" x14ac:dyDescent="0.25">
      <c r="A1027" s="382"/>
      <c r="B1027" s="397">
        <v>302316</v>
      </c>
      <c r="C1027" s="397">
        <v>20059</v>
      </c>
      <c r="D1027" s="397" t="s">
        <v>10</v>
      </c>
      <c r="E1027" s="381">
        <v>0.29246527777777781</v>
      </c>
      <c r="F1027" s="381">
        <v>0.29248842592592594</v>
      </c>
      <c r="G1027" s="397">
        <v>2</v>
      </c>
      <c r="H1027" s="397">
        <v>11</v>
      </c>
    </row>
    <row r="1028" spans="1:8" x14ac:dyDescent="0.25">
      <c r="A1028" s="382"/>
      <c r="B1028" s="397">
        <v>302316</v>
      </c>
      <c r="C1028" s="392">
        <v>20060</v>
      </c>
      <c r="D1028" s="397" t="s">
        <v>621</v>
      </c>
      <c r="E1028" s="381">
        <v>0.29248842592592594</v>
      </c>
      <c r="F1028" s="381">
        <v>0.29248842592592594</v>
      </c>
      <c r="G1028" s="397" t="s">
        <v>566</v>
      </c>
      <c r="H1028" s="397" t="s">
        <v>566</v>
      </c>
    </row>
    <row r="1029" spans="1:8" x14ac:dyDescent="0.25">
      <c r="A1029" s="382"/>
      <c r="B1029" s="397">
        <v>302316</v>
      </c>
      <c r="C1029" s="397">
        <v>20059</v>
      </c>
      <c r="D1029" s="397" t="s">
        <v>10</v>
      </c>
      <c r="E1029" s="381">
        <v>0.3294212962962963</v>
      </c>
      <c r="F1029" s="381">
        <v>0.3294212962962963</v>
      </c>
      <c r="G1029" s="397">
        <v>129</v>
      </c>
      <c r="H1029" s="397">
        <v>11</v>
      </c>
    </row>
    <row r="1030" spans="1:8" x14ac:dyDescent="0.25">
      <c r="A1030" s="382"/>
      <c r="B1030" s="397">
        <v>302316</v>
      </c>
      <c r="C1030" s="392">
        <v>20060</v>
      </c>
      <c r="D1030" s="397" t="s">
        <v>621</v>
      </c>
      <c r="E1030" s="381">
        <v>0.33091435185185186</v>
      </c>
      <c r="F1030" s="381">
        <v>0.33091435185185186</v>
      </c>
      <c r="G1030" s="397" t="s">
        <v>566</v>
      </c>
      <c r="H1030" s="397" t="s">
        <v>566</v>
      </c>
    </row>
    <row r="1031" spans="1:8" x14ac:dyDescent="0.25">
      <c r="A1031" s="382"/>
      <c r="B1031" s="397">
        <v>302316</v>
      </c>
      <c r="C1031" s="397">
        <v>20059</v>
      </c>
      <c r="D1031" s="397" t="s">
        <v>10</v>
      </c>
      <c r="E1031" s="381">
        <v>0.33238425925925924</v>
      </c>
      <c r="F1031" s="381">
        <v>0.33239583333333333</v>
      </c>
      <c r="G1031" s="397">
        <v>1</v>
      </c>
      <c r="H1031" s="397">
        <v>11</v>
      </c>
    </row>
    <row r="1032" spans="1:8" x14ac:dyDescent="0.25">
      <c r="A1032" s="382"/>
      <c r="B1032" s="397">
        <v>302316</v>
      </c>
      <c r="C1032" s="392">
        <v>20060</v>
      </c>
      <c r="D1032" s="397" t="s">
        <v>621</v>
      </c>
      <c r="E1032" s="381">
        <v>0.33239583333333333</v>
      </c>
      <c r="F1032" s="381">
        <v>0.33239583333333333</v>
      </c>
      <c r="G1032" s="397" t="s">
        <v>566</v>
      </c>
      <c r="H1032" s="397" t="s">
        <v>566</v>
      </c>
    </row>
    <row r="1033" spans="1:8" x14ac:dyDescent="0.25">
      <c r="A1033" s="382"/>
      <c r="B1033" s="397">
        <v>302316</v>
      </c>
      <c r="C1033" s="397">
        <v>20059</v>
      </c>
      <c r="D1033" s="397" t="s">
        <v>10</v>
      </c>
      <c r="E1033" s="381">
        <v>0.33513888888888888</v>
      </c>
      <c r="F1033" s="381">
        <v>0.33515046296296297</v>
      </c>
      <c r="G1033" s="397">
        <v>1</v>
      </c>
      <c r="H1033" s="397">
        <v>11</v>
      </c>
    </row>
    <row r="1034" spans="1:8" x14ac:dyDescent="0.25">
      <c r="A1034" s="382"/>
      <c r="B1034" s="397">
        <v>302316</v>
      </c>
      <c r="C1034" s="392">
        <v>20060</v>
      </c>
      <c r="D1034" s="397" t="s">
        <v>621</v>
      </c>
      <c r="E1034" s="381">
        <v>0.33515046296296297</v>
      </c>
      <c r="F1034" s="381">
        <v>0.33520833333333333</v>
      </c>
      <c r="G1034" s="397" t="s">
        <v>566</v>
      </c>
      <c r="H1034" s="397" t="s">
        <v>566</v>
      </c>
    </row>
    <row r="1035" spans="1:8" x14ac:dyDescent="0.25">
      <c r="A1035" s="382"/>
      <c r="B1035" s="397">
        <v>302316</v>
      </c>
      <c r="C1035" s="397">
        <v>20059</v>
      </c>
      <c r="D1035" s="397" t="s">
        <v>10</v>
      </c>
      <c r="E1035" s="381">
        <v>0.33520833333333333</v>
      </c>
      <c r="F1035" s="381">
        <v>0.33523148148148146</v>
      </c>
      <c r="G1035" s="397">
        <v>2</v>
      </c>
      <c r="H1035" s="397">
        <v>11</v>
      </c>
    </row>
    <row r="1036" spans="1:8" x14ac:dyDescent="0.25">
      <c r="A1036" s="382"/>
      <c r="B1036" s="397">
        <v>302316</v>
      </c>
      <c r="C1036" s="392">
        <v>20060</v>
      </c>
      <c r="D1036" s="397" t="s">
        <v>621</v>
      </c>
      <c r="E1036" s="381">
        <v>0.33523148148148146</v>
      </c>
      <c r="F1036" s="381">
        <v>0.33527777777777779</v>
      </c>
      <c r="G1036" s="397" t="s">
        <v>566</v>
      </c>
      <c r="H1036" s="397" t="s">
        <v>566</v>
      </c>
    </row>
    <row r="1037" spans="1:8" x14ac:dyDescent="0.25">
      <c r="A1037" s="382"/>
      <c r="B1037" s="397">
        <v>302316</v>
      </c>
      <c r="C1037" s="397">
        <v>20059</v>
      </c>
      <c r="D1037" s="397" t="s">
        <v>10</v>
      </c>
      <c r="E1037" s="381">
        <v>0.33527777777777779</v>
      </c>
      <c r="F1037" s="381">
        <v>0.33528935185185182</v>
      </c>
      <c r="G1037" s="397">
        <v>1</v>
      </c>
      <c r="H1037" s="397">
        <v>11</v>
      </c>
    </row>
    <row r="1038" spans="1:8" x14ac:dyDescent="0.25">
      <c r="A1038" s="382"/>
      <c r="B1038" s="397">
        <v>302316</v>
      </c>
      <c r="C1038" s="392">
        <v>20060</v>
      </c>
      <c r="D1038" s="397" t="s">
        <v>621</v>
      </c>
      <c r="E1038" s="381">
        <v>0.33528935185185182</v>
      </c>
      <c r="F1038" s="381">
        <v>0.33538194444444441</v>
      </c>
      <c r="G1038" s="397" t="s">
        <v>566</v>
      </c>
      <c r="H1038" s="397" t="s">
        <v>566</v>
      </c>
    </row>
    <row r="1039" spans="1:8" x14ac:dyDescent="0.25">
      <c r="A1039" s="382"/>
      <c r="B1039" s="397">
        <v>302316</v>
      </c>
      <c r="C1039" s="397">
        <v>20059</v>
      </c>
      <c r="D1039" s="397" t="s">
        <v>10</v>
      </c>
      <c r="E1039" s="381">
        <v>0.33538194444444441</v>
      </c>
      <c r="F1039" s="381">
        <v>0.33539351851851856</v>
      </c>
      <c r="G1039" s="397">
        <v>1</v>
      </c>
      <c r="H1039" s="397">
        <v>11</v>
      </c>
    </row>
    <row r="1040" spans="1:8" x14ac:dyDescent="0.25">
      <c r="A1040" s="382"/>
      <c r="B1040" s="397">
        <v>302316</v>
      </c>
      <c r="C1040" s="392">
        <v>20060</v>
      </c>
      <c r="D1040" s="397" t="s">
        <v>621</v>
      </c>
      <c r="E1040" s="381">
        <v>0.33539351851851856</v>
      </c>
      <c r="F1040" s="381">
        <v>0.33545138888888887</v>
      </c>
      <c r="G1040" s="397" t="s">
        <v>566</v>
      </c>
      <c r="H1040" s="397" t="s">
        <v>566</v>
      </c>
    </row>
    <row r="1041" spans="1:26" x14ac:dyDescent="0.25">
      <c r="A1041" s="382"/>
      <c r="B1041" s="397">
        <v>302316</v>
      </c>
      <c r="C1041" s="397">
        <v>20059</v>
      </c>
      <c r="D1041" s="397" t="s">
        <v>10</v>
      </c>
      <c r="E1041" s="381">
        <v>0.33545138888888887</v>
      </c>
      <c r="F1041" s="381">
        <v>0.33547453703703706</v>
      </c>
      <c r="G1041" s="397">
        <v>2</v>
      </c>
      <c r="H1041" s="397">
        <v>11</v>
      </c>
    </row>
    <row r="1042" spans="1:26" x14ac:dyDescent="0.25">
      <c r="A1042" s="382"/>
      <c r="B1042" s="397">
        <v>302316</v>
      </c>
      <c r="C1042" s="392">
        <v>20060</v>
      </c>
      <c r="D1042" s="397" t="s">
        <v>621</v>
      </c>
      <c r="E1042" s="381">
        <v>0.33547453703703706</v>
      </c>
      <c r="F1042" s="381">
        <v>0.33554398148148151</v>
      </c>
      <c r="G1042" s="397" t="s">
        <v>566</v>
      </c>
      <c r="H1042" s="397" t="s">
        <v>566</v>
      </c>
    </row>
    <row r="1043" spans="1:26" x14ac:dyDescent="0.25">
      <c r="A1043" s="382"/>
      <c r="B1043" s="397">
        <v>302316</v>
      </c>
      <c r="C1043" s="397">
        <v>20059</v>
      </c>
      <c r="D1043" s="397" t="s">
        <v>10</v>
      </c>
      <c r="E1043" s="381">
        <v>0.33554398148148151</v>
      </c>
      <c r="F1043" s="381">
        <v>0.33555555555555555</v>
      </c>
      <c r="G1043" s="397">
        <v>1</v>
      </c>
      <c r="H1043" s="397">
        <v>11</v>
      </c>
    </row>
    <row r="1044" spans="1:26" x14ac:dyDescent="0.25">
      <c r="A1044" s="382"/>
      <c r="B1044" s="397">
        <v>302316</v>
      </c>
      <c r="C1044" s="392">
        <v>20060</v>
      </c>
      <c r="D1044" s="397" t="s">
        <v>621</v>
      </c>
      <c r="E1044" s="381">
        <v>0.33555555555555555</v>
      </c>
      <c r="F1044" s="381">
        <v>0.3356365740740741</v>
      </c>
      <c r="G1044" s="397" t="s">
        <v>566</v>
      </c>
      <c r="H1044" s="397" t="s">
        <v>566</v>
      </c>
    </row>
    <row r="1045" spans="1:26" x14ac:dyDescent="0.25">
      <c r="A1045" s="382"/>
      <c r="B1045" s="397">
        <v>302316</v>
      </c>
      <c r="C1045" s="397">
        <v>20059</v>
      </c>
      <c r="D1045" s="397" t="s">
        <v>10</v>
      </c>
      <c r="E1045" s="381">
        <v>0.3356365740740741</v>
      </c>
      <c r="F1045" s="381">
        <v>0.33564814814814814</v>
      </c>
      <c r="G1045" s="397">
        <v>1</v>
      </c>
      <c r="H1045" s="397">
        <v>11</v>
      </c>
    </row>
    <row r="1046" spans="1:26" x14ac:dyDescent="0.25">
      <c r="A1046" s="382"/>
      <c r="B1046" s="397">
        <v>302316</v>
      </c>
      <c r="C1046" s="392">
        <v>20060</v>
      </c>
      <c r="D1046" s="397" t="s">
        <v>621</v>
      </c>
      <c r="E1046" s="381">
        <v>0.33564814814814814</v>
      </c>
      <c r="F1046" s="381">
        <v>0.3357175925925926</v>
      </c>
      <c r="G1046" s="397" t="s">
        <v>566</v>
      </c>
      <c r="H1046" s="397" t="s">
        <v>566</v>
      </c>
    </row>
    <row r="1047" spans="1:26" x14ac:dyDescent="0.25">
      <c r="A1047" s="382"/>
      <c r="B1047" s="397">
        <v>302316</v>
      </c>
      <c r="C1047" s="392">
        <v>20060</v>
      </c>
      <c r="D1047" s="397" t="s">
        <v>621</v>
      </c>
      <c r="E1047" s="381">
        <v>0.3357175925925926</v>
      </c>
      <c r="F1047" s="381">
        <v>0.3357175925925926</v>
      </c>
      <c r="G1047" s="397" t="s">
        <v>566</v>
      </c>
      <c r="H1047" s="397" t="s">
        <v>566</v>
      </c>
    </row>
    <row r="1048" spans="1:26" x14ac:dyDescent="0.25">
      <c r="A1048" s="382"/>
      <c r="B1048" s="397">
        <v>302316</v>
      </c>
      <c r="C1048" s="397">
        <v>20059</v>
      </c>
      <c r="D1048" s="397" t="s">
        <v>10</v>
      </c>
      <c r="E1048" s="381">
        <v>0.3357175925925926</v>
      </c>
      <c r="F1048" s="381">
        <v>0.3357175925925926</v>
      </c>
      <c r="G1048" s="397">
        <v>5</v>
      </c>
      <c r="H1048" s="397" t="s">
        <v>581</v>
      </c>
    </row>
    <row r="1049" spans="1:26" x14ac:dyDescent="0.25">
      <c r="A1049" s="382"/>
      <c r="B1049" s="397">
        <v>302316</v>
      </c>
      <c r="C1049" s="397">
        <v>20059</v>
      </c>
      <c r="D1049" s="397" t="s">
        <v>10</v>
      </c>
      <c r="E1049" s="381">
        <v>0.33577546296296296</v>
      </c>
      <c r="F1049" s="381">
        <v>0.33577546296296296</v>
      </c>
      <c r="G1049" s="397">
        <v>0</v>
      </c>
      <c r="H1049" s="397">
        <v>11</v>
      </c>
    </row>
    <row r="1050" spans="1:26" x14ac:dyDescent="0.25">
      <c r="A1050" s="382"/>
      <c r="B1050" s="397">
        <v>302316</v>
      </c>
      <c r="C1050" s="392">
        <v>20060</v>
      </c>
      <c r="D1050" s="397" t="s">
        <v>621</v>
      </c>
      <c r="E1050" s="381">
        <v>0.33577546296296296</v>
      </c>
      <c r="F1050" s="381">
        <v>0.33582175925925922</v>
      </c>
      <c r="G1050" s="397" t="s">
        <v>566</v>
      </c>
      <c r="H1050" s="397" t="s">
        <v>566</v>
      </c>
    </row>
    <row r="1051" spans="1:26" x14ac:dyDescent="0.25">
      <c r="A1051" s="382"/>
      <c r="B1051" s="397">
        <v>302316</v>
      </c>
      <c r="C1051" s="397">
        <v>20059</v>
      </c>
      <c r="D1051" s="397" t="s">
        <v>10</v>
      </c>
      <c r="E1051" s="381">
        <v>0.33582175925925922</v>
      </c>
      <c r="F1051" s="381">
        <v>0.33584490740740741</v>
      </c>
      <c r="G1051" s="397">
        <v>2</v>
      </c>
      <c r="H1051" s="397">
        <v>11</v>
      </c>
    </row>
    <row r="1052" spans="1:26" x14ac:dyDescent="0.25">
      <c r="A1052" s="382"/>
      <c r="B1052" s="397">
        <v>302316</v>
      </c>
      <c r="C1052" s="392">
        <v>20060</v>
      </c>
      <c r="D1052" s="397" t="s">
        <v>621</v>
      </c>
      <c r="E1052" s="381">
        <v>0.33584490740740741</v>
      </c>
      <c r="F1052" s="381">
        <v>0.33591435185185187</v>
      </c>
      <c r="G1052" s="397" t="s">
        <v>566</v>
      </c>
      <c r="H1052" s="397" t="s">
        <v>566</v>
      </c>
    </row>
    <row r="1053" spans="1:26" x14ac:dyDescent="0.25">
      <c r="A1053" s="382"/>
      <c r="B1053" s="397">
        <v>302316</v>
      </c>
      <c r="C1053" s="397">
        <v>20059</v>
      </c>
      <c r="D1053" s="397" t="s">
        <v>10</v>
      </c>
      <c r="E1053" s="381">
        <v>0.33591435185185187</v>
      </c>
      <c r="F1053" s="381">
        <v>0.33592592592592596</v>
      </c>
      <c r="G1053" s="397">
        <v>1</v>
      </c>
      <c r="H1053" s="397">
        <v>11</v>
      </c>
    </row>
    <row r="1054" spans="1:26" x14ac:dyDescent="0.25">
      <c r="A1054" s="382"/>
      <c r="B1054" s="397">
        <v>302316</v>
      </c>
      <c r="C1054" s="392">
        <v>20060</v>
      </c>
      <c r="D1054" s="397" t="s">
        <v>621</v>
      </c>
      <c r="E1054" s="381">
        <v>0.33592592592592596</v>
      </c>
      <c r="F1054" s="381">
        <v>0.33592592592592596</v>
      </c>
      <c r="G1054" s="397" t="s">
        <v>566</v>
      </c>
      <c r="H1054" s="397" t="s">
        <v>566</v>
      </c>
    </row>
    <row r="1055" spans="1:26" x14ac:dyDescent="0.25">
      <c r="A1055" s="382"/>
      <c r="B1055" s="210">
        <v>302316</v>
      </c>
      <c r="C1055" s="210">
        <v>20059</v>
      </c>
      <c r="D1055" s="210" t="s">
        <v>10</v>
      </c>
      <c r="E1055" s="393">
        <v>0.59237268518518515</v>
      </c>
      <c r="F1055" s="393">
        <v>0.5924652777777778</v>
      </c>
      <c r="G1055" s="397">
        <v>8</v>
      </c>
      <c r="H1055" s="397">
        <v>15</v>
      </c>
      <c r="I1055" s="2">
        <f t="shared" ref="I1055:I1056" si="33">(F1055-E1055)*86400</f>
        <v>8.000000000004448</v>
      </c>
      <c r="J1055" s="2">
        <f>L1055*J1056/L1056</f>
        <v>2.6709401709422966</v>
      </c>
      <c r="K1055" s="2">
        <v>2.6709401709422966</v>
      </c>
      <c r="L1055" s="397">
        <v>15</v>
      </c>
      <c r="M1055" s="38">
        <f t="shared" ref="M1055:M1056" si="34">L1055/K1055*0.0113636*60</f>
        <v>3.8290786559969527</v>
      </c>
      <c r="N1055" s="3">
        <f>J1055</f>
        <v>2.6709401709422966</v>
      </c>
      <c r="O1055" s="3">
        <v>2.6709401709422966</v>
      </c>
      <c r="P1055" s="4">
        <f t="shared" ref="P1055:P1056" si="35">O1055/60</f>
        <v>4.4515669515704945E-2</v>
      </c>
      <c r="Q1055" s="397">
        <f>L1055</f>
        <v>15</v>
      </c>
      <c r="R1055" s="397">
        <v>15</v>
      </c>
      <c r="S1055" s="51">
        <v>1</v>
      </c>
      <c r="X1055" s="4">
        <v>4.4515669515704945E-2</v>
      </c>
      <c r="Y1055" s="397">
        <v>15</v>
      </c>
      <c r="Z1055" s="38">
        <v>3.8290786559969527</v>
      </c>
    </row>
    <row r="1056" spans="1:26" x14ac:dyDescent="0.25">
      <c r="A1056" s="382"/>
      <c r="B1056" s="210">
        <v>302316</v>
      </c>
      <c r="C1056" s="210">
        <v>20056</v>
      </c>
      <c r="D1056" s="210" t="s">
        <v>9</v>
      </c>
      <c r="E1056" s="393">
        <v>0.5924652777777778</v>
      </c>
      <c r="F1056" s="393">
        <v>0.59252314814814822</v>
      </c>
      <c r="G1056" s="397">
        <v>5</v>
      </c>
      <c r="H1056" s="397">
        <v>28.08</v>
      </c>
      <c r="I1056" s="2">
        <f t="shared" si="33"/>
        <v>5.000000000003979</v>
      </c>
      <c r="J1056" s="2">
        <f>(E1057-E1056)*86400</f>
        <v>5.000000000003979</v>
      </c>
      <c r="K1056" s="2">
        <v>5.000000000003979</v>
      </c>
      <c r="L1056" s="397">
        <v>28.08</v>
      </c>
      <c r="M1056" s="38">
        <f t="shared" si="34"/>
        <v>3.8290786559969527</v>
      </c>
      <c r="N1056" s="3">
        <f>N1055+K1056</f>
        <v>7.6709401709462757</v>
      </c>
      <c r="O1056" s="3">
        <v>7.6709401709462757</v>
      </c>
      <c r="P1056" s="4">
        <f t="shared" si="35"/>
        <v>0.12784900284910458</v>
      </c>
      <c r="Q1056" s="397">
        <f>Q1055+L1056</f>
        <v>43.08</v>
      </c>
      <c r="R1056" s="397">
        <v>43.08</v>
      </c>
      <c r="S1056" s="51">
        <v>2</v>
      </c>
      <c r="X1056" s="4">
        <v>0.12784900284910458</v>
      </c>
      <c r="Y1056" s="397">
        <v>43.08</v>
      </c>
      <c r="Z1056" s="38">
        <v>3.8290786559969527</v>
      </c>
    </row>
    <row r="1057" spans="1:37" x14ac:dyDescent="0.25">
      <c r="A1057" s="382"/>
      <c r="B1057" s="210">
        <v>302316</v>
      </c>
      <c r="C1057" s="210">
        <v>20052</v>
      </c>
      <c r="D1057" s="210" t="s">
        <v>7</v>
      </c>
      <c r="E1057" s="393">
        <v>0.59252314814814822</v>
      </c>
      <c r="F1057" s="393">
        <v>0.59252314814814822</v>
      </c>
      <c r="G1057" s="397">
        <v>33</v>
      </c>
      <c r="H1057" s="397">
        <v>29.58</v>
      </c>
      <c r="I1057" s="2">
        <f t="shared" ref="I1057:I1064" si="36">(F1057-E1057)*86400</f>
        <v>0</v>
      </c>
      <c r="J1057" s="2">
        <f t="shared" ref="J1057:J1063" si="37">(E1058-E1057)*86400</f>
        <v>32.999999999995566</v>
      </c>
      <c r="K1057" s="2">
        <v>32.999999999995566</v>
      </c>
      <c r="L1057" s="397">
        <v>29.58</v>
      </c>
      <c r="M1057" s="38">
        <f t="shared" ref="M1057:M1064" si="38">L1057/K1057*0.0113636*60</f>
        <v>0.61115506909099115</v>
      </c>
      <c r="N1057" s="3">
        <f t="shared" ref="N1057:N1064" si="39">N1056+K1057</f>
        <v>40.67094017094184</v>
      </c>
      <c r="O1057" s="3">
        <v>40.67094017094184</v>
      </c>
      <c r="P1057" s="4">
        <f t="shared" ref="P1057:P1064" si="40">O1057/60</f>
        <v>0.67784900284903071</v>
      </c>
      <c r="Q1057" s="397">
        <f t="shared" ref="Q1057:Q1064" si="41">Q1056+L1057</f>
        <v>72.66</v>
      </c>
      <c r="R1057" s="397">
        <v>72.66</v>
      </c>
      <c r="S1057" s="51">
        <v>3</v>
      </c>
      <c r="X1057" s="4">
        <v>0.67784900284903071</v>
      </c>
      <c r="Y1057" s="397">
        <v>72.66</v>
      </c>
      <c r="Z1057" s="38">
        <v>0.61115506909099115</v>
      </c>
    </row>
    <row r="1058" spans="1:37" x14ac:dyDescent="0.25">
      <c r="A1058" s="382"/>
      <c r="B1058" s="210">
        <v>302316</v>
      </c>
      <c r="C1058" s="210">
        <v>20035</v>
      </c>
      <c r="D1058" s="210" t="s">
        <v>8</v>
      </c>
      <c r="E1058" s="393">
        <v>0.59290509259259261</v>
      </c>
      <c r="F1058" s="393">
        <v>0.59305555555555556</v>
      </c>
      <c r="G1058" s="397">
        <v>13</v>
      </c>
      <c r="H1058" s="397">
        <v>23.79</v>
      </c>
      <c r="I1058" s="2">
        <f t="shared" si="36"/>
        <v>12.999999999998835</v>
      </c>
      <c r="J1058" s="2">
        <f t="shared" si="37"/>
        <v>12.999999999998835</v>
      </c>
      <c r="K1058" s="2">
        <v>12.999999999998835</v>
      </c>
      <c r="L1058" s="397">
        <v>23.79</v>
      </c>
      <c r="M1058" s="38">
        <f t="shared" si="38"/>
        <v>1.2477232800001117</v>
      </c>
      <c r="N1058" s="3">
        <f t="shared" si="39"/>
        <v>53.670940170940675</v>
      </c>
      <c r="O1058" s="3">
        <v>53.670940170940675</v>
      </c>
      <c r="P1058" s="4">
        <f t="shared" si="40"/>
        <v>0.89451566951567796</v>
      </c>
      <c r="Q1058" s="397">
        <f t="shared" si="41"/>
        <v>96.449999999999989</v>
      </c>
      <c r="R1058" s="397">
        <v>96.449999999999989</v>
      </c>
      <c r="S1058" s="51">
        <v>4</v>
      </c>
      <c r="X1058" s="4">
        <v>0.89451566951567796</v>
      </c>
      <c r="Y1058" s="397">
        <v>96.449999999999989</v>
      </c>
      <c r="Z1058" s="38">
        <v>1.2477232800001117</v>
      </c>
    </row>
    <row r="1059" spans="1:37" x14ac:dyDescent="0.25">
      <c r="A1059" s="382"/>
      <c r="B1059" s="210">
        <v>302316</v>
      </c>
      <c r="C1059" s="210">
        <v>20037</v>
      </c>
      <c r="D1059" s="210" t="s">
        <v>8</v>
      </c>
      <c r="E1059" s="393">
        <v>0.59305555555555556</v>
      </c>
      <c r="F1059" s="393">
        <v>0.59321759259259255</v>
      </c>
      <c r="G1059" s="397">
        <v>14</v>
      </c>
      <c r="H1059" s="397">
        <v>35.17</v>
      </c>
      <c r="I1059" s="2">
        <f t="shared" si="36"/>
        <v>13.999999999995794</v>
      </c>
      <c r="J1059" s="2">
        <f t="shared" si="37"/>
        <v>13.999999999995794</v>
      </c>
      <c r="K1059" s="2">
        <v>13.999999999995794</v>
      </c>
      <c r="L1059" s="397">
        <v>35.17</v>
      </c>
      <c r="M1059" s="38">
        <f t="shared" si="38"/>
        <v>1.7128191942862288</v>
      </c>
      <c r="N1059" s="3">
        <f t="shared" si="39"/>
        <v>67.670940170936461</v>
      </c>
      <c r="O1059" s="3">
        <v>67.670940170936461</v>
      </c>
      <c r="P1059" s="4">
        <f t="shared" si="40"/>
        <v>1.127849002848941</v>
      </c>
      <c r="Q1059" s="397">
        <f t="shared" si="41"/>
        <v>131.62</v>
      </c>
      <c r="R1059" s="397">
        <v>131.62</v>
      </c>
      <c r="S1059" s="51">
        <v>5</v>
      </c>
      <c r="X1059" s="4">
        <v>1.127849002848941</v>
      </c>
      <c r="Y1059" s="397">
        <v>131.62</v>
      </c>
      <c r="Z1059" s="38">
        <v>1.7128191942862288</v>
      </c>
    </row>
    <row r="1060" spans="1:37" x14ac:dyDescent="0.25">
      <c r="A1060" s="382"/>
      <c r="B1060" s="210">
        <v>302316</v>
      </c>
      <c r="C1060" s="210">
        <v>20050</v>
      </c>
      <c r="D1060" s="210" t="s">
        <v>12</v>
      </c>
      <c r="E1060" s="393">
        <v>0.59321759259259255</v>
      </c>
      <c r="F1060" s="393">
        <v>0.5933680555555555</v>
      </c>
      <c r="G1060" s="397">
        <v>13</v>
      </c>
      <c r="H1060" s="397">
        <v>27.25</v>
      </c>
      <c r="I1060" s="2">
        <f t="shared" si="36"/>
        <v>12.999999999998835</v>
      </c>
      <c r="J1060" s="2">
        <f t="shared" si="37"/>
        <v>12.999999999998835</v>
      </c>
      <c r="K1060" s="2">
        <v>12.999999999998835</v>
      </c>
      <c r="L1060" s="397">
        <v>27.25</v>
      </c>
      <c r="M1060" s="38">
        <f t="shared" si="38"/>
        <v>1.4291912307693588</v>
      </c>
      <c r="N1060" s="3">
        <f t="shared" si="39"/>
        <v>80.670940170935296</v>
      </c>
      <c r="O1060" s="3">
        <v>80.670940170935296</v>
      </c>
      <c r="P1060" s="4">
        <f t="shared" si="40"/>
        <v>1.3445156695155882</v>
      </c>
      <c r="Q1060" s="397">
        <f t="shared" si="41"/>
        <v>158.87</v>
      </c>
      <c r="R1060" s="397">
        <v>158.87</v>
      </c>
      <c r="S1060" s="51">
        <v>6</v>
      </c>
      <c r="X1060" s="4">
        <v>1.3445156695155882</v>
      </c>
      <c r="Y1060" s="397">
        <v>158.87</v>
      </c>
      <c r="Z1060" s="38">
        <v>1.4291912307693588</v>
      </c>
    </row>
    <row r="1061" spans="1:37" x14ac:dyDescent="0.25">
      <c r="A1061" s="382"/>
      <c r="B1061" s="210">
        <v>302316</v>
      </c>
      <c r="C1061" s="210">
        <v>20049</v>
      </c>
      <c r="D1061" s="210" t="s">
        <v>13</v>
      </c>
      <c r="E1061" s="393">
        <v>0.5933680555555555</v>
      </c>
      <c r="F1061" s="393">
        <v>0.5933680555555555</v>
      </c>
      <c r="G1061" s="397">
        <v>23</v>
      </c>
      <c r="H1061" s="397">
        <v>36</v>
      </c>
      <c r="I1061" s="2">
        <f t="shared" si="36"/>
        <v>0</v>
      </c>
      <c r="J1061" s="2">
        <f t="shared" si="37"/>
        <v>23.000000000006793</v>
      </c>
      <c r="K1061" s="2">
        <v>23.000000000006793</v>
      </c>
      <c r="L1061" s="397">
        <v>36</v>
      </c>
      <c r="M1061" s="38">
        <f t="shared" si="38"/>
        <v>1.0671902608692501</v>
      </c>
      <c r="N1061" s="3">
        <f t="shared" si="39"/>
        <v>103.67094017094209</v>
      </c>
      <c r="O1061" s="3">
        <v>103.67094017094209</v>
      </c>
      <c r="P1061" s="4">
        <f t="shared" si="40"/>
        <v>1.7278490028490348</v>
      </c>
      <c r="Q1061" s="397">
        <f t="shared" si="41"/>
        <v>194.87</v>
      </c>
      <c r="R1061" s="397">
        <v>194.87</v>
      </c>
      <c r="S1061" s="51">
        <v>7</v>
      </c>
      <c r="X1061" s="4">
        <v>1.7278490028490348</v>
      </c>
      <c r="Y1061" s="397">
        <v>194.87</v>
      </c>
      <c r="Z1061" s="38">
        <v>1.0671902608692501</v>
      </c>
    </row>
    <row r="1062" spans="1:37" x14ac:dyDescent="0.25">
      <c r="A1062" s="382"/>
      <c r="B1062" s="210">
        <v>302316</v>
      </c>
      <c r="C1062" s="210">
        <v>20045</v>
      </c>
      <c r="D1062" s="210" t="s">
        <v>14</v>
      </c>
      <c r="E1062" s="393">
        <v>0.59363425925925928</v>
      </c>
      <c r="F1062" s="393">
        <v>0.59378472222222223</v>
      </c>
      <c r="G1062" s="397">
        <v>13</v>
      </c>
      <c r="H1062" s="397">
        <v>24.5</v>
      </c>
      <c r="I1062" s="2">
        <f t="shared" si="36"/>
        <v>12.999999999998835</v>
      </c>
      <c r="J1062" s="2">
        <f t="shared" si="37"/>
        <v>12.999999999998835</v>
      </c>
      <c r="K1062" s="2">
        <v>12.999999999998835</v>
      </c>
      <c r="L1062" s="397">
        <v>24.5</v>
      </c>
      <c r="M1062" s="38">
        <f t="shared" si="38"/>
        <v>1.2849609230770382</v>
      </c>
      <c r="N1062" s="3">
        <f t="shared" si="39"/>
        <v>116.67094017094092</v>
      </c>
      <c r="O1062" s="3">
        <v>116.67094017094092</v>
      </c>
      <c r="P1062" s="4">
        <f t="shared" si="40"/>
        <v>1.944515669515682</v>
      </c>
      <c r="Q1062" s="397">
        <f t="shared" si="41"/>
        <v>219.37</v>
      </c>
      <c r="R1062" s="397">
        <v>219.37</v>
      </c>
      <c r="S1062" s="51">
        <v>8</v>
      </c>
      <c r="X1062" s="4">
        <v>1.944515669515682</v>
      </c>
      <c r="Y1062" s="397">
        <v>219.37</v>
      </c>
      <c r="Z1062" s="38">
        <v>1.2849609230770382</v>
      </c>
    </row>
    <row r="1063" spans="1:37" x14ac:dyDescent="0.25">
      <c r="A1063" s="382"/>
      <c r="B1063" s="210">
        <v>302316</v>
      </c>
      <c r="C1063" s="210">
        <v>20044</v>
      </c>
      <c r="D1063" s="210" t="s">
        <v>180</v>
      </c>
      <c r="E1063" s="393">
        <v>0.59378472222222223</v>
      </c>
      <c r="F1063" s="393">
        <v>0.59380787037037031</v>
      </c>
      <c r="G1063" s="397">
        <v>2</v>
      </c>
      <c r="H1063" s="397">
        <v>15.67</v>
      </c>
      <c r="I1063" s="2">
        <f t="shared" si="36"/>
        <v>1.9999999999939178</v>
      </c>
      <c r="J1063" s="2">
        <f t="shared" si="37"/>
        <v>1.9999999999939178</v>
      </c>
      <c r="K1063" s="2">
        <v>1.9999999999939178</v>
      </c>
      <c r="L1063" s="397">
        <v>15.67</v>
      </c>
      <c r="M1063" s="38">
        <f t="shared" si="38"/>
        <v>5.3420283600162461</v>
      </c>
      <c r="N1063" s="3">
        <f t="shared" si="39"/>
        <v>118.67094017093484</v>
      </c>
      <c r="O1063" s="3">
        <v>118.67094017093484</v>
      </c>
      <c r="P1063" s="4">
        <f t="shared" si="40"/>
        <v>1.977849002848914</v>
      </c>
      <c r="Q1063" s="397">
        <f t="shared" si="41"/>
        <v>235.04</v>
      </c>
      <c r="R1063" s="397">
        <v>235.04</v>
      </c>
      <c r="S1063" s="51">
        <v>9</v>
      </c>
      <c r="X1063" s="4">
        <v>1.977849002848914</v>
      </c>
      <c r="Y1063" s="397">
        <v>235.04</v>
      </c>
      <c r="Z1063" s="38">
        <v>5.3420283600162461</v>
      </c>
    </row>
    <row r="1064" spans="1:37" x14ac:dyDescent="0.25">
      <c r="A1064" s="382"/>
      <c r="B1064" s="210">
        <v>302316</v>
      </c>
      <c r="C1064" s="210">
        <v>20059</v>
      </c>
      <c r="D1064" s="210" t="s">
        <v>10</v>
      </c>
      <c r="E1064" s="393">
        <v>0.59380787037037031</v>
      </c>
      <c r="F1064" s="393">
        <v>0.5939699074074074</v>
      </c>
      <c r="G1064" s="397">
        <v>14</v>
      </c>
      <c r="H1064" s="397">
        <v>11</v>
      </c>
      <c r="I1064" s="2">
        <f t="shared" si="36"/>
        <v>14.000000000005386</v>
      </c>
      <c r="J1064" s="2">
        <f>L1064*K1063/L1063</f>
        <v>1.4039566049733947</v>
      </c>
      <c r="K1064" s="2">
        <v>1.4039566049733947</v>
      </c>
      <c r="L1064" s="397">
        <v>11</v>
      </c>
      <c r="M1064" s="38">
        <f t="shared" si="38"/>
        <v>5.3420283600162461</v>
      </c>
      <c r="N1064" s="3">
        <f t="shared" si="39"/>
        <v>120.07489677590823</v>
      </c>
      <c r="O1064" s="3">
        <v>120.07489677590823</v>
      </c>
      <c r="P1064" s="4">
        <f t="shared" si="40"/>
        <v>2.0012482795984705</v>
      </c>
      <c r="Q1064" s="397">
        <f t="shared" si="41"/>
        <v>246.04</v>
      </c>
      <c r="R1064" s="397">
        <v>246.04</v>
      </c>
      <c r="X1064" s="4">
        <v>2.0012482795984705</v>
      </c>
      <c r="Y1064" s="397">
        <v>246.04</v>
      </c>
      <c r="Z1064" s="38">
        <v>5.3420283600162461</v>
      </c>
      <c r="AC1064" s="483">
        <v>302316</v>
      </c>
      <c r="AD1064" s="483">
        <v>20060</v>
      </c>
      <c r="AE1064" s="485">
        <v>42659</v>
      </c>
      <c r="AF1064" s="483">
        <v>1</v>
      </c>
      <c r="AG1064" s="483">
        <v>246.04</v>
      </c>
      <c r="AH1064" s="381">
        <v>0.59237268518518515</v>
      </c>
      <c r="AI1064" s="489" t="s">
        <v>869</v>
      </c>
      <c r="AJ1064" s="489">
        <v>1.984194</v>
      </c>
      <c r="AK1064" s="381">
        <v>0.59380787037037031</v>
      </c>
    </row>
    <row r="1065" spans="1:37" x14ac:dyDescent="0.25">
      <c r="A1065" s="382"/>
      <c r="B1065" s="397">
        <v>302316</v>
      </c>
      <c r="C1065" s="392">
        <v>20060</v>
      </c>
      <c r="D1065" s="397" t="s">
        <v>621</v>
      </c>
      <c r="E1065" s="381">
        <v>0.5939699074074074</v>
      </c>
      <c r="F1065" s="381">
        <v>0.59399305555555559</v>
      </c>
      <c r="G1065" s="397" t="s">
        <v>566</v>
      </c>
      <c r="H1065" s="397" t="s">
        <v>566</v>
      </c>
      <c r="M1065" s="38">
        <f>AVERAGE(M1056:M1063)</f>
        <v>2.0655183717632721</v>
      </c>
    </row>
    <row r="1066" spans="1:37" x14ac:dyDescent="0.25">
      <c r="A1066" s="382"/>
      <c r="B1066" s="397">
        <v>302316</v>
      </c>
      <c r="C1066" s="397">
        <v>20059</v>
      </c>
      <c r="D1066" s="397" t="s">
        <v>10</v>
      </c>
      <c r="E1066" s="381">
        <v>0.59399305555555559</v>
      </c>
      <c r="F1066" s="381">
        <v>0.59402777777777771</v>
      </c>
      <c r="G1066" s="397">
        <v>3</v>
      </c>
      <c r="H1066" s="397">
        <v>11</v>
      </c>
    </row>
    <row r="1067" spans="1:37" x14ac:dyDescent="0.25">
      <c r="A1067" s="382"/>
      <c r="B1067" s="397">
        <v>302316</v>
      </c>
      <c r="C1067" s="392">
        <v>20060</v>
      </c>
      <c r="D1067" s="397" t="s">
        <v>621</v>
      </c>
      <c r="E1067" s="381">
        <v>0.59402777777777771</v>
      </c>
      <c r="F1067" s="381">
        <v>0.59402777777777771</v>
      </c>
      <c r="G1067" s="397" t="s">
        <v>566</v>
      </c>
      <c r="H1067" s="397" t="s">
        <v>566</v>
      </c>
    </row>
    <row r="1068" spans="1:37" x14ac:dyDescent="0.25">
      <c r="A1068" s="382"/>
      <c r="B1068" s="397">
        <v>302316</v>
      </c>
      <c r="C1068" s="397">
        <v>20059</v>
      </c>
      <c r="D1068" s="397" t="s">
        <v>10</v>
      </c>
      <c r="E1068" s="381">
        <v>0.59655092592592596</v>
      </c>
      <c r="F1068" s="381">
        <v>0.59657407407407403</v>
      </c>
      <c r="G1068" s="397">
        <v>2</v>
      </c>
      <c r="H1068" s="397" t="s">
        <v>581</v>
      </c>
    </row>
    <row r="1069" spans="1:37" x14ac:dyDescent="0.25">
      <c r="A1069" s="382"/>
      <c r="B1069" s="397">
        <v>302316</v>
      </c>
      <c r="C1069" s="397">
        <v>20059</v>
      </c>
      <c r="D1069" s="397" t="s">
        <v>10</v>
      </c>
      <c r="E1069" s="381">
        <v>0.59657407407407403</v>
      </c>
      <c r="F1069" s="381">
        <v>0.59660879629629626</v>
      </c>
      <c r="G1069" s="397">
        <v>0</v>
      </c>
      <c r="H1069" s="397">
        <v>11</v>
      </c>
    </row>
    <row r="1070" spans="1:37" x14ac:dyDescent="0.25">
      <c r="A1070" s="382"/>
      <c r="B1070" s="397">
        <v>302316</v>
      </c>
      <c r="C1070" s="392">
        <v>20060</v>
      </c>
      <c r="D1070" s="397" t="s">
        <v>621</v>
      </c>
      <c r="E1070" s="381">
        <v>0.59657407407407403</v>
      </c>
      <c r="F1070" s="381">
        <v>0.59657407407407403</v>
      </c>
      <c r="G1070" s="397" t="s">
        <v>566</v>
      </c>
      <c r="H1070" s="397" t="s">
        <v>566</v>
      </c>
    </row>
    <row r="1071" spans="1:37" x14ac:dyDescent="0.25">
      <c r="A1071" s="382"/>
      <c r="B1071" s="397">
        <v>302316</v>
      </c>
      <c r="C1071" s="392">
        <v>20060</v>
      </c>
      <c r="D1071" s="397" t="s">
        <v>621</v>
      </c>
      <c r="E1071" s="381">
        <v>0.59660879629629626</v>
      </c>
      <c r="F1071" s="381">
        <v>0.59660879629629626</v>
      </c>
      <c r="G1071" s="397" t="s">
        <v>566</v>
      </c>
      <c r="H1071" s="397" t="s">
        <v>566</v>
      </c>
    </row>
    <row r="1072" spans="1:37" x14ac:dyDescent="0.25">
      <c r="A1072" s="382"/>
      <c r="B1072" s="397">
        <v>302316</v>
      </c>
      <c r="C1072" s="397">
        <v>20059</v>
      </c>
      <c r="D1072" s="397" t="s">
        <v>10</v>
      </c>
      <c r="E1072" s="381">
        <v>0.59660879629629626</v>
      </c>
      <c r="F1072" s="381">
        <v>0.59662037037037041</v>
      </c>
      <c r="G1072" s="397">
        <v>1</v>
      </c>
      <c r="H1072" s="397">
        <v>11</v>
      </c>
    </row>
    <row r="1073" spans="1:8" x14ac:dyDescent="0.25">
      <c r="A1073" s="382"/>
      <c r="B1073" s="397">
        <v>302316</v>
      </c>
      <c r="C1073" s="392">
        <v>20060</v>
      </c>
      <c r="D1073" s="397" t="s">
        <v>621</v>
      </c>
      <c r="E1073" s="381">
        <v>0.59662037037037041</v>
      </c>
      <c r="F1073" s="381">
        <v>0.59664351851851849</v>
      </c>
      <c r="G1073" s="397" t="s">
        <v>566</v>
      </c>
      <c r="H1073" s="397" t="s">
        <v>566</v>
      </c>
    </row>
    <row r="1074" spans="1:8" x14ac:dyDescent="0.25">
      <c r="A1074" s="382"/>
      <c r="B1074" s="397">
        <v>302316</v>
      </c>
      <c r="C1074" s="397">
        <v>20059</v>
      </c>
      <c r="D1074" s="397" t="s">
        <v>10</v>
      </c>
      <c r="E1074" s="381">
        <v>0.59664351851851849</v>
      </c>
      <c r="F1074" s="381">
        <v>0.59687499999999993</v>
      </c>
      <c r="G1074" s="397">
        <v>20</v>
      </c>
      <c r="H1074" s="397">
        <v>11</v>
      </c>
    </row>
    <row r="1075" spans="1:8" x14ac:dyDescent="0.25">
      <c r="A1075" s="382"/>
      <c r="B1075" s="397">
        <v>302316</v>
      </c>
      <c r="C1075" s="392">
        <v>20060</v>
      </c>
      <c r="D1075" s="397" t="s">
        <v>621</v>
      </c>
      <c r="E1075" s="381">
        <v>0.59687499999999993</v>
      </c>
      <c r="F1075" s="381">
        <v>0.59690972222222227</v>
      </c>
      <c r="G1075" s="397" t="s">
        <v>566</v>
      </c>
      <c r="H1075" s="397" t="s">
        <v>566</v>
      </c>
    </row>
    <row r="1076" spans="1:8" x14ac:dyDescent="0.25">
      <c r="A1076" s="382"/>
      <c r="B1076" s="397">
        <v>302316</v>
      </c>
      <c r="C1076" s="397">
        <v>20059</v>
      </c>
      <c r="D1076" s="397" t="s">
        <v>10</v>
      </c>
      <c r="E1076" s="381">
        <v>0.59690972222222227</v>
      </c>
      <c r="F1076" s="381">
        <v>0.59690972222222227</v>
      </c>
      <c r="G1076" s="397">
        <v>2</v>
      </c>
      <c r="H1076" s="397">
        <v>11</v>
      </c>
    </row>
    <row r="1077" spans="1:8" x14ac:dyDescent="0.25">
      <c r="A1077" s="382"/>
      <c r="B1077" s="397">
        <v>302316</v>
      </c>
      <c r="C1077" s="392">
        <v>20060</v>
      </c>
      <c r="D1077" s="397" t="s">
        <v>621</v>
      </c>
      <c r="E1077" s="381">
        <v>0.59693287037037035</v>
      </c>
      <c r="F1077" s="381">
        <v>0.59693287037037035</v>
      </c>
      <c r="G1077" s="397" t="s">
        <v>566</v>
      </c>
      <c r="H1077" s="397" t="s">
        <v>566</v>
      </c>
    </row>
    <row r="1078" spans="1:8" x14ac:dyDescent="0.25">
      <c r="A1078" s="382"/>
      <c r="B1078" s="397">
        <v>302316</v>
      </c>
      <c r="C1078" s="397">
        <v>20059</v>
      </c>
      <c r="D1078" s="397" t="s">
        <v>10</v>
      </c>
      <c r="E1078" s="381">
        <v>0.5977083333333334</v>
      </c>
      <c r="F1078" s="381">
        <v>0.59793981481481484</v>
      </c>
      <c r="G1078" s="397">
        <v>20</v>
      </c>
      <c r="H1078" s="397">
        <v>11</v>
      </c>
    </row>
    <row r="1079" spans="1:8" x14ac:dyDescent="0.25">
      <c r="A1079" s="382"/>
      <c r="B1079" s="397">
        <v>302316</v>
      </c>
      <c r="C1079" s="392">
        <v>20060</v>
      </c>
      <c r="D1079" s="397" t="s">
        <v>621</v>
      </c>
      <c r="E1079" s="381">
        <v>0.59793981481481484</v>
      </c>
      <c r="F1079" s="381">
        <v>0.59793981481481484</v>
      </c>
      <c r="G1079" s="397" t="s">
        <v>566</v>
      </c>
      <c r="H1079" s="397" t="s">
        <v>566</v>
      </c>
    </row>
    <row r="1080" spans="1:8" x14ac:dyDescent="0.25">
      <c r="A1080" s="382"/>
      <c r="B1080" s="397">
        <v>302316</v>
      </c>
      <c r="C1080" s="397">
        <v>20059</v>
      </c>
      <c r="D1080" s="397" t="s">
        <v>10</v>
      </c>
      <c r="E1080" s="381">
        <v>0.59863425925925928</v>
      </c>
      <c r="F1080" s="381">
        <v>0.59864583333333332</v>
      </c>
      <c r="G1080" s="397">
        <v>1</v>
      </c>
      <c r="H1080" s="397">
        <v>11</v>
      </c>
    </row>
    <row r="1081" spans="1:8" x14ac:dyDescent="0.25">
      <c r="A1081" s="382"/>
      <c r="B1081" s="397">
        <v>302316</v>
      </c>
      <c r="C1081" s="392">
        <v>20060</v>
      </c>
      <c r="D1081" s="397" t="s">
        <v>621</v>
      </c>
      <c r="E1081" s="381">
        <v>0.59864583333333332</v>
      </c>
      <c r="F1081" s="381">
        <v>0.59864583333333332</v>
      </c>
      <c r="G1081" s="397" t="s">
        <v>566</v>
      </c>
      <c r="H1081" s="397" t="s">
        <v>566</v>
      </c>
    </row>
    <row r="1082" spans="1:8" x14ac:dyDescent="0.25">
      <c r="A1082" s="382"/>
      <c r="B1082" s="397">
        <v>302316</v>
      </c>
      <c r="C1082" s="397">
        <v>20059</v>
      </c>
      <c r="D1082" s="397" t="s">
        <v>10</v>
      </c>
      <c r="E1082" s="381">
        <v>0.59931712962962969</v>
      </c>
      <c r="F1082" s="381">
        <v>0.59931712962962969</v>
      </c>
      <c r="G1082" s="397">
        <v>25</v>
      </c>
      <c r="H1082" s="397">
        <v>11</v>
      </c>
    </row>
    <row r="1083" spans="1:8" x14ac:dyDescent="0.25">
      <c r="A1083" s="382"/>
      <c r="B1083" s="397">
        <v>302316</v>
      </c>
      <c r="C1083" s="392">
        <v>20060</v>
      </c>
      <c r="D1083" s="397" t="s">
        <v>621</v>
      </c>
      <c r="E1083" s="381">
        <v>0.59960648148148155</v>
      </c>
      <c r="F1083" s="381">
        <v>0.59960648148148155</v>
      </c>
      <c r="G1083" s="397" t="s">
        <v>566</v>
      </c>
      <c r="H1083" s="397" t="s">
        <v>566</v>
      </c>
    </row>
    <row r="1084" spans="1:8" x14ac:dyDescent="0.25">
      <c r="A1084" s="382"/>
      <c r="B1084" s="397">
        <v>302316</v>
      </c>
      <c r="C1084" s="397">
        <v>20059</v>
      </c>
      <c r="D1084" s="397" t="s">
        <v>10</v>
      </c>
      <c r="E1084" s="381">
        <v>0.60160879629629627</v>
      </c>
      <c r="F1084" s="381">
        <v>0.60162037037037031</v>
      </c>
      <c r="G1084" s="397">
        <v>1</v>
      </c>
      <c r="H1084" s="397">
        <v>11</v>
      </c>
    </row>
    <row r="1085" spans="1:8" x14ac:dyDescent="0.25">
      <c r="A1085" s="382"/>
      <c r="B1085" s="397">
        <v>302316</v>
      </c>
      <c r="C1085" s="392">
        <v>20060</v>
      </c>
      <c r="D1085" s="397" t="s">
        <v>621</v>
      </c>
      <c r="E1085" s="381">
        <v>0.60162037037037031</v>
      </c>
      <c r="F1085" s="381">
        <v>0.60166666666666668</v>
      </c>
      <c r="G1085" s="397" t="s">
        <v>566</v>
      </c>
      <c r="H1085" s="397" t="s">
        <v>566</v>
      </c>
    </row>
    <row r="1086" spans="1:8" x14ac:dyDescent="0.25">
      <c r="A1086" s="382"/>
      <c r="B1086" s="397">
        <v>302316</v>
      </c>
      <c r="C1086" s="397">
        <v>20059</v>
      </c>
      <c r="D1086" s="397" t="s">
        <v>10</v>
      </c>
      <c r="E1086" s="381">
        <v>0.60166666666666668</v>
      </c>
      <c r="F1086" s="381">
        <v>0.60166666666666668</v>
      </c>
      <c r="G1086" s="397">
        <v>16</v>
      </c>
      <c r="H1086" s="397">
        <v>11</v>
      </c>
    </row>
    <row r="1087" spans="1:8" x14ac:dyDescent="0.25">
      <c r="A1087" s="382"/>
      <c r="B1087" s="397">
        <v>302316</v>
      </c>
      <c r="C1087" s="392">
        <v>20060</v>
      </c>
      <c r="D1087" s="397" t="s">
        <v>621</v>
      </c>
      <c r="E1087" s="381">
        <v>0.60185185185185186</v>
      </c>
      <c r="F1087" s="381">
        <v>0.60187500000000005</v>
      </c>
      <c r="G1087" s="397" t="s">
        <v>566</v>
      </c>
      <c r="H1087" s="397" t="s">
        <v>566</v>
      </c>
    </row>
    <row r="1088" spans="1:8" x14ac:dyDescent="0.25">
      <c r="A1088" s="382"/>
      <c r="B1088" s="397">
        <v>302316</v>
      </c>
      <c r="C1088" s="397">
        <v>20059</v>
      </c>
      <c r="D1088" s="397" t="s">
        <v>10</v>
      </c>
      <c r="E1088" s="381">
        <v>0.60187500000000005</v>
      </c>
      <c r="F1088" s="381">
        <v>0.60190972222222217</v>
      </c>
      <c r="G1088" s="397">
        <v>3</v>
      </c>
      <c r="H1088" s="397">
        <v>11</v>
      </c>
    </row>
    <row r="1089" spans="1:8" x14ac:dyDescent="0.25">
      <c r="A1089" s="382"/>
      <c r="B1089" s="397">
        <v>302316</v>
      </c>
      <c r="C1089" s="392">
        <v>20060</v>
      </c>
      <c r="D1089" s="397" t="s">
        <v>621</v>
      </c>
      <c r="E1089" s="381">
        <v>0.60190972222222217</v>
      </c>
      <c r="F1089" s="381">
        <v>0.60229166666666667</v>
      </c>
      <c r="G1089" s="397" t="s">
        <v>566</v>
      </c>
      <c r="H1089" s="397" t="s">
        <v>566</v>
      </c>
    </row>
    <row r="1090" spans="1:8" x14ac:dyDescent="0.25">
      <c r="A1090" s="382"/>
      <c r="B1090" s="397">
        <v>302316</v>
      </c>
      <c r="C1090" s="397">
        <v>20059</v>
      </c>
      <c r="D1090" s="397" t="s">
        <v>10</v>
      </c>
      <c r="E1090" s="381">
        <v>0.60229166666666667</v>
      </c>
      <c r="F1090" s="381">
        <v>0.60231481481481486</v>
      </c>
      <c r="G1090" s="397">
        <v>2</v>
      </c>
      <c r="H1090" s="397">
        <v>11</v>
      </c>
    </row>
    <row r="1091" spans="1:8" x14ac:dyDescent="0.25">
      <c r="A1091" s="382"/>
      <c r="B1091" s="397">
        <v>302316</v>
      </c>
      <c r="C1091" s="392">
        <v>20060</v>
      </c>
      <c r="D1091" s="397" t="s">
        <v>621</v>
      </c>
      <c r="E1091" s="381">
        <v>0.60231481481481486</v>
      </c>
      <c r="F1091" s="381">
        <v>0.60233796296296294</v>
      </c>
      <c r="G1091" s="397" t="s">
        <v>566</v>
      </c>
      <c r="H1091" s="397" t="s">
        <v>566</v>
      </c>
    </row>
    <row r="1092" spans="1:8" x14ac:dyDescent="0.25">
      <c r="A1092" s="382"/>
      <c r="B1092" s="397">
        <v>302316</v>
      </c>
      <c r="C1092" s="397">
        <v>20059</v>
      </c>
      <c r="D1092" s="397" t="s">
        <v>10</v>
      </c>
      <c r="E1092" s="381">
        <v>0.60233796296296294</v>
      </c>
      <c r="F1092" s="381">
        <v>0.60237268518518516</v>
      </c>
      <c r="G1092" s="397">
        <v>3</v>
      </c>
      <c r="H1092" s="397">
        <v>11</v>
      </c>
    </row>
    <row r="1093" spans="1:8" x14ac:dyDescent="0.25">
      <c r="A1093" s="382"/>
      <c r="B1093" s="397">
        <v>302316</v>
      </c>
      <c r="C1093" s="392">
        <v>20060</v>
      </c>
      <c r="D1093" s="397" t="s">
        <v>621</v>
      </c>
      <c r="E1093" s="381">
        <v>0.60237268518518516</v>
      </c>
      <c r="F1093" s="381">
        <v>0.60241898148148143</v>
      </c>
      <c r="G1093" s="397" t="s">
        <v>566</v>
      </c>
      <c r="H1093" s="397" t="s">
        <v>566</v>
      </c>
    </row>
    <row r="1094" spans="1:8" x14ac:dyDescent="0.25">
      <c r="A1094" s="382"/>
      <c r="B1094" s="397">
        <v>302316</v>
      </c>
      <c r="C1094" s="397">
        <v>20059</v>
      </c>
      <c r="D1094" s="397" t="s">
        <v>10</v>
      </c>
      <c r="E1094" s="381">
        <v>0.60241898148148143</v>
      </c>
      <c r="F1094" s="381">
        <v>0.60245370370370377</v>
      </c>
      <c r="G1094" s="397">
        <v>3</v>
      </c>
      <c r="H1094" s="397">
        <v>11</v>
      </c>
    </row>
    <row r="1095" spans="1:8" x14ac:dyDescent="0.25">
      <c r="A1095" s="382"/>
      <c r="B1095" s="397">
        <v>302316</v>
      </c>
      <c r="C1095" s="392">
        <v>20060</v>
      </c>
      <c r="D1095" s="397" t="s">
        <v>621</v>
      </c>
      <c r="E1095" s="381">
        <v>0.60245370370370377</v>
      </c>
      <c r="F1095" s="381">
        <v>0.60245370370370377</v>
      </c>
      <c r="G1095" s="397" t="s">
        <v>566</v>
      </c>
      <c r="H1095" s="397" t="s">
        <v>566</v>
      </c>
    </row>
    <row r="1096" spans="1:8" x14ac:dyDescent="0.25">
      <c r="A1096" s="382"/>
      <c r="B1096" s="397">
        <v>302316</v>
      </c>
      <c r="C1096" s="397">
        <v>20059</v>
      </c>
      <c r="D1096" s="397" t="s">
        <v>10</v>
      </c>
      <c r="E1096" s="381">
        <v>0.62318287037037035</v>
      </c>
      <c r="F1096" s="381">
        <v>0.62320601851851853</v>
      </c>
      <c r="G1096" s="397">
        <v>2</v>
      </c>
      <c r="H1096" s="397">
        <v>11</v>
      </c>
    </row>
    <row r="1097" spans="1:8" x14ac:dyDescent="0.25">
      <c r="A1097" s="382"/>
      <c r="B1097" s="397">
        <v>302316</v>
      </c>
      <c r="C1097" s="392">
        <v>20060</v>
      </c>
      <c r="D1097" s="397" t="s">
        <v>621</v>
      </c>
      <c r="E1097" s="381">
        <v>0.62320601851851853</v>
      </c>
      <c r="F1097" s="381">
        <v>0.62320601851851853</v>
      </c>
      <c r="G1097" s="397" t="s">
        <v>566</v>
      </c>
      <c r="H1097" s="397" t="s">
        <v>566</v>
      </c>
    </row>
    <row r="1098" spans="1:8" x14ac:dyDescent="0.25">
      <c r="A1098" s="382"/>
      <c r="B1098" s="397">
        <v>302316</v>
      </c>
      <c r="C1098" s="397">
        <v>20059</v>
      </c>
      <c r="D1098" s="397" t="s">
        <v>10</v>
      </c>
      <c r="E1098" s="381">
        <v>0.69535879629629627</v>
      </c>
      <c r="F1098" s="381">
        <v>0.69537037037037042</v>
      </c>
      <c r="G1098" s="397">
        <v>1</v>
      </c>
      <c r="H1098" s="397">
        <v>11</v>
      </c>
    </row>
    <row r="1099" spans="1:8" x14ac:dyDescent="0.25">
      <c r="A1099" s="382"/>
      <c r="B1099" s="397">
        <v>302316</v>
      </c>
      <c r="C1099" s="392">
        <v>20060</v>
      </c>
      <c r="D1099" s="397" t="s">
        <v>621</v>
      </c>
      <c r="E1099" s="381">
        <v>0.69537037037037042</v>
      </c>
      <c r="F1099" s="381">
        <v>0.69555555555555559</v>
      </c>
      <c r="G1099" s="397" t="s">
        <v>566</v>
      </c>
      <c r="H1099" s="397" t="s">
        <v>566</v>
      </c>
    </row>
    <row r="1100" spans="1:8" x14ac:dyDescent="0.25">
      <c r="A1100" s="382"/>
      <c r="B1100" s="397">
        <v>302316</v>
      </c>
      <c r="C1100" s="397">
        <v>20059</v>
      </c>
      <c r="D1100" s="397" t="s">
        <v>10</v>
      </c>
      <c r="E1100" s="381">
        <v>0.69555555555555559</v>
      </c>
      <c r="F1100" s="381">
        <v>0.69555555555555559</v>
      </c>
      <c r="G1100" s="397">
        <v>2</v>
      </c>
      <c r="H1100" s="397">
        <v>11</v>
      </c>
    </row>
    <row r="1101" spans="1:8" x14ac:dyDescent="0.25">
      <c r="A1101" s="382"/>
      <c r="B1101" s="397">
        <v>302316</v>
      </c>
      <c r="C1101" s="392">
        <v>20060</v>
      </c>
      <c r="D1101" s="397" t="s">
        <v>621</v>
      </c>
      <c r="E1101" s="381">
        <v>0.69557870370370367</v>
      </c>
      <c r="F1101" s="381">
        <v>0.69560185185185175</v>
      </c>
      <c r="G1101" s="397" t="s">
        <v>566</v>
      </c>
      <c r="H1101" s="397" t="s">
        <v>566</v>
      </c>
    </row>
    <row r="1102" spans="1:8" x14ac:dyDescent="0.25">
      <c r="A1102" s="382"/>
      <c r="B1102" s="397">
        <v>302316</v>
      </c>
      <c r="C1102" s="397">
        <v>20059</v>
      </c>
      <c r="D1102" s="397" t="s">
        <v>10</v>
      </c>
      <c r="E1102" s="381">
        <v>0.69560185185185175</v>
      </c>
      <c r="F1102" s="381">
        <v>0.69575231481481481</v>
      </c>
      <c r="G1102" s="397">
        <v>13</v>
      </c>
      <c r="H1102" s="397">
        <v>11</v>
      </c>
    </row>
    <row r="1103" spans="1:8" x14ac:dyDescent="0.25">
      <c r="A1103" s="382"/>
      <c r="B1103" s="397">
        <v>302316</v>
      </c>
      <c r="C1103" s="392">
        <v>20060</v>
      </c>
      <c r="D1103" s="397" t="s">
        <v>621</v>
      </c>
      <c r="E1103" s="381">
        <v>0.69575231481481481</v>
      </c>
      <c r="F1103" s="381">
        <v>0.69575231481481481</v>
      </c>
      <c r="G1103" s="397" t="s">
        <v>566</v>
      </c>
      <c r="H1103" s="397" t="s">
        <v>566</v>
      </c>
    </row>
    <row r="1104" spans="1:8" x14ac:dyDescent="0.25">
      <c r="A1104" s="382"/>
      <c r="B1104" s="397">
        <v>302316</v>
      </c>
      <c r="C1104" s="397">
        <v>20059</v>
      </c>
      <c r="D1104" s="397" t="s">
        <v>10</v>
      </c>
      <c r="E1104" s="381">
        <v>0.70359953703703704</v>
      </c>
      <c r="F1104" s="381">
        <v>0.70362268518518523</v>
      </c>
      <c r="G1104" s="397">
        <v>2</v>
      </c>
      <c r="H1104" s="397">
        <v>11</v>
      </c>
    </row>
    <row r="1105" spans="1:8" x14ac:dyDescent="0.25">
      <c r="A1105" s="382"/>
      <c r="B1105" s="397">
        <v>302316</v>
      </c>
      <c r="C1105" s="392">
        <v>20060</v>
      </c>
      <c r="D1105" s="397" t="s">
        <v>621</v>
      </c>
      <c r="E1105" s="381">
        <v>0.70362268518518523</v>
      </c>
      <c r="F1105" s="381">
        <v>0.70379629629629636</v>
      </c>
      <c r="G1105" s="397" t="s">
        <v>566</v>
      </c>
      <c r="H1105" s="397" t="s">
        <v>566</v>
      </c>
    </row>
    <row r="1106" spans="1:8" x14ac:dyDescent="0.25">
      <c r="A1106" s="382"/>
      <c r="B1106" s="397">
        <v>302316</v>
      </c>
      <c r="C1106" s="397">
        <v>20059</v>
      </c>
      <c r="D1106" s="397" t="s">
        <v>10</v>
      </c>
      <c r="E1106" s="381">
        <v>0.70379629629629636</v>
      </c>
      <c r="F1106" s="381">
        <v>0.70381944444444444</v>
      </c>
      <c r="G1106" s="397">
        <v>2</v>
      </c>
      <c r="H1106" s="397">
        <v>11</v>
      </c>
    </row>
    <row r="1107" spans="1:8" x14ac:dyDescent="0.25">
      <c r="A1107" s="382"/>
      <c r="B1107" s="397">
        <v>302316</v>
      </c>
      <c r="C1107" s="392">
        <v>20060</v>
      </c>
      <c r="D1107" s="397" t="s">
        <v>621</v>
      </c>
      <c r="E1107" s="381">
        <v>0.70381944444444444</v>
      </c>
      <c r="F1107" s="381">
        <v>0.7038888888888889</v>
      </c>
      <c r="G1107" s="397" t="s">
        <v>566</v>
      </c>
      <c r="H1107" s="397" t="s">
        <v>566</v>
      </c>
    </row>
    <row r="1108" spans="1:8" x14ac:dyDescent="0.25">
      <c r="A1108" s="382"/>
      <c r="B1108" s="397">
        <v>302316</v>
      </c>
      <c r="C1108" s="397">
        <v>20059</v>
      </c>
      <c r="D1108" s="397" t="s">
        <v>10</v>
      </c>
      <c r="E1108" s="381">
        <v>0.7038888888888889</v>
      </c>
      <c r="F1108" s="381">
        <v>0.70391203703703698</v>
      </c>
      <c r="G1108" s="397">
        <v>2</v>
      </c>
      <c r="H1108" s="397">
        <v>11</v>
      </c>
    </row>
    <row r="1109" spans="1:8" x14ac:dyDescent="0.25">
      <c r="A1109" s="382"/>
      <c r="B1109" s="397">
        <v>302316</v>
      </c>
      <c r="C1109" s="392">
        <v>20060</v>
      </c>
      <c r="D1109" s="397" t="s">
        <v>621</v>
      </c>
      <c r="E1109" s="381">
        <v>0.70391203703703698</v>
      </c>
      <c r="F1109" s="381">
        <v>0.70406250000000004</v>
      </c>
      <c r="G1109" s="397" t="s">
        <v>566</v>
      </c>
      <c r="H1109" s="397" t="s">
        <v>566</v>
      </c>
    </row>
    <row r="1110" spans="1:8" x14ac:dyDescent="0.25">
      <c r="A1110" s="382"/>
      <c r="B1110" s="397">
        <v>302316</v>
      </c>
      <c r="C1110" s="397">
        <v>20059</v>
      </c>
      <c r="D1110" s="397" t="s">
        <v>10</v>
      </c>
      <c r="E1110" s="381">
        <v>0.70406250000000004</v>
      </c>
      <c r="F1110" s="381">
        <v>0.70408564814814811</v>
      </c>
      <c r="G1110" s="397">
        <v>2</v>
      </c>
      <c r="H1110" s="397">
        <v>11</v>
      </c>
    </row>
    <row r="1111" spans="1:8" x14ac:dyDescent="0.25">
      <c r="A1111" s="382"/>
      <c r="B1111" s="397">
        <v>302316</v>
      </c>
      <c r="C1111" s="392">
        <v>20060</v>
      </c>
      <c r="D1111" s="397" t="s">
        <v>621</v>
      </c>
      <c r="E1111" s="381">
        <v>0.70408564814814811</v>
      </c>
      <c r="F1111" s="381">
        <v>0.70412037037037034</v>
      </c>
      <c r="G1111" s="397" t="s">
        <v>566</v>
      </c>
      <c r="H1111" s="397" t="s">
        <v>566</v>
      </c>
    </row>
    <row r="1112" spans="1:8" x14ac:dyDescent="0.25">
      <c r="A1112" s="382"/>
      <c r="B1112" s="397">
        <v>302316</v>
      </c>
      <c r="C1112" s="397">
        <v>20059</v>
      </c>
      <c r="D1112" s="397" t="s">
        <v>10</v>
      </c>
      <c r="E1112" s="381">
        <v>0.70412037037037034</v>
      </c>
      <c r="F1112" s="381">
        <v>0.70413194444444438</v>
      </c>
      <c r="G1112" s="397">
        <v>1</v>
      </c>
      <c r="H1112" s="397">
        <v>11</v>
      </c>
    </row>
    <row r="1113" spans="1:8" x14ac:dyDescent="0.25">
      <c r="A1113" s="382"/>
      <c r="B1113" s="397">
        <v>302316</v>
      </c>
      <c r="C1113" s="392">
        <v>20060</v>
      </c>
      <c r="D1113" s="397" t="s">
        <v>621</v>
      </c>
      <c r="E1113" s="381">
        <v>0.70413194444444438</v>
      </c>
      <c r="F1113" s="381">
        <v>0.70432870370370371</v>
      </c>
      <c r="G1113" s="397" t="s">
        <v>566</v>
      </c>
      <c r="H1113" s="397" t="s">
        <v>566</v>
      </c>
    </row>
    <row r="1114" spans="1:8" x14ac:dyDescent="0.25">
      <c r="A1114" s="382"/>
      <c r="B1114" s="397">
        <v>302316</v>
      </c>
      <c r="C1114" s="397">
        <v>20059</v>
      </c>
      <c r="D1114" s="397" t="s">
        <v>10</v>
      </c>
      <c r="E1114" s="381">
        <v>0.70432870370370371</v>
      </c>
      <c r="F1114" s="381">
        <v>0.70451388888888899</v>
      </c>
      <c r="G1114" s="397">
        <v>16</v>
      </c>
      <c r="H1114" s="397">
        <v>11</v>
      </c>
    </row>
    <row r="1115" spans="1:8" x14ac:dyDescent="0.25">
      <c r="A1115" s="382"/>
      <c r="B1115" s="397">
        <v>302316</v>
      </c>
      <c r="C1115" s="392">
        <v>20060</v>
      </c>
      <c r="D1115" s="397" t="s">
        <v>621</v>
      </c>
      <c r="E1115" s="381">
        <v>0.70451388888888899</v>
      </c>
      <c r="F1115" s="381">
        <v>0.70451388888888899</v>
      </c>
      <c r="G1115" s="397" t="s">
        <v>566</v>
      </c>
      <c r="H1115" s="397" t="s">
        <v>566</v>
      </c>
    </row>
    <row r="1116" spans="1:8" x14ac:dyDescent="0.25">
      <c r="A1116" s="382"/>
      <c r="B1116" s="397">
        <v>302316</v>
      </c>
      <c r="C1116" s="397">
        <v>20059</v>
      </c>
      <c r="D1116" s="397" t="s">
        <v>10</v>
      </c>
      <c r="E1116" s="381">
        <v>0.84645833333333342</v>
      </c>
      <c r="F1116" s="381">
        <v>0.84645833333333342</v>
      </c>
      <c r="G1116" s="397">
        <v>0</v>
      </c>
      <c r="H1116" s="397">
        <v>11</v>
      </c>
    </row>
    <row r="1117" spans="1:8" x14ac:dyDescent="0.25">
      <c r="A1117" s="382"/>
      <c r="B1117" s="397">
        <v>302316</v>
      </c>
      <c r="C1117" s="392">
        <v>20060</v>
      </c>
      <c r="D1117" s="397" t="s">
        <v>621</v>
      </c>
      <c r="E1117" s="381">
        <v>0.84645833333333342</v>
      </c>
      <c r="F1117" s="381">
        <v>0.84645833333333342</v>
      </c>
      <c r="G1117" s="397" t="s">
        <v>566</v>
      </c>
      <c r="H1117" s="397" t="s">
        <v>566</v>
      </c>
    </row>
    <row r="1118" spans="1:8" x14ac:dyDescent="0.25">
      <c r="A1118" s="382"/>
      <c r="B1118" s="397">
        <v>302316</v>
      </c>
      <c r="C1118" s="397">
        <v>20059</v>
      </c>
      <c r="D1118" s="397" t="s">
        <v>10</v>
      </c>
      <c r="E1118" s="381">
        <v>0.84762731481481479</v>
      </c>
      <c r="F1118" s="381">
        <v>0.84763888888888894</v>
      </c>
      <c r="G1118" s="397">
        <v>1</v>
      </c>
      <c r="H1118" s="397">
        <v>11</v>
      </c>
    </row>
    <row r="1119" spans="1:8" x14ac:dyDescent="0.25">
      <c r="A1119" s="382"/>
      <c r="B1119" s="397">
        <v>302316</v>
      </c>
      <c r="C1119" s="392">
        <v>20060</v>
      </c>
      <c r="D1119" s="397" t="s">
        <v>621</v>
      </c>
      <c r="E1119" s="381">
        <v>0.84763888888888894</v>
      </c>
      <c r="F1119" s="381">
        <v>0.84765046296296298</v>
      </c>
      <c r="G1119" s="397" t="s">
        <v>566</v>
      </c>
      <c r="H1119" s="397" t="s">
        <v>566</v>
      </c>
    </row>
    <row r="1120" spans="1:8" x14ac:dyDescent="0.25">
      <c r="A1120" s="382"/>
      <c r="B1120" s="397">
        <v>302316</v>
      </c>
      <c r="C1120" s="397">
        <v>20059</v>
      </c>
      <c r="D1120" s="397" t="s">
        <v>10</v>
      </c>
      <c r="E1120" s="381">
        <v>0.84765046296296298</v>
      </c>
      <c r="F1120" s="381">
        <v>0.84766203703703702</v>
      </c>
      <c r="G1120" s="397">
        <v>1</v>
      </c>
      <c r="H1120" s="397">
        <v>11</v>
      </c>
    </row>
    <row r="1121" spans="1:8" x14ac:dyDescent="0.25">
      <c r="A1121" s="382"/>
      <c r="B1121" s="397">
        <v>302316</v>
      </c>
      <c r="C1121" s="392">
        <v>20060</v>
      </c>
      <c r="D1121" s="397" t="s">
        <v>621</v>
      </c>
      <c r="E1121" s="381">
        <v>0.84766203703703702</v>
      </c>
      <c r="F1121" s="381">
        <v>0.84766203703703702</v>
      </c>
      <c r="G1121" s="397" t="s">
        <v>566</v>
      </c>
      <c r="H1121" s="397" t="s">
        <v>566</v>
      </c>
    </row>
    <row r="1122" spans="1:8" x14ac:dyDescent="0.25">
      <c r="A1122" s="382"/>
      <c r="B1122" s="397">
        <v>302316</v>
      </c>
      <c r="C1122" s="397">
        <v>20059</v>
      </c>
      <c r="D1122" s="397" t="s">
        <v>10</v>
      </c>
      <c r="E1122" s="381">
        <v>0.84827546296296286</v>
      </c>
      <c r="F1122" s="381">
        <v>0.84828703703703701</v>
      </c>
      <c r="G1122" s="397">
        <v>1</v>
      </c>
      <c r="H1122" s="397">
        <v>11</v>
      </c>
    </row>
    <row r="1123" spans="1:8" x14ac:dyDescent="0.25">
      <c r="A1123" s="382"/>
      <c r="B1123" s="397">
        <v>302316</v>
      </c>
      <c r="C1123" s="392">
        <v>20060</v>
      </c>
      <c r="D1123" s="397" t="s">
        <v>621</v>
      </c>
      <c r="E1123" s="381">
        <v>0.84828703703703701</v>
      </c>
      <c r="F1123" s="381">
        <v>0.84828703703703701</v>
      </c>
      <c r="G1123" s="397" t="s">
        <v>566</v>
      </c>
      <c r="H1123" s="397" t="s">
        <v>566</v>
      </c>
    </row>
    <row r="1124" spans="1:8" x14ac:dyDescent="0.25">
      <c r="A1124" s="382"/>
      <c r="B1124" s="397">
        <v>302316</v>
      </c>
      <c r="C1124" s="397">
        <v>20059</v>
      </c>
      <c r="D1124" s="397" t="s">
        <v>10</v>
      </c>
      <c r="E1124" s="381">
        <v>0.84849537037037026</v>
      </c>
      <c r="F1124" s="381">
        <v>0.84850694444444441</v>
      </c>
      <c r="G1124" s="397">
        <v>1</v>
      </c>
      <c r="H1124" s="397">
        <v>11</v>
      </c>
    </row>
    <row r="1125" spans="1:8" x14ac:dyDescent="0.25">
      <c r="A1125" s="382"/>
      <c r="B1125" s="397">
        <v>302316</v>
      </c>
      <c r="C1125" s="392">
        <v>20060</v>
      </c>
      <c r="D1125" s="397" t="s">
        <v>621</v>
      </c>
      <c r="E1125" s="381">
        <v>0.84850694444444441</v>
      </c>
      <c r="F1125" s="381">
        <v>0.84877314814814808</v>
      </c>
      <c r="G1125" s="397" t="s">
        <v>566</v>
      </c>
      <c r="H1125" s="397" t="s">
        <v>566</v>
      </c>
    </row>
    <row r="1126" spans="1:8" x14ac:dyDescent="0.25">
      <c r="A1126" s="382"/>
      <c r="B1126" s="397">
        <v>302316</v>
      </c>
      <c r="C1126" s="397">
        <v>20059</v>
      </c>
      <c r="D1126" s="397" t="s">
        <v>10</v>
      </c>
      <c r="E1126" s="381">
        <v>0.84877314814814808</v>
      </c>
      <c r="F1126" s="381">
        <v>0.84878472222222223</v>
      </c>
      <c r="G1126" s="397">
        <v>1</v>
      </c>
      <c r="H1126" s="397" t="s">
        <v>581</v>
      </c>
    </row>
    <row r="1127" spans="1:8" x14ac:dyDescent="0.25">
      <c r="A1127" s="382"/>
      <c r="B1127" s="397">
        <v>302316</v>
      </c>
      <c r="C1127" s="397">
        <v>20059</v>
      </c>
      <c r="D1127" s="397" t="s">
        <v>10</v>
      </c>
      <c r="E1127" s="381">
        <v>0.84878472222222223</v>
      </c>
      <c r="F1127" s="381">
        <v>0.84881944444444446</v>
      </c>
      <c r="G1127" s="397">
        <v>0</v>
      </c>
      <c r="H1127" s="397">
        <v>11</v>
      </c>
    </row>
    <row r="1128" spans="1:8" x14ac:dyDescent="0.25">
      <c r="A1128" s="382"/>
      <c r="B1128" s="397">
        <v>302316</v>
      </c>
      <c r="C1128" s="392">
        <v>20060</v>
      </c>
      <c r="D1128" s="397" t="s">
        <v>621</v>
      </c>
      <c r="E1128" s="381">
        <v>0.84878472222222223</v>
      </c>
      <c r="F1128" s="381">
        <v>0.84878472222222223</v>
      </c>
      <c r="G1128" s="397" t="s">
        <v>566</v>
      </c>
      <c r="H1128" s="397" t="s">
        <v>566</v>
      </c>
    </row>
    <row r="1129" spans="1:8" x14ac:dyDescent="0.25">
      <c r="A1129" s="382"/>
      <c r="B1129" s="397">
        <v>302316</v>
      </c>
      <c r="C1129" s="392">
        <v>20060</v>
      </c>
      <c r="D1129" s="397" t="s">
        <v>621</v>
      </c>
      <c r="E1129" s="381">
        <v>0.84881944444444446</v>
      </c>
      <c r="F1129" s="381">
        <v>0.84885416666666658</v>
      </c>
      <c r="G1129" s="397" t="s">
        <v>566</v>
      </c>
      <c r="H1129" s="397" t="s">
        <v>566</v>
      </c>
    </row>
    <row r="1130" spans="1:8" x14ac:dyDescent="0.25">
      <c r="A1130" s="382"/>
      <c r="B1130" s="397">
        <v>302316</v>
      </c>
      <c r="C1130" s="397">
        <v>20059</v>
      </c>
      <c r="D1130" s="397" t="s">
        <v>10</v>
      </c>
      <c r="E1130" s="381">
        <v>0.84885416666666658</v>
      </c>
      <c r="F1130" s="381">
        <v>0.84887731481481488</v>
      </c>
      <c r="G1130" s="397">
        <v>2</v>
      </c>
      <c r="H1130" s="397">
        <v>11</v>
      </c>
    </row>
    <row r="1131" spans="1:8" x14ac:dyDescent="0.25">
      <c r="A1131" s="382"/>
      <c r="B1131" s="397">
        <v>302316</v>
      </c>
      <c r="C1131" s="392">
        <v>20060</v>
      </c>
      <c r="D1131" s="397" t="s">
        <v>621</v>
      </c>
      <c r="E1131" s="381">
        <v>0.84887731481481488</v>
      </c>
      <c r="F1131" s="381">
        <v>0.84887731481481488</v>
      </c>
      <c r="G1131" s="397" t="s">
        <v>566</v>
      </c>
      <c r="H1131" s="397" t="s">
        <v>566</v>
      </c>
    </row>
    <row r="1132" spans="1:8" x14ac:dyDescent="0.25">
      <c r="A1132" s="382"/>
      <c r="B1132" s="397">
        <v>302316</v>
      </c>
      <c r="C1132" s="397">
        <v>20059</v>
      </c>
      <c r="D1132" s="397" t="s">
        <v>10</v>
      </c>
      <c r="E1132" s="381">
        <v>0.85004629629629624</v>
      </c>
      <c r="F1132" s="381">
        <v>0.85008101851851858</v>
      </c>
      <c r="G1132" s="397">
        <v>3</v>
      </c>
      <c r="H1132" s="397">
        <v>11</v>
      </c>
    </row>
    <row r="1133" spans="1:8" x14ac:dyDescent="0.25">
      <c r="A1133" s="382"/>
      <c r="B1133" s="397">
        <v>302316</v>
      </c>
      <c r="C1133" s="392">
        <v>20060</v>
      </c>
      <c r="D1133" s="397" t="s">
        <v>621</v>
      </c>
      <c r="E1133" s="381">
        <v>0.85008101851851858</v>
      </c>
      <c r="F1133" s="381">
        <v>0.85011574074074081</v>
      </c>
      <c r="G1133" s="397" t="s">
        <v>566</v>
      </c>
      <c r="H1133" s="397" t="s">
        <v>566</v>
      </c>
    </row>
    <row r="1134" spans="1:8" x14ac:dyDescent="0.25">
      <c r="A1134" s="382"/>
      <c r="B1134" s="397">
        <v>302316</v>
      </c>
      <c r="C1134" s="397">
        <v>20059</v>
      </c>
      <c r="D1134" s="397" t="s">
        <v>10</v>
      </c>
      <c r="E1134" s="381">
        <v>0.85011574074074081</v>
      </c>
      <c r="F1134" s="381">
        <v>0.85015046296296293</v>
      </c>
      <c r="G1134" s="397">
        <v>3</v>
      </c>
      <c r="H1134" s="397">
        <v>11</v>
      </c>
    </row>
    <row r="1135" spans="1:8" x14ac:dyDescent="0.25">
      <c r="A1135" s="382"/>
      <c r="B1135" s="397">
        <v>302316</v>
      </c>
      <c r="C1135" s="392">
        <v>20060</v>
      </c>
      <c r="D1135" s="397" t="s">
        <v>621</v>
      </c>
      <c r="E1135" s="381">
        <v>0.85015046296296293</v>
      </c>
      <c r="F1135" s="381">
        <v>0.85018518518518515</v>
      </c>
      <c r="G1135" s="397" t="s">
        <v>566</v>
      </c>
      <c r="H1135" s="397" t="s">
        <v>566</v>
      </c>
    </row>
    <row r="1136" spans="1:8" x14ac:dyDescent="0.25">
      <c r="A1136" s="382"/>
      <c r="B1136" s="397">
        <v>302316</v>
      </c>
      <c r="C1136" s="397">
        <v>20059</v>
      </c>
      <c r="D1136" s="397" t="s">
        <v>10</v>
      </c>
      <c r="E1136" s="381">
        <v>0.85018518518518515</v>
      </c>
      <c r="F1136" s="381">
        <v>0.8502777777777778</v>
      </c>
      <c r="G1136" s="397">
        <v>8</v>
      </c>
      <c r="H1136" s="397">
        <v>11</v>
      </c>
    </row>
    <row r="1137" spans="1:26" x14ac:dyDescent="0.25">
      <c r="A1137" s="382"/>
      <c r="B1137" s="397">
        <v>302316</v>
      </c>
      <c r="C1137" s="392">
        <v>20060</v>
      </c>
      <c r="D1137" s="397" t="s">
        <v>621</v>
      </c>
      <c r="E1137" s="381">
        <v>0.8502777777777778</v>
      </c>
      <c r="F1137" s="381">
        <v>0.8502777777777778</v>
      </c>
      <c r="G1137" s="397" t="s">
        <v>566</v>
      </c>
      <c r="H1137" s="397" t="s">
        <v>566</v>
      </c>
    </row>
    <row r="1138" spans="1:26" x14ac:dyDescent="0.25">
      <c r="A1138" s="382"/>
      <c r="B1138" s="397">
        <v>302316</v>
      </c>
      <c r="C1138" s="397">
        <v>20059</v>
      </c>
      <c r="D1138" s="397" t="s">
        <v>10</v>
      </c>
      <c r="E1138" s="381">
        <v>0.85157407407407415</v>
      </c>
      <c r="F1138" s="381">
        <v>0.85159722222222223</v>
      </c>
      <c r="G1138" s="397">
        <v>2</v>
      </c>
      <c r="H1138" s="397">
        <v>11</v>
      </c>
    </row>
    <row r="1139" spans="1:26" x14ac:dyDescent="0.25">
      <c r="A1139" s="382"/>
      <c r="B1139" s="397">
        <v>302316</v>
      </c>
      <c r="C1139" s="392">
        <v>20060</v>
      </c>
      <c r="D1139" s="397" t="s">
        <v>621</v>
      </c>
      <c r="E1139" s="381">
        <v>0.85159722222222223</v>
      </c>
      <c r="F1139" s="381">
        <v>0.85165509259259264</v>
      </c>
      <c r="G1139" s="397" t="s">
        <v>566</v>
      </c>
      <c r="H1139" s="397" t="s">
        <v>566</v>
      </c>
    </row>
    <row r="1140" spans="1:26" x14ac:dyDescent="0.25">
      <c r="A1140" s="382"/>
      <c r="B1140" s="397">
        <v>302316</v>
      </c>
      <c r="C1140" s="397">
        <v>20059</v>
      </c>
      <c r="D1140" s="397" t="s">
        <v>10</v>
      </c>
      <c r="E1140" s="381">
        <v>0.85165509259259264</v>
      </c>
      <c r="F1140" s="381">
        <v>0.8517824074074074</v>
      </c>
      <c r="G1140" s="397">
        <v>11</v>
      </c>
      <c r="H1140" s="397">
        <v>11</v>
      </c>
    </row>
    <row r="1141" spans="1:26" x14ac:dyDescent="0.25">
      <c r="A1141" s="382"/>
      <c r="B1141" s="397">
        <v>302316</v>
      </c>
      <c r="C1141" s="392">
        <v>20060</v>
      </c>
      <c r="D1141" s="397" t="s">
        <v>621</v>
      </c>
      <c r="E1141" s="381">
        <v>0.8517824074074074</v>
      </c>
      <c r="F1141" s="381">
        <v>0.8517824074074074</v>
      </c>
      <c r="G1141" s="397" t="s">
        <v>566</v>
      </c>
      <c r="H1141" s="397" t="s">
        <v>566</v>
      </c>
    </row>
    <row r="1142" spans="1:26" x14ac:dyDescent="0.25">
      <c r="A1142" s="382"/>
      <c r="B1142" s="397">
        <v>302316</v>
      </c>
      <c r="C1142" s="397">
        <v>20059</v>
      </c>
      <c r="D1142" s="397" t="s">
        <v>10</v>
      </c>
      <c r="E1142" s="381">
        <v>0.85293981481481485</v>
      </c>
      <c r="F1142" s="381">
        <v>0.85298611111111111</v>
      </c>
      <c r="G1142" s="397">
        <v>4</v>
      </c>
      <c r="H1142" s="397">
        <v>11</v>
      </c>
    </row>
    <row r="1143" spans="1:26" x14ac:dyDescent="0.25">
      <c r="A1143" s="382"/>
      <c r="B1143" s="397">
        <v>302316</v>
      </c>
      <c r="C1143" s="392">
        <v>20060</v>
      </c>
      <c r="D1143" s="397" t="s">
        <v>621</v>
      </c>
      <c r="E1143" s="381">
        <v>0.85298611111111111</v>
      </c>
      <c r="F1143" s="381">
        <v>0.85298611111111111</v>
      </c>
      <c r="G1143" s="397" t="s">
        <v>566</v>
      </c>
      <c r="H1143" s="397" t="s">
        <v>566</v>
      </c>
    </row>
    <row r="1144" spans="1:26" x14ac:dyDescent="0.25">
      <c r="A1144" s="382"/>
      <c r="B1144" s="397">
        <v>302316</v>
      </c>
      <c r="C1144" s="397">
        <v>20059</v>
      </c>
      <c r="D1144" s="397" t="s">
        <v>10</v>
      </c>
      <c r="E1144" s="381">
        <v>0.8539930555555556</v>
      </c>
      <c r="F1144" s="381">
        <v>0.85401620370370368</v>
      </c>
      <c r="G1144" s="397">
        <v>2</v>
      </c>
      <c r="H1144" s="397">
        <v>11</v>
      </c>
    </row>
    <row r="1145" spans="1:26" x14ac:dyDescent="0.25">
      <c r="A1145" s="382"/>
      <c r="B1145" s="397">
        <v>302316</v>
      </c>
      <c r="C1145" s="392">
        <v>20060</v>
      </c>
      <c r="D1145" s="397" t="s">
        <v>621</v>
      </c>
      <c r="E1145" s="381">
        <v>0.85401620370370368</v>
      </c>
      <c r="F1145" s="381">
        <v>0.85401620370370368</v>
      </c>
      <c r="G1145" s="397" t="s">
        <v>566</v>
      </c>
      <c r="H1145" s="397" t="s">
        <v>566</v>
      </c>
    </row>
    <row r="1146" spans="1:26" x14ac:dyDescent="0.25">
      <c r="A1146" s="382"/>
    </row>
    <row r="1147" spans="1:26" x14ac:dyDescent="0.25">
      <c r="A1147" s="382"/>
    </row>
    <row r="1148" spans="1:26" x14ac:dyDescent="0.25">
      <c r="A1148" s="382">
        <v>42660</v>
      </c>
      <c r="B1148" s="397">
        <v>302316</v>
      </c>
      <c r="C1148" s="397">
        <v>20059</v>
      </c>
      <c r="D1148" s="397" t="s">
        <v>10</v>
      </c>
      <c r="E1148" s="381">
        <v>0.22660879629629629</v>
      </c>
      <c r="F1148" s="381">
        <v>0.22664351851851852</v>
      </c>
      <c r="G1148" s="397">
        <v>3</v>
      </c>
      <c r="H1148" s="397">
        <v>11</v>
      </c>
    </row>
    <row r="1149" spans="1:26" x14ac:dyDescent="0.25">
      <c r="A1149" s="382"/>
      <c r="B1149" s="397">
        <v>302316</v>
      </c>
      <c r="C1149" s="392">
        <v>20060</v>
      </c>
      <c r="D1149" s="397" t="s">
        <v>621</v>
      </c>
      <c r="E1149" s="381">
        <v>0.22664351851851852</v>
      </c>
      <c r="F1149" s="381">
        <v>0.22664351851851852</v>
      </c>
      <c r="G1149" s="397" t="s">
        <v>566</v>
      </c>
      <c r="H1149" s="397" t="s">
        <v>566</v>
      </c>
    </row>
    <row r="1150" spans="1:26" x14ac:dyDescent="0.25">
      <c r="A1150" s="382"/>
      <c r="B1150" s="210">
        <v>302316</v>
      </c>
      <c r="C1150" s="210">
        <v>20059</v>
      </c>
      <c r="D1150" s="210" t="s">
        <v>10</v>
      </c>
      <c r="E1150" s="393">
        <v>0.42351851851851857</v>
      </c>
      <c r="F1150" s="393">
        <v>0.42351851851851857</v>
      </c>
      <c r="G1150" s="397">
        <v>8</v>
      </c>
      <c r="H1150" s="397">
        <v>4.67</v>
      </c>
      <c r="I1150" s="2">
        <f t="shared" ref="I1150:I1151" si="42">(F1150-E1150)*86400</f>
        <v>0</v>
      </c>
      <c r="J1150" s="2">
        <f>L1150*J1151/L1151</f>
        <v>1.9061224489792803</v>
      </c>
      <c r="K1150" s="2">
        <v>1.9061224489792803</v>
      </c>
      <c r="L1150" s="397">
        <v>4.67</v>
      </c>
      <c r="M1150" s="38">
        <f t="shared" ref="M1150:M1169" si="43">L1150/K1150*0.0113636*60</f>
        <v>1.6704492000002729</v>
      </c>
      <c r="N1150" s="3">
        <f>J1150</f>
        <v>1.9061224489792803</v>
      </c>
      <c r="O1150" s="3">
        <v>1.9061224489792803</v>
      </c>
      <c r="P1150" s="4">
        <f t="shared" ref="P1150:P1169" si="44">O1150/60</f>
        <v>3.1768707482988004E-2</v>
      </c>
      <c r="Q1150" s="397">
        <f>L1150</f>
        <v>4.67</v>
      </c>
      <c r="R1150" s="397">
        <v>4.67</v>
      </c>
      <c r="S1150" s="51">
        <v>1</v>
      </c>
      <c r="X1150" s="4">
        <v>3.1768707482988004E-2</v>
      </c>
      <c r="Y1150" s="397">
        <v>4.67</v>
      </c>
      <c r="Z1150" s="38">
        <v>1.6704492000002729</v>
      </c>
    </row>
    <row r="1151" spans="1:26" x14ac:dyDescent="0.25">
      <c r="A1151" s="382"/>
      <c r="B1151" s="210">
        <v>302316</v>
      </c>
      <c r="C1151" s="210">
        <v>20044</v>
      </c>
      <c r="D1151" s="210" t="s">
        <v>180</v>
      </c>
      <c r="E1151" s="393">
        <v>0.4236111111111111</v>
      </c>
      <c r="F1151" s="393">
        <v>0.42372685185185183</v>
      </c>
      <c r="G1151" s="397">
        <v>10</v>
      </c>
      <c r="H1151" s="397">
        <v>24.5</v>
      </c>
      <c r="I1151" s="2">
        <f t="shared" si="42"/>
        <v>9.9999999999983658</v>
      </c>
      <c r="J1151" s="2">
        <f>(E1152-E1151)*86400</f>
        <v>9.9999999999983658</v>
      </c>
      <c r="K1151" s="2">
        <v>9.9999999999983658</v>
      </c>
      <c r="L1151" s="397">
        <v>24.5</v>
      </c>
      <c r="M1151" s="38">
        <f t="shared" si="43"/>
        <v>1.6704492000002729</v>
      </c>
      <c r="N1151" s="3">
        <f>N1150+K1151</f>
        <v>11.906122448977646</v>
      </c>
      <c r="O1151" s="3">
        <v>11.906122448977646</v>
      </c>
      <c r="P1151" s="4">
        <f t="shared" si="44"/>
        <v>0.19843537414962745</v>
      </c>
      <c r="Q1151" s="397">
        <f>Q1150+L1151</f>
        <v>29.17</v>
      </c>
      <c r="R1151" s="397">
        <v>29.17</v>
      </c>
      <c r="S1151" s="51">
        <v>2</v>
      </c>
      <c r="X1151" s="4">
        <v>0.19843537414962745</v>
      </c>
      <c r="Y1151" s="397">
        <v>29.17</v>
      </c>
      <c r="Z1151" s="38">
        <v>1.6704492000002729</v>
      </c>
    </row>
    <row r="1152" spans="1:26" x14ac:dyDescent="0.25">
      <c r="A1152" s="382"/>
      <c r="B1152" s="210">
        <v>302316</v>
      </c>
      <c r="C1152" s="210">
        <v>20045</v>
      </c>
      <c r="D1152" s="210" t="s">
        <v>14</v>
      </c>
      <c r="E1152" s="393">
        <v>0.42372685185185183</v>
      </c>
      <c r="F1152" s="393">
        <v>0.42386574074074074</v>
      </c>
      <c r="G1152" s="397">
        <v>12</v>
      </c>
      <c r="H1152" s="397">
        <v>36</v>
      </c>
      <c r="I1152" s="397">
        <f t="shared" ref="I1152:I1169" si="45">(F1152-E1152)*86400</f>
        <v>12.000000000001876</v>
      </c>
      <c r="J1152" s="397">
        <f t="shared" ref="J1152:J1168" si="46">(E1153-E1152)*86400</f>
        <v>12.000000000001876</v>
      </c>
      <c r="K1152" s="397">
        <v>12.000000000001876</v>
      </c>
      <c r="L1152" s="397">
        <v>36</v>
      </c>
      <c r="M1152" s="38">
        <f t="shared" si="43"/>
        <v>2.0454479999996802</v>
      </c>
      <c r="N1152" s="3">
        <f t="shared" ref="N1152:N1169" si="47">N1151+K1152</f>
        <v>23.906122448979524</v>
      </c>
      <c r="O1152" s="3">
        <v>23.906122448979524</v>
      </c>
      <c r="P1152" s="4">
        <f t="shared" si="44"/>
        <v>0.39843537414965874</v>
      </c>
      <c r="Q1152" s="397">
        <f t="shared" ref="Q1152:Q1168" si="48">Q1151+L1152</f>
        <v>65.17</v>
      </c>
      <c r="R1152" s="397">
        <v>65.17</v>
      </c>
      <c r="S1152" s="51">
        <v>3</v>
      </c>
      <c r="X1152" s="4">
        <v>0.39843537414965874</v>
      </c>
      <c r="Y1152" s="397">
        <v>65.17</v>
      </c>
      <c r="Z1152" s="38">
        <v>2.0454479999996802</v>
      </c>
    </row>
    <row r="1153" spans="1:37" x14ac:dyDescent="0.25">
      <c r="A1153" s="382"/>
      <c r="B1153" s="210">
        <v>302316</v>
      </c>
      <c r="C1153" s="210">
        <v>20049</v>
      </c>
      <c r="D1153" s="210" t="s">
        <v>13</v>
      </c>
      <c r="E1153" s="393">
        <v>0.42386574074074074</v>
      </c>
      <c r="F1153" s="393">
        <v>0.42386574074074074</v>
      </c>
      <c r="G1153" s="397">
        <v>102</v>
      </c>
      <c r="H1153" s="397">
        <v>27.25</v>
      </c>
      <c r="I1153" s="397">
        <f t="shared" si="45"/>
        <v>0</v>
      </c>
      <c r="J1153" s="397">
        <f t="shared" si="46"/>
        <v>101.99999999999676</v>
      </c>
      <c r="K1153" s="397">
        <v>101.99999999999676</v>
      </c>
      <c r="L1153" s="397">
        <v>27.25</v>
      </c>
      <c r="M1153" s="38">
        <f t="shared" si="43"/>
        <v>0.18215182352941756</v>
      </c>
      <c r="N1153" s="3">
        <f t="shared" si="47"/>
        <v>125.90612244897628</v>
      </c>
      <c r="O1153" s="3">
        <v>125.90612244897628</v>
      </c>
      <c r="P1153" s="4">
        <f t="shared" si="44"/>
        <v>2.0984353741496045</v>
      </c>
      <c r="Q1153" s="397">
        <f t="shared" si="48"/>
        <v>92.42</v>
      </c>
      <c r="R1153" s="397">
        <v>92.42</v>
      </c>
      <c r="S1153" s="51">
        <v>4</v>
      </c>
      <c r="X1153" s="4">
        <v>2.0984353741496045</v>
      </c>
      <c r="Y1153" s="397">
        <v>92.42</v>
      </c>
      <c r="Z1153" s="38">
        <v>0.18215182352941756</v>
      </c>
    </row>
    <row r="1154" spans="1:37" x14ac:dyDescent="0.25">
      <c r="A1154" s="382"/>
      <c r="B1154" s="210">
        <v>302316</v>
      </c>
      <c r="C1154" s="210">
        <v>20050</v>
      </c>
      <c r="D1154" s="210" t="s">
        <v>12</v>
      </c>
      <c r="E1154" s="393">
        <v>0.42504629629629626</v>
      </c>
      <c r="F1154" s="393">
        <v>0.42527777777777781</v>
      </c>
      <c r="G1154" s="397">
        <v>20</v>
      </c>
      <c r="H1154" s="397">
        <v>34.04</v>
      </c>
      <c r="I1154" s="397">
        <f t="shared" si="45"/>
        <v>20.000000000006324</v>
      </c>
      <c r="J1154" s="397">
        <f t="shared" si="46"/>
        <v>20.000000000006324</v>
      </c>
      <c r="K1154" s="397">
        <v>20.000000000006324</v>
      </c>
      <c r="L1154" s="397">
        <v>34.04</v>
      </c>
      <c r="M1154" s="38">
        <f t="shared" si="43"/>
        <v>1.1604508319996329</v>
      </c>
      <c r="N1154" s="3">
        <f t="shared" si="47"/>
        <v>145.90612244898261</v>
      </c>
      <c r="O1154" s="3">
        <v>145.90612244898261</v>
      </c>
      <c r="P1154" s="4">
        <f t="shared" si="44"/>
        <v>2.4317687074830436</v>
      </c>
      <c r="Q1154" s="397">
        <f t="shared" si="48"/>
        <v>126.46000000000001</v>
      </c>
      <c r="R1154" s="397">
        <v>126.46000000000001</v>
      </c>
      <c r="S1154" s="51">
        <v>5</v>
      </c>
      <c r="X1154" s="4">
        <v>2.4317687074830436</v>
      </c>
      <c r="Y1154" s="397">
        <v>126.46000000000001</v>
      </c>
      <c r="Z1154" s="38">
        <v>1.1604508319996329</v>
      </c>
    </row>
    <row r="1155" spans="1:37" x14ac:dyDescent="0.25">
      <c r="A1155" s="382"/>
      <c r="B1155" s="210">
        <v>302316</v>
      </c>
      <c r="C1155" s="210">
        <v>20027</v>
      </c>
      <c r="D1155" s="210" t="s">
        <v>38</v>
      </c>
      <c r="E1155" s="393">
        <v>0.42527777777777781</v>
      </c>
      <c r="F1155" s="393">
        <v>0.42557870370370371</v>
      </c>
      <c r="G1155" s="397">
        <v>26</v>
      </c>
      <c r="H1155" s="397">
        <v>26.67</v>
      </c>
      <c r="I1155" s="397">
        <f t="shared" si="45"/>
        <v>25.999999999997669</v>
      </c>
      <c r="J1155" s="397">
        <f t="shared" si="46"/>
        <v>25.999999999997669</v>
      </c>
      <c r="K1155" s="397">
        <v>25.999999999997669</v>
      </c>
      <c r="L1155" s="397">
        <v>26.67</v>
      </c>
      <c r="M1155" s="38">
        <f t="shared" si="43"/>
        <v>0.69938587384621642</v>
      </c>
      <c r="N1155" s="3">
        <f t="shared" si="47"/>
        <v>171.90612244898028</v>
      </c>
      <c r="O1155" s="3">
        <v>171.90612244898028</v>
      </c>
      <c r="P1155" s="4">
        <f t="shared" si="44"/>
        <v>2.8651020408163381</v>
      </c>
      <c r="Q1155" s="397">
        <f t="shared" si="48"/>
        <v>153.13</v>
      </c>
      <c r="R1155" s="397">
        <v>153.13</v>
      </c>
      <c r="S1155" s="51">
        <v>6</v>
      </c>
      <c r="X1155" s="4">
        <v>2.8651020408163381</v>
      </c>
      <c r="Y1155" s="397">
        <v>153.13</v>
      </c>
      <c r="Z1155" s="38">
        <v>0.69938587384621642</v>
      </c>
    </row>
    <row r="1156" spans="1:37" x14ac:dyDescent="0.25">
      <c r="A1156" s="382"/>
      <c r="B1156" s="210">
        <v>302316</v>
      </c>
      <c r="C1156" s="210">
        <v>20025</v>
      </c>
      <c r="D1156" s="210" t="s">
        <v>39</v>
      </c>
      <c r="E1156" s="393">
        <v>0.42557870370370371</v>
      </c>
      <c r="F1156" s="393">
        <v>0.42557870370370371</v>
      </c>
      <c r="G1156" s="397">
        <v>14</v>
      </c>
      <c r="H1156" s="397">
        <v>28.42</v>
      </c>
      <c r="I1156" s="397">
        <f t="shared" si="45"/>
        <v>0</v>
      </c>
      <c r="J1156" s="397">
        <f t="shared" si="46"/>
        <v>14.00000000000059</v>
      </c>
      <c r="K1156" s="397">
        <v>14.00000000000059</v>
      </c>
      <c r="L1156" s="397">
        <v>28.42</v>
      </c>
      <c r="M1156" s="38">
        <f t="shared" si="43"/>
        <v>1.3840864799999417</v>
      </c>
      <c r="N1156" s="3">
        <f t="shared" si="47"/>
        <v>185.90612244898088</v>
      </c>
      <c r="O1156" s="3">
        <v>185.90612244898088</v>
      </c>
      <c r="P1156" s="4">
        <f t="shared" si="44"/>
        <v>3.0984353741496813</v>
      </c>
      <c r="Q1156" s="397">
        <f t="shared" si="48"/>
        <v>181.55</v>
      </c>
      <c r="R1156" s="397">
        <v>181.55</v>
      </c>
      <c r="S1156" s="51">
        <v>7</v>
      </c>
      <c r="X1156" s="4">
        <v>3.0984353741496813</v>
      </c>
      <c r="Y1156" s="397">
        <v>181.55</v>
      </c>
      <c r="Z1156" s="38">
        <v>1.3840864799999417</v>
      </c>
    </row>
    <row r="1157" spans="1:37" x14ac:dyDescent="0.25">
      <c r="A1157" s="382"/>
      <c r="B1157" s="210">
        <v>302316</v>
      </c>
      <c r="C1157" s="210">
        <v>20015</v>
      </c>
      <c r="D1157" s="210" t="s">
        <v>37</v>
      </c>
      <c r="E1157" s="393">
        <v>0.42574074074074075</v>
      </c>
      <c r="F1157" s="393">
        <v>0.4258912037037037</v>
      </c>
      <c r="G1157" s="397">
        <v>13</v>
      </c>
      <c r="H1157" s="397">
        <v>28.58</v>
      </c>
      <c r="I1157" s="397">
        <f t="shared" si="45"/>
        <v>12.999999999998835</v>
      </c>
      <c r="J1157" s="397">
        <f t="shared" si="46"/>
        <v>12.999999999998835</v>
      </c>
      <c r="K1157" s="397">
        <v>12.999999999998835</v>
      </c>
      <c r="L1157" s="397">
        <v>28.58</v>
      </c>
      <c r="M1157" s="38">
        <f t="shared" si="43"/>
        <v>1.4989462523078263</v>
      </c>
      <c r="N1157" s="3">
        <f t="shared" si="47"/>
        <v>198.90612244897972</v>
      </c>
      <c r="O1157" s="3">
        <v>198.90612244897972</v>
      </c>
      <c r="P1157" s="4">
        <f t="shared" si="44"/>
        <v>3.3151020408163285</v>
      </c>
      <c r="Q1157" s="397">
        <f t="shared" si="48"/>
        <v>210.13</v>
      </c>
      <c r="R1157" s="397">
        <v>210.13</v>
      </c>
      <c r="S1157" s="51">
        <v>8</v>
      </c>
      <c r="X1157" s="4">
        <v>3.3151020408163285</v>
      </c>
      <c r="Y1157" s="397">
        <v>210.13</v>
      </c>
      <c r="Z1157" s="38">
        <v>1.4989462523078263</v>
      </c>
    </row>
    <row r="1158" spans="1:37" x14ac:dyDescent="0.25">
      <c r="A1158" s="382"/>
      <c r="B1158" s="210">
        <v>302316</v>
      </c>
      <c r="C1158" s="210">
        <v>20013</v>
      </c>
      <c r="D1158" s="210" t="s">
        <v>36</v>
      </c>
      <c r="E1158" s="393">
        <v>0.4258912037037037</v>
      </c>
      <c r="F1158" s="393">
        <v>0.42599537037037033</v>
      </c>
      <c r="G1158" s="397">
        <v>9</v>
      </c>
      <c r="H1158" s="397">
        <v>34.5</v>
      </c>
      <c r="I1158" s="397">
        <f t="shared" si="45"/>
        <v>8.9999999999966107</v>
      </c>
      <c r="J1158" s="397">
        <f t="shared" si="46"/>
        <v>8.9999999999966107</v>
      </c>
      <c r="K1158" s="397">
        <v>8.9999999999966107</v>
      </c>
      <c r="L1158" s="397">
        <v>34.5</v>
      </c>
      <c r="M1158" s="38">
        <f t="shared" si="43"/>
        <v>2.6136280000009839</v>
      </c>
      <c r="N1158" s="3">
        <f t="shared" si="47"/>
        <v>207.90612244897633</v>
      </c>
      <c r="O1158" s="3">
        <v>207.90612244897633</v>
      </c>
      <c r="P1158" s="4">
        <f t="shared" si="44"/>
        <v>3.465102040816272</v>
      </c>
      <c r="Q1158" s="397">
        <f t="shared" si="48"/>
        <v>244.63</v>
      </c>
      <c r="R1158" s="397">
        <v>244.63</v>
      </c>
      <c r="S1158" s="51">
        <v>9</v>
      </c>
      <c r="X1158" s="4">
        <v>3.465102040816272</v>
      </c>
      <c r="Y1158" s="397">
        <v>244.63</v>
      </c>
      <c r="Z1158" s="38">
        <v>2.6136280000009839</v>
      </c>
    </row>
    <row r="1159" spans="1:37" x14ac:dyDescent="0.25">
      <c r="A1159" s="382"/>
      <c r="B1159" s="210">
        <v>302316</v>
      </c>
      <c r="C1159" s="210">
        <v>20001</v>
      </c>
      <c r="D1159" s="210" t="s">
        <v>3</v>
      </c>
      <c r="E1159" s="393">
        <v>0.42599537037037033</v>
      </c>
      <c r="F1159" s="393">
        <v>0.42609953703703707</v>
      </c>
      <c r="G1159" s="397">
        <v>9</v>
      </c>
      <c r="H1159" s="397">
        <v>22</v>
      </c>
      <c r="I1159" s="397">
        <f t="shared" si="45"/>
        <v>9.000000000006203</v>
      </c>
      <c r="J1159" s="397">
        <f t="shared" si="46"/>
        <v>9.000000000006203</v>
      </c>
      <c r="K1159" s="397">
        <v>9.000000000006203</v>
      </c>
      <c r="L1159" s="397">
        <v>22</v>
      </c>
      <c r="M1159" s="38">
        <f t="shared" si="43"/>
        <v>1.6666613333321847</v>
      </c>
      <c r="N1159" s="3">
        <f t="shared" si="47"/>
        <v>216.90612244898253</v>
      </c>
      <c r="O1159" s="3">
        <v>216.90612244898253</v>
      </c>
      <c r="P1159" s="4">
        <f t="shared" si="44"/>
        <v>3.6151020408163754</v>
      </c>
      <c r="Q1159" s="397">
        <f t="shared" si="48"/>
        <v>266.63</v>
      </c>
      <c r="R1159" s="397">
        <v>266.63</v>
      </c>
      <c r="S1159" s="51">
        <v>10</v>
      </c>
      <c r="X1159" s="4">
        <v>3.6151020408163754</v>
      </c>
      <c r="Y1159" s="397">
        <v>266.63</v>
      </c>
      <c r="Z1159" s="38">
        <v>1.6666613333321847</v>
      </c>
    </row>
    <row r="1160" spans="1:37" x14ac:dyDescent="0.25">
      <c r="A1160" s="382"/>
      <c r="B1160" s="210">
        <v>302316</v>
      </c>
      <c r="C1160" s="210">
        <v>20004</v>
      </c>
      <c r="D1160" s="210" t="s">
        <v>2</v>
      </c>
      <c r="E1160" s="393">
        <v>0.42609953703703707</v>
      </c>
      <c r="F1160" s="393">
        <v>0.42613425925925924</v>
      </c>
      <c r="G1160" s="397">
        <v>3</v>
      </c>
      <c r="H1160" s="397">
        <v>31.17</v>
      </c>
      <c r="I1160" s="397">
        <f t="shared" si="45"/>
        <v>2.9999999999956728</v>
      </c>
      <c r="J1160" s="397">
        <f t="shared" si="46"/>
        <v>2.9999999999956728</v>
      </c>
      <c r="K1160" s="397">
        <v>2.9999999999956728</v>
      </c>
      <c r="L1160" s="397">
        <v>31.17</v>
      </c>
      <c r="M1160" s="38">
        <f t="shared" si="43"/>
        <v>7.0840682400102182</v>
      </c>
      <c r="N1160" s="3">
        <f t="shared" si="47"/>
        <v>219.90612244897821</v>
      </c>
      <c r="O1160" s="3">
        <v>219.90612244897821</v>
      </c>
      <c r="P1160" s="4">
        <f t="shared" si="44"/>
        <v>3.6651020408163033</v>
      </c>
      <c r="Q1160" s="397">
        <f t="shared" si="48"/>
        <v>297.8</v>
      </c>
      <c r="R1160" s="397">
        <v>297.8</v>
      </c>
      <c r="S1160" s="51">
        <v>11</v>
      </c>
      <c r="X1160" s="4">
        <v>3.6651020408163033</v>
      </c>
      <c r="Y1160" s="397">
        <v>297.8</v>
      </c>
      <c r="Z1160" s="38">
        <v>7.0840682400102182</v>
      </c>
    </row>
    <row r="1161" spans="1:37" x14ac:dyDescent="0.25">
      <c r="A1161" s="382"/>
      <c r="B1161" s="210">
        <v>302316</v>
      </c>
      <c r="C1161" s="210">
        <v>20010</v>
      </c>
      <c r="D1161" s="210" t="s">
        <v>1</v>
      </c>
      <c r="E1161" s="393">
        <v>0.42613425925925924</v>
      </c>
      <c r="F1161" s="393">
        <v>0.42613425925925924</v>
      </c>
      <c r="G1161" s="397">
        <v>21</v>
      </c>
      <c r="H1161" s="397">
        <v>26.92</v>
      </c>
      <c r="I1161" s="397">
        <f t="shared" si="45"/>
        <v>0</v>
      </c>
      <c r="J1161" s="397">
        <f t="shared" si="46"/>
        <v>21.000000000003283</v>
      </c>
      <c r="K1161" s="397">
        <v>21.000000000003283</v>
      </c>
      <c r="L1161" s="397">
        <v>26.92</v>
      </c>
      <c r="M1161" s="38">
        <f t="shared" si="43"/>
        <v>0.8740231771427206</v>
      </c>
      <c r="N1161" s="3">
        <f t="shared" si="47"/>
        <v>240.90612244898148</v>
      </c>
      <c r="O1161" s="3">
        <v>240.90612244898148</v>
      </c>
      <c r="P1161" s="4">
        <f t="shared" si="44"/>
        <v>4.015102040816358</v>
      </c>
      <c r="Q1161" s="397">
        <f t="shared" si="48"/>
        <v>324.72000000000003</v>
      </c>
      <c r="R1161" s="397">
        <v>324.72000000000003</v>
      </c>
      <c r="S1161" s="51">
        <v>12</v>
      </c>
      <c r="X1161" s="4">
        <v>4.015102040816358</v>
      </c>
      <c r="Y1161" s="397">
        <v>324.72000000000003</v>
      </c>
      <c r="Z1161" s="38">
        <v>0.8740231771427206</v>
      </c>
    </row>
    <row r="1162" spans="1:37" x14ac:dyDescent="0.25">
      <c r="A1162" s="382"/>
      <c r="B1162" s="210">
        <v>302316</v>
      </c>
      <c r="C1162" s="210">
        <v>20021</v>
      </c>
      <c r="D1162" s="210" t="s">
        <v>0</v>
      </c>
      <c r="E1162" s="393">
        <v>0.42637731481481483</v>
      </c>
      <c r="F1162" s="393">
        <v>0.42651620370370374</v>
      </c>
      <c r="G1162" s="397">
        <v>12</v>
      </c>
      <c r="H1162" s="397">
        <v>26.33</v>
      </c>
      <c r="I1162" s="397">
        <f t="shared" si="45"/>
        <v>12.000000000001876</v>
      </c>
      <c r="J1162" s="397">
        <f t="shared" si="46"/>
        <v>12.000000000001876</v>
      </c>
      <c r="K1162" s="397">
        <v>12.000000000001876</v>
      </c>
      <c r="L1162" s="397">
        <v>26.33</v>
      </c>
      <c r="M1162" s="38">
        <f t="shared" si="43"/>
        <v>1.496017939999766</v>
      </c>
      <c r="N1162" s="3">
        <f t="shared" si="47"/>
        <v>252.90612244898335</v>
      </c>
      <c r="O1162" s="3">
        <v>252.90612244898335</v>
      </c>
      <c r="P1162" s="4">
        <f t="shared" si="44"/>
        <v>4.2151020408163893</v>
      </c>
      <c r="Q1162" s="397">
        <f t="shared" si="48"/>
        <v>351.05</v>
      </c>
      <c r="R1162" s="397">
        <v>351.05</v>
      </c>
      <c r="S1162" s="51">
        <v>13</v>
      </c>
      <c r="X1162" s="4">
        <v>4.2151020408163893</v>
      </c>
      <c r="Y1162" s="397">
        <v>351.05</v>
      </c>
      <c r="Z1162" s="38">
        <v>1.496017939999766</v>
      </c>
    </row>
    <row r="1163" spans="1:37" x14ac:dyDescent="0.25">
      <c r="A1163" s="382"/>
      <c r="B1163" s="210">
        <v>302316</v>
      </c>
      <c r="C1163" s="210">
        <v>20017</v>
      </c>
      <c r="D1163" s="210" t="s">
        <v>5</v>
      </c>
      <c r="E1163" s="393">
        <v>0.42651620370370374</v>
      </c>
      <c r="F1163" s="393">
        <v>0.42665509259259254</v>
      </c>
      <c r="G1163" s="397">
        <v>12</v>
      </c>
      <c r="H1163" s="397">
        <v>30.75</v>
      </c>
      <c r="I1163" s="397">
        <f t="shared" si="45"/>
        <v>11.999999999992284</v>
      </c>
      <c r="J1163" s="397">
        <f t="shared" si="46"/>
        <v>11.999999999992284</v>
      </c>
      <c r="K1163" s="397">
        <v>11.999999999992284</v>
      </c>
      <c r="L1163" s="397">
        <v>30.75</v>
      </c>
      <c r="M1163" s="38">
        <f t="shared" si="43"/>
        <v>1.7471535000011236</v>
      </c>
      <c r="N1163" s="3">
        <f t="shared" si="47"/>
        <v>264.90612244897562</v>
      </c>
      <c r="O1163" s="3">
        <v>264.90612244897562</v>
      </c>
      <c r="P1163" s="4">
        <f t="shared" si="44"/>
        <v>4.4151020408162607</v>
      </c>
      <c r="Q1163" s="397">
        <f t="shared" si="48"/>
        <v>381.8</v>
      </c>
      <c r="R1163" s="397">
        <v>381.8</v>
      </c>
      <c r="S1163" s="51">
        <v>14</v>
      </c>
      <c r="X1163" s="4">
        <v>4.4151020408162607</v>
      </c>
      <c r="Y1163" s="397">
        <v>381.8</v>
      </c>
      <c r="Z1163" s="38">
        <v>1.7471535000011236</v>
      </c>
    </row>
    <row r="1164" spans="1:37" x14ac:dyDescent="0.25">
      <c r="A1164" s="382"/>
      <c r="B1164" s="210">
        <v>302316</v>
      </c>
      <c r="C1164" s="210">
        <v>20030</v>
      </c>
      <c r="D1164" s="210" t="s">
        <v>6</v>
      </c>
      <c r="E1164" s="393">
        <v>0.42665509259259254</v>
      </c>
      <c r="F1164" s="393">
        <v>0.42682870370370374</v>
      </c>
      <c r="G1164" s="397">
        <v>15</v>
      </c>
      <c r="H1164" s="397" t="s">
        <v>581</v>
      </c>
      <c r="I1164" s="397">
        <f t="shared" si="45"/>
        <v>15.000000000007141</v>
      </c>
      <c r="J1164" s="397">
        <f t="shared" si="46"/>
        <v>15.000000000007141</v>
      </c>
      <c r="K1164" s="397">
        <f>SUM(J1164:J1165)</f>
        <v>22.000000000005038</v>
      </c>
      <c r="L1164" s="397">
        <v>40.5</v>
      </c>
      <c r="M1164" s="38">
        <f t="shared" si="43"/>
        <v>1.2551612727269854</v>
      </c>
      <c r="N1164" s="3">
        <f t="shared" si="47"/>
        <v>286.90612244898068</v>
      </c>
      <c r="O1164" s="3">
        <v>286.90612244898068</v>
      </c>
      <c r="P1164" s="4">
        <f t="shared" si="44"/>
        <v>4.7817687074830113</v>
      </c>
      <c r="Q1164" s="397">
        <f t="shared" si="48"/>
        <v>422.3</v>
      </c>
      <c r="R1164" s="397">
        <v>422.3</v>
      </c>
      <c r="S1164" s="51">
        <v>15</v>
      </c>
      <c r="X1164" s="4">
        <v>4.7817687074830113</v>
      </c>
      <c r="Y1164" s="397">
        <v>422.3</v>
      </c>
      <c r="Z1164" s="38">
        <v>1.2551612727269854</v>
      </c>
    </row>
    <row r="1165" spans="1:37" x14ac:dyDescent="0.25">
      <c r="A1165" s="382"/>
      <c r="B1165" s="210">
        <v>302316</v>
      </c>
      <c r="C1165" s="210">
        <v>20052</v>
      </c>
      <c r="D1165" s="210" t="s">
        <v>7</v>
      </c>
      <c r="E1165" s="393">
        <v>0.42682870370370374</v>
      </c>
      <c r="F1165" s="393">
        <v>0.42690972222222223</v>
      </c>
      <c r="G1165" s="397">
        <v>7</v>
      </c>
      <c r="H1165" s="397">
        <v>29.58</v>
      </c>
      <c r="I1165" s="46">
        <f t="shared" si="45"/>
        <v>6.9999999999978968</v>
      </c>
      <c r="J1165" s="46">
        <f t="shared" si="46"/>
        <v>6.9999999999978968</v>
      </c>
      <c r="K1165" s="46"/>
      <c r="L1165" s="46"/>
      <c r="M1165" s="38"/>
      <c r="N1165" s="3">
        <f t="shared" si="47"/>
        <v>286.90612244898068</v>
      </c>
      <c r="O1165" s="3"/>
      <c r="P1165" s="4"/>
      <c r="Q1165" s="397">
        <f t="shared" si="48"/>
        <v>422.3</v>
      </c>
      <c r="U1165" s="397">
        <v>6</v>
      </c>
      <c r="V1165" s="397">
        <v>52</v>
      </c>
      <c r="X1165" s="4">
        <v>4.848435374149715</v>
      </c>
      <c r="Y1165" s="397">
        <v>451.88</v>
      </c>
      <c r="Z1165" s="38">
        <v>5.0420293199971962</v>
      </c>
    </row>
    <row r="1166" spans="1:37" x14ac:dyDescent="0.25">
      <c r="A1166" s="382"/>
      <c r="B1166" s="210">
        <v>302316</v>
      </c>
      <c r="C1166" s="210">
        <v>20035</v>
      </c>
      <c r="D1166" s="210" t="s">
        <v>8</v>
      </c>
      <c r="E1166" s="393">
        <v>0.42690972222222223</v>
      </c>
      <c r="F1166" s="393">
        <v>0.42695601851851855</v>
      </c>
      <c r="G1166" s="397">
        <v>4</v>
      </c>
      <c r="H1166" s="397">
        <v>29.58</v>
      </c>
      <c r="I1166" s="397">
        <f t="shared" si="45"/>
        <v>4.000000000002224</v>
      </c>
      <c r="J1166" s="397">
        <f t="shared" si="46"/>
        <v>4.000000000002224</v>
      </c>
      <c r="K1166" s="397">
        <v>4.000000000002224</v>
      </c>
      <c r="L1166" s="397">
        <v>29.58</v>
      </c>
      <c r="M1166" s="38">
        <f t="shared" si="43"/>
        <v>5.0420293199971962</v>
      </c>
      <c r="N1166" s="3">
        <f t="shared" si="47"/>
        <v>290.9061224489829</v>
      </c>
      <c r="O1166" s="3">
        <v>290.9061224489829</v>
      </c>
      <c r="P1166" s="4">
        <f t="shared" si="44"/>
        <v>4.848435374149715</v>
      </c>
      <c r="Q1166" s="397">
        <f t="shared" si="48"/>
        <v>451.88</v>
      </c>
      <c r="R1166" s="397">
        <v>451.88</v>
      </c>
      <c r="S1166" s="51">
        <v>16</v>
      </c>
      <c r="X1166" s="4">
        <v>5.0651020408163614</v>
      </c>
      <c r="Y1166" s="397">
        <v>479.96</v>
      </c>
      <c r="Z1166" s="38">
        <v>1.4727225600001319</v>
      </c>
    </row>
    <row r="1167" spans="1:37" x14ac:dyDescent="0.25">
      <c r="A1167" s="382"/>
      <c r="B1167" s="210">
        <v>302316</v>
      </c>
      <c r="C1167" s="210">
        <v>20052</v>
      </c>
      <c r="D1167" s="210" t="s">
        <v>7</v>
      </c>
      <c r="E1167" s="393">
        <v>0.42695601851851855</v>
      </c>
      <c r="F1167" s="393">
        <v>0.42695601851851855</v>
      </c>
      <c r="G1167" s="397">
        <v>13</v>
      </c>
      <c r="H1167" s="397">
        <v>28.08</v>
      </c>
      <c r="I1167" s="397">
        <f t="shared" si="45"/>
        <v>0</v>
      </c>
      <c r="J1167" s="397">
        <f t="shared" si="46"/>
        <v>12.999999999998835</v>
      </c>
      <c r="K1167" s="397">
        <v>12.999999999998835</v>
      </c>
      <c r="L1167" s="397">
        <v>28.08</v>
      </c>
      <c r="M1167" s="38">
        <f t="shared" si="43"/>
        <v>1.4727225600001319</v>
      </c>
      <c r="N1167" s="3">
        <f t="shared" si="47"/>
        <v>303.90612244898171</v>
      </c>
      <c r="O1167" s="3">
        <v>303.90612244898171</v>
      </c>
      <c r="P1167" s="4">
        <f t="shared" si="44"/>
        <v>5.0651020408163614</v>
      </c>
      <c r="Q1167" s="397">
        <f t="shared" si="48"/>
        <v>479.96</v>
      </c>
      <c r="R1167" s="397">
        <v>479.96</v>
      </c>
      <c r="S1167" s="51">
        <v>17</v>
      </c>
      <c r="X1167" s="4">
        <v>5.2817687074830095</v>
      </c>
      <c r="Y1167" s="397">
        <v>505.96</v>
      </c>
      <c r="Z1167" s="38">
        <v>1.3636320000001223</v>
      </c>
    </row>
    <row r="1168" spans="1:37" x14ac:dyDescent="0.25">
      <c r="A1168" s="382"/>
      <c r="B1168" s="210">
        <v>302316</v>
      </c>
      <c r="C1168" s="210">
        <v>20056</v>
      </c>
      <c r="D1168" s="210" t="s">
        <v>9</v>
      </c>
      <c r="E1168" s="393">
        <v>0.4271064814814815</v>
      </c>
      <c r="F1168" s="393">
        <v>0.42725694444444445</v>
      </c>
      <c r="G1168" s="397">
        <v>13</v>
      </c>
      <c r="H1168" s="397">
        <v>26</v>
      </c>
      <c r="I1168" s="397">
        <f t="shared" si="45"/>
        <v>12.999999999998835</v>
      </c>
      <c r="J1168" s="397">
        <f t="shared" si="46"/>
        <v>12.999999999998835</v>
      </c>
      <c r="K1168" s="397">
        <v>12.999999999998835</v>
      </c>
      <c r="L1168" s="397">
        <v>26</v>
      </c>
      <c r="M1168" s="38">
        <f t="shared" si="43"/>
        <v>1.3636320000001223</v>
      </c>
      <c r="N1168" s="3">
        <f t="shared" si="47"/>
        <v>316.90612244898057</v>
      </c>
      <c r="O1168" s="3">
        <v>316.90612244898057</v>
      </c>
      <c r="P1168" s="4">
        <f t="shared" si="44"/>
        <v>5.2817687074830095</v>
      </c>
      <c r="Q1168" s="397">
        <f t="shared" si="48"/>
        <v>505.96</v>
      </c>
      <c r="R1168" s="397">
        <v>505.96</v>
      </c>
      <c r="S1168" s="51">
        <v>18</v>
      </c>
      <c r="X1168" s="4">
        <v>5.3734353741496674</v>
      </c>
      <c r="Y1168" s="397">
        <v>516.96</v>
      </c>
      <c r="Z1168" s="38">
        <v>1.3636320000001223</v>
      </c>
      <c r="AC1168" s="483">
        <v>302316</v>
      </c>
      <c r="AD1168" s="483">
        <v>20060</v>
      </c>
      <c r="AE1168" s="485">
        <v>42660</v>
      </c>
      <c r="AF1168" s="483">
        <v>1</v>
      </c>
      <c r="AG1168" s="483">
        <v>516.96</v>
      </c>
      <c r="AH1168" s="381">
        <v>0.42351851851851857</v>
      </c>
      <c r="AI1168" s="489" t="s">
        <v>870</v>
      </c>
      <c r="AJ1168" s="489">
        <v>1.600495</v>
      </c>
      <c r="AK1168" s="381">
        <v>0.42725694444444445</v>
      </c>
    </row>
    <row r="1169" spans="1:18" x14ac:dyDescent="0.25">
      <c r="A1169" s="382"/>
      <c r="B1169" s="210">
        <v>302316</v>
      </c>
      <c r="C1169" s="210">
        <v>20059</v>
      </c>
      <c r="D1169" s="210" t="s">
        <v>10</v>
      </c>
      <c r="E1169" s="393">
        <v>0.42725694444444445</v>
      </c>
      <c r="F1169" s="393">
        <v>0.42738425925925921</v>
      </c>
      <c r="G1169" s="397">
        <v>11</v>
      </c>
      <c r="H1169" s="397">
        <v>11</v>
      </c>
      <c r="I1169" s="397">
        <f t="shared" si="45"/>
        <v>10.999999999995325</v>
      </c>
      <c r="J1169" s="2">
        <f>L1169*K1168/L1168</f>
        <v>5.4999999999995071</v>
      </c>
      <c r="K1169" s="3">
        <v>5.4999999999995071</v>
      </c>
      <c r="L1169" s="397">
        <v>11</v>
      </c>
      <c r="M1169" s="38">
        <f t="shared" si="43"/>
        <v>1.3636320000001223</v>
      </c>
      <c r="N1169" s="3">
        <f t="shared" si="47"/>
        <v>322.40612244898006</v>
      </c>
      <c r="O1169" s="3">
        <v>322.40612244898006</v>
      </c>
      <c r="P1169" s="4">
        <f t="shared" si="44"/>
        <v>5.3734353741496674</v>
      </c>
      <c r="Q1169" s="397">
        <f t="shared" ref="Q1169" si="49">Q1168+L1169</f>
        <v>516.96</v>
      </c>
      <c r="R1169" s="397">
        <v>516.96</v>
      </c>
    </row>
    <row r="1170" spans="1:18" x14ac:dyDescent="0.25">
      <c r="A1170" s="382"/>
      <c r="B1170" s="397">
        <v>302316</v>
      </c>
      <c r="C1170" s="392">
        <v>20060</v>
      </c>
      <c r="D1170" s="397" t="s">
        <v>621</v>
      </c>
      <c r="E1170" s="381">
        <v>0.42738425925925921</v>
      </c>
      <c r="F1170" s="381">
        <v>0.42739583333333336</v>
      </c>
      <c r="G1170" s="397" t="s">
        <v>566</v>
      </c>
      <c r="H1170" s="397" t="s">
        <v>566</v>
      </c>
      <c r="M1170" s="38">
        <f>AVERAGE(M1151:M1168)</f>
        <v>1.956236223817319</v>
      </c>
    </row>
    <row r="1171" spans="1:18" x14ac:dyDescent="0.25">
      <c r="A1171" s="382"/>
      <c r="B1171" s="397">
        <v>302316</v>
      </c>
      <c r="C1171" s="392">
        <v>20060</v>
      </c>
      <c r="D1171" s="397" t="s">
        <v>621</v>
      </c>
      <c r="E1171" s="381">
        <v>0.42739583333333336</v>
      </c>
      <c r="F1171" s="381">
        <v>0.42739583333333336</v>
      </c>
      <c r="G1171" s="397" t="s">
        <v>566</v>
      </c>
      <c r="H1171" s="397" t="s">
        <v>566</v>
      </c>
    </row>
    <row r="1172" spans="1:18" x14ac:dyDescent="0.25">
      <c r="A1172" s="382"/>
      <c r="B1172" s="397">
        <v>302316</v>
      </c>
      <c r="C1172" s="397">
        <v>20059</v>
      </c>
      <c r="D1172" s="397" t="s">
        <v>10</v>
      </c>
      <c r="E1172" s="381">
        <v>0.42739583333333336</v>
      </c>
      <c r="F1172" s="381">
        <v>0.42739583333333336</v>
      </c>
      <c r="G1172" s="397" t="s">
        <v>566</v>
      </c>
      <c r="H1172" s="397" t="s">
        <v>566</v>
      </c>
    </row>
    <row r="1173" spans="1:18" x14ac:dyDescent="0.25">
      <c r="A1173" s="382"/>
      <c r="B1173" s="397">
        <v>302316</v>
      </c>
      <c r="C1173" s="397">
        <v>20056</v>
      </c>
      <c r="D1173" s="397" t="s">
        <v>9</v>
      </c>
      <c r="E1173" s="381">
        <v>0.45230324074074074</v>
      </c>
      <c r="F1173" s="381">
        <v>0.45234953703703701</v>
      </c>
      <c r="G1173" s="397" t="s">
        <v>566</v>
      </c>
      <c r="H1173" s="397" t="s">
        <v>566</v>
      </c>
    </row>
    <row r="1174" spans="1:18" x14ac:dyDescent="0.25">
      <c r="A1174" s="382"/>
      <c r="B1174" s="397">
        <v>302316</v>
      </c>
      <c r="C1174" s="397">
        <v>20059</v>
      </c>
      <c r="D1174" s="397" t="s">
        <v>10</v>
      </c>
      <c r="E1174" s="381">
        <v>0.45234953703703701</v>
      </c>
      <c r="F1174" s="381">
        <v>0.4523726851851852</v>
      </c>
      <c r="G1174" s="397" t="s">
        <v>566</v>
      </c>
      <c r="H1174" s="397" t="s">
        <v>566</v>
      </c>
    </row>
    <row r="1175" spans="1:18" x14ac:dyDescent="0.25">
      <c r="A1175" s="382"/>
      <c r="B1175" s="397">
        <v>302316</v>
      </c>
      <c r="C1175" s="397">
        <v>20044</v>
      </c>
      <c r="D1175" s="397" t="s">
        <v>180</v>
      </c>
      <c r="E1175" s="381">
        <v>0.4523726851851852</v>
      </c>
      <c r="F1175" s="381">
        <v>0.45262731481481483</v>
      </c>
      <c r="G1175" s="397" t="s">
        <v>566</v>
      </c>
      <c r="H1175" s="397" t="s">
        <v>566</v>
      </c>
    </row>
    <row r="1176" spans="1:18" x14ac:dyDescent="0.25">
      <c r="A1176" s="382"/>
      <c r="B1176" s="397">
        <v>302316</v>
      </c>
      <c r="C1176" s="397">
        <v>20059</v>
      </c>
      <c r="D1176" s="397" t="s">
        <v>10</v>
      </c>
      <c r="E1176" s="381">
        <v>0.45262731481481483</v>
      </c>
      <c r="F1176" s="381">
        <v>0.45262731481481483</v>
      </c>
      <c r="G1176" s="397" t="s">
        <v>566</v>
      </c>
      <c r="H1176" s="397" t="s">
        <v>566</v>
      </c>
    </row>
    <row r="1177" spans="1:18" x14ac:dyDescent="0.25">
      <c r="A1177" s="382"/>
      <c r="B1177" s="397">
        <v>302316</v>
      </c>
      <c r="C1177" s="397">
        <v>20056</v>
      </c>
      <c r="D1177" s="397" t="s">
        <v>9</v>
      </c>
      <c r="E1177" s="381">
        <v>0.45281250000000001</v>
      </c>
      <c r="F1177" s="381">
        <v>0.45291666666666663</v>
      </c>
      <c r="G1177" s="397" t="s">
        <v>566</v>
      </c>
      <c r="H1177" s="397" t="s">
        <v>566</v>
      </c>
    </row>
    <row r="1178" spans="1:18" x14ac:dyDescent="0.25">
      <c r="A1178" s="382"/>
      <c r="B1178" s="397">
        <v>302316</v>
      </c>
      <c r="C1178" s="397">
        <v>20059</v>
      </c>
      <c r="D1178" s="397" t="s">
        <v>10</v>
      </c>
      <c r="E1178" s="381">
        <v>0.45291666666666663</v>
      </c>
      <c r="F1178" s="381">
        <v>0.45291666666666663</v>
      </c>
      <c r="G1178" s="397" t="s">
        <v>566</v>
      </c>
      <c r="H1178" s="397" t="s">
        <v>566</v>
      </c>
    </row>
    <row r="1179" spans="1:18" x14ac:dyDescent="0.25">
      <c r="A1179" s="382"/>
      <c r="B1179" s="397">
        <v>302316</v>
      </c>
      <c r="C1179" s="397">
        <v>20056</v>
      </c>
      <c r="D1179" s="397" t="s">
        <v>9</v>
      </c>
      <c r="E1179" s="381">
        <v>0.45557870370370374</v>
      </c>
      <c r="F1179" s="381">
        <v>0.45569444444444446</v>
      </c>
      <c r="G1179" s="397" t="s">
        <v>566</v>
      </c>
      <c r="H1179" s="397" t="s">
        <v>566</v>
      </c>
    </row>
    <row r="1180" spans="1:18" x14ac:dyDescent="0.25">
      <c r="A1180" s="382"/>
      <c r="B1180" s="397">
        <v>302316</v>
      </c>
      <c r="C1180" s="397">
        <v>20052</v>
      </c>
      <c r="D1180" s="397" t="s">
        <v>7</v>
      </c>
      <c r="E1180" s="381">
        <v>0.45569444444444446</v>
      </c>
      <c r="F1180" s="381">
        <v>0.45578703703703699</v>
      </c>
      <c r="G1180" s="397" t="s">
        <v>566</v>
      </c>
      <c r="H1180" s="397" t="s">
        <v>566</v>
      </c>
    </row>
    <row r="1181" spans="1:18" x14ac:dyDescent="0.25">
      <c r="A1181" s="382"/>
      <c r="B1181" s="397">
        <v>302316</v>
      </c>
      <c r="C1181" s="397">
        <v>20035</v>
      </c>
      <c r="D1181" s="397" t="s">
        <v>8</v>
      </c>
      <c r="E1181" s="381">
        <v>0.45578703703703699</v>
      </c>
      <c r="F1181" s="381">
        <v>0.45587962962962963</v>
      </c>
      <c r="G1181" s="397" t="s">
        <v>566</v>
      </c>
      <c r="H1181" s="397" t="s">
        <v>566</v>
      </c>
    </row>
    <row r="1182" spans="1:18" x14ac:dyDescent="0.25">
      <c r="A1182" s="382"/>
      <c r="B1182" s="397">
        <v>302316</v>
      </c>
      <c r="C1182" s="397">
        <v>20028</v>
      </c>
      <c r="D1182" s="397" t="s">
        <v>165</v>
      </c>
      <c r="E1182" s="381">
        <v>0.45587962962962963</v>
      </c>
      <c r="F1182" s="381">
        <v>0.45587962962962963</v>
      </c>
      <c r="G1182" s="397" t="s">
        <v>566</v>
      </c>
      <c r="H1182" s="397" t="s">
        <v>566</v>
      </c>
    </row>
    <row r="1183" spans="1:18" x14ac:dyDescent="0.25">
      <c r="A1183" s="382"/>
      <c r="B1183" s="397">
        <v>302316</v>
      </c>
      <c r="C1183" s="397">
        <v>20052</v>
      </c>
      <c r="D1183" s="397" t="s">
        <v>7</v>
      </c>
      <c r="E1183" s="381">
        <v>0.45750000000000002</v>
      </c>
      <c r="F1183" s="381">
        <v>0.45750000000000002</v>
      </c>
      <c r="G1183" s="397" t="s">
        <v>566</v>
      </c>
      <c r="H1183" s="397" t="s">
        <v>566</v>
      </c>
    </row>
    <row r="1184" spans="1:18" x14ac:dyDescent="0.25">
      <c r="A1184" s="382"/>
      <c r="B1184" s="397">
        <v>302316</v>
      </c>
      <c r="C1184" s="397">
        <v>20056</v>
      </c>
      <c r="D1184" s="397" t="s">
        <v>9</v>
      </c>
      <c r="E1184" s="381">
        <v>0.45768518518518514</v>
      </c>
      <c r="F1184" s="381">
        <v>0.45776620370370374</v>
      </c>
      <c r="G1184" s="397" t="s">
        <v>566</v>
      </c>
      <c r="H1184" s="397" t="s">
        <v>566</v>
      </c>
    </row>
    <row r="1185" spans="1:8" x14ac:dyDescent="0.25">
      <c r="A1185" s="382"/>
      <c r="B1185" s="397">
        <v>302316</v>
      </c>
      <c r="C1185" s="397">
        <v>20059</v>
      </c>
      <c r="D1185" s="397" t="s">
        <v>10</v>
      </c>
      <c r="E1185" s="381">
        <v>0.45776620370370374</v>
      </c>
      <c r="F1185" s="381">
        <v>0.45777777777777778</v>
      </c>
      <c r="G1185" s="397" t="s">
        <v>566</v>
      </c>
      <c r="H1185" s="397" t="s">
        <v>566</v>
      </c>
    </row>
    <row r="1186" spans="1:8" x14ac:dyDescent="0.25">
      <c r="A1186" s="382"/>
      <c r="B1186" s="397">
        <v>302316</v>
      </c>
      <c r="C1186" s="397">
        <v>20044</v>
      </c>
      <c r="D1186" s="397" t="s">
        <v>180</v>
      </c>
      <c r="E1186" s="381">
        <v>0.45777777777777778</v>
      </c>
      <c r="F1186" s="381">
        <v>0.45787037037037037</v>
      </c>
      <c r="G1186" s="397" t="s">
        <v>566</v>
      </c>
      <c r="H1186" s="397" t="s">
        <v>566</v>
      </c>
    </row>
    <row r="1187" spans="1:8" x14ac:dyDescent="0.25">
      <c r="A1187" s="382"/>
      <c r="B1187" s="397">
        <v>302316</v>
      </c>
      <c r="C1187" s="397">
        <v>20045</v>
      </c>
      <c r="D1187" s="397" t="s">
        <v>14</v>
      </c>
      <c r="E1187" s="381">
        <v>0.45787037037037037</v>
      </c>
      <c r="F1187" s="381">
        <v>0.45802083333333332</v>
      </c>
      <c r="G1187" s="397" t="s">
        <v>566</v>
      </c>
      <c r="H1187" s="397" t="s">
        <v>566</v>
      </c>
    </row>
    <row r="1188" spans="1:8" x14ac:dyDescent="0.25">
      <c r="A1188" s="382"/>
      <c r="B1188" s="397">
        <v>302316</v>
      </c>
      <c r="C1188" s="397">
        <v>20047</v>
      </c>
      <c r="D1188" s="397" t="s">
        <v>20</v>
      </c>
      <c r="E1188" s="381">
        <v>0.45802083333333332</v>
      </c>
      <c r="F1188" s="381">
        <v>0.45802083333333332</v>
      </c>
      <c r="G1188" s="397" t="s">
        <v>566</v>
      </c>
      <c r="H1188" s="397" t="s">
        <v>566</v>
      </c>
    </row>
    <row r="1189" spans="1:8" x14ac:dyDescent="0.25">
      <c r="A1189" s="382"/>
      <c r="B1189" s="397">
        <v>302316</v>
      </c>
      <c r="C1189" s="397">
        <v>20050</v>
      </c>
      <c r="D1189" s="397" t="s">
        <v>12</v>
      </c>
      <c r="E1189" s="381">
        <v>0.45828703703703705</v>
      </c>
      <c r="F1189" s="381">
        <v>0.45837962962962964</v>
      </c>
      <c r="G1189" s="397" t="s">
        <v>566</v>
      </c>
      <c r="H1189" s="397" t="s">
        <v>566</v>
      </c>
    </row>
    <row r="1190" spans="1:8" x14ac:dyDescent="0.25">
      <c r="A1190" s="382"/>
      <c r="B1190" s="397">
        <v>302316</v>
      </c>
      <c r="C1190" s="397">
        <v>20037</v>
      </c>
      <c r="D1190" s="397" t="s">
        <v>8</v>
      </c>
      <c r="E1190" s="381">
        <v>0.45837962962962964</v>
      </c>
      <c r="F1190" s="381">
        <v>0.45850694444444445</v>
      </c>
      <c r="G1190" s="397" t="s">
        <v>566</v>
      </c>
      <c r="H1190" s="397" t="s">
        <v>566</v>
      </c>
    </row>
    <row r="1191" spans="1:8" x14ac:dyDescent="0.25">
      <c r="A1191" s="382"/>
      <c r="B1191" s="397">
        <v>302316</v>
      </c>
      <c r="C1191" s="397">
        <v>20028</v>
      </c>
      <c r="D1191" s="397" t="s">
        <v>165</v>
      </c>
      <c r="E1191" s="381">
        <v>0.45850694444444445</v>
      </c>
      <c r="F1191" s="381">
        <v>0.45850694444444445</v>
      </c>
      <c r="G1191" s="397" t="s">
        <v>566</v>
      </c>
      <c r="H1191" s="397" t="s">
        <v>566</v>
      </c>
    </row>
    <row r="1192" spans="1:8" x14ac:dyDescent="0.25">
      <c r="A1192" s="382"/>
      <c r="B1192" s="397">
        <v>302316</v>
      </c>
      <c r="C1192" s="397">
        <v>20050</v>
      </c>
      <c r="D1192" s="397" t="s">
        <v>12</v>
      </c>
      <c r="E1192" s="381">
        <v>0.45938657407407407</v>
      </c>
      <c r="F1192" s="381">
        <v>0.45954861111111112</v>
      </c>
      <c r="G1192" s="397" t="s">
        <v>566</v>
      </c>
      <c r="H1192" s="397" t="s">
        <v>566</v>
      </c>
    </row>
    <row r="1193" spans="1:8" x14ac:dyDescent="0.25">
      <c r="A1193" s="382"/>
      <c r="B1193" s="397">
        <v>302316</v>
      </c>
      <c r="C1193" s="397">
        <v>20047</v>
      </c>
      <c r="D1193" s="397" t="s">
        <v>20</v>
      </c>
      <c r="E1193" s="381">
        <v>0.45954861111111112</v>
      </c>
      <c r="F1193" s="381">
        <v>0.45954861111111112</v>
      </c>
      <c r="G1193" s="397" t="s">
        <v>566</v>
      </c>
      <c r="H1193" s="397" t="s">
        <v>566</v>
      </c>
    </row>
    <row r="1194" spans="1:8" x14ac:dyDescent="0.25">
      <c r="A1194" s="382"/>
      <c r="B1194" s="397">
        <v>302316</v>
      </c>
      <c r="C1194" s="397">
        <v>13069</v>
      </c>
      <c r="D1194" s="397" t="s">
        <v>21</v>
      </c>
      <c r="E1194" s="381">
        <v>0.46128472222222222</v>
      </c>
      <c r="F1194" s="381">
        <v>0.46167824074074071</v>
      </c>
      <c r="G1194" s="397" t="s">
        <v>566</v>
      </c>
      <c r="H1194" s="397" t="s">
        <v>566</v>
      </c>
    </row>
    <row r="1195" spans="1:8" x14ac:dyDescent="0.25">
      <c r="A1195" s="382"/>
      <c r="B1195" s="397">
        <v>302316</v>
      </c>
      <c r="C1195" s="397">
        <v>13060</v>
      </c>
      <c r="D1195" s="397" t="s">
        <v>24</v>
      </c>
      <c r="E1195" s="381">
        <v>0.46167824074074071</v>
      </c>
      <c r="F1195" s="381">
        <v>0.46167824074074071</v>
      </c>
      <c r="G1195" s="397" t="s">
        <v>566</v>
      </c>
      <c r="H1195" s="397" t="s">
        <v>566</v>
      </c>
    </row>
    <row r="1196" spans="1:8" x14ac:dyDescent="0.25">
      <c r="A1196" s="382"/>
      <c r="B1196" s="397">
        <v>302316</v>
      </c>
      <c r="C1196" s="397">
        <v>13046</v>
      </c>
      <c r="D1196" s="397" t="s">
        <v>22</v>
      </c>
      <c r="E1196" s="381">
        <v>0.46179398148148149</v>
      </c>
      <c r="F1196" s="381">
        <v>0.46189814814814811</v>
      </c>
      <c r="G1196" s="397" t="s">
        <v>566</v>
      </c>
      <c r="H1196" s="397" t="s">
        <v>566</v>
      </c>
    </row>
    <row r="1197" spans="1:8" x14ac:dyDescent="0.25">
      <c r="A1197" s="382"/>
      <c r="B1197" s="397">
        <v>302316</v>
      </c>
      <c r="C1197" s="397">
        <v>13047</v>
      </c>
      <c r="D1197" s="397" t="s">
        <v>41</v>
      </c>
      <c r="E1197" s="381">
        <v>0.46189814814814811</v>
      </c>
      <c r="F1197" s="381">
        <v>0.46202546296296299</v>
      </c>
      <c r="G1197" s="397" t="s">
        <v>566</v>
      </c>
      <c r="H1197" s="397" t="s">
        <v>566</v>
      </c>
    </row>
    <row r="1198" spans="1:8" x14ac:dyDescent="0.25">
      <c r="A1198" s="382"/>
      <c r="B1198" s="397">
        <v>302316</v>
      </c>
      <c r="C1198" s="397">
        <v>13035</v>
      </c>
      <c r="D1198" s="397" t="s">
        <v>42</v>
      </c>
      <c r="E1198" s="381">
        <v>0.46202546296296299</v>
      </c>
      <c r="F1198" s="381">
        <v>0.46212962962962961</v>
      </c>
      <c r="G1198" s="397" t="s">
        <v>566</v>
      </c>
      <c r="H1198" s="397" t="s">
        <v>566</v>
      </c>
    </row>
    <row r="1199" spans="1:8" x14ac:dyDescent="0.25">
      <c r="A1199" s="382"/>
      <c r="B1199" s="397">
        <v>302316</v>
      </c>
      <c r="C1199" s="397">
        <v>13052</v>
      </c>
      <c r="D1199" s="397" t="s">
        <v>23</v>
      </c>
      <c r="E1199" s="381">
        <v>0.46212962962962961</v>
      </c>
      <c r="F1199" s="381">
        <v>0.46219907407407407</v>
      </c>
      <c r="G1199" s="397" t="s">
        <v>566</v>
      </c>
      <c r="H1199" s="397" t="s">
        <v>566</v>
      </c>
    </row>
    <row r="1200" spans="1:8" x14ac:dyDescent="0.25">
      <c r="A1200" s="382"/>
      <c r="B1200" s="397">
        <v>302316</v>
      </c>
      <c r="C1200" s="397">
        <v>13317</v>
      </c>
      <c r="D1200" s="397" t="s">
        <v>23</v>
      </c>
      <c r="E1200" s="381">
        <v>0.46219907407407407</v>
      </c>
      <c r="F1200" s="381">
        <v>0.46219907407407407</v>
      </c>
      <c r="G1200" s="397" t="s">
        <v>566</v>
      </c>
      <c r="H1200" s="397" t="s">
        <v>566</v>
      </c>
    </row>
    <row r="1201" spans="1:8" x14ac:dyDescent="0.25">
      <c r="A1201" s="382"/>
      <c r="B1201" s="397">
        <v>302316</v>
      </c>
      <c r="C1201" s="397">
        <v>8208</v>
      </c>
      <c r="D1201" s="397" t="s">
        <v>176</v>
      </c>
      <c r="E1201" s="381">
        <v>0.4626736111111111</v>
      </c>
      <c r="F1201" s="381">
        <v>0.46273148148148152</v>
      </c>
      <c r="G1201" s="397" t="s">
        <v>566</v>
      </c>
      <c r="H1201" s="397" t="s">
        <v>566</v>
      </c>
    </row>
    <row r="1202" spans="1:8" x14ac:dyDescent="0.25">
      <c r="A1202" s="382"/>
      <c r="B1202" s="397">
        <v>302316</v>
      </c>
      <c r="C1202" s="397">
        <v>8206</v>
      </c>
      <c r="D1202" s="397" t="s">
        <v>506</v>
      </c>
      <c r="E1202" s="381">
        <v>0.46273148148148152</v>
      </c>
      <c r="F1202" s="381">
        <v>0.46273148148148152</v>
      </c>
      <c r="G1202" s="397" t="s">
        <v>566</v>
      </c>
      <c r="H1202" s="397" t="s">
        <v>566</v>
      </c>
    </row>
  </sheetData>
  <mergeCells count="5">
    <mergeCell ref="A1:H1"/>
    <mergeCell ref="I1:K1"/>
    <mergeCell ref="N1:P1"/>
    <mergeCell ref="Q1:R1"/>
    <mergeCell ref="X1:Z1"/>
  </mergeCells>
  <pageMargins left="0.7" right="0.7" top="0.75" bottom="0.75" header="0.3" footer="0.3"/>
  <pageSetup orientation="portrait" verticalDpi="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30"/>
  <sheetViews>
    <sheetView zoomScale="70" zoomScaleNormal="70" workbookViewId="0">
      <pane ySplit="3" topLeftCell="A4" activePane="bottomLeft" state="frozen"/>
      <selection pane="bottomLeft" activeCell="X10" sqref="X10:Z10"/>
    </sheetView>
  </sheetViews>
  <sheetFormatPr defaultColWidth="9" defaultRowHeight="15" x14ac:dyDescent="0.25"/>
  <cols>
    <col min="1" max="1" width="3" style="397" bestFit="1" customWidth="1"/>
    <col min="2" max="2" width="10.42578125" style="397" bestFit="1" customWidth="1"/>
    <col min="3" max="3" width="6" style="40" bestFit="1" customWidth="1"/>
    <col min="4" max="4" width="13.85546875" style="397" bestFit="1" customWidth="1"/>
    <col min="5" max="5" width="14.140625" style="397" bestFit="1" customWidth="1"/>
    <col min="6" max="6" width="10.85546875" style="397" bestFit="1" customWidth="1"/>
    <col min="7" max="7" width="14.28515625" style="397" bestFit="1" customWidth="1"/>
    <col min="8" max="8" width="17.28515625" style="38" bestFit="1" customWidth="1"/>
    <col min="9" max="9" width="24.140625" style="38" bestFit="1" customWidth="1"/>
    <col min="10" max="10" width="4.85546875" style="397" bestFit="1" customWidth="1"/>
    <col min="11" max="11" width="14.5703125" style="397" bestFit="1" customWidth="1"/>
    <col min="12" max="12" width="16.42578125" style="397" bestFit="1" customWidth="1"/>
    <col min="13" max="13" width="14.28515625" style="397" bestFit="1" customWidth="1"/>
    <col min="14" max="15" width="4.85546875" style="397" customWidth="1"/>
    <col min="16" max="16" width="6" style="397" bestFit="1" customWidth="1"/>
    <col min="17" max="17" width="10.5703125" style="397" bestFit="1" customWidth="1"/>
    <col min="18" max="18" width="10.42578125" style="397" bestFit="1" customWidth="1"/>
    <col min="19" max="20" width="5.42578125" style="3" bestFit="1" customWidth="1"/>
    <col min="21" max="21" width="6.85546875" style="397" bestFit="1" customWidth="1"/>
    <col min="22" max="22" width="5" style="397" bestFit="1" customWidth="1"/>
    <col min="23" max="23" width="6.42578125" style="397" bestFit="1" customWidth="1"/>
    <col min="24" max="24" width="5.140625" style="3" bestFit="1" customWidth="1"/>
    <col min="25" max="25" width="5.85546875" style="397" bestFit="1" customWidth="1"/>
    <col min="26" max="26" width="6.85546875" style="397" bestFit="1" customWidth="1"/>
    <col min="27" max="27" width="5" style="397" bestFit="1" customWidth="1"/>
    <col min="28" max="28" width="8.7109375" style="3" bestFit="1" customWidth="1"/>
    <col min="29" max="29" width="5" style="397" bestFit="1" customWidth="1"/>
    <col min="30" max="30" width="6.85546875" style="397" bestFit="1" customWidth="1"/>
    <col min="31" max="31" width="5" style="397" bestFit="1" customWidth="1"/>
    <col min="32" max="32" width="4.42578125" style="3" bestFit="1" customWidth="1"/>
    <col min="33" max="33" width="4.140625" style="397" bestFit="1" customWidth="1"/>
    <col min="34" max="34" width="7.28515625" style="397" bestFit="1" customWidth="1"/>
    <col min="35" max="35" width="5" style="397" bestFit="1" customWidth="1"/>
    <col min="36" max="36" width="4.42578125" style="397" bestFit="1" customWidth="1"/>
    <col min="37" max="37" width="4.140625" style="397" bestFit="1" customWidth="1"/>
    <col min="38" max="38" width="6" style="397" bestFit="1" customWidth="1"/>
    <col min="39" max="39" width="5" style="397" bestFit="1" customWidth="1"/>
    <col min="40" max="40" width="2.42578125" style="397" bestFit="1" customWidth="1"/>
    <col min="41" max="41" width="4.140625" style="397" bestFit="1" customWidth="1"/>
    <col min="42" max="42" width="5.140625" style="397" bestFit="1" customWidth="1"/>
    <col min="43" max="43" width="5" style="397" bestFit="1" customWidth="1"/>
    <col min="44" max="16384" width="9" style="397"/>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397" t="s">
        <v>16</v>
      </c>
      <c r="B3" s="397" t="s">
        <v>140</v>
      </c>
      <c r="C3" s="40" t="s">
        <v>15</v>
      </c>
      <c r="D3" s="397" t="s">
        <v>145</v>
      </c>
      <c r="E3" s="397" t="s">
        <v>147</v>
      </c>
      <c r="F3" s="397" t="s">
        <v>141</v>
      </c>
      <c r="G3" s="397" t="s">
        <v>142</v>
      </c>
      <c r="H3" s="38" t="s">
        <v>143</v>
      </c>
      <c r="I3" s="38" t="s">
        <v>498</v>
      </c>
      <c r="J3" s="397" t="s">
        <v>43</v>
      </c>
      <c r="K3" s="397" t="s">
        <v>138</v>
      </c>
      <c r="L3" s="397" t="s">
        <v>139</v>
      </c>
      <c r="M3" s="397" t="s">
        <v>144</v>
      </c>
      <c r="O3" s="397" t="s">
        <v>16</v>
      </c>
      <c r="P3" s="9" t="s">
        <v>15</v>
      </c>
      <c r="Q3" s="397" t="s">
        <v>17</v>
      </c>
      <c r="R3" s="397" t="s">
        <v>18</v>
      </c>
      <c r="S3" s="3" t="s">
        <v>44</v>
      </c>
      <c r="T3" s="3" t="s">
        <v>45</v>
      </c>
      <c r="U3" s="38" t="s">
        <v>46</v>
      </c>
      <c r="V3" s="39" t="s">
        <v>43</v>
      </c>
      <c r="W3" s="39" t="s">
        <v>44</v>
      </c>
      <c r="X3" s="3" t="s">
        <v>44</v>
      </c>
      <c r="Y3" s="397" t="s">
        <v>45</v>
      </c>
      <c r="Z3" s="397" t="s">
        <v>46</v>
      </c>
      <c r="AA3" s="397" t="s">
        <v>43</v>
      </c>
      <c r="AB3" s="3" t="s">
        <v>44</v>
      </c>
      <c r="AC3" s="397" t="s">
        <v>45</v>
      </c>
      <c r="AD3" s="397" t="s">
        <v>46</v>
      </c>
      <c r="AE3" s="397" t="s">
        <v>43</v>
      </c>
      <c r="AF3" s="3" t="s">
        <v>44</v>
      </c>
      <c r="AG3" s="397" t="s">
        <v>45</v>
      </c>
      <c r="AH3" s="397" t="s">
        <v>46</v>
      </c>
      <c r="AI3" s="397" t="s">
        <v>43</v>
      </c>
      <c r="AJ3" s="39" t="s">
        <v>44</v>
      </c>
      <c r="AK3" s="397" t="s">
        <v>45</v>
      </c>
      <c r="AL3" s="397" t="s">
        <v>46</v>
      </c>
      <c r="AM3" s="397" t="s">
        <v>43</v>
      </c>
      <c r="AN3" s="39" t="s">
        <v>44</v>
      </c>
      <c r="AO3" s="397" t="s">
        <v>45</v>
      </c>
      <c r="AP3" s="397" t="s">
        <v>46</v>
      </c>
      <c r="AQ3" s="397" t="s">
        <v>43</v>
      </c>
    </row>
    <row r="4" spans="1:44" x14ac:dyDescent="0.25">
      <c r="A4" s="397">
        <v>1</v>
      </c>
      <c r="B4" s="397">
        <v>6</v>
      </c>
      <c r="C4" s="40">
        <v>42655</v>
      </c>
      <c r="D4" s="41">
        <v>42655.6559375</v>
      </c>
      <c r="E4" s="41" t="s">
        <v>148</v>
      </c>
      <c r="F4" s="3">
        <v>135</v>
      </c>
      <c r="G4" s="397">
        <v>258.08</v>
      </c>
      <c r="H4" s="38">
        <f t="shared" ref="H4:H5" si="0">G4/F4*0.0113636*60</f>
        <v>1.3034301724444444</v>
      </c>
      <c r="I4" s="263">
        <v>1.4670000000000001</v>
      </c>
      <c r="J4" s="39">
        <f>(H4-0.142)/0.1278*0.1+7</f>
        <v>7.9087873023821942</v>
      </c>
      <c r="K4" s="397">
        <v>10</v>
      </c>
      <c r="M4" s="397" t="s">
        <v>149</v>
      </c>
      <c r="O4" s="397">
        <v>1</v>
      </c>
      <c r="P4" s="40">
        <v>42654</v>
      </c>
      <c r="U4" s="38"/>
      <c r="V4" s="39"/>
      <c r="W4" s="39"/>
      <c r="X4" s="397"/>
      <c r="Y4" s="3"/>
      <c r="Z4" s="38"/>
      <c r="AA4" s="39"/>
      <c r="AB4" s="4"/>
      <c r="AC4" s="3"/>
      <c r="AD4" s="38"/>
      <c r="AE4" s="39"/>
      <c r="AH4" s="38"/>
      <c r="AI4" s="39"/>
      <c r="AL4" s="38"/>
      <c r="AM4" s="39"/>
      <c r="AP4" s="38"/>
      <c r="AQ4" s="39"/>
      <c r="AR4" s="38">
        <f>MAX(Z4,AD4,AH4,AL4,AP4)</f>
        <v>0</v>
      </c>
    </row>
    <row r="5" spans="1:44" x14ac:dyDescent="0.25">
      <c r="A5" s="397">
        <v>2</v>
      </c>
      <c r="B5" s="397">
        <v>6</v>
      </c>
      <c r="C5" s="40">
        <v>42656</v>
      </c>
      <c r="D5" s="41">
        <v>42656.654733796298</v>
      </c>
      <c r="E5" s="41" t="s">
        <v>148</v>
      </c>
      <c r="F5" s="3">
        <v>92</v>
      </c>
      <c r="G5" s="397">
        <v>141.34</v>
      </c>
      <c r="H5" s="38">
        <f t="shared" si="0"/>
        <v>1.0474768852173915</v>
      </c>
      <c r="I5" s="263">
        <v>1.0249999999999999</v>
      </c>
      <c r="J5" s="39">
        <f t="shared" ref="J5" si="1">(H5-0.142)/0.1278*0.1+7</f>
        <v>7.7085108648023404</v>
      </c>
      <c r="K5" s="397">
        <v>6</v>
      </c>
      <c r="L5" s="397">
        <v>3</v>
      </c>
      <c r="M5" s="397" t="s">
        <v>149</v>
      </c>
      <c r="O5" s="398">
        <v>2</v>
      </c>
      <c r="P5" s="40">
        <v>42655</v>
      </c>
      <c r="Q5" s="398">
        <v>1</v>
      </c>
      <c r="R5" s="398">
        <v>1</v>
      </c>
      <c r="S5" s="3">
        <f t="shared" ref="S5:S7" si="2">SUM(W5,X5,AB5,AF5,AJ5,AN5)</f>
        <v>258.08</v>
      </c>
      <c r="T5" s="3">
        <f t="shared" ref="T5:T7" si="3">SUM(Y5,AC5,AG5,AK5,AO5)</f>
        <v>135</v>
      </c>
      <c r="U5" s="38">
        <f t="shared" ref="U5:U7" si="4">S5/T5*0.0113636*60</f>
        <v>1.3034301724444444</v>
      </c>
      <c r="V5" s="39">
        <f>(U5-0.142)/0.1278*0.1+7</f>
        <v>7.9087873023821942</v>
      </c>
      <c r="W5" s="39"/>
      <c r="X5" s="398">
        <v>258.08</v>
      </c>
      <c r="Y5" s="3">
        <v>135</v>
      </c>
      <c r="Z5" s="38">
        <f t="shared" ref="Z5:Z7" si="5">X5/Y5*0.0113636*60</f>
        <v>1.3034301724444444</v>
      </c>
      <c r="AA5" s="39">
        <f>(Z5-0.142)/0.1278*0.1+7</f>
        <v>7.9087873023821942</v>
      </c>
      <c r="AB5" s="4"/>
      <c r="AC5" s="3"/>
      <c r="AD5" s="38"/>
      <c r="AE5" s="39"/>
      <c r="AG5" s="3"/>
      <c r="AH5" s="38"/>
      <c r="AI5" s="39"/>
      <c r="AL5" s="38"/>
      <c r="AM5" s="39"/>
      <c r="AP5" s="38"/>
      <c r="AQ5" s="39"/>
      <c r="AR5" s="38">
        <f t="shared" ref="AR5:AR16" si="6">MAX(Z5,AD5,AH5,AL5,AP5)</f>
        <v>1.3034301724444444</v>
      </c>
    </row>
    <row r="6" spans="1:44" x14ac:dyDescent="0.25">
      <c r="A6" s="397">
        <v>3</v>
      </c>
      <c r="B6" s="397">
        <v>6</v>
      </c>
      <c r="C6" s="40">
        <v>42657</v>
      </c>
      <c r="D6" s="41">
        <v>42657.421724537038</v>
      </c>
      <c r="E6" s="41" t="s">
        <v>148</v>
      </c>
      <c r="F6" s="3">
        <v>244</v>
      </c>
      <c r="G6" s="397">
        <v>152.34</v>
      </c>
      <c r="H6" s="38">
        <f t="shared" ref="H6:H9" si="7">G6/F6*0.0113636*60</f>
        <v>0.42568790754098362</v>
      </c>
      <c r="I6" s="263">
        <v>1.3660000000000001</v>
      </c>
      <c r="J6" s="39">
        <f t="shared" ref="J6:J9" si="8">(H6-0.142)/0.1278*0.1+7</f>
        <v>7.2219780184201747</v>
      </c>
      <c r="K6" s="397">
        <v>6</v>
      </c>
      <c r="M6" s="397" t="s">
        <v>149</v>
      </c>
      <c r="O6" s="398">
        <v>3</v>
      </c>
      <c r="P6" s="40">
        <v>42656</v>
      </c>
      <c r="Q6" s="398">
        <v>1</v>
      </c>
      <c r="R6" s="398">
        <v>1</v>
      </c>
      <c r="S6" s="3">
        <f t="shared" si="2"/>
        <v>141.34</v>
      </c>
      <c r="T6" s="3">
        <f t="shared" si="3"/>
        <v>92</v>
      </c>
      <c r="U6" s="38">
        <f t="shared" si="4"/>
        <v>1.0474768852173915</v>
      </c>
      <c r="V6" s="39">
        <f>(U6-0.142)/0.1278*0.1+7</f>
        <v>7.7085108648023404</v>
      </c>
      <c r="W6" s="39"/>
      <c r="X6" s="398">
        <v>141.34</v>
      </c>
      <c r="Y6" s="3">
        <v>92</v>
      </c>
      <c r="Z6" s="38">
        <f t="shared" si="5"/>
        <v>1.0474768852173915</v>
      </c>
      <c r="AA6" s="39">
        <f>(Z6-0.142)/0.1278*0.1+7</f>
        <v>7.7085108648023404</v>
      </c>
      <c r="AB6" s="398"/>
      <c r="AC6" s="3"/>
      <c r="AD6" s="38"/>
      <c r="AE6" s="39"/>
      <c r="AG6" s="3"/>
      <c r="AH6" s="38"/>
      <c r="AI6" s="39"/>
      <c r="AJ6" s="3"/>
      <c r="AK6" s="3"/>
      <c r="AL6" s="38"/>
      <c r="AM6" s="39"/>
      <c r="AP6" s="38"/>
      <c r="AQ6" s="39"/>
      <c r="AR6" s="38">
        <f t="shared" si="6"/>
        <v>1.0474768852173915</v>
      </c>
    </row>
    <row r="7" spans="1:44" x14ac:dyDescent="0.25">
      <c r="A7" s="397">
        <v>4</v>
      </c>
      <c r="B7" s="397">
        <v>6</v>
      </c>
      <c r="C7" s="40">
        <v>42657</v>
      </c>
      <c r="D7" s="41">
        <v>42657.654641203706</v>
      </c>
      <c r="E7" s="41" t="s">
        <v>148</v>
      </c>
      <c r="F7" s="3">
        <v>225</v>
      </c>
      <c r="G7" s="397">
        <v>258.08</v>
      </c>
      <c r="H7" s="38">
        <f t="shared" si="7"/>
        <v>0.7820581034666666</v>
      </c>
      <c r="I7" s="263">
        <v>1.4350000000000001</v>
      </c>
      <c r="J7" s="39">
        <f t="shared" si="8"/>
        <v>7.500827936984872</v>
      </c>
      <c r="K7" s="397">
        <v>10</v>
      </c>
      <c r="M7" s="397" t="s">
        <v>149</v>
      </c>
      <c r="O7" s="398">
        <v>4</v>
      </c>
      <c r="P7" s="40">
        <v>42657</v>
      </c>
      <c r="Q7" s="398">
        <v>2</v>
      </c>
      <c r="R7" s="398">
        <v>2</v>
      </c>
      <c r="S7" s="3">
        <f t="shared" si="2"/>
        <v>410.41999999999996</v>
      </c>
      <c r="T7" s="3">
        <f t="shared" si="3"/>
        <v>469</v>
      </c>
      <c r="U7" s="38">
        <f t="shared" si="4"/>
        <v>0.59665441944562891</v>
      </c>
      <c r="V7" s="39">
        <f t="shared" ref="V7" si="9">(U7-0.142)/0.1278*0.1+7</f>
        <v>7.3557546318040918</v>
      </c>
      <c r="W7" s="39"/>
      <c r="X7" s="398">
        <v>152.34</v>
      </c>
      <c r="Y7" s="3">
        <v>244</v>
      </c>
      <c r="Z7" s="38">
        <f t="shared" si="5"/>
        <v>0.42568790754098362</v>
      </c>
      <c r="AA7" s="39">
        <f t="shared" ref="AA7" si="10">(Z7-0.142)/0.1278*0.1+7</f>
        <v>7.2219780184201747</v>
      </c>
      <c r="AB7" s="398">
        <v>258.08</v>
      </c>
      <c r="AC7" s="3">
        <v>225</v>
      </c>
      <c r="AD7" s="38">
        <f t="shared" ref="AD7" si="11">AB7/AC7*0.0113636*60</f>
        <v>0.7820581034666666</v>
      </c>
      <c r="AE7" s="39">
        <f t="shared" ref="AE7" si="12">(AD7-0.142)/0.1278*0.1+7</f>
        <v>7.500827936984872</v>
      </c>
      <c r="AG7" s="3"/>
      <c r="AH7" s="38"/>
      <c r="AI7" s="39"/>
      <c r="AJ7" s="3"/>
      <c r="AK7" s="3"/>
      <c r="AL7" s="38"/>
      <c r="AM7" s="39"/>
      <c r="AP7" s="38"/>
      <c r="AQ7" s="39"/>
      <c r="AR7" s="38">
        <f t="shared" si="6"/>
        <v>0.7820581034666666</v>
      </c>
    </row>
    <row r="8" spans="1:44" x14ac:dyDescent="0.25">
      <c r="A8" s="397">
        <v>5</v>
      </c>
      <c r="B8" s="397">
        <v>6</v>
      </c>
      <c r="C8" s="40">
        <v>42659</v>
      </c>
      <c r="D8" s="41">
        <v>42659.604872685188</v>
      </c>
      <c r="E8" s="41" t="s">
        <v>148</v>
      </c>
      <c r="F8" s="3">
        <v>120</v>
      </c>
      <c r="G8" s="397">
        <v>246.04</v>
      </c>
      <c r="H8" s="38">
        <f t="shared" si="7"/>
        <v>1.397950072</v>
      </c>
      <c r="I8" s="263">
        <v>2.0659999999999998</v>
      </c>
      <c r="J8" s="39">
        <f t="shared" si="8"/>
        <v>7.9827465352112679</v>
      </c>
      <c r="K8" s="397">
        <v>9</v>
      </c>
      <c r="M8" s="397" t="s">
        <v>149</v>
      </c>
      <c r="O8" s="398">
        <v>5</v>
      </c>
      <c r="P8" s="40">
        <v>42658</v>
      </c>
      <c r="Q8" s="398"/>
      <c r="R8" s="398"/>
      <c r="U8" s="38"/>
      <c r="V8" s="39"/>
      <c r="W8" s="39"/>
      <c r="X8" s="398"/>
      <c r="Y8" s="3"/>
      <c r="Z8" s="38"/>
      <c r="AA8" s="39"/>
      <c r="AB8" s="39"/>
      <c r="AC8" s="3"/>
      <c r="AD8" s="38"/>
      <c r="AE8" s="39"/>
      <c r="AF8" s="397"/>
      <c r="AG8" s="3"/>
      <c r="AH8" s="39"/>
      <c r="AI8" s="39"/>
      <c r="AL8" s="38"/>
      <c r="AM8" s="39"/>
      <c r="AP8" s="38"/>
      <c r="AQ8" s="39"/>
      <c r="AR8" s="38">
        <f t="shared" si="6"/>
        <v>0</v>
      </c>
    </row>
    <row r="9" spans="1:44" x14ac:dyDescent="0.25">
      <c r="A9" s="397">
        <v>6</v>
      </c>
      <c r="B9" s="397">
        <v>6</v>
      </c>
      <c r="C9" s="40">
        <v>42660</v>
      </c>
      <c r="D9" s="41">
        <v>42660.423518518517</v>
      </c>
      <c r="E9" s="41" t="s">
        <v>148</v>
      </c>
      <c r="F9" s="3">
        <v>322</v>
      </c>
      <c r="G9" s="397">
        <v>516.96</v>
      </c>
      <c r="H9" s="38">
        <f t="shared" si="7"/>
        <v>1.0946322961490682</v>
      </c>
      <c r="I9" s="263">
        <v>1.956</v>
      </c>
      <c r="J9" s="39">
        <f t="shared" si="8"/>
        <v>7.7454086824327604</v>
      </c>
      <c r="K9" s="397">
        <v>18</v>
      </c>
      <c r="M9" s="397" t="s">
        <v>149</v>
      </c>
      <c r="O9" s="398">
        <v>6</v>
      </c>
      <c r="P9" s="40">
        <v>42659</v>
      </c>
      <c r="Q9" s="398">
        <v>1</v>
      </c>
      <c r="R9" s="398">
        <v>1</v>
      </c>
      <c r="S9" s="3">
        <f t="shared" ref="S9:S10" si="13">SUM(W9,X9,AB9,AF9,AJ9,AN9)</f>
        <v>246.04</v>
      </c>
      <c r="T9" s="3">
        <f t="shared" ref="T9:T10" si="14">SUM(Y9,AC9,AG9,AK9,AO9)</f>
        <v>120</v>
      </c>
      <c r="U9" s="38">
        <f t="shared" ref="U9:U10" si="15">S9/T9*0.0113636*60</f>
        <v>1.397950072</v>
      </c>
      <c r="V9" s="39">
        <f t="shared" ref="V9:V10" si="16">(U9-0.142)/0.1278*0.1+7</f>
        <v>7.9827465352112679</v>
      </c>
      <c r="W9" s="39"/>
      <c r="X9" s="398">
        <v>246.04</v>
      </c>
      <c r="Y9" s="3">
        <v>120</v>
      </c>
      <c r="Z9" s="38">
        <f t="shared" ref="Z9:Z10" si="17">X9/Y9*0.0113636*60</f>
        <v>1.397950072</v>
      </c>
      <c r="AA9" s="39">
        <f t="shared" ref="AA9:AA10" si="18">(Z9-0.142)/0.1278*0.1+7</f>
        <v>7.9827465352112679</v>
      </c>
      <c r="AB9" s="398"/>
      <c r="AC9" s="3"/>
      <c r="AD9" s="38"/>
      <c r="AE9" s="39"/>
      <c r="AH9" s="38"/>
      <c r="AI9" s="39"/>
      <c r="AL9" s="38"/>
      <c r="AM9" s="39"/>
      <c r="AP9" s="38"/>
      <c r="AQ9" s="39"/>
      <c r="AR9" s="38">
        <f>MAX(Z9,AD9,AH9,AL9,AP9)</f>
        <v>1.397950072</v>
      </c>
    </row>
    <row r="10" spans="1:44" x14ac:dyDescent="0.25">
      <c r="D10" s="41"/>
      <c r="E10" s="41"/>
      <c r="F10" s="3"/>
      <c r="I10" s="263"/>
      <c r="O10" s="397">
        <v>7</v>
      </c>
      <c r="P10" s="40">
        <v>42660</v>
      </c>
      <c r="Q10" s="398">
        <v>1</v>
      </c>
      <c r="R10" s="398">
        <v>1</v>
      </c>
      <c r="S10" s="3">
        <f t="shared" si="13"/>
        <v>516.96</v>
      </c>
      <c r="T10" s="3">
        <f t="shared" si="14"/>
        <v>322</v>
      </c>
      <c r="U10" s="38">
        <f t="shared" si="15"/>
        <v>1.0946322961490682</v>
      </c>
      <c r="V10" s="39">
        <f t="shared" si="16"/>
        <v>7.7454086824327604</v>
      </c>
      <c r="W10" s="39"/>
      <c r="X10" s="398">
        <v>516.96</v>
      </c>
      <c r="Y10" s="3">
        <v>322</v>
      </c>
      <c r="Z10" s="38">
        <f t="shared" si="17"/>
        <v>1.0946322961490682</v>
      </c>
      <c r="AA10" s="39">
        <f t="shared" si="18"/>
        <v>7.7454086824327604</v>
      </c>
      <c r="AC10" s="398"/>
      <c r="AD10" s="38"/>
      <c r="AE10" s="39"/>
      <c r="AR10" s="38">
        <f t="shared" si="6"/>
        <v>1.0946322961490682</v>
      </c>
    </row>
    <row r="11" spans="1:44" x14ac:dyDescent="0.25">
      <c r="D11" s="41"/>
      <c r="E11" s="41"/>
      <c r="F11" s="3"/>
      <c r="I11" s="263"/>
      <c r="U11" s="38"/>
      <c r="V11" s="39"/>
      <c r="W11" s="39"/>
      <c r="Z11" s="38"/>
      <c r="AA11" s="39"/>
      <c r="AD11" s="38"/>
      <c r="AE11" s="39"/>
      <c r="AR11" s="38">
        <f t="shared" si="6"/>
        <v>0</v>
      </c>
    </row>
    <row r="12" spans="1:44" x14ac:dyDescent="0.25">
      <c r="D12" s="41"/>
      <c r="E12" s="41"/>
      <c r="F12" s="3"/>
      <c r="I12" s="263"/>
      <c r="P12" s="40"/>
      <c r="U12" s="38"/>
      <c r="V12" s="39"/>
      <c r="W12" s="39"/>
      <c r="Z12" s="38"/>
      <c r="AA12" s="39"/>
      <c r="AD12" s="38"/>
      <c r="AE12" s="39"/>
      <c r="AR12" s="38">
        <f>MAX(Z12,AD12,AH12,AL12,AP12)</f>
        <v>0</v>
      </c>
    </row>
    <row r="13" spans="1:44" x14ac:dyDescent="0.25">
      <c r="D13" s="261"/>
      <c r="E13" s="261"/>
      <c r="F13" s="3"/>
      <c r="I13" s="263"/>
      <c r="J13" s="52"/>
      <c r="K13" s="52"/>
      <c r="L13" s="52"/>
      <c r="P13" s="40"/>
      <c r="U13" s="38"/>
      <c r="V13" s="39"/>
      <c r="W13" s="39"/>
      <c r="Z13" s="38"/>
      <c r="AA13" s="39"/>
      <c r="AD13" s="38"/>
      <c r="AE13" s="39"/>
      <c r="AR13" s="38">
        <f t="shared" si="6"/>
        <v>0</v>
      </c>
    </row>
    <row r="14" spans="1:44" x14ac:dyDescent="0.25">
      <c r="D14" s="261"/>
      <c r="E14" s="261"/>
      <c r="F14" s="3"/>
      <c r="I14" s="263"/>
      <c r="J14" s="52"/>
      <c r="K14" s="52"/>
      <c r="P14" s="9"/>
      <c r="U14" s="38"/>
      <c r="V14" s="39"/>
      <c r="W14" s="39"/>
      <c r="AR14" s="38">
        <f t="shared" si="6"/>
        <v>0</v>
      </c>
    </row>
    <row r="15" spans="1:44" x14ac:dyDescent="0.25">
      <c r="D15" s="261"/>
      <c r="E15" s="261"/>
      <c r="F15" s="52"/>
      <c r="G15" s="52"/>
      <c r="I15" s="263"/>
      <c r="J15" s="52"/>
      <c r="K15" s="52"/>
      <c r="P15" s="9"/>
      <c r="U15" s="38"/>
      <c r="V15" s="39"/>
      <c r="W15" s="39"/>
      <c r="AR15" s="38">
        <f t="shared" si="6"/>
        <v>0</v>
      </c>
    </row>
    <row r="16" spans="1:44" x14ac:dyDescent="0.25">
      <c r="D16" s="261"/>
      <c r="E16" s="261"/>
      <c r="F16" s="3"/>
      <c r="I16" s="263"/>
      <c r="J16" s="52"/>
      <c r="K16" s="52"/>
      <c r="L16" s="52"/>
      <c r="P16" s="9"/>
      <c r="U16" s="38"/>
      <c r="V16" s="39"/>
      <c r="W16" s="39"/>
      <c r="AR16" s="38">
        <f t="shared" si="6"/>
        <v>0</v>
      </c>
    </row>
    <row r="17" spans="1:43" x14ac:dyDescent="0.25">
      <c r="D17" s="261"/>
      <c r="E17" s="261"/>
      <c r="F17" s="3"/>
      <c r="I17" s="263"/>
      <c r="J17" s="52"/>
      <c r="K17" s="52"/>
      <c r="L17" s="52"/>
      <c r="P17" s="9"/>
      <c r="U17" s="38"/>
      <c r="V17" s="39"/>
      <c r="W17" s="39"/>
    </row>
    <row r="18" spans="1:43" s="3" customFormat="1" x14ac:dyDescent="0.25">
      <c r="A18" s="397"/>
      <c r="B18" s="397"/>
      <c r="C18" s="40"/>
      <c r="D18" s="397"/>
      <c r="E18" s="397"/>
      <c r="F18" s="397"/>
      <c r="G18" s="397"/>
      <c r="H18" s="38"/>
      <c r="I18" s="38"/>
      <c r="J18" s="397"/>
      <c r="K18" s="397"/>
      <c r="L18" s="397"/>
      <c r="M18" s="397"/>
      <c r="N18" s="397"/>
      <c r="O18" s="397"/>
      <c r="P18" s="9"/>
      <c r="Q18" s="397"/>
      <c r="R18" s="397"/>
      <c r="U18" s="38"/>
      <c r="V18" s="39"/>
      <c r="W18" s="39"/>
      <c r="Y18" s="397"/>
      <c r="Z18" s="397"/>
      <c r="AA18" s="397"/>
      <c r="AC18" s="397"/>
      <c r="AD18" s="397"/>
      <c r="AE18" s="397"/>
      <c r="AG18" s="397"/>
      <c r="AH18" s="397"/>
      <c r="AI18" s="397"/>
      <c r="AJ18" s="397"/>
      <c r="AK18" s="397"/>
      <c r="AL18" s="397"/>
      <c r="AM18" s="397"/>
      <c r="AN18" s="397"/>
      <c r="AO18" s="397"/>
      <c r="AP18" s="397"/>
      <c r="AQ18" s="397"/>
    </row>
    <row r="19" spans="1:43" s="3" customFormat="1" x14ac:dyDescent="0.25">
      <c r="A19" s="397"/>
      <c r="B19" s="397"/>
      <c r="C19" s="40"/>
      <c r="D19" s="397"/>
      <c r="E19" s="397"/>
      <c r="F19" s="397"/>
      <c r="G19" s="397"/>
      <c r="H19" s="38"/>
      <c r="I19" s="38"/>
      <c r="J19" s="397"/>
      <c r="K19" s="397"/>
      <c r="L19" s="397"/>
      <c r="M19" s="397"/>
      <c r="N19" s="397"/>
      <c r="O19" s="397"/>
      <c r="P19" s="9"/>
      <c r="Q19" s="397"/>
      <c r="R19" s="397"/>
      <c r="U19" s="38"/>
      <c r="V19" s="39"/>
      <c r="W19" s="39"/>
      <c r="Y19" s="397"/>
      <c r="Z19" s="397"/>
      <c r="AA19" s="397"/>
      <c r="AC19" s="397"/>
      <c r="AD19" s="397"/>
      <c r="AE19" s="397"/>
      <c r="AG19" s="397"/>
      <c r="AH19" s="397"/>
      <c r="AI19" s="397"/>
      <c r="AJ19" s="397"/>
      <c r="AK19" s="397"/>
      <c r="AL19" s="397"/>
      <c r="AM19" s="397"/>
      <c r="AN19" s="397"/>
      <c r="AO19" s="397"/>
      <c r="AP19" s="397"/>
      <c r="AQ19" s="397"/>
    </row>
    <row r="20" spans="1:43" s="3" customFormat="1" x14ac:dyDescent="0.25">
      <c r="A20" s="397"/>
      <c r="B20" s="397"/>
      <c r="C20" s="40"/>
      <c r="D20" s="397"/>
      <c r="E20" s="397"/>
      <c r="F20" s="397"/>
      <c r="G20" s="397"/>
      <c r="H20" s="38"/>
      <c r="I20" s="38"/>
      <c r="J20" s="397"/>
      <c r="K20" s="397"/>
      <c r="L20" s="397"/>
      <c r="M20" s="397"/>
      <c r="N20" s="397"/>
      <c r="O20" s="397"/>
      <c r="P20" s="9"/>
      <c r="Q20" s="397"/>
      <c r="R20" s="397"/>
      <c r="U20" s="38"/>
      <c r="V20" s="39"/>
      <c r="W20" s="39"/>
      <c r="Y20" s="397"/>
      <c r="Z20" s="397"/>
      <c r="AA20" s="397"/>
      <c r="AC20" s="397"/>
      <c r="AD20" s="397"/>
      <c r="AE20" s="397"/>
      <c r="AG20" s="397"/>
      <c r="AH20" s="397"/>
      <c r="AI20" s="397"/>
      <c r="AJ20" s="397"/>
      <c r="AK20" s="397"/>
      <c r="AL20" s="397"/>
      <c r="AM20" s="397"/>
      <c r="AN20" s="397"/>
      <c r="AO20" s="397"/>
      <c r="AP20" s="397"/>
      <c r="AQ20" s="397"/>
    </row>
    <row r="21" spans="1:43" s="3" customFormat="1" x14ac:dyDescent="0.25">
      <c r="A21" s="397"/>
      <c r="B21" s="397"/>
      <c r="C21" s="40"/>
      <c r="D21" s="397"/>
      <c r="E21" s="397"/>
      <c r="F21" s="397"/>
      <c r="G21" s="397"/>
      <c r="H21" s="38"/>
      <c r="I21" s="38"/>
      <c r="J21" s="397"/>
      <c r="K21" s="397"/>
      <c r="L21" s="397"/>
      <c r="M21" s="397"/>
      <c r="N21" s="397"/>
      <c r="O21" s="397"/>
      <c r="P21" s="9"/>
      <c r="Q21" s="397"/>
      <c r="R21" s="397"/>
      <c r="U21" s="38"/>
      <c r="V21" s="39"/>
      <c r="W21" s="39"/>
      <c r="Y21" s="397"/>
      <c r="Z21" s="397"/>
      <c r="AA21" s="397"/>
      <c r="AC21" s="397"/>
      <c r="AD21" s="397"/>
      <c r="AE21" s="397"/>
      <c r="AG21" s="397"/>
      <c r="AH21" s="397"/>
      <c r="AI21" s="397"/>
      <c r="AJ21" s="397"/>
      <c r="AK21" s="397"/>
      <c r="AL21" s="397"/>
      <c r="AM21" s="397"/>
      <c r="AN21" s="397"/>
      <c r="AO21" s="397"/>
      <c r="AP21" s="397"/>
      <c r="AQ21" s="397"/>
    </row>
    <row r="22" spans="1:43" s="3" customFormat="1" x14ac:dyDescent="0.25">
      <c r="A22" s="397"/>
      <c r="B22" s="397"/>
      <c r="C22" s="40"/>
      <c r="D22" s="397"/>
      <c r="E22" s="397"/>
      <c r="F22" s="397"/>
      <c r="G22" s="397"/>
      <c r="H22" s="38"/>
      <c r="I22" s="38"/>
      <c r="J22" s="397"/>
      <c r="K22" s="397"/>
      <c r="L22" s="397"/>
      <c r="M22" s="397"/>
      <c r="N22" s="397"/>
      <c r="O22" s="397"/>
      <c r="P22" s="9"/>
      <c r="Q22" s="397"/>
      <c r="R22" s="397"/>
      <c r="U22" s="38"/>
      <c r="V22" s="39"/>
      <c r="W22" s="39"/>
      <c r="Y22" s="397"/>
      <c r="Z22" s="397"/>
      <c r="AA22" s="397"/>
      <c r="AC22" s="397"/>
      <c r="AD22" s="397"/>
      <c r="AE22" s="397"/>
      <c r="AG22" s="397"/>
      <c r="AH22" s="397"/>
      <c r="AI22" s="397"/>
      <c r="AJ22" s="397"/>
      <c r="AK22" s="397"/>
      <c r="AL22" s="397"/>
      <c r="AM22" s="397"/>
      <c r="AN22" s="397"/>
      <c r="AO22" s="397"/>
      <c r="AP22" s="397"/>
      <c r="AQ22" s="397"/>
    </row>
    <row r="23" spans="1:43" s="3" customFormat="1" x14ac:dyDescent="0.25">
      <c r="A23" s="397"/>
      <c r="B23" s="397"/>
      <c r="C23" s="40"/>
      <c r="D23" s="397"/>
      <c r="E23" s="397"/>
      <c r="F23" s="397"/>
      <c r="G23" s="397"/>
      <c r="H23" s="38"/>
      <c r="I23" s="38"/>
      <c r="J23" s="397"/>
      <c r="K23" s="397"/>
      <c r="L23" s="397"/>
      <c r="M23" s="397"/>
      <c r="N23" s="397"/>
      <c r="O23" s="397"/>
      <c r="P23" s="9"/>
      <c r="Q23" s="397"/>
      <c r="R23" s="397"/>
      <c r="U23" s="38"/>
      <c r="V23" s="39"/>
      <c r="W23" s="39"/>
      <c r="Y23" s="397"/>
      <c r="Z23" s="397"/>
      <c r="AA23" s="397"/>
      <c r="AC23" s="397"/>
      <c r="AD23" s="397"/>
      <c r="AE23" s="397"/>
      <c r="AG23" s="397"/>
      <c r="AH23" s="397"/>
      <c r="AI23" s="397"/>
      <c r="AJ23" s="397"/>
      <c r="AK23" s="397"/>
      <c r="AL23" s="397"/>
      <c r="AM23" s="397"/>
      <c r="AN23" s="397"/>
      <c r="AO23" s="397"/>
      <c r="AP23" s="397"/>
      <c r="AQ23" s="397"/>
    </row>
    <row r="24" spans="1:43" s="3" customFormat="1" x14ac:dyDescent="0.25">
      <c r="A24" s="397"/>
      <c r="B24" s="397"/>
      <c r="C24" s="40"/>
      <c r="D24" s="397"/>
      <c r="E24" s="397"/>
      <c r="F24" s="397"/>
      <c r="G24" s="397"/>
      <c r="H24" s="38"/>
      <c r="I24" s="38"/>
      <c r="J24" s="397"/>
      <c r="K24" s="397"/>
      <c r="L24" s="397"/>
      <c r="M24" s="397"/>
      <c r="N24" s="397"/>
      <c r="O24" s="397"/>
      <c r="P24" s="9"/>
      <c r="Q24" s="397"/>
      <c r="R24" s="397"/>
      <c r="U24" s="38"/>
      <c r="V24" s="39"/>
      <c r="W24" s="39"/>
      <c r="Y24" s="397"/>
      <c r="Z24" s="397"/>
      <c r="AA24" s="397"/>
      <c r="AC24" s="397"/>
      <c r="AD24" s="397"/>
      <c r="AE24" s="397"/>
      <c r="AG24" s="397"/>
      <c r="AH24" s="397"/>
      <c r="AI24" s="397"/>
      <c r="AJ24" s="397"/>
      <c r="AK24" s="397"/>
      <c r="AL24" s="397"/>
      <c r="AM24" s="397"/>
      <c r="AN24" s="397"/>
      <c r="AO24" s="397"/>
      <c r="AP24" s="397"/>
      <c r="AQ24" s="397"/>
    </row>
    <row r="25" spans="1:43" s="3" customFormat="1" x14ac:dyDescent="0.25">
      <c r="A25" s="397"/>
      <c r="B25" s="397"/>
      <c r="C25" s="40"/>
      <c r="D25" s="397"/>
      <c r="E25" s="397"/>
      <c r="F25" s="397"/>
      <c r="G25" s="397"/>
      <c r="H25" s="38"/>
      <c r="I25" s="38"/>
      <c r="J25" s="397"/>
      <c r="K25" s="397"/>
      <c r="L25" s="397"/>
      <c r="M25" s="397"/>
      <c r="N25" s="397"/>
      <c r="O25" s="397"/>
      <c r="P25" s="9"/>
      <c r="Q25" s="397"/>
      <c r="R25" s="397"/>
      <c r="U25" s="38"/>
      <c r="V25" s="39"/>
      <c r="W25" s="39"/>
      <c r="Y25" s="397"/>
      <c r="Z25" s="397"/>
      <c r="AA25" s="397"/>
      <c r="AC25" s="397"/>
      <c r="AD25" s="397"/>
      <c r="AE25" s="397"/>
      <c r="AG25" s="397"/>
      <c r="AH25" s="397"/>
      <c r="AI25" s="397"/>
      <c r="AJ25" s="397"/>
      <c r="AK25" s="397"/>
      <c r="AL25" s="397"/>
      <c r="AM25" s="397"/>
      <c r="AN25" s="397"/>
      <c r="AO25" s="397"/>
      <c r="AP25" s="397"/>
      <c r="AQ25" s="397"/>
    </row>
    <row r="26" spans="1:43" s="3" customFormat="1" x14ac:dyDescent="0.25">
      <c r="A26" s="397"/>
      <c r="B26" s="397"/>
      <c r="C26" s="40"/>
      <c r="D26" s="397"/>
      <c r="E26" s="397"/>
      <c r="F26" s="397"/>
      <c r="G26" s="397"/>
      <c r="H26" s="38"/>
      <c r="I26" s="38"/>
      <c r="J26" s="397"/>
      <c r="K26" s="397"/>
      <c r="L26" s="397"/>
      <c r="M26" s="397"/>
      <c r="N26" s="397"/>
      <c r="O26" s="397"/>
      <c r="P26" s="9"/>
      <c r="Q26" s="397"/>
      <c r="R26" s="397"/>
      <c r="U26" s="38"/>
      <c r="V26" s="39"/>
      <c r="W26" s="39"/>
      <c r="Y26" s="397"/>
      <c r="Z26" s="397"/>
      <c r="AA26" s="397"/>
      <c r="AC26" s="397"/>
      <c r="AD26" s="397"/>
      <c r="AE26" s="397"/>
      <c r="AG26" s="397"/>
      <c r="AH26" s="397"/>
      <c r="AI26" s="397"/>
      <c r="AJ26" s="397"/>
      <c r="AK26" s="397"/>
      <c r="AL26" s="397"/>
      <c r="AM26" s="397"/>
      <c r="AN26" s="397"/>
      <c r="AO26" s="397"/>
      <c r="AP26" s="397"/>
      <c r="AQ26" s="397"/>
    </row>
    <row r="27" spans="1:43" s="3" customFormat="1" x14ac:dyDescent="0.25">
      <c r="A27" s="397"/>
      <c r="B27" s="397"/>
      <c r="C27" s="40"/>
      <c r="D27" s="397"/>
      <c r="E27" s="397"/>
      <c r="F27" s="397"/>
      <c r="G27" s="397"/>
      <c r="H27" s="38"/>
      <c r="I27" s="38"/>
      <c r="J27" s="397"/>
      <c r="K27" s="397"/>
      <c r="L27" s="397"/>
      <c r="M27" s="397"/>
      <c r="N27" s="397"/>
      <c r="O27" s="397"/>
      <c r="P27" s="9"/>
      <c r="Q27" s="397"/>
      <c r="R27" s="397"/>
      <c r="U27" s="38"/>
      <c r="V27" s="39"/>
      <c r="W27" s="39"/>
      <c r="Y27" s="397"/>
      <c r="Z27" s="397"/>
      <c r="AA27" s="397"/>
      <c r="AC27" s="397"/>
      <c r="AD27" s="397"/>
      <c r="AE27" s="397"/>
      <c r="AG27" s="397"/>
      <c r="AH27" s="397"/>
      <c r="AI27" s="397"/>
      <c r="AJ27" s="397"/>
      <c r="AK27" s="397"/>
      <c r="AL27" s="397"/>
      <c r="AM27" s="397"/>
      <c r="AN27" s="397"/>
      <c r="AO27" s="397"/>
      <c r="AP27" s="397"/>
      <c r="AQ27" s="397"/>
    </row>
    <row r="28" spans="1:43" s="3" customFormat="1" x14ac:dyDescent="0.25">
      <c r="A28" s="397"/>
      <c r="B28" s="397"/>
      <c r="C28" s="40"/>
      <c r="D28" s="397"/>
      <c r="E28" s="397"/>
      <c r="F28" s="397"/>
      <c r="G28" s="397"/>
      <c r="H28" s="38"/>
      <c r="I28" s="38"/>
      <c r="J28" s="397"/>
      <c r="K28" s="397"/>
      <c r="L28" s="397"/>
      <c r="M28" s="397"/>
      <c r="N28" s="397"/>
      <c r="O28" s="397"/>
      <c r="P28" s="9"/>
      <c r="Q28" s="397"/>
      <c r="R28" s="397"/>
      <c r="U28" s="38"/>
      <c r="V28" s="39"/>
      <c r="W28" s="39"/>
      <c r="Y28" s="397"/>
      <c r="Z28" s="397"/>
      <c r="AA28" s="397"/>
      <c r="AC28" s="397"/>
      <c r="AD28" s="397"/>
      <c r="AE28" s="397"/>
      <c r="AG28" s="397"/>
      <c r="AH28" s="397"/>
      <c r="AI28" s="397"/>
      <c r="AJ28" s="397"/>
      <c r="AK28" s="397"/>
      <c r="AL28" s="397"/>
      <c r="AM28" s="397"/>
      <c r="AN28" s="397"/>
      <c r="AO28" s="397"/>
      <c r="AP28" s="397"/>
      <c r="AQ28" s="397"/>
    </row>
    <row r="29" spans="1:43" s="3" customFormat="1" x14ac:dyDescent="0.25">
      <c r="A29" s="397"/>
      <c r="B29" s="397"/>
      <c r="C29" s="40"/>
      <c r="D29" s="397"/>
      <c r="E29" s="397"/>
      <c r="F29" s="397"/>
      <c r="G29" s="397"/>
      <c r="H29" s="38"/>
      <c r="I29" s="38"/>
      <c r="J29" s="397"/>
      <c r="K29" s="397"/>
      <c r="L29" s="397"/>
      <c r="M29" s="397"/>
      <c r="N29" s="397"/>
      <c r="O29" s="397"/>
      <c r="P29" s="9"/>
      <c r="Q29" s="397"/>
      <c r="R29" s="397"/>
      <c r="U29" s="38"/>
      <c r="V29" s="39"/>
      <c r="W29" s="39"/>
      <c r="Y29" s="397"/>
      <c r="Z29" s="397"/>
      <c r="AA29" s="397"/>
      <c r="AC29" s="397"/>
      <c r="AD29" s="397"/>
      <c r="AE29" s="397"/>
      <c r="AG29" s="397"/>
      <c r="AH29" s="397"/>
      <c r="AI29" s="397"/>
      <c r="AJ29" s="397"/>
      <c r="AK29" s="397"/>
      <c r="AL29" s="397"/>
      <c r="AM29" s="397"/>
      <c r="AN29" s="397"/>
      <c r="AO29" s="397"/>
      <c r="AP29" s="397"/>
      <c r="AQ29" s="397"/>
    </row>
    <row r="30" spans="1:43" s="3" customFormat="1" x14ac:dyDescent="0.25">
      <c r="A30" s="397"/>
      <c r="B30" s="397"/>
      <c r="C30" s="40"/>
      <c r="D30" s="397"/>
      <c r="E30" s="397"/>
      <c r="F30" s="397"/>
      <c r="G30" s="397"/>
      <c r="H30" s="38"/>
      <c r="I30" s="38"/>
      <c r="J30" s="397"/>
      <c r="K30" s="397"/>
      <c r="L30" s="397"/>
      <c r="M30" s="397"/>
      <c r="N30" s="397"/>
      <c r="O30" s="397"/>
      <c r="P30" s="9"/>
      <c r="Q30" s="397"/>
      <c r="R30" s="397"/>
      <c r="U30" s="38"/>
      <c r="V30" s="39"/>
      <c r="W30" s="39"/>
      <c r="Y30" s="397"/>
      <c r="Z30" s="397"/>
      <c r="AA30" s="397"/>
      <c r="AC30" s="397"/>
      <c r="AD30" s="397"/>
      <c r="AE30" s="397"/>
      <c r="AG30" s="397"/>
      <c r="AH30" s="397"/>
      <c r="AI30" s="397"/>
      <c r="AJ30" s="397"/>
      <c r="AK30" s="397"/>
      <c r="AL30" s="397"/>
      <c r="AM30" s="397"/>
      <c r="AN30" s="397"/>
      <c r="AO30" s="397"/>
      <c r="AP30" s="397"/>
      <c r="AQ30" s="397"/>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35"/>
  <sheetViews>
    <sheetView zoomScale="85" zoomScaleNormal="85" workbookViewId="0">
      <pane ySplit="2" topLeftCell="A3" activePane="bottomLeft" state="frozen"/>
      <selection pane="bottomLeft" activeCell="A9" sqref="A9:E10"/>
    </sheetView>
  </sheetViews>
  <sheetFormatPr defaultColWidth="9" defaultRowHeight="15" x14ac:dyDescent="0.25"/>
  <cols>
    <col min="1" max="1" width="11" style="397" bestFit="1" customWidth="1"/>
    <col min="2" max="5" width="9" style="397"/>
    <col min="6" max="6" width="23.85546875" style="397" bestFit="1" customWidth="1"/>
    <col min="7" max="7" width="33.42578125" style="397" bestFit="1" customWidth="1"/>
    <col min="8" max="16384" width="9" style="397"/>
  </cols>
  <sheetData>
    <row r="1" spans="1:43" x14ac:dyDescent="0.25">
      <c r="B1" s="583" t="s">
        <v>486</v>
      </c>
      <c r="C1" s="583"/>
      <c r="D1" s="583"/>
      <c r="E1" s="583"/>
      <c r="F1" s="583" t="s">
        <v>485</v>
      </c>
      <c r="G1" s="583"/>
    </row>
    <row r="2" spans="1:43" x14ac:dyDescent="0.25">
      <c r="A2" s="397" t="s">
        <v>487</v>
      </c>
      <c r="B2" s="397" t="s">
        <v>472</v>
      </c>
      <c r="C2" s="397" t="s">
        <v>483</v>
      </c>
      <c r="D2" s="397" t="s">
        <v>470</v>
      </c>
      <c r="E2" s="397" t="s">
        <v>484</v>
      </c>
      <c r="F2" s="397" t="s">
        <v>470</v>
      </c>
      <c r="G2" s="397" t="s">
        <v>484</v>
      </c>
    </row>
    <row r="3" spans="1:43" x14ac:dyDescent="0.25">
      <c r="A3" s="397">
        <v>1</v>
      </c>
      <c r="B3" s="397">
        <v>10</v>
      </c>
      <c r="C3" s="397">
        <f>B3-D3</f>
        <v>10</v>
      </c>
      <c r="F3" s="167"/>
      <c r="G3" s="167"/>
    </row>
    <row r="4" spans="1:43" x14ac:dyDescent="0.25">
      <c r="A4" s="397">
        <v>2</v>
      </c>
      <c r="B4" s="397">
        <v>6</v>
      </c>
      <c r="C4" s="397">
        <f t="shared" ref="C4:C8" si="0">B4-D4</f>
        <v>3</v>
      </c>
      <c r="D4" s="397">
        <v>3</v>
      </c>
      <c r="F4" s="167" t="s">
        <v>730</v>
      </c>
      <c r="G4" s="167"/>
    </row>
    <row r="5" spans="1:43" x14ac:dyDescent="0.25">
      <c r="A5" s="397">
        <v>3</v>
      </c>
      <c r="B5" s="397">
        <v>6</v>
      </c>
      <c r="C5" s="397">
        <f t="shared" si="0"/>
        <v>6</v>
      </c>
      <c r="F5" s="167"/>
      <c r="G5" s="167"/>
    </row>
    <row r="6" spans="1:43" x14ac:dyDescent="0.25">
      <c r="A6" s="397">
        <v>4</v>
      </c>
      <c r="B6" s="397">
        <v>10</v>
      </c>
      <c r="C6" s="397">
        <f t="shared" si="0"/>
        <v>10</v>
      </c>
      <c r="E6" s="397">
        <v>1</v>
      </c>
      <c r="F6" s="167"/>
      <c r="G6" s="167" t="s">
        <v>731</v>
      </c>
    </row>
    <row r="7" spans="1:43" x14ac:dyDescent="0.25">
      <c r="A7" s="397">
        <v>5</v>
      </c>
      <c r="B7" s="397">
        <v>9</v>
      </c>
      <c r="C7" s="397">
        <f t="shared" si="0"/>
        <v>9</v>
      </c>
      <c r="F7" s="167"/>
      <c r="G7" s="167"/>
    </row>
    <row r="8" spans="1:43" x14ac:dyDescent="0.25">
      <c r="A8" s="397">
        <v>6</v>
      </c>
      <c r="B8" s="397">
        <v>18</v>
      </c>
      <c r="C8" s="397">
        <f t="shared" si="0"/>
        <v>18</v>
      </c>
      <c r="E8" s="397">
        <v>1</v>
      </c>
      <c r="F8" s="167"/>
      <c r="G8" s="167" t="s">
        <v>657</v>
      </c>
    </row>
    <row r="9" spans="1:43" x14ac:dyDescent="0.25">
      <c r="A9" s="397" t="s">
        <v>472</v>
      </c>
      <c r="B9" s="397">
        <f>SUM(B3:B8)</f>
        <v>59</v>
      </c>
      <c r="C9" s="397">
        <f>SUM(C3:C8)</f>
        <v>56</v>
      </c>
      <c r="D9" s="397">
        <f>SUM(D3:D8)</f>
        <v>3</v>
      </c>
      <c r="E9" s="409">
        <f>SUM(E3:E8)</f>
        <v>2</v>
      </c>
      <c r="P9" s="40"/>
      <c r="S9" s="3"/>
      <c r="T9" s="3"/>
      <c r="U9" s="38"/>
      <c r="V9" s="39"/>
      <c r="W9" s="39"/>
      <c r="X9" s="3"/>
      <c r="Y9" s="3"/>
      <c r="Z9" s="38"/>
      <c r="AA9" s="39"/>
      <c r="AB9" s="3"/>
      <c r="AC9" s="3"/>
      <c r="AD9" s="38"/>
      <c r="AE9" s="39"/>
      <c r="AF9" s="3"/>
      <c r="AG9" s="3"/>
      <c r="AH9" s="38"/>
      <c r="AI9" s="39"/>
      <c r="AJ9" s="3"/>
      <c r="AK9" s="3"/>
      <c r="AL9" s="38"/>
      <c r="AM9" s="39"/>
      <c r="AP9" s="38"/>
      <c r="AQ9" s="39"/>
    </row>
    <row r="10" spans="1:43" x14ac:dyDescent="0.25">
      <c r="A10" s="397" t="s">
        <v>488</v>
      </c>
      <c r="C10" s="153">
        <f>C9/B9</f>
        <v>0.94915254237288138</v>
      </c>
      <c r="D10" s="153">
        <f>D9/B9</f>
        <v>5.0847457627118647E-2</v>
      </c>
      <c r="P10" s="40"/>
      <c r="S10" s="3"/>
      <c r="T10" s="3"/>
      <c r="U10" s="38"/>
      <c r="V10" s="39"/>
      <c r="W10" s="39"/>
      <c r="Y10" s="3"/>
      <c r="Z10" s="38"/>
      <c r="AA10" s="39"/>
      <c r="AC10" s="3"/>
      <c r="AD10" s="38"/>
      <c r="AE10" s="39"/>
      <c r="AG10" s="3"/>
      <c r="AH10" s="38"/>
      <c r="AI10" s="39"/>
      <c r="AL10" s="38"/>
      <c r="AM10" s="39"/>
      <c r="AP10" s="38"/>
      <c r="AQ10" s="39"/>
    </row>
    <row r="11" spans="1:43" x14ac:dyDescent="0.25">
      <c r="P11" s="40"/>
      <c r="S11" s="3"/>
      <c r="T11" s="3"/>
      <c r="U11" s="38"/>
      <c r="V11" s="39"/>
      <c r="W11" s="39"/>
      <c r="Y11" s="3"/>
      <c r="Z11" s="38"/>
      <c r="AA11" s="39"/>
      <c r="AB11" s="3"/>
      <c r="AD11" s="38"/>
      <c r="AE11" s="39"/>
      <c r="AF11" s="3"/>
      <c r="AH11" s="38"/>
      <c r="AI11" s="39"/>
      <c r="AL11" s="38"/>
      <c r="AM11" s="39"/>
      <c r="AP11" s="38"/>
      <c r="AQ11" s="39"/>
    </row>
    <row r="12" spans="1:43" x14ac:dyDescent="0.25">
      <c r="L12" s="52"/>
      <c r="M12" s="52"/>
      <c r="N12" s="240"/>
      <c r="O12" s="261"/>
      <c r="P12" s="261"/>
      <c r="Q12" s="2"/>
      <c r="R12" s="52"/>
      <c r="S12" s="53"/>
      <c r="T12" s="53"/>
      <c r="U12" s="52"/>
      <c r="V12" s="52"/>
      <c r="W12" s="52"/>
      <c r="X12" s="52"/>
      <c r="Y12" s="52"/>
      <c r="Z12" s="38"/>
      <c r="AB12" s="3"/>
      <c r="AF12" s="3"/>
    </row>
    <row r="13" spans="1:43" x14ac:dyDescent="0.25">
      <c r="L13" s="52"/>
      <c r="M13" s="52"/>
      <c r="N13" s="240"/>
      <c r="O13" s="261"/>
      <c r="P13" s="261"/>
      <c r="Q13" s="2"/>
      <c r="R13" s="52"/>
      <c r="S13" s="53"/>
      <c r="T13" s="53"/>
      <c r="U13" s="52"/>
      <c r="V13" s="52"/>
      <c r="W13" s="52"/>
      <c r="X13" s="52"/>
      <c r="Y13" s="52"/>
      <c r="Z13" s="38"/>
      <c r="AA13" s="39"/>
      <c r="AB13" s="3"/>
      <c r="AD13" s="38"/>
      <c r="AE13" s="39"/>
      <c r="AF13" s="3"/>
    </row>
    <row r="14" spans="1:43" x14ac:dyDescent="0.25">
      <c r="L14" s="52"/>
      <c r="M14" s="52"/>
      <c r="N14" s="240"/>
      <c r="O14" s="261"/>
      <c r="P14" s="261"/>
      <c r="Q14" s="2"/>
      <c r="R14" s="52"/>
      <c r="S14" s="53"/>
      <c r="T14" s="53"/>
      <c r="U14" s="265"/>
      <c r="V14" s="52"/>
      <c r="W14" s="52"/>
      <c r="X14" s="52"/>
      <c r="Y14" s="52"/>
      <c r="Z14" s="38"/>
      <c r="AA14" s="39"/>
      <c r="AB14" s="3"/>
      <c r="AD14" s="38"/>
      <c r="AE14" s="39"/>
      <c r="AF14" s="3"/>
    </row>
    <row r="15" spans="1:43" x14ac:dyDescent="0.25">
      <c r="L15" s="52"/>
      <c r="M15" s="52"/>
      <c r="N15" s="240"/>
      <c r="O15" s="261"/>
      <c r="P15" s="261"/>
      <c r="Q15" s="2"/>
      <c r="R15" s="52"/>
      <c r="S15" s="53"/>
      <c r="T15" s="53"/>
      <c r="U15" s="265"/>
      <c r="V15" s="52"/>
      <c r="W15" s="52"/>
      <c r="X15" s="52"/>
      <c r="Y15" s="52"/>
      <c r="Z15" s="38"/>
      <c r="AA15" s="39"/>
      <c r="AB15" s="3"/>
      <c r="AD15" s="38"/>
      <c r="AE15" s="39"/>
      <c r="AF15" s="3"/>
    </row>
    <row r="16" spans="1:43" x14ac:dyDescent="0.25">
      <c r="L16" s="52"/>
      <c r="M16" s="52"/>
      <c r="N16" s="52"/>
      <c r="O16" s="52"/>
      <c r="P16" s="266"/>
      <c r="Q16" s="52"/>
      <c r="R16" s="52"/>
      <c r="S16" s="2"/>
      <c r="T16" s="2"/>
      <c r="U16" s="53"/>
      <c r="V16" s="265"/>
      <c r="W16" s="265"/>
      <c r="X16" s="2"/>
      <c r="Y16" s="52"/>
      <c r="AB16" s="3"/>
      <c r="AF16" s="3"/>
    </row>
    <row r="17" spans="3:32" x14ac:dyDescent="0.25">
      <c r="P17" s="9"/>
      <c r="S17" s="3"/>
      <c r="T17" s="3"/>
      <c r="U17" s="38"/>
      <c r="V17" s="39"/>
      <c r="W17" s="39"/>
      <c r="X17" s="3"/>
      <c r="AB17" s="3"/>
      <c r="AF17" s="3"/>
    </row>
    <row r="18" spans="3:32" x14ac:dyDescent="0.25">
      <c r="P18" s="9"/>
      <c r="S18" s="3"/>
      <c r="T18" s="3"/>
      <c r="U18" s="38"/>
      <c r="V18" s="39"/>
      <c r="W18" s="39"/>
      <c r="X18" s="3"/>
      <c r="AB18" s="3"/>
      <c r="AF18" s="3"/>
    </row>
    <row r="19" spans="3:32" x14ac:dyDescent="0.25">
      <c r="K19" s="52"/>
      <c r="L19" s="52"/>
      <c r="M19" s="240"/>
      <c r="N19" s="261"/>
      <c r="O19" s="261"/>
      <c r="P19" s="2"/>
      <c r="Q19" s="52"/>
      <c r="R19" s="53"/>
      <c r="S19" s="53"/>
      <c r="T19" s="265"/>
      <c r="U19" s="52"/>
      <c r="V19" s="52"/>
      <c r="W19" s="52"/>
      <c r="X19" s="3"/>
      <c r="AB19" s="3"/>
      <c r="AF19" s="3"/>
    </row>
    <row r="20" spans="3:32" x14ac:dyDescent="0.25">
      <c r="K20" s="52"/>
      <c r="L20" s="52"/>
      <c r="M20" s="240"/>
      <c r="N20" s="261"/>
      <c r="O20" s="261"/>
      <c r="P20" s="2"/>
      <c r="Q20" s="52"/>
      <c r="R20" s="53"/>
      <c r="S20" s="53"/>
      <c r="T20" s="265"/>
      <c r="U20" s="52"/>
      <c r="V20" s="52"/>
      <c r="W20" s="52"/>
    </row>
    <row r="21" spans="3:32" x14ac:dyDescent="0.25">
      <c r="K21" s="52"/>
      <c r="L21" s="52"/>
      <c r="M21" s="240"/>
      <c r="N21" s="261"/>
      <c r="O21" s="261"/>
      <c r="P21" s="2"/>
      <c r="Q21" s="52"/>
      <c r="R21" s="53"/>
      <c r="S21" s="53"/>
      <c r="T21" s="265"/>
      <c r="U21" s="52"/>
      <c r="V21" s="52"/>
      <c r="W21" s="52"/>
    </row>
    <row r="22" spans="3:32" x14ac:dyDescent="0.25">
      <c r="K22" s="52"/>
      <c r="L22" s="52"/>
      <c r="M22" s="240"/>
      <c r="N22" s="261"/>
      <c r="O22" s="261"/>
      <c r="P22" s="2"/>
      <c r="Q22" s="52"/>
      <c r="R22" s="53"/>
      <c r="S22" s="53"/>
      <c r="T22" s="265"/>
      <c r="U22" s="52"/>
      <c r="V22" s="52"/>
      <c r="W22" s="52"/>
    </row>
    <row r="23" spans="3:32" x14ac:dyDescent="0.25">
      <c r="C23" s="40"/>
      <c r="D23" s="41"/>
      <c r="E23" s="41"/>
      <c r="F23" s="3"/>
      <c r="H23" s="38"/>
      <c r="I23" s="38"/>
      <c r="K23" s="52"/>
      <c r="L23" s="52"/>
      <c r="M23" s="240"/>
      <c r="N23" s="261"/>
      <c r="O23" s="261"/>
      <c r="P23" s="2"/>
      <c r="Q23" s="52"/>
      <c r="R23" s="53"/>
      <c r="S23" s="53"/>
      <c r="T23" s="265"/>
      <c r="U23" s="52"/>
      <c r="V23" s="52"/>
      <c r="W23" s="52"/>
    </row>
    <row r="24" spans="3:32" x14ac:dyDescent="0.25">
      <c r="C24" s="40"/>
      <c r="D24" s="41"/>
      <c r="E24" s="41"/>
      <c r="F24" s="3"/>
      <c r="H24" s="38"/>
      <c r="I24" s="38"/>
      <c r="K24" s="52"/>
      <c r="L24" s="52"/>
      <c r="M24" s="240"/>
      <c r="N24" s="261"/>
      <c r="O24" s="261"/>
      <c r="P24" s="2"/>
      <c r="Q24" s="52"/>
      <c r="R24" s="53"/>
      <c r="S24" s="53"/>
      <c r="T24" s="265"/>
      <c r="U24" s="52"/>
      <c r="V24" s="52"/>
      <c r="W24" s="52"/>
    </row>
    <row r="25" spans="3:32" x14ac:dyDescent="0.25">
      <c r="C25" s="40"/>
      <c r="D25" s="41"/>
      <c r="E25" s="41"/>
      <c r="F25" s="3"/>
      <c r="H25" s="38"/>
      <c r="I25" s="38"/>
    </row>
    <row r="26" spans="3:32" x14ac:dyDescent="0.25">
      <c r="C26" s="40"/>
      <c r="D26" s="41"/>
      <c r="E26" s="41"/>
      <c r="F26" s="3"/>
      <c r="H26" s="38"/>
      <c r="I26" s="38"/>
    </row>
    <row r="27" spans="3:32" x14ac:dyDescent="0.25">
      <c r="C27" s="40"/>
      <c r="D27" s="41"/>
      <c r="E27" s="41"/>
      <c r="F27" s="3"/>
      <c r="H27" s="38"/>
      <c r="I27" s="38"/>
    </row>
    <row r="28" spans="3:32" x14ac:dyDescent="0.25">
      <c r="C28" s="40"/>
      <c r="D28" s="41"/>
      <c r="E28" s="41"/>
      <c r="F28" s="3"/>
      <c r="H28" s="38"/>
      <c r="I28" s="38"/>
    </row>
    <row r="29" spans="3:32" x14ac:dyDescent="0.25">
      <c r="C29" s="40"/>
      <c r="D29" s="41"/>
      <c r="E29" s="41"/>
      <c r="F29" s="3"/>
      <c r="H29" s="38"/>
      <c r="I29" s="38"/>
    </row>
    <row r="30" spans="3:32" x14ac:dyDescent="0.25">
      <c r="C30" s="40"/>
      <c r="D30" s="41"/>
      <c r="E30" s="41"/>
      <c r="F30" s="3"/>
      <c r="H30" s="38"/>
      <c r="I30" s="38"/>
    </row>
    <row r="31" spans="3:32" x14ac:dyDescent="0.25">
      <c r="C31" s="40"/>
      <c r="D31" s="41"/>
      <c r="E31" s="41"/>
      <c r="F31" s="3"/>
      <c r="H31" s="38"/>
      <c r="I31" s="38"/>
    </row>
    <row r="32" spans="3:32" x14ac:dyDescent="0.25">
      <c r="C32" s="40"/>
      <c r="D32" s="41"/>
      <c r="E32" s="41"/>
      <c r="F32" s="3"/>
      <c r="H32" s="38"/>
      <c r="I32" s="38"/>
    </row>
    <row r="33" spans="3:9" x14ac:dyDescent="0.25">
      <c r="C33" s="40"/>
      <c r="D33" s="41"/>
      <c r="E33" s="41"/>
      <c r="H33" s="38"/>
      <c r="I33" s="38"/>
    </row>
    <row r="34" spans="3:9" x14ac:dyDescent="0.25">
      <c r="C34" s="40"/>
      <c r="D34" s="41"/>
      <c r="E34" s="41"/>
      <c r="F34" s="3"/>
      <c r="H34" s="38"/>
      <c r="I34" s="38"/>
    </row>
    <row r="35" spans="3:9" x14ac:dyDescent="0.25">
      <c r="C35" s="40"/>
      <c r="D35" s="41"/>
      <c r="E35" s="41"/>
      <c r="F35" s="3"/>
      <c r="H35" s="38"/>
      <c r="I35" s="38"/>
    </row>
  </sheetData>
  <mergeCells count="2">
    <mergeCell ref="B1:E1"/>
    <mergeCell ref="F1:G1"/>
  </mergeCells>
  <pageMargins left="0.7" right="0.7" top="0.75" bottom="0.75" header="0.3" footer="0.3"/>
  <pageSetup orientation="portrait" verticalDpi="3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307"/>
  <sheetViews>
    <sheetView zoomScale="85" zoomScaleNormal="85" workbookViewId="0">
      <pane ySplit="2" topLeftCell="A54" activePane="bottomLeft" state="frozen"/>
      <selection pane="bottomLeft" activeCell="AI1" sqref="AI1:AJ1048576"/>
    </sheetView>
  </sheetViews>
  <sheetFormatPr defaultRowHeight="15" x14ac:dyDescent="0.25"/>
  <cols>
    <col min="1" max="1" width="9.140625" style="40"/>
    <col min="2" max="3" width="9.140625" style="397"/>
    <col min="4" max="4" width="26" style="397" bestFit="1" customWidth="1"/>
    <col min="5" max="30" width="9.140625" style="397"/>
    <col min="31" max="31" width="9.85546875" style="397" bestFit="1" customWidth="1"/>
    <col min="32" max="34" width="9.140625" style="397"/>
    <col min="35" max="35" width="21.140625" style="489" bestFit="1" customWidth="1"/>
    <col min="36" max="36" width="9.140625" style="489"/>
    <col min="37" max="16384" width="9.140625" style="397"/>
  </cols>
  <sheetData>
    <row r="1" spans="1:28" x14ac:dyDescent="0.25">
      <c r="A1" s="588" t="s">
        <v>136</v>
      </c>
      <c r="B1" s="588"/>
      <c r="C1" s="588"/>
      <c r="D1" s="588"/>
      <c r="E1" s="588"/>
      <c r="F1" s="588"/>
      <c r="G1" s="588"/>
      <c r="H1" s="588"/>
      <c r="I1" s="583" t="s">
        <v>125</v>
      </c>
      <c r="J1" s="583"/>
      <c r="K1" s="583"/>
      <c r="L1" s="4"/>
      <c r="N1" s="583" t="s">
        <v>123</v>
      </c>
      <c r="O1" s="583"/>
      <c r="P1" s="583"/>
      <c r="Q1" s="583" t="s">
        <v>128</v>
      </c>
      <c r="R1" s="583"/>
      <c r="S1" s="396"/>
      <c r="T1" s="396"/>
      <c r="U1" s="396"/>
      <c r="V1" s="128"/>
      <c r="X1" s="583" t="s">
        <v>130</v>
      </c>
      <c r="Y1" s="583"/>
      <c r="Z1" s="583"/>
      <c r="AA1" s="48" t="s">
        <v>135</v>
      </c>
      <c r="AB1" s="45" t="s">
        <v>133</v>
      </c>
    </row>
    <row r="2" spans="1:28" x14ac:dyDescent="0.25">
      <c r="A2" s="40" t="s">
        <v>15</v>
      </c>
      <c r="B2" s="44" t="s">
        <v>112</v>
      </c>
      <c r="C2" s="397" t="s">
        <v>113</v>
      </c>
      <c r="D2" s="397" t="s">
        <v>114</v>
      </c>
      <c r="E2" s="397" t="s">
        <v>115</v>
      </c>
      <c r="F2" s="397" t="s">
        <v>116</v>
      </c>
      <c r="G2" s="397" t="s">
        <v>117</v>
      </c>
      <c r="H2" s="397" t="s">
        <v>137</v>
      </c>
      <c r="I2" s="397" t="s">
        <v>118</v>
      </c>
      <c r="J2" s="397" t="s">
        <v>119</v>
      </c>
      <c r="K2" s="397" t="s">
        <v>120</v>
      </c>
      <c r="L2" s="4" t="s">
        <v>121</v>
      </c>
      <c r="M2" s="397" t="s">
        <v>122</v>
      </c>
      <c r="N2" s="397" t="s">
        <v>119</v>
      </c>
      <c r="O2" s="3" t="s">
        <v>126</v>
      </c>
      <c r="P2" s="4" t="s">
        <v>127</v>
      </c>
      <c r="Q2" s="397" t="s">
        <v>129</v>
      </c>
      <c r="R2" s="397" t="s">
        <v>120</v>
      </c>
      <c r="S2" s="51" t="s">
        <v>179</v>
      </c>
      <c r="T2" s="397" t="s">
        <v>178</v>
      </c>
      <c r="U2" s="44" t="s">
        <v>416</v>
      </c>
      <c r="V2" s="116" t="s">
        <v>461</v>
      </c>
      <c r="X2" s="397" t="s">
        <v>124</v>
      </c>
      <c r="Y2" s="397" t="s">
        <v>131</v>
      </c>
      <c r="Z2" s="397" t="s">
        <v>132</v>
      </c>
      <c r="AA2" s="47" t="s">
        <v>18</v>
      </c>
      <c r="AB2" s="46" t="s">
        <v>134</v>
      </c>
    </row>
    <row r="3" spans="1:28" x14ac:dyDescent="0.25">
      <c r="A3" s="382">
        <v>42679</v>
      </c>
      <c r="B3" s="397">
        <v>302312</v>
      </c>
      <c r="C3" s="397">
        <v>13035</v>
      </c>
      <c r="D3" s="397" t="s">
        <v>42</v>
      </c>
      <c r="E3" s="381">
        <v>0.45004629629629633</v>
      </c>
      <c r="F3" s="381">
        <v>0.45019675925925928</v>
      </c>
      <c r="G3" s="397" t="s">
        <v>566</v>
      </c>
      <c r="H3" s="397" t="s">
        <v>566</v>
      </c>
    </row>
    <row r="4" spans="1:28" x14ac:dyDescent="0.25">
      <c r="A4" s="382"/>
      <c r="B4" s="397">
        <v>302312</v>
      </c>
      <c r="C4" s="397">
        <v>13046</v>
      </c>
      <c r="D4" s="397" t="s">
        <v>22</v>
      </c>
      <c r="E4" s="381">
        <v>0.45019675925925928</v>
      </c>
      <c r="F4" s="381">
        <v>0.45028935185185182</v>
      </c>
      <c r="G4" s="397" t="s">
        <v>566</v>
      </c>
      <c r="H4" s="397" t="s">
        <v>566</v>
      </c>
    </row>
    <row r="5" spans="1:28" x14ac:dyDescent="0.25">
      <c r="A5" s="382"/>
      <c r="B5" s="397">
        <v>302312</v>
      </c>
      <c r="C5" s="397">
        <v>13060</v>
      </c>
      <c r="D5" s="397" t="s">
        <v>24</v>
      </c>
      <c r="E5" s="381">
        <v>0.45028935185185182</v>
      </c>
      <c r="F5" s="381">
        <v>0.45042824074074073</v>
      </c>
      <c r="G5" s="397" t="s">
        <v>566</v>
      </c>
      <c r="H5" s="397" t="s">
        <v>566</v>
      </c>
    </row>
    <row r="6" spans="1:28" x14ac:dyDescent="0.25">
      <c r="A6" s="382"/>
      <c r="B6" s="397">
        <v>302312</v>
      </c>
      <c r="C6" s="397">
        <v>13071</v>
      </c>
      <c r="D6" s="397" t="s">
        <v>25</v>
      </c>
      <c r="E6" s="381">
        <v>0.45042824074074073</v>
      </c>
      <c r="F6" s="381">
        <v>0.45042824074074073</v>
      </c>
      <c r="G6" s="397" t="s">
        <v>566</v>
      </c>
      <c r="H6" s="397" t="s">
        <v>566</v>
      </c>
    </row>
    <row r="7" spans="1:28" x14ac:dyDescent="0.25">
      <c r="A7" s="382"/>
      <c r="B7" s="397">
        <v>302312</v>
      </c>
      <c r="C7" s="397">
        <v>15093</v>
      </c>
      <c r="D7" s="397" t="s">
        <v>26</v>
      </c>
      <c r="E7" s="381">
        <v>0.45120370370370372</v>
      </c>
      <c r="F7" s="381">
        <v>0.45131944444444444</v>
      </c>
      <c r="G7" s="397" t="s">
        <v>566</v>
      </c>
      <c r="H7" s="397" t="s">
        <v>566</v>
      </c>
    </row>
    <row r="8" spans="1:28" x14ac:dyDescent="0.25">
      <c r="A8" s="382"/>
      <c r="B8" s="397">
        <v>302312</v>
      </c>
      <c r="C8" s="397">
        <v>15091</v>
      </c>
      <c r="D8" s="397" t="s">
        <v>28</v>
      </c>
      <c r="E8" s="381">
        <v>0.45131944444444444</v>
      </c>
      <c r="F8" s="381">
        <v>0.45131944444444444</v>
      </c>
      <c r="G8" s="397" t="s">
        <v>566</v>
      </c>
      <c r="H8" s="397" t="s">
        <v>566</v>
      </c>
    </row>
    <row r="9" spans="1:28" x14ac:dyDescent="0.25">
      <c r="A9" s="382"/>
      <c r="B9" s="397">
        <v>302312</v>
      </c>
      <c r="C9" s="397">
        <v>15087</v>
      </c>
      <c r="D9" s="397" t="s">
        <v>29</v>
      </c>
      <c r="E9" s="381">
        <v>0.45142361111111112</v>
      </c>
      <c r="F9" s="381">
        <v>0.45151620370370371</v>
      </c>
      <c r="G9" s="397" t="s">
        <v>566</v>
      </c>
      <c r="H9" s="397" t="s">
        <v>566</v>
      </c>
    </row>
    <row r="10" spans="1:28" x14ac:dyDescent="0.25">
      <c r="A10" s="382"/>
      <c r="B10" s="397">
        <v>302312</v>
      </c>
      <c r="C10" s="397">
        <v>15072</v>
      </c>
      <c r="D10" s="397" t="s">
        <v>30</v>
      </c>
      <c r="E10" s="381">
        <v>0.45151620370370371</v>
      </c>
      <c r="F10" s="381">
        <v>0.45165509259259262</v>
      </c>
      <c r="G10" s="397" t="s">
        <v>566</v>
      </c>
      <c r="H10" s="397" t="s">
        <v>566</v>
      </c>
    </row>
    <row r="11" spans="1:28" x14ac:dyDescent="0.25">
      <c r="A11" s="382"/>
      <c r="B11" s="397">
        <v>302312</v>
      </c>
      <c r="C11" s="397">
        <v>15065</v>
      </c>
      <c r="D11" s="397" t="s">
        <v>31</v>
      </c>
      <c r="E11" s="381">
        <v>0.45165509259259262</v>
      </c>
      <c r="F11" s="381">
        <v>0.45174768518518515</v>
      </c>
      <c r="G11" s="397" t="s">
        <v>566</v>
      </c>
      <c r="H11" s="397" t="s">
        <v>566</v>
      </c>
    </row>
    <row r="12" spans="1:28" x14ac:dyDescent="0.25">
      <c r="A12" s="382"/>
      <c r="B12" s="397">
        <v>302312</v>
      </c>
      <c r="C12" s="397">
        <v>15054</v>
      </c>
      <c r="D12" s="397" t="s">
        <v>166</v>
      </c>
      <c r="E12" s="381">
        <v>0.45174768518518515</v>
      </c>
      <c r="F12" s="381">
        <v>0.45189814814814816</v>
      </c>
      <c r="G12" s="397" t="s">
        <v>566</v>
      </c>
      <c r="H12" s="397" t="s">
        <v>566</v>
      </c>
    </row>
    <row r="13" spans="1:28" x14ac:dyDescent="0.25">
      <c r="A13" s="382"/>
      <c r="B13" s="397">
        <v>302312</v>
      </c>
      <c r="C13" s="397">
        <v>15052</v>
      </c>
      <c r="D13" s="397" t="s">
        <v>35</v>
      </c>
      <c r="E13" s="381">
        <v>0.45189814814814816</v>
      </c>
      <c r="F13" s="381">
        <v>0.45189814814814816</v>
      </c>
      <c r="G13" s="397" t="s">
        <v>566</v>
      </c>
      <c r="H13" s="397" t="s">
        <v>566</v>
      </c>
    </row>
    <row r="14" spans="1:28" x14ac:dyDescent="0.25">
      <c r="A14" s="382"/>
      <c r="B14" s="397">
        <v>302312</v>
      </c>
      <c r="C14" s="397">
        <v>15008</v>
      </c>
      <c r="D14" s="397" t="s">
        <v>567</v>
      </c>
      <c r="E14" s="381">
        <v>0.45219907407407406</v>
      </c>
      <c r="F14" s="381">
        <v>0.45219907407407406</v>
      </c>
      <c r="G14" s="397" t="s">
        <v>566</v>
      </c>
      <c r="H14" s="397" t="s">
        <v>566</v>
      </c>
    </row>
    <row r="15" spans="1:28" x14ac:dyDescent="0.25">
      <c r="A15" s="382"/>
      <c r="B15" s="397">
        <v>302312</v>
      </c>
      <c r="C15" s="397">
        <v>15006</v>
      </c>
      <c r="D15" s="397" t="s">
        <v>446</v>
      </c>
      <c r="E15" s="381">
        <v>0.57519675925925928</v>
      </c>
      <c r="F15" s="381">
        <v>0.57534722222222223</v>
      </c>
      <c r="G15" s="397" t="s">
        <v>566</v>
      </c>
      <c r="H15" s="397" t="s">
        <v>566</v>
      </c>
    </row>
    <row r="16" spans="1:28" x14ac:dyDescent="0.25">
      <c r="A16" s="382"/>
      <c r="B16" s="397">
        <v>302312</v>
      </c>
      <c r="C16" s="397">
        <v>15005</v>
      </c>
      <c r="D16" s="397" t="s">
        <v>34</v>
      </c>
      <c r="E16" s="381">
        <v>0.57534722222222223</v>
      </c>
      <c r="F16" s="381">
        <v>0.57534722222222223</v>
      </c>
      <c r="G16" s="397" t="s">
        <v>566</v>
      </c>
      <c r="H16" s="397" t="s">
        <v>566</v>
      </c>
    </row>
    <row r="17" spans="1:8" x14ac:dyDescent="0.25">
      <c r="A17" s="382"/>
      <c r="B17" s="397">
        <v>302312</v>
      </c>
      <c r="C17" s="397">
        <v>15047</v>
      </c>
      <c r="D17" s="397" t="s">
        <v>445</v>
      </c>
      <c r="E17" s="381">
        <v>0.57577546296296289</v>
      </c>
      <c r="F17" s="381">
        <v>0.57590277777777776</v>
      </c>
      <c r="G17" s="397" t="s">
        <v>566</v>
      </c>
      <c r="H17" s="397" t="s">
        <v>566</v>
      </c>
    </row>
    <row r="18" spans="1:8" x14ac:dyDescent="0.25">
      <c r="A18" s="382"/>
      <c r="B18" s="397">
        <v>302312</v>
      </c>
      <c r="C18" s="397">
        <v>15049</v>
      </c>
      <c r="D18" s="397" t="s">
        <v>158</v>
      </c>
      <c r="E18" s="381">
        <v>0.57590277777777776</v>
      </c>
      <c r="F18" s="381">
        <v>0.57618055555555558</v>
      </c>
      <c r="G18" s="397" t="s">
        <v>566</v>
      </c>
      <c r="H18" s="397" t="s">
        <v>566</v>
      </c>
    </row>
    <row r="19" spans="1:8" x14ac:dyDescent="0.25">
      <c r="A19" s="382"/>
      <c r="B19" s="397">
        <v>302312</v>
      </c>
      <c r="C19" s="397">
        <v>15050</v>
      </c>
      <c r="D19" s="397" t="s">
        <v>159</v>
      </c>
      <c r="E19" s="381">
        <v>0.57618055555555558</v>
      </c>
      <c r="F19" s="381">
        <v>0.57618055555555558</v>
      </c>
      <c r="G19" s="397" t="s">
        <v>566</v>
      </c>
      <c r="H19" s="397" t="s">
        <v>566</v>
      </c>
    </row>
    <row r="20" spans="1:8" x14ac:dyDescent="0.25">
      <c r="A20" s="382"/>
      <c r="B20" s="397">
        <v>302312</v>
      </c>
      <c r="C20" s="397">
        <v>15049</v>
      </c>
      <c r="D20" s="397" t="s">
        <v>158</v>
      </c>
      <c r="E20" s="381">
        <v>0.57655092592592594</v>
      </c>
      <c r="F20" s="381">
        <v>0.57658564814814817</v>
      </c>
      <c r="G20" s="397" t="s">
        <v>566</v>
      </c>
      <c r="H20" s="397" t="s">
        <v>566</v>
      </c>
    </row>
    <row r="21" spans="1:8" x14ac:dyDescent="0.25">
      <c r="A21" s="382"/>
      <c r="B21" s="397">
        <v>302312</v>
      </c>
      <c r="C21" s="397">
        <v>15050</v>
      </c>
      <c r="D21" s="397" t="s">
        <v>159</v>
      </c>
      <c r="E21" s="381">
        <v>0.57658564814814817</v>
      </c>
      <c r="F21" s="381">
        <v>0.57665509259259262</v>
      </c>
      <c r="G21" s="397" t="s">
        <v>566</v>
      </c>
      <c r="H21" s="397" t="s">
        <v>566</v>
      </c>
    </row>
    <row r="22" spans="1:8" x14ac:dyDescent="0.25">
      <c r="A22" s="382"/>
      <c r="B22" s="397">
        <v>302312</v>
      </c>
      <c r="C22" s="397">
        <v>15049</v>
      </c>
      <c r="D22" s="397" t="s">
        <v>158</v>
      </c>
      <c r="E22" s="381">
        <v>0.57665509259259262</v>
      </c>
      <c r="F22" s="381">
        <v>0.57688657407407407</v>
      </c>
      <c r="G22" s="397" t="s">
        <v>566</v>
      </c>
      <c r="H22" s="397" t="s">
        <v>566</v>
      </c>
    </row>
    <row r="23" spans="1:8" x14ac:dyDescent="0.25">
      <c r="A23" s="382"/>
      <c r="B23" s="397">
        <v>302312</v>
      </c>
      <c r="C23" s="397">
        <v>15047</v>
      </c>
      <c r="D23" s="397" t="s">
        <v>445</v>
      </c>
      <c r="E23" s="381">
        <v>0.57688657407407407</v>
      </c>
      <c r="F23" s="381">
        <v>0.57688657407407407</v>
      </c>
      <c r="G23" s="397" t="s">
        <v>566</v>
      </c>
      <c r="H23" s="397" t="s">
        <v>566</v>
      </c>
    </row>
    <row r="24" spans="1:8" x14ac:dyDescent="0.25">
      <c r="A24" s="382"/>
      <c r="B24" s="397">
        <v>302312</v>
      </c>
      <c r="C24" s="397">
        <v>15005</v>
      </c>
      <c r="D24" s="397" t="s">
        <v>34</v>
      </c>
      <c r="E24" s="381">
        <v>0.57731481481481484</v>
      </c>
      <c r="F24" s="381">
        <v>0.57740740740740748</v>
      </c>
      <c r="G24" s="397" t="s">
        <v>566</v>
      </c>
      <c r="H24" s="397" t="s">
        <v>566</v>
      </c>
    </row>
    <row r="25" spans="1:8" x14ac:dyDescent="0.25">
      <c r="A25" s="382"/>
      <c r="B25" s="397">
        <v>302312</v>
      </c>
      <c r="C25" s="397">
        <v>15006</v>
      </c>
      <c r="D25" s="397" t="s">
        <v>446</v>
      </c>
      <c r="E25" s="381">
        <v>0.57740740740740748</v>
      </c>
      <c r="F25" s="381">
        <v>0.57769675925925923</v>
      </c>
      <c r="G25" s="397" t="s">
        <v>566</v>
      </c>
      <c r="H25" s="397" t="s">
        <v>566</v>
      </c>
    </row>
    <row r="26" spans="1:8" x14ac:dyDescent="0.25">
      <c r="A26" s="382"/>
      <c r="B26" s="397">
        <v>302312</v>
      </c>
      <c r="C26" s="397">
        <v>15051</v>
      </c>
      <c r="D26" s="397" t="s">
        <v>167</v>
      </c>
      <c r="E26" s="381">
        <v>0.57769675925925923</v>
      </c>
      <c r="F26" s="381">
        <v>0.57775462962962965</v>
      </c>
      <c r="G26" s="397" t="s">
        <v>566</v>
      </c>
      <c r="H26" s="397" t="s">
        <v>566</v>
      </c>
    </row>
    <row r="27" spans="1:8" x14ac:dyDescent="0.25">
      <c r="A27" s="382"/>
      <c r="B27" s="397">
        <v>302312</v>
      </c>
      <c r="C27" s="397">
        <v>15011</v>
      </c>
      <c r="D27" s="397" t="s">
        <v>157</v>
      </c>
      <c r="E27" s="381">
        <v>0.57775462962962965</v>
      </c>
      <c r="F27" s="381">
        <v>0.57775462962962965</v>
      </c>
      <c r="G27" s="397" t="s">
        <v>566</v>
      </c>
      <c r="H27" s="397" t="s">
        <v>566</v>
      </c>
    </row>
    <row r="28" spans="1:8" x14ac:dyDescent="0.25">
      <c r="A28" s="382"/>
      <c r="B28" s="397">
        <v>302312</v>
      </c>
      <c r="C28" s="397">
        <v>15014</v>
      </c>
      <c r="D28" s="397" t="s">
        <v>685</v>
      </c>
      <c r="E28" s="381">
        <v>0.57795138888888886</v>
      </c>
      <c r="F28" s="381">
        <v>0.578125</v>
      </c>
      <c r="G28" s="397" t="s">
        <v>566</v>
      </c>
      <c r="H28" s="397" t="s">
        <v>566</v>
      </c>
    </row>
    <row r="29" spans="1:8" x14ac:dyDescent="0.25">
      <c r="A29" s="382"/>
      <c r="B29" s="397">
        <v>302312</v>
      </c>
      <c r="C29" s="397">
        <v>15015</v>
      </c>
      <c r="D29" s="397" t="s">
        <v>686</v>
      </c>
      <c r="E29" s="381">
        <v>0.578125</v>
      </c>
      <c r="F29" s="381">
        <v>0.57815972222222223</v>
      </c>
      <c r="G29" s="397" t="s">
        <v>566</v>
      </c>
      <c r="H29" s="397" t="s">
        <v>566</v>
      </c>
    </row>
    <row r="30" spans="1:8" x14ac:dyDescent="0.25">
      <c r="A30" s="382"/>
      <c r="B30" s="397">
        <v>302312</v>
      </c>
      <c r="C30" s="397">
        <v>15014</v>
      </c>
      <c r="D30" s="397" t="s">
        <v>685</v>
      </c>
      <c r="E30" s="381">
        <v>0.57815972222222223</v>
      </c>
      <c r="F30" s="381">
        <v>0.57822916666666668</v>
      </c>
      <c r="G30" s="397" t="s">
        <v>566</v>
      </c>
      <c r="H30" s="397" t="s">
        <v>566</v>
      </c>
    </row>
    <row r="31" spans="1:8" x14ac:dyDescent="0.25">
      <c r="A31" s="382"/>
      <c r="B31" s="397">
        <v>302312</v>
      </c>
      <c r="C31" s="397">
        <v>15011</v>
      </c>
      <c r="D31" s="397" t="s">
        <v>157</v>
      </c>
      <c r="E31" s="381">
        <v>0.57822916666666668</v>
      </c>
      <c r="F31" s="381">
        <v>0.5785069444444445</v>
      </c>
      <c r="G31" s="397" t="s">
        <v>566</v>
      </c>
      <c r="H31" s="397" t="s">
        <v>566</v>
      </c>
    </row>
    <row r="32" spans="1:8" x14ac:dyDescent="0.25">
      <c r="A32" s="382"/>
      <c r="B32" s="397">
        <v>302312</v>
      </c>
      <c r="C32" s="397">
        <v>15051</v>
      </c>
      <c r="D32" s="397" t="s">
        <v>167</v>
      </c>
      <c r="E32" s="381">
        <v>0.5785069444444445</v>
      </c>
      <c r="F32" s="381">
        <v>0.5785069444444445</v>
      </c>
      <c r="G32" s="397" t="s">
        <v>566</v>
      </c>
      <c r="H32" s="397" t="s">
        <v>566</v>
      </c>
    </row>
    <row r="33" spans="1:8" x14ac:dyDescent="0.25">
      <c r="A33" s="382"/>
      <c r="B33" s="397">
        <v>302312</v>
      </c>
      <c r="C33" s="397">
        <v>15008</v>
      </c>
      <c r="D33" s="397" t="s">
        <v>567</v>
      </c>
      <c r="E33" s="381">
        <v>0.57874999999999999</v>
      </c>
      <c r="F33" s="381">
        <v>0.57874999999999999</v>
      </c>
      <c r="G33" s="397" t="s">
        <v>566</v>
      </c>
      <c r="H33" s="397" t="s">
        <v>566</v>
      </c>
    </row>
    <row r="34" spans="1:8" x14ac:dyDescent="0.25">
      <c r="A34" s="382"/>
      <c r="B34" s="397">
        <v>302312</v>
      </c>
      <c r="C34" s="397">
        <v>15052</v>
      </c>
      <c r="D34" s="397" t="s">
        <v>35</v>
      </c>
      <c r="E34" s="381">
        <v>0.88268518518518524</v>
      </c>
      <c r="F34" s="381">
        <v>0.88269675925925928</v>
      </c>
      <c r="G34" s="397" t="s">
        <v>566</v>
      </c>
      <c r="H34" s="397" t="s">
        <v>566</v>
      </c>
    </row>
    <row r="35" spans="1:8" x14ac:dyDescent="0.25">
      <c r="A35" s="382"/>
      <c r="B35" s="397">
        <v>302312</v>
      </c>
      <c r="C35" s="397">
        <v>15006</v>
      </c>
      <c r="D35" s="397" t="s">
        <v>446</v>
      </c>
      <c r="E35" s="381">
        <v>0.88269675925925928</v>
      </c>
      <c r="F35" s="381">
        <v>0.88275462962962958</v>
      </c>
      <c r="G35" s="397" t="s">
        <v>566</v>
      </c>
      <c r="H35" s="397" t="s">
        <v>566</v>
      </c>
    </row>
    <row r="36" spans="1:8" x14ac:dyDescent="0.25">
      <c r="A36" s="382"/>
      <c r="B36" s="397">
        <v>302312</v>
      </c>
      <c r="C36" s="397">
        <v>15005</v>
      </c>
      <c r="D36" s="397" t="s">
        <v>34</v>
      </c>
      <c r="E36" s="381">
        <v>0.88275462962962958</v>
      </c>
      <c r="F36" s="381">
        <v>0.88275462962962958</v>
      </c>
      <c r="G36" s="397" t="s">
        <v>566</v>
      </c>
      <c r="H36" s="397" t="s">
        <v>566</v>
      </c>
    </row>
    <row r="37" spans="1:8" x14ac:dyDescent="0.25">
      <c r="A37" s="382"/>
      <c r="B37" s="397">
        <v>302312</v>
      </c>
      <c r="C37" s="397">
        <v>15049</v>
      </c>
      <c r="D37" s="397" t="s">
        <v>158</v>
      </c>
      <c r="E37" s="381">
        <v>0.88315972222222217</v>
      </c>
      <c r="F37" s="381">
        <v>0.88320601851851854</v>
      </c>
      <c r="G37" s="397" t="s">
        <v>566</v>
      </c>
      <c r="H37" s="397" t="s">
        <v>566</v>
      </c>
    </row>
    <row r="38" spans="1:8" x14ac:dyDescent="0.25">
      <c r="A38" s="382"/>
      <c r="B38" s="397">
        <v>302312</v>
      </c>
      <c r="C38" s="397">
        <v>15050</v>
      </c>
      <c r="D38" s="397" t="s">
        <v>159</v>
      </c>
      <c r="E38" s="381">
        <v>0.88320601851851854</v>
      </c>
      <c r="F38" s="381">
        <v>0.88329861111111108</v>
      </c>
      <c r="G38" s="397" t="s">
        <v>566</v>
      </c>
      <c r="H38" s="397" t="s">
        <v>566</v>
      </c>
    </row>
    <row r="39" spans="1:8" x14ac:dyDescent="0.25">
      <c r="A39" s="382"/>
      <c r="B39" s="397">
        <v>302312</v>
      </c>
      <c r="C39" s="397">
        <v>15061</v>
      </c>
      <c r="D39" s="397" t="s">
        <v>444</v>
      </c>
      <c r="E39" s="381">
        <v>0.88329861111111108</v>
      </c>
      <c r="F39" s="381">
        <v>0.88343749999999999</v>
      </c>
      <c r="G39" s="397" t="s">
        <v>566</v>
      </c>
      <c r="H39" s="397" t="s">
        <v>566</v>
      </c>
    </row>
    <row r="40" spans="1:8" x14ac:dyDescent="0.25">
      <c r="A40" s="382"/>
      <c r="B40" s="397">
        <v>302312</v>
      </c>
      <c r="C40" s="397">
        <v>15081</v>
      </c>
      <c r="D40" s="397" t="s">
        <v>160</v>
      </c>
      <c r="E40" s="381">
        <v>0.88343749999999999</v>
      </c>
      <c r="F40" s="381">
        <v>0.88343749999999999</v>
      </c>
      <c r="G40" s="397" t="s">
        <v>566</v>
      </c>
      <c r="H40" s="397" t="s">
        <v>566</v>
      </c>
    </row>
    <row r="41" spans="1:8" x14ac:dyDescent="0.25">
      <c r="A41" s="382"/>
      <c r="B41" s="397">
        <v>302312</v>
      </c>
      <c r="C41" s="397">
        <v>15080</v>
      </c>
      <c r="D41" s="397" t="s">
        <v>161</v>
      </c>
      <c r="E41" s="381">
        <v>0.88378472222222226</v>
      </c>
      <c r="F41" s="381">
        <v>0.88386574074074076</v>
      </c>
      <c r="G41" s="397" t="s">
        <v>566</v>
      </c>
      <c r="H41" s="397" t="s">
        <v>566</v>
      </c>
    </row>
    <row r="42" spans="1:8" x14ac:dyDescent="0.25">
      <c r="A42" s="382"/>
      <c r="B42" s="397">
        <v>302312</v>
      </c>
      <c r="C42" s="397">
        <v>15077</v>
      </c>
      <c r="D42" s="397" t="s">
        <v>162</v>
      </c>
      <c r="E42" s="381">
        <v>0.88386574074074076</v>
      </c>
      <c r="F42" s="381">
        <v>0.88392361111111117</v>
      </c>
      <c r="G42" s="397" t="s">
        <v>566</v>
      </c>
      <c r="H42" s="397" t="s">
        <v>566</v>
      </c>
    </row>
    <row r="43" spans="1:8" x14ac:dyDescent="0.25">
      <c r="A43" s="382"/>
      <c r="B43" s="397">
        <v>302312</v>
      </c>
      <c r="C43" s="397">
        <v>15076</v>
      </c>
      <c r="D43" s="397" t="s">
        <v>578</v>
      </c>
      <c r="E43" s="381">
        <v>0.88392361111111117</v>
      </c>
      <c r="F43" s="381">
        <v>0.88416666666666666</v>
      </c>
      <c r="G43" s="397" t="s">
        <v>566</v>
      </c>
      <c r="H43" s="397" t="s">
        <v>566</v>
      </c>
    </row>
    <row r="44" spans="1:8" x14ac:dyDescent="0.25">
      <c r="A44" s="382"/>
      <c r="B44" s="397">
        <v>302312</v>
      </c>
      <c r="C44" s="397">
        <v>15096</v>
      </c>
      <c r="D44" s="397" t="s">
        <v>448</v>
      </c>
      <c r="E44" s="381">
        <v>0.88416666666666666</v>
      </c>
      <c r="F44" s="381">
        <v>0.88416666666666666</v>
      </c>
      <c r="G44" s="397" t="s">
        <v>566</v>
      </c>
      <c r="H44" s="397" t="s">
        <v>566</v>
      </c>
    </row>
    <row r="45" spans="1:8" x14ac:dyDescent="0.25">
      <c r="A45" s="382"/>
      <c r="B45" s="397">
        <v>302312</v>
      </c>
      <c r="C45" s="397">
        <v>20063</v>
      </c>
      <c r="D45" s="397" t="s">
        <v>163</v>
      </c>
      <c r="E45" s="381">
        <v>0.88486111111111121</v>
      </c>
      <c r="F45" s="381">
        <v>0.88512731481481488</v>
      </c>
      <c r="G45" s="397" t="s">
        <v>566</v>
      </c>
      <c r="H45" s="397" t="s">
        <v>566</v>
      </c>
    </row>
    <row r="46" spans="1:8" x14ac:dyDescent="0.25">
      <c r="A46" s="382"/>
      <c r="B46" s="397">
        <v>302312</v>
      </c>
      <c r="C46" s="397">
        <v>20039</v>
      </c>
      <c r="D46" s="397" t="s">
        <v>527</v>
      </c>
      <c r="E46" s="381">
        <v>0.88512731481481488</v>
      </c>
      <c r="F46" s="381">
        <v>0.88516203703703711</v>
      </c>
      <c r="G46" s="397" t="s">
        <v>566</v>
      </c>
      <c r="H46" s="397" t="s">
        <v>566</v>
      </c>
    </row>
    <row r="47" spans="1:8" x14ac:dyDescent="0.25">
      <c r="A47" s="382"/>
      <c r="B47" s="397">
        <v>302312</v>
      </c>
      <c r="C47" s="397">
        <v>20038</v>
      </c>
      <c r="D47" s="397" t="s">
        <v>182</v>
      </c>
      <c r="E47" s="381">
        <v>0.88516203703703711</v>
      </c>
      <c r="F47" s="381">
        <v>0.88534722222222229</v>
      </c>
      <c r="G47" s="397" t="s">
        <v>566</v>
      </c>
      <c r="H47" s="397" t="s">
        <v>566</v>
      </c>
    </row>
    <row r="48" spans="1:8" x14ac:dyDescent="0.25">
      <c r="A48" s="382"/>
      <c r="B48" s="397">
        <v>302312</v>
      </c>
      <c r="C48" s="397">
        <v>20027</v>
      </c>
      <c r="D48" s="397" t="s">
        <v>38</v>
      </c>
      <c r="E48" s="381">
        <v>0.88534722222222229</v>
      </c>
      <c r="F48" s="381">
        <v>0.88539351851851855</v>
      </c>
      <c r="G48" s="397" t="s">
        <v>566</v>
      </c>
      <c r="H48" s="397" t="s">
        <v>566</v>
      </c>
    </row>
    <row r="49" spans="1:26" x14ac:dyDescent="0.25">
      <c r="A49" s="382"/>
      <c r="B49" s="397">
        <v>302312</v>
      </c>
      <c r="C49" s="397">
        <v>20037</v>
      </c>
      <c r="D49" s="397" t="s">
        <v>8</v>
      </c>
      <c r="E49" s="381">
        <v>0.88539351851851855</v>
      </c>
      <c r="F49" s="381">
        <v>0.88539351851851855</v>
      </c>
      <c r="G49" s="397" t="s">
        <v>566</v>
      </c>
      <c r="H49" s="397" t="s">
        <v>566</v>
      </c>
    </row>
    <row r="50" spans="1:26" x14ac:dyDescent="0.25">
      <c r="A50" s="382"/>
      <c r="B50" s="397">
        <v>302312</v>
      </c>
      <c r="C50" s="397">
        <v>20052</v>
      </c>
      <c r="D50" s="397" t="s">
        <v>7</v>
      </c>
      <c r="E50" s="381">
        <v>0.88582175925925932</v>
      </c>
      <c r="F50" s="381">
        <v>0.88590277777777782</v>
      </c>
      <c r="G50" s="397" t="s">
        <v>566</v>
      </c>
      <c r="H50" s="397" t="s">
        <v>566</v>
      </c>
    </row>
    <row r="51" spans="1:26" x14ac:dyDescent="0.25">
      <c r="A51" s="382"/>
      <c r="B51" s="397">
        <v>302312</v>
      </c>
      <c r="C51" s="397">
        <v>20056</v>
      </c>
      <c r="D51" s="397" t="s">
        <v>9</v>
      </c>
      <c r="E51" s="381">
        <v>0.88590277777777782</v>
      </c>
      <c r="F51" s="381">
        <v>0.88603009259259258</v>
      </c>
      <c r="G51" s="397" t="s">
        <v>566</v>
      </c>
      <c r="H51" s="397" t="s">
        <v>566</v>
      </c>
    </row>
    <row r="52" spans="1:26" x14ac:dyDescent="0.25">
      <c r="A52" s="382"/>
      <c r="B52" s="397">
        <v>302312</v>
      </c>
      <c r="C52" s="392">
        <v>20058</v>
      </c>
      <c r="D52" s="397" t="s">
        <v>687</v>
      </c>
      <c r="E52" s="381">
        <v>0.88603009259259258</v>
      </c>
      <c r="F52" s="381">
        <v>0.88604166666666673</v>
      </c>
      <c r="G52" s="397" t="s">
        <v>566</v>
      </c>
      <c r="H52" s="397" t="s">
        <v>566</v>
      </c>
    </row>
    <row r="53" spans="1:26" x14ac:dyDescent="0.25">
      <c r="A53" s="382"/>
      <c r="B53" s="397">
        <v>302312</v>
      </c>
      <c r="C53" s="397">
        <v>20059</v>
      </c>
      <c r="D53" s="397" t="s">
        <v>10</v>
      </c>
      <c r="E53" s="381">
        <v>0.88604166666666673</v>
      </c>
      <c r="F53" s="381">
        <v>0.88605324074074077</v>
      </c>
      <c r="G53" s="397">
        <v>1</v>
      </c>
      <c r="H53" s="397">
        <v>11</v>
      </c>
    </row>
    <row r="54" spans="1:26" x14ac:dyDescent="0.25">
      <c r="A54" s="382"/>
      <c r="B54" s="397">
        <v>302312</v>
      </c>
      <c r="C54" s="392">
        <v>20058</v>
      </c>
      <c r="D54" s="397" t="s">
        <v>687</v>
      </c>
      <c r="E54" s="381">
        <v>0.88605324074074077</v>
      </c>
      <c r="F54" s="381">
        <v>0.88605324074074077</v>
      </c>
      <c r="G54" s="397" t="s">
        <v>566</v>
      </c>
      <c r="H54" s="397" t="s">
        <v>566</v>
      </c>
    </row>
    <row r="55" spans="1:26" x14ac:dyDescent="0.25">
      <c r="A55" s="382"/>
    </row>
    <row r="56" spans="1:26" x14ac:dyDescent="0.25">
      <c r="A56" s="382"/>
    </row>
    <row r="57" spans="1:26" x14ac:dyDescent="0.25">
      <c r="A57" s="382">
        <v>42680</v>
      </c>
      <c r="B57" s="210">
        <v>302312</v>
      </c>
      <c r="C57" s="210">
        <v>20056</v>
      </c>
      <c r="D57" s="210" t="s">
        <v>9</v>
      </c>
      <c r="E57" s="393">
        <v>0.34954861111111107</v>
      </c>
      <c r="F57" s="393">
        <v>0.34954861111111107</v>
      </c>
      <c r="G57" s="397">
        <v>19</v>
      </c>
      <c r="H57" s="397">
        <v>43.08</v>
      </c>
      <c r="I57" s="2">
        <f t="shared" ref="I57:I58" si="0">(F57-E57)*86400</f>
        <v>0</v>
      </c>
      <c r="J57" s="2">
        <f>L57*K58/L58</f>
        <v>14.435429344151864</v>
      </c>
      <c r="K57" s="2">
        <v>14.435429344151864</v>
      </c>
      <c r="L57" s="397">
        <v>17.079999999999998</v>
      </c>
      <c r="M57" s="38">
        <f t="shared" ref="M57:M69" si="1">L57/K57*0.0113636*60</f>
        <v>0.80672469119997703</v>
      </c>
      <c r="N57" s="3">
        <f>J57</f>
        <v>14.435429344151864</v>
      </c>
      <c r="O57" s="3">
        <v>14.435429344151864</v>
      </c>
      <c r="P57" s="4">
        <f t="shared" ref="P57:P69" si="2">O57/60</f>
        <v>0.24059048906919772</v>
      </c>
      <c r="Q57" s="397">
        <f>L57</f>
        <v>17.079999999999998</v>
      </c>
      <c r="R57" s="397">
        <v>17.079999999999998</v>
      </c>
      <c r="S57" s="51">
        <v>1</v>
      </c>
      <c r="X57" s="4">
        <v>0.24059048906919772</v>
      </c>
      <c r="Y57" s="397">
        <v>17.079999999999998</v>
      </c>
      <c r="Z57" s="38">
        <v>0.80672469119997703</v>
      </c>
    </row>
    <row r="58" spans="1:26" x14ac:dyDescent="0.25">
      <c r="A58" s="382"/>
      <c r="B58" s="210">
        <v>302312</v>
      </c>
      <c r="C58" s="210">
        <v>20052</v>
      </c>
      <c r="D58" s="210" t="s">
        <v>7</v>
      </c>
      <c r="E58" s="393">
        <v>0.34976851851851848</v>
      </c>
      <c r="F58" s="393">
        <v>0.35005787037037034</v>
      </c>
      <c r="G58" s="397">
        <v>25</v>
      </c>
      <c r="H58" s="397">
        <v>29.58</v>
      </c>
      <c r="I58" s="2">
        <f t="shared" si="0"/>
        <v>25.000000000000711</v>
      </c>
      <c r="J58" s="2">
        <f>(E59-E58)*86400</f>
        <v>25.000000000000711</v>
      </c>
      <c r="K58" s="2">
        <v>25.000000000000711</v>
      </c>
      <c r="L58" s="397">
        <v>29.58</v>
      </c>
      <c r="M58" s="38">
        <f t="shared" si="1"/>
        <v>0.80672469119997703</v>
      </c>
      <c r="N58" s="3">
        <f>N57+K58</f>
        <v>39.435429344152574</v>
      </c>
      <c r="O58" s="3">
        <v>39.435429344152574</v>
      </c>
      <c r="P58" s="4">
        <f t="shared" si="2"/>
        <v>0.65725715573587629</v>
      </c>
      <c r="Q58" s="397">
        <f>Q57+L58</f>
        <v>46.66</v>
      </c>
      <c r="R58" s="397">
        <v>46.66</v>
      </c>
      <c r="S58" s="51">
        <v>2</v>
      </c>
      <c r="X58" s="4">
        <v>0.65725715573587629</v>
      </c>
      <c r="Y58" s="397">
        <v>46.66</v>
      </c>
      <c r="Z58" s="38">
        <v>0.80672469119997703</v>
      </c>
    </row>
    <row r="59" spans="1:26" x14ac:dyDescent="0.25">
      <c r="A59" s="382"/>
      <c r="B59" s="210">
        <v>302312</v>
      </c>
      <c r="C59" s="210">
        <v>20035</v>
      </c>
      <c r="D59" s="210" t="s">
        <v>8</v>
      </c>
      <c r="E59" s="393">
        <v>0.35005787037037034</v>
      </c>
      <c r="F59" s="393">
        <v>0.35005787037037034</v>
      </c>
      <c r="G59" s="397">
        <v>33</v>
      </c>
      <c r="H59" s="397">
        <v>40.5</v>
      </c>
      <c r="I59" s="2">
        <f t="shared" ref="I59:I69" si="3">(F59-E59)*86400</f>
        <v>0</v>
      </c>
      <c r="J59" s="2">
        <f t="shared" ref="J59:J68" si="4">(E60-E59)*86400</f>
        <v>33.000000000005159</v>
      </c>
      <c r="K59" s="2">
        <v>33.000000000005159</v>
      </c>
      <c r="L59" s="397">
        <v>40.5</v>
      </c>
      <c r="M59" s="38">
        <f t="shared" si="1"/>
        <v>0.83677418181805108</v>
      </c>
      <c r="N59" s="3">
        <f t="shared" ref="N59:N69" si="5">N58+K59</f>
        <v>72.43542934415774</v>
      </c>
      <c r="O59" s="3">
        <v>72.43542934415774</v>
      </c>
      <c r="P59" s="4">
        <f t="shared" si="2"/>
        <v>1.2072571557359624</v>
      </c>
      <c r="Q59" s="397">
        <f t="shared" ref="Q59:Q69" si="6">Q58+L59</f>
        <v>87.16</v>
      </c>
      <c r="R59" s="397">
        <v>87.16</v>
      </c>
      <c r="S59" s="51">
        <v>3</v>
      </c>
      <c r="X59" s="4">
        <v>1.2072571557359624</v>
      </c>
      <c r="Y59" s="397">
        <v>87.16</v>
      </c>
      <c r="Z59" s="38">
        <v>0.83677418181805108</v>
      </c>
    </row>
    <row r="60" spans="1:26" x14ac:dyDescent="0.25">
      <c r="A60" s="382"/>
      <c r="B60" s="210">
        <v>302312</v>
      </c>
      <c r="C60" s="210">
        <v>20030</v>
      </c>
      <c r="D60" s="210" t="s">
        <v>6</v>
      </c>
      <c r="E60" s="393">
        <v>0.35043981481481484</v>
      </c>
      <c r="F60" s="393">
        <v>0.35068287037037038</v>
      </c>
      <c r="G60" s="397">
        <v>21</v>
      </c>
      <c r="H60" s="397">
        <v>30.75</v>
      </c>
      <c r="I60" s="2">
        <f t="shared" si="3"/>
        <v>20.999999999998487</v>
      </c>
      <c r="J60" s="2">
        <f t="shared" si="4"/>
        <v>20.999999999998487</v>
      </c>
      <c r="K60" s="2">
        <v>20.999999999998487</v>
      </c>
      <c r="L60" s="397">
        <v>30.75</v>
      </c>
      <c r="M60" s="38">
        <f t="shared" si="1"/>
        <v>0.99837342857150058</v>
      </c>
      <c r="N60" s="3">
        <f t="shared" si="5"/>
        <v>93.435429344156233</v>
      </c>
      <c r="O60" s="3">
        <v>93.435429344156233</v>
      </c>
      <c r="P60" s="4">
        <f t="shared" si="2"/>
        <v>1.5572571557359371</v>
      </c>
      <c r="Q60" s="397">
        <f t="shared" si="6"/>
        <v>117.91</v>
      </c>
      <c r="R60" s="397">
        <v>117.91</v>
      </c>
      <c r="S60" s="51">
        <v>4</v>
      </c>
      <c r="X60" s="4">
        <v>1.5572571557359371</v>
      </c>
      <c r="Y60" s="397">
        <v>117.91</v>
      </c>
      <c r="Z60" s="38">
        <v>0.99837342857150058</v>
      </c>
    </row>
    <row r="61" spans="1:26" x14ac:dyDescent="0.25">
      <c r="A61" s="382"/>
      <c r="B61" s="210">
        <v>302312</v>
      </c>
      <c r="C61" s="210">
        <v>20017</v>
      </c>
      <c r="D61" s="210" t="s">
        <v>5</v>
      </c>
      <c r="E61" s="393">
        <v>0.35068287037037038</v>
      </c>
      <c r="F61" s="393">
        <v>0.35087962962962965</v>
      </c>
      <c r="G61" s="397">
        <v>17</v>
      </c>
      <c r="H61" s="397">
        <v>26.33</v>
      </c>
      <c r="I61" s="2">
        <f t="shared" si="3"/>
        <v>17.000000000001059</v>
      </c>
      <c r="J61" s="2">
        <f t="shared" si="4"/>
        <v>17.000000000001059</v>
      </c>
      <c r="K61" s="2">
        <v>17.000000000001059</v>
      </c>
      <c r="L61" s="397">
        <v>26.33</v>
      </c>
      <c r="M61" s="38">
        <f t="shared" si="1"/>
        <v>1.0560126635293459</v>
      </c>
      <c r="N61" s="3">
        <f t="shared" si="5"/>
        <v>110.43542934415728</v>
      </c>
      <c r="O61" s="3">
        <v>110.43542934415728</v>
      </c>
      <c r="P61" s="4">
        <f t="shared" si="2"/>
        <v>1.8405904890692881</v>
      </c>
      <c r="Q61" s="397">
        <f t="shared" si="6"/>
        <v>144.24</v>
      </c>
      <c r="R61" s="397">
        <v>144.24</v>
      </c>
      <c r="S61" s="51">
        <v>5</v>
      </c>
      <c r="X61" s="4">
        <v>1.8405904890692881</v>
      </c>
      <c r="Y61" s="397">
        <v>144.24</v>
      </c>
      <c r="Z61" s="38">
        <v>1.0560126635293459</v>
      </c>
    </row>
    <row r="62" spans="1:26" x14ac:dyDescent="0.25">
      <c r="A62" s="382"/>
      <c r="B62" s="210">
        <v>302312</v>
      </c>
      <c r="C62" s="210">
        <v>20021</v>
      </c>
      <c r="D62" s="210" t="s">
        <v>0</v>
      </c>
      <c r="E62" s="393">
        <v>0.35087962962962965</v>
      </c>
      <c r="F62" s="393">
        <v>0.35087962962962965</v>
      </c>
      <c r="G62" s="397">
        <v>11</v>
      </c>
      <c r="H62" s="397">
        <v>26.92</v>
      </c>
      <c r="I62" s="2">
        <f t="shared" si="3"/>
        <v>0</v>
      </c>
      <c r="J62" s="2">
        <f t="shared" si="4"/>
        <v>10.999999999995325</v>
      </c>
      <c r="K62" s="2">
        <v>10.999999999995325</v>
      </c>
      <c r="L62" s="397">
        <v>26.92</v>
      </c>
      <c r="M62" s="38">
        <f t="shared" si="1"/>
        <v>1.6685897018188911</v>
      </c>
      <c r="N62" s="3">
        <f t="shared" si="5"/>
        <v>121.43542934415261</v>
      </c>
      <c r="O62" s="3">
        <v>121.43542934415261</v>
      </c>
      <c r="P62" s="4">
        <f t="shared" si="2"/>
        <v>2.0239238224025433</v>
      </c>
      <c r="Q62" s="397">
        <f t="shared" si="6"/>
        <v>171.16000000000003</v>
      </c>
      <c r="R62" s="397">
        <v>171.16000000000003</v>
      </c>
      <c r="S62" s="51">
        <v>6</v>
      </c>
      <c r="X62" s="4">
        <v>2.0239238224025433</v>
      </c>
      <c r="Y62" s="397">
        <v>171.16000000000003</v>
      </c>
      <c r="Z62" s="38">
        <v>1.6685897018188911</v>
      </c>
    </row>
    <row r="63" spans="1:26" x14ac:dyDescent="0.25">
      <c r="A63" s="382"/>
      <c r="B63" s="210">
        <v>302312</v>
      </c>
      <c r="C63" s="210">
        <v>20010</v>
      </c>
      <c r="D63" s="210" t="s">
        <v>1</v>
      </c>
      <c r="E63" s="393">
        <v>0.35100694444444441</v>
      </c>
      <c r="F63" s="393">
        <v>0.35101851851851856</v>
      </c>
      <c r="G63" s="397">
        <v>1</v>
      </c>
      <c r="H63" s="397">
        <v>26.92</v>
      </c>
      <c r="I63" s="2">
        <f t="shared" si="3"/>
        <v>1.0000000000065512</v>
      </c>
      <c r="J63" s="2">
        <f t="shared" si="4"/>
        <v>1.0000000000065512</v>
      </c>
      <c r="K63" s="2">
        <v>1.0000000000065512</v>
      </c>
      <c r="L63" s="397">
        <v>26.92</v>
      </c>
      <c r="M63" s="38">
        <f t="shared" si="1"/>
        <v>18.354486719879755</v>
      </c>
      <c r="N63" s="3">
        <f t="shared" si="5"/>
        <v>122.43542934415916</v>
      </c>
      <c r="O63" s="3">
        <v>122.43542934415916</v>
      </c>
      <c r="P63" s="4">
        <f t="shared" si="2"/>
        <v>2.0405904890693192</v>
      </c>
      <c r="Q63" s="397">
        <f t="shared" si="6"/>
        <v>198.08000000000004</v>
      </c>
      <c r="R63" s="397">
        <v>198.08000000000004</v>
      </c>
      <c r="S63" s="51">
        <v>7</v>
      </c>
      <c r="X63" s="4">
        <v>2.0405904890693192</v>
      </c>
      <c r="Y63" s="397">
        <v>198.08000000000004</v>
      </c>
      <c r="Z63" s="38">
        <v>18.354486719879755</v>
      </c>
    </row>
    <row r="64" spans="1:26" x14ac:dyDescent="0.25">
      <c r="A64" s="382"/>
      <c r="B64" s="210">
        <v>302312</v>
      </c>
      <c r="C64" s="210">
        <v>20021</v>
      </c>
      <c r="D64" s="210" t="s">
        <v>0</v>
      </c>
      <c r="E64" s="393">
        <v>0.35101851851851856</v>
      </c>
      <c r="F64" s="393">
        <v>0.35121527777777778</v>
      </c>
      <c r="G64" s="397">
        <v>17</v>
      </c>
      <c r="H64" s="397">
        <v>26.33</v>
      </c>
      <c r="I64" s="2">
        <f t="shared" si="3"/>
        <v>16.999999999996263</v>
      </c>
      <c r="J64" s="2">
        <f t="shared" si="4"/>
        <v>16.999999999996263</v>
      </c>
      <c r="K64" s="2">
        <v>16.999999999996263</v>
      </c>
      <c r="L64" s="397">
        <v>26.33</v>
      </c>
      <c r="M64" s="38">
        <f t="shared" si="1"/>
        <v>1.0560126635296438</v>
      </c>
      <c r="N64" s="3">
        <f t="shared" si="5"/>
        <v>139.43542934415541</v>
      </c>
      <c r="O64" s="3">
        <v>139.43542934415541</v>
      </c>
      <c r="P64" s="4">
        <f t="shared" si="2"/>
        <v>2.3239238224025902</v>
      </c>
      <c r="Q64" s="397">
        <f t="shared" si="6"/>
        <v>224.41000000000003</v>
      </c>
      <c r="R64" s="397">
        <v>224.41000000000003</v>
      </c>
      <c r="S64" s="51">
        <v>8</v>
      </c>
      <c r="X64" s="4">
        <v>2.3239238224025902</v>
      </c>
      <c r="Y64" s="397">
        <v>224.41000000000003</v>
      </c>
      <c r="Z64" s="38">
        <v>1.0560126635296438</v>
      </c>
    </row>
    <row r="65" spans="1:37" x14ac:dyDescent="0.25">
      <c r="A65" s="382"/>
      <c r="B65" s="210">
        <v>302312</v>
      </c>
      <c r="C65" s="210">
        <v>20017</v>
      </c>
      <c r="D65" s="210" t="s">
        <v>5</v>
      </c>
      <c r="E65" s="393">
        <v>0.35121527777777778</v>
      </c>
      <c r="F65" s="393">
        <v>0.35141203703703705</v>
      </c>
      <c r="G65" s="397">
        <v>17</v>
      </c>
      <c r="H65" s="397">
        <v>30.75</v>
      </c>
      <c r="I65" s="2">
        <f t="shared" si="3"/>
        <v>17.000000000001059</v>
      </c>
      <c r="J65" s="2">
        <f t="shared" si="4"/>
        <v>17.000000000001059</v>
      </c>
      <c r="K65" s="2">
        <v>17.000000000001059</v>
      </c>
      <c r="L65" s="397">
        <v>30.75</v>
      </c>
      <c r="M65" s="38">
        <f t="shared" si="1"/>
        <v>1.233284823529335</v>
      </c>
      <c r="N65" s="3">
        <f t="shared" si="5"/>
        <v>156.43542934415646</v>
      </c>
      <c r="O65" s="3">
        <v>156.43542934415646</v>
      </c>
      <c r="P65" s="4">
        <f t="shared" si="2"/>
        <v>2.6072571557359412</v>
      </c>
      <c r="Q65" s="397">
        <f t="shared" si="6"/>
        <v>255.16000000000003</v>
      </c>
      <c r="R65" s="397">
        <v>255.16000000000003</v>
      </c>
      <c r="S65" s="51">
        <v>9</v>
      </c>
      <c r="X65" s="4">
        <v>2.6072571557359412</v>
      </c>
      <c r="Y65" s="397">
        <v>255.16000000000003</v>
      </c>
      <c r="Z65" s="38">
        <v>1.233284823529335</v>
      </c>
    </row>
    <row r="66" spans="1:37" x14ac:dyDescent="0.25">
      <c r="A66" s="382"/>
      <c r="B66" s="210">
        <v>302312</v>
      </c>
      <c r="C66" s="210">
        <v>20030</v>
      </c>
      <c r="D66" s="210" t="s">
        <v>6</v>
      </c>
      <c r="E66" s="393">
        <v>0.35141203703703705</v>
      </c>
      <c r="F66" s="393">
        <v>0.35141203703703705</v>
      </c>
      <c r="G66" s="397">
        <v>30</v>
      </c>
      <c r="H66" s="397">
        <v>40.5</v>
      </c>
      <c r="I66" s="2">
        <f t="shared" si="3"/>
        <v>0</v>
      </c>
      <c r="J66" s="2">
        <f t="shared" si="4"/>
        <v>29.999999999999893</v>
      </c>
      <c r="K66" s="2">
        <v>29.999999999999893</v>
      </c>
      <c r="L66" s="397">
        <v>40.5</v>
      </c>
      <c r="M66" s="38">
        <f t="shared" si="1"/>
        <v>0.92045160000000315</v>
      </c>
      <c r="N66" s="3">
        <f t="shared" si="5"/>
        <v>186.43542934415635</v>
      </c>
      <c r="O66" s="3">
        <v>186.43542934415635</v>
      </c>
      <c r="P66" s="4">
        <f t="shared" si="2"/>
        <v>3.107257155735939</v>
      </c>
      <c r="Q66" s="397">
        <f t="shared" si="6"/>
        <v>295.66000000000003</v>
      </c>
      <c r="R66" s="397">
        <v>295.66000000000003</v>
      </c>
      <c r="S66" s="51">
        <v>10</v>
      </c>
      <c r="X66" s="4">
        <v>3.107257155735939</v>
      </c>
      <c r="Y66" s="397">
        <v>295.66000000000003</v>
      </c>
      <c r="Z66" s="38">
        <v>0.92045160000000315</v>
      </c>
    </row>
    <row r="67" spans="1:37" x14ac:dyDescent="0.25">
      <c r="A67" s="382"/>
      <c r="B67" s="210">
        <v>302312</v>
      </c>
      <c r="C67" s="210">
        <v>20035</v>
      </c>
      <c r="D67" s="210" t="s">
        <v>8</v>
      </c>
      <c r="E67" s="393">
        <v>0.35175925925925927</v>
      </c>
      <c r="F67" s="393">
        <v>0.35189814814814818</v>
      </c>
      <c r="G67" s="397">
        <v>12</v>
      </c>
      <c r="H67" s="397">
        <v>29.58</v>
      </c>
      <c r="I67" s="2">
        <f t="shared" si="3"/>
        <v>12.000000000001876</v>
      </c>
      <c r="J67" s="2">
        <f t="shared" si="4"/>
        <v>12.000000000001876</v>
      </c>
      <c r="K67" s="2">
        <v>12.000000000001876</v>
      </c>
      <c r="L67" s="397">
        <v>29.58</v>
      </c>
      <c r="M67" s="38">
        <f t="shared" si="1"/>
        <v>1.6806764399997371</v>
      </c>
      <c r="N67" s="3">
        <f t="shared" si="5"/>
        <v>198.43542934415822</v>
      </c>
      <c r="O67" s="3">
        <v>198.43542934415822</v>
      </c>
      <c r="P67" s="4">
        <f t="shared" si="2"/>
        <v>3.3072571557359702</v>
      </c>
      <c r="Q67" s="397">
        <f t="shared" si="6"/>
        <v>325.24</v>
      </c>
      <c r="R67" s="397">
        <v>325.24</v>
      </c>
      <c r="S67" s="51">
        <v>11</v>
      </c>
      <c r="X67" s="4">
        <v>3.3072571557359702</v>
      </c>
      <c r="Y67" s="397">
        <v>325.24</v>
      </c>
      <c r="Z67" s="38">
        <v>1.6806764399997371</v>
      </c>
    </row>
    <row r="68" spans="1:37" x14ac:dyDescent="0.25">
      <c r="A68" s="382"/>
      <c r="B68" s="210">
        <v>302312</v>
      </c>
      <c r="C68" s="210">
        <v>20052</v>
      </c>
      <c r="D68" s="210" t="s">
        <v>7</v>
      </c>
      <c r="E68" s="393">
        <v>0.35189814814814818</v>
      </c>
      <c r="F68" s="393">
        <v>0.35212962962962963</v>
      </c>
      <c r="G68" s="397">
        <v>20</v>
      </c>
      <c r="H68" s="397">
        <v>28.08</v>
      </c>
      <c r="I68" s="2">
        <f t="shared" si="3"/>
        <v>19.999999999996732</v>
      </c>
      <c r="J68" s="2">
        <f t="shared" si="4"/>
        <v>19.999999999996732</v>
      </c>
      <c r="K68" s="2">
        <v>19.999999999996732</v>
      </c>
      <c r="L68" s="397">
        <v>28.08</v>
      </c>
      <c r="M68" s="38">
        <f t="shared" si="1"/>
        <v>0.95726966400015623</v>
      </c>
      <c r="N68" s="3">
        <f t="shared" si="5"/>
        <v>218.43542934415495</v>
      </c>
      <c r="O68" s="3">
        <v>218.43542934415495</v>
      </c>
      <c r="P68" s="4">
        <f t="shared" si="2"/>
        <v>3.6405904890692491</v>
      </c>
      <c r="Q68" s="397">
        <f t="shared" si="6"/>
        <v>353.32</v>
      </c>
      <c r="R68" s="397">
        <v>353.32</v>
      </c>
      <c r="S68" s="51">
        <v>12</v>
      </c>
      <c r="X68" s="4">
        <v>3.6405904890692491</v>
      </c>
      <c r="Y68" s="397">
        <v>353.32</v>
      </c>
      <c r="Z68" s="38">
        <v>0.95726966400015623</v>
      </c>
    </row>
    <row r="69" spans="1:37" x14ac:dyDescent="0.25">
      <c r="A69" s="382"/>
      <c r="B69" s="210">
        <v>302312</v>
      </c>
      <c r="C69" s="210">
        <v>20056</v>
      </c>
      <c r="D69" s="210" t="s">
        <v>9</v>
      </c>
      <c r="E69" s="393">
        <v>0.35212962962962963</v>
      </c>
      <c r="F69" s="393">
        <v>0.3523148148148148</v>
      </c>
      <c r="G69" s="397">
        <v>16</v>
      </c>
      <c r="H69" s="397" t="s">
        <v>580</v>
      </c>
      <c r="I69" s="2">
        <f t="shared" si="3"/>
        <v>15.999999999999304</v>
      </c>
      <c r="J69" s="2">
        <f>L69*K68/L68</f>
        <v>7.8347578347565552</v>
      </c>
      <c r="K69" s="2">
        <v>7.8347578347565552</v>
      </c>
      <c r="L69" s="397">
        <v>11</v>
      </c>
      <c r="M69" s="38">
        <f t="shared" si="1"/>
        <v>0.95726966400015623</v>
      </c>
      <c r="N69" s="3">
        <f t="shared" si="5"/>
        <v>226.2701871789115</v>
      </c>
      <c r="O69" s="3">
        <v>226.2701871789115</v>
      </c>
      <c r="P69" s="4">
        <f t="shared" si="2"/>
        <v>3.7711697863151916</v>
      </c>
      <c r="Q69" s="397">
        <f t="shared" si="6"/>
        <v>364.32</v>
      </c>
      <c r="R69" s="397">
        <v>364.32</v>
      </c>
      <c r="X69" s="4">
        <v>3.7711697863151916</v>
      </c>
      <c r="Y69" s="397">
        <v>364.32</v>
      </c>
      <c r="Z69" s="38">
        <v>0.95726966400015623</v>
      </c>
      <c r="AC69" s="483">
        <v>302312</v>
      </c>
      <c r="AD69" s="483">
        <v>20058</v>
      </c>
      <c r="AE69" s="485">
        <v>42680</v>
      </c>
      <c r="AF69" s="483">
        <v>1</v>
      </c>
      <c r="AG69" s="483">
        <v>364.32</v>
      </c>
      <c r="AH69" s="381">
        <v>0.34954861111111107</v>
      </c>
      <c r="AI69" s="489" t="s">
        <v>879</v>
      </c>
      <c r="AJ69" s="489">
        <v>1.6337219999999999</v>
      </c>
      <c r="AK69" s="381">
        <v>0.35212962962962963</v>
      </c>
    </row>
    <row r="70" spans="1:37" x14ac:dyDescent="0.25">
      <c r="A70" s="382"/>
      <c r="B70" s="397">
        <v>302312</v>
      </c>
      <c r="C70" s="392">
        <v>20058</v>
      </c>
      <c r="D70" s="397" t="s">
        <v>687</v>
      </c>
      <c r="E70" s="381">
        <v>0.3523148148148148</v>
      </c>
      <c r="F70" s="381">
        <v>0.3523148148148148</v>
      </c>
      <c r="G70" s="397" t="s">
        <v>566</v>
      </c>
      <c r="H70" s="397" t="s">
        <v>566</v>
      </c>
      <c r="M70" s="38">
        <f>AVERAGE(M58:M68)</f>
        <v>2.6880596888978538</v>
      </c>
    </row>
    <row r="71" spans="1:37" x14ac:dyDescent="0.25">
      <c r="A71" s="382"/>
      <c r="C71" s="392"/>
      <c r="E71" s="381"/>
      <c r="F71" s="381"/>
    </row>
    <row r="72" spans="1:37" x14ac:dyDescent="0.25">
      <c r="A72" s="382"/>
      <c r="B72" s="210">
        <v>302312</v>
      </c>
      <c r="C72" s="210">
        <v>20056</v>
      </c>
      <c r="D72" s="210" t="s">
        <v>9</v>
      </c>
      <c r="E72" s="393">
        <v>0.51187499999999997</v>
      </c>
      <c r="F72" s="393">
        <v>0.51206018518518526</v>
      </c>
      <c r="G72" s="397">
        <v>0</v>
      </c>
      <c r="H72" s="397">
        <v>41</v>
      </c>
      <c r="I72" s="2">
        <f t="shared" ref="I72" si="7">(F72-E72)*86400</f>
        <v>16.000000000008896</v>
      </c>
      <c r="J72" s="2">
        <f>L72*K74/L74</f>
        <v>12.125760649083576</v>
      </c>
      <c r="K72" s="2">
        <v>12.125760649083576</v>
      </c>
      <c r="L72" s="397">
        <v>17.079999999999998</v>
      </c>
      <c r="M72" s="38">
        <f t="shared" ref="M72" si="8">L72/K72*0.0113636*60</f>
        <v>0.96038653714314559</v>
      </c>
      <c r="N72" s="3">
        <f>J72</f>
        <v>12.125760649083576</v>
      </c>
      <c r="O72" s="3">
        <v>12.125760649083576</v>
      </c>
      <c r="P72" s="4">
        <f t="shared" ref="P72" si="9">O72/60</f>
        <v>0.20209601081805958</v>
      </c>
      <c r="Q72" s="397">
        <f>L72</f>
        <v>17.079999999999998</v>
      </c>
      <c r="R72" s="397">
        <v>17.079999999999998</v>
      </c>
      <c r="S72" s="51">
        <v>1</v>
      </c>
      <c r="X72" s="4">
        <v>0.20209601081805958</v>
      </c>
      <c r="Y72" s="397">
        <v>17.079999999999998</v>
      </c>
      <c r="Z72" s="38">
        <v>0.96038653714314559</v>
      </c>
    </row>
    <row r="73" spans="1:37" x14ac:dyDescent="0.25">
      <c r="A73" s="382"/>
      <c r="B73" s="210">
        <v>302312</v>
      </c>
      <c r="C73" s="210">
        <v>20059</v>
      </c>
      <c r="D73" s="210" t="s">
        <v>10</v>
      </c>
      <c r="E73" s="393">
        <v>0.51187499999999997</v>
      </c>
      <c r="F73" s="393">
        <v>0.51187499999999997</v>
      </c>
      <c r="G73" s="397">
        <v>16</v>
      </c>
      <c r="H73" s="397" t="s">
        <v>581</v>
      </c>
      <c r="I73" s="46"/>
      <c r="J73" s="46"/>
      <c r="K73" s="46"/>
      <c r="L73" s="46"/>
      <c r="M73" s="46"/>
      <c r="N73" s="46"/>
      <c r="O73" s="46"/>
      <c r="P73" s="46"/>
      <c r="Q73" s="46"/>
      <c r="R73" s="46"/>
      <c r="U73" s="397" t="s">
        <v>699</v>
      </c>
      <c r="V73" s="397">
        <v>59</v>
      </c>
      <c r="X73" s="4">
        <v>0.34999999999989484</v>
      </c>
      <c r="Y73" s="397">
        <v>29.58</v>
      </c>
      <c r="Z73" s="38">
        <v>0.96038653714314559</v>
      </c>
    </row>
    <row r="74" spans="1:37" x14ac:dyDescent="0.25">
      <c r="A74" s="382"/>
      <c r="B74" s="210">
        <v>302312</v>
      </c>
      <c r="C74" s="210">
        <v>20052</v>
      </c>
      <c r="D74" s="210" t="s">
        <v>7</v>
      </c>
      <c r="E74" s="393">
        <v>0.51206018518518526</v>
      </c>
      <c r="F74" s="393">
        <v>0.51206018518518526</v>
      </c>
      <c r="G74" s="397">
        <v>21</v>
      </c>
      <c r="H74" s="397">
        <v>29.58</v>
      </c>
      <c r="I74" s="2">
        <f t="shared" ref="I74" si="10">(F74-E74)*86400</f>
        <v>0</v>
      </c>
      <c r="J74" s="2">
        <f>(E75-E74)*86400</f>
        <v>20.99999999999369</v>
      </c>
      <c r="K74" s="2">
        <v>20.99999999999369</v>
      </c>
      <c r="L74" s="397">
        <v>29.58</v>
      </c>
      <c r="M74" s="38">
        <f t="shared" ref="M74:M84" si="11">L74/K74*0.0113636*60</f>
        <v>0.96038653714314559</v>
      </c>
      <c r="N74" s="3">
        <f>N73+K74</f>
        <v>20.99999999999369</v>
      </c>
      <c r="O74" s="3">
        <v>20.99999999999369</v>
      </c>
      <c r="P74" s="4">
        <f t="shared" ref="P74:P84" si="12">O74/60</f>
        <v>0.34999999999989484</v>
      </c>
      <c r="Q74" s="397">
        <f>Q73+L74</f>
        <v>29.58</v>
      </c>
      <c r="R74" s="397">
        <v>29.58</v>
      </c>
      <c r="S74" s="51">
        <v>2</v>
      </c>
      <c r="X74" s="4">
        <v>0.6166666666665499</v>
      </c>
      <c r="Y74" s="397">
        <v>70.08</v>
      </c>
      <c r="Z74" s="38">
        <v>1.7258467500000749</v>
      </c>
    </row>
    <row r="75" spans="1:37" x14ac:dyDescent="0.25">
      <c r="A75" s="382"/>
      <c r="B75" s="210">
        <v>302312</v>
      </c>
      <c r="C75" s="210">
        <v>20035</v>
      </c>
      <c r="D75" s="210" t="s">
        <v>8</v>
      </c>
      <c r="E75" s="393">
        <v>0.51230324074074074</v>
      </c>
      <c r="F75" s="393">
        <v>0.51248842592592592</v>
      </c>
      <c r="G75" s="397">
        <v>16</v>
      </c>
      <c r="H75" s="397">
        <v>40.5</v>
      </c>
      <c r="I75" s="2">
        <f t="shared" ref="I75:I84" si="13">(F75-E75)*86400</f>
        <v>15.999999999999304</v>
      </c>
      <c r="J75" s="2">
        <f t="shared" ref="J75:J83" si="14">(E76-E75)*86400</f>
        <v>15.999999999999304</v>
      </c>
      <c r="K75" s="2">
        <v>15.999999999999304</v>
      </c>
      <c r="L75" s="397">
        <v>40.5</v>
      </c>
      <c r="M75" s="38">
        <f t="shared" si="11"/>
        <v>1.7258467500000749</v>
      </c>
      <c r="N75" s="3">
        <f t="shared" ref="N75:N84" si="15">N74+K75</f>
        <v>36.999999999992994</v>
      </c>
      <c r="O75" s="3">
        <v>36.999999999992994</v>
      </c>
      <c r="P75" s="4">
        <f t="shared" si="12"/>
        <v>0.6166666666665499</v>
      </c>
      <c r="Q75" s="397">
        <f t="shared" ref="Q75:Q84" si="16">Q74+L75</f>
        <v>70.08</v>
      </c>
      <c r="R75" s="397">
        <v>70.08</v>
      </c>
      <c r="S75" s="397">
        <v>3</v>
      </c>
      <c r="X75" s="4">
        <v>0.849999999999973</v>
      </c>
      <c r="Y75" s="397">
        <v>100.83</v>
      </c>
      <c r="Z75" s="38">
        <v>1.4975601428565668</v>
      </c>
    </row>
    <row r="76" spans="1:37" x14ac:dyDescent="0.25">
      <c r="A76" s="382"/>
      <c r="B76" s="210">
        <v>302312</v>
      </c>
      <c r="C76" s="210">
        <v>20030</v>
      </c>
      <c r="D76" s="210" t="s">
        <v>6</v>
      </c>
      <c r="E76" s="393">
        <v>0.51248842592592592</v>
      </c>
      <c r="F76" s="393">
        <v>0.51265046296296302</v>
      </c>
      <c r="G76" s="397">
        <v>14</v>
      </c>
      <c r="H76" s="397">
        <v>30.75</v>
      </c>
      <c r="I76" s="2">
        <f t="shared" si="13"/>
        <v>14.000000000005386</v>
      </c>
      <c r="J76" s="2">
        <f t="shared" si="14"/>
        <v>14.000000000005386</v>
      </c>
      <c r="K76" s="2">
        <v>14.000000000005386</v>
      </c>
      <c r="L76" s="397">
        <v>30.75</v>
      </c>
      <c r="M76" s="38">
        <f t="shared" si="11"/>
        <v>1.4975601428565668</v>
      </c>
      <c r="N76" s="3">
        <f t="shared" si="15"/>
        <v>50.99999999999838</v>
      </c>
      <c r="O76" s="3">
        <v>50.99999999999838</v>
      </c>
      <c r="P76" s="4">
        <f t="shared" si="12"/>
        <v>0.849999999999973</v>
      </c>
      <c r="Q76" s="397">
        <f t="shared" si="16"/>
        <v>100.83</v>
      </c>
      <c r="R76" s="397">
        <v>100.83</v>
      </c>
      <c r="S76" s="51">
        <v>4</v>
      </c>
      <c r="X76" s="4">
        <v>1.0999999999998522</v>
      </c>
      <c r="Y76" s="397">
        <v>127.16</v>
      </c>
      <c r="Z76" s="38">
        <v>1.1968143520005783</v>
      </c>
    </row>
    <row r="77" spans="1:37" x14ac:dyDescent="0.25">
      <c r="A77" s="382"/>
      <c r="B77" s="210">
        <v>302312</v>
      </c>
      <c r="C77" s="210">
        <v>20017</v>
      </c>
      <c r="D77" s="210" t="s">
        <v>5</v>
      </c>
      <c r="E77" s="393">
        <v>0.51265046296296302</v>
      </c>
      <c r="F77" s="393">
        <v>0.51265046296296302</v>
      </c>
      <c r="G77" s="397">
        <v>15</v>
      </c>
      <c r="H77" s="397">
        <v>26.33</v>
      </c>
      <c r="I77" s="2">
        <f t="shared" si="13"/>
        <v>0</v>
      </c>
      <c r="J77" s="2">
        <f t="shared" si="14"/>
        <v>14.999999999992752</v>
      </c>
      <c r="K77" s="2">
        <v>14.999999999992752</v>
      </c>
      <c r="L77" s="397">
        <v>26.33</v>
      </c>
      <c r="M77" s="38">
        <f t="shared" si="11"/>
        <v>1.1968143520005783</v>
      </c>
      <c r="N77" s="3">
        <f t="shared" si="15"/>
        <v>65.999999999991132</v>
      </c>
      <c r="O77" s="3">
        <v>65.999999999991132</v>
      </c>
      <c r="P77" s="4">
        <f t="shared" si="12"/>
        <v>1.0999999999998522</v>
      </c>
      <c r="Q77" s="397">
        <f t="shared" si="16"/>
        <v>127.16</v>
      </c>
      <c r="R77" s="397">
        <v>127.16</v>
      </c>
      <c r="S77" s="397">
        <v>5</v>
      </c>
      <c r="X77" s="4">
        <v>1.4166666666665151</v>
      </c>
      <c r="Y77" s="397">
        <v>153.49</v>
      </c>
      <c r="Z77" s="38">
        <v>0.94485343578948511</v>
      </c>
    </row>
    <row r="78" spans="1:37" x14ac:dyDescent="0.25">
      <c r="A78" s="382"/>
      <c r="B78" s="210">
        <v>302312</v>
      </c>
      <c r="C78" s="210">
        <v>20021</v>
      </c>
      <c r="D78" s="210" t="s">
        <v>0</v>
      </c>
      <c r="E78" s="393">
        <v>0.51282407407407404</v>
      </c>
      <c r="F78" s="393">
        <v>0.51304398148148145</v>
      </c>
      <c r="G78" s="397">
        <v>19</v>
      </c>
      <c r="H78" s="397">
        <v>26.33</v>
      </c>
      <c r="I78" s="2">
        <f t="shared" si="13"/>
        <v>18.999999999999773</v>
      </c>
      <c r="J78" s="2">
        <f t="shared" si="14"/>
        <v>18.999999999999773</v>
      </c>
      <c r="K78" s="2">
        <v>18.999999999999773</v>
      </c>
      <c r="L78" s="397">
        <v>26.33</v>
      </c>
      <c r="M78" s="38">
        <f t="shared" si="11"/>
        <v>0.94485343578948511</v>
      </c>
      <c r="N78" s="3">
        <f t="shared" si="15"/>
        <v>84.999999999990905</v>
      </c>
      <c r="O78" s="3">
        <v>84.999999999990905</v>
      </c>
      <c r="P78" s="4">
        <f t="shared" si="12"/>
        <v>1.4166666666665151</v>
      </c>
      <c r="Q78" s="397">
        <f t="shared" si="16"/>
        <v>153.49</v>
      </c>
      <c r="R78" s="397">
        <v>153.49</v>
      </c>
      <c r="S78" s="51">
        <v>6</v>
      </c>
      <c r="X78" s="4">
        <v>1.6666666666665542</v>
      </c>
      <c r="Y78" s="397">
        <v>184.24</v>
      </c>
      <c r="Z78" s="38">
        <v>1.3977227999997814</v>
      </c>
    </row>
    <row r="79" spans="1:37" x14ac:dyDescent="0.25">
      <c r="A79" s="382"/>
      <c r="B79" s="210">
        <v>302312</v>
      </c>
      <c r="C79" s="210">
        <v>20017</v>
      </c>
      <c r="D79" s="210" t="s">
        <v>5</v>
      </c>
      <c r="E79" s="393">
        <v>0.51304398148148145</v>
      </c>
      <c r="F79" s="393">
        <v>0.51321759259259259</v>
      </c>
      <c r="G79" s="397">
        <v>15</v>
      </c>
      <c r="H79" s="397">
        <v>30.75</v>
      </c>
      <c r="I79" s="2">
        <f t="shared" si="13"/>
        <v>15.000000000002345</v>
      </c>
      <c r="J79" s="2">
        <f t="shared" si="14"/>
        <v>15.000000000002345</v>
      </c>
      <c r="K79" s="2">
        <v>15.000000000002345</v>
      </c>
      <c r="L79" s="397">
        <v>30.75</v>
      </c>
      <c r="M79" s="38">
        <f t="shared" si="11"/>
        <v>1.3977227999997814</v>
      </c>
      <c r="N79" s="3">
        <f t="shared" si="15"/>
        <v>99.99999999999325</v>
      </c>
      <c r="O79" s="3">
        <v>99.99999999999325</v>
      </c>
      <c r="P79" s="4">
        <f t="shared" si="12"/>
        <v>1.6666666666665542</v>
      </c>
      <c r="Q79" s="397">
        <f t="shared" si="16"/>
        <v>184.24</v>
      </c>
      <c r="R79" s="397">
        <v>184.24</v>
      </c>
      <c r="S79" s="397">
        <v>7</v>
      </c>
      <c r="X79" s="4">
        <v>2.0833333333332327</v>
      </c>
      <c r="Y79" s="397">
        <v>224.74</v>
      </c>
      <c r="Z79" s="38">
        <v>1.1045419199999684</v>
      </c>
    </row>
    <row r="80" spans="1:37" x14ac:dyDescent="0.25">
      <c r="A80" s="382"/>
      <c r="B80" s="210">
        <v>302312</v>
      </c>
      <c r="C80" s="210">
        <v>20030</v>
      </c>
      <c r="D80" s="210" t="s">
        <v>6</v>
      </c>
      <c r="E80" s="393">
        <v>0.51321759259259259</v>
      </c>
      <c r="F80" s="393">
        <v>0.51350694444444445</v>
      </c>
      <c r="G80" s="397">
        <v>25</v>
      </c>
      <c r="H80" s="397">
        <v>40.5</v>
      </c>
      <c r="I80" s="2">
        <f t="shared" si="13"/>
        <v>25.000000000000711</v>
      </c>
      <c r="J80" s="2">
        <f t="shared" si="14"/>
        <v>25.000000000000711</v>
      </c>
      <c r="K80" s="2">
        <v>25.000000000000711</v>
      </c>
      <c r="L80" s="397">
        <v>40.5</v>
      </c>
      <c r="M80" s="38">
        <f t="shared" si="11"/>
        <v>1.1045419199999684</v>
      </c>
      <c r="N80" s="3">
        <f t="shared" si="15"/>
        <v>124.99999999999396</v>
      </c>
      <c r="O80" s="3">
        <v>124.99999999999396</v>
      </c>
      <c r="P80" s="4">
        <f t="shared" si="12"/>
        <v>2.0833333333332327</v>
      </c>
      <c r="Q80" s="397">
        <f t="shared" si="16"/>
        <v>224.74</v>
      </c>
      <c r="R80" s="397">
        <v>224.74</v>
      </c>
      <c r="S80" s="51">
        <v>8</v>
      </c>
      <c r="X80" s="4">
        <v>2.2333333333332561</v>
      </c>
      <c r="Y80" s="397">
        <v>254.32</v>
      </c>
      <c r="Z80" s="38">
        <v>2.2409019199996494</v>
      </c>
    </row>
    <row r="81" spans="1:37" x14ac:dyDescent="0.25">
      <c r="A81" s="382"/>
      <c r="B81" s="210">
        <v>302312</v>
      </c>
      <c r="C81" s="210">
        <v>20035</v>
      </c>
      <c r="D81" s="210" t="s">
        <v>8</v>
      </c>
      <c r="E81" s="393">
        <v>0.51350694444444445</v>
      </c>
      <c r="F81" s="393">
        <v>0.51350694444444445</v>
      </c>
      <c r="G81" s="397">
        <v>9</v>
      </c>
      <c r="H81" s="397">
        <v>29.58</v>
      </c>
      <c r="I81" s="2">
        <f t="shared" si="13"/>
        <v>0</v>
      </c>
      <c r="J81" s="2">
        <f t="shared" si="14"/>
        <v>9.0000000000014069</v>
      </c>
      <c r="K81" s="2">
        <v>9.0000000000014069</v>
      </c>
      <c r="L81" s="397">
        <v>29.58</v>
      </c>
      <c r="M81" s="38">
        <f t="shared" si="11"/>
        <v>2.2409019199996494</v>
      </c>
      <c r="N81" s="3">
        <f t="shared" si="15"/>
        <v>133.99999999999537</v>
      </c>
      <c r="O81" s="3">
        <v>133.99999999999537</v>
      </c>
      <c r="P81" s="4">
        <f t="shared" si="12"/>
        <v>2.2333333333332561</v>
      </c>
      <c r="Q81" s="397">
        <f t="shared" si="16"/>
        <v>254.32</v>
      </c>
      <c r="R81" s="397">
        <v>254.32</v>
      </c>
      <c r="S81" s="397">
        <v>9</v>
      </c>
      <c r="X81" s="4">
        <v>2.4666666666665193</v>
      </c>
      <c r="Y81" s="397">
        <v>282.39999999999998</v>
      </c>
      <c r="Z81" s="38">
        <v>1.3675280914289822</v>
      </c>
    </row>
    <row r="82" spans="1:37" x14ac:dyDescent="0.25">
      <c r="A82" s="382"/>
      <c r="B82" s="210">
        <v>302312</v>
      </c>
      <c r="C82" s="210">
        <v>20052</v>
      </c>
      <c r="D82" s="210" t="s">
        <v>7</v>
      </c>
      <c r="E82" s="393">
        <v>0.51361111111111113</v>
      </c>
      <c r="F82" s="393">
        <v>0.51377314814814812</v>
      </c>
      <c r="G82" s="397">
        <v>14</v>
      </c>
      <c r="H82" s="397">
        <v>28.08</v>
      </c>
      <c r="I82" s="2">
        <f t="shared" si="13"/>
        <v>13.999999999995794</v>
      </c>
      <c r="J82" s="2">
        <f t="shared" si="14"/>
        <v>13.999999999995794</v>
      </c>
      <c r="K82" s="2">
        <v>13.999999999995794</v>
      </c>
      <c r="L82" s="397">
        <v>28.08</v>
      </c>
      <c r="M82" s="38">
        <f t="shared" si="11"/>
        <v>1.3675280914289822</v>
      </c>
      <c r="N82" s="3">
        <f t="shared" si="15"/>
        <v>147.99999999999116</v>
      </c>
      <c r="O82" s="3">
        <v>147.99999999999116</v>
      </c>
      <c r="P82" s="4">
        <f t="shared" si="12"/>
        <v>2.4666666666665193</v>
      </c>
      <c r="Q82" s="397">
        <f t="shared" si="16"/>
        <v>282.39999999999998</v>
      </c>
      <c r="R82" s="397">
        <v>282.39999999999998</v>
      </c>
      <c r="S82" s="51">
        <v>10</v>
      </c>
      <c r="X82" s="4">
        <v>2.7666666666665662</v>
      </c>
      <c r="Y82" s="397">
        <v>308.39999999999998</v>
      </c>
      <c r="Z82" s="38">
        <v>0.98484533333317936</v>
      </c>
    </row>
    <row r="83" spans="1:37" x14ac:dyDescent="0.25">
      <c r="A83" s="382"/>
      <c r="B83" s="210">
        <v>302312</v>
      </c>
      <c r="C83" s="210">
        <v>20056</v>
      </c>
      <c r="D83" s="210" t="s">
        <v>9</v>
      </c>
      <c r="E83" s="393">
        <v>0.51377314814814812</v>
      </c>
      <c r="F83" s="393">
        <v>0.51398148148148148</v>
      </c>
      <c r="G83" s="397">
        <v>18</v>
      </c>
      <c r="H83" s="397">
        <v>26</v>
      </c>
      <c r="I83" s="2">
        <f t="shared" si="13"/>
        <v>18.000000000002814</v>
      </c>
      <c r="J83" s="2">
        <f t="shared" si="14"/>
        <v>18.000000000002814</v>
      </c>
      <c r="K83" s="2">
        <v>18.000000000002814</v>
      </c>
      <c r="L83" s="397">
        <v>26</v>
      </c>
      <c r="M83" s="38">
        <f t="shared" si="11"/>
        <v>0.98484533333317936</v>
      </c>
      <c r="N83" s="3">
        <f t="shared" si="15"/>
        <v>165.99999999999397</v>
      </c>
      <c r="O83" s="3">
        <v>165.99999999999397</v>
      </c>
      <c r="P83" s="4">
        <f t="shared" si="12"/>
        <v>2.7666666666665662</v>
      </c>
      <c r="Q83" s="397">
        <f t="shared" si="16"/>
        <v>308.39999999999998</v>
      </c>
      <c r="R83" s="397">
        <v>308.39999999999998</v>
      </c>
      <c r="S83" s="397">
        <v>11</v>
      </c>
      <c r="X83" s="4">
        <v>2.8935897435896631</v>
      </c>
      <c r="Y83" s="397">
        <v>319.39999999999998</v>
      </c>
      <c r="Z83" s="38">
        <v>0.98484533333317936</v>
      </c>
      <c r="AC83" s="483">
        <v>302312</v>
      </c>
      <c r="AD83" s="483">
        <v>20058</v>
      </c>
      <c r="AE83" s="485">
        <v>42680</v>
      </c>
      <c r="AF83" s="483">
        <v>2</v>
      </c>
      <c r="AG83" s="486">
        <v>336.48</v>
      </c>
      <c r="AH83" s="381">
        <v>0.51187499999999997</v>
      </c>
      <c r="AI83" s="489" t="s">
        <v>880</v>
      </c>
      <c r="AJ83" s="489">
        <v>1.8487910000000001</v>
      </c>
      <c r="AK83" s="381">
        <v>0.51398148148148148</v>
      </c>
    </row>
    <row r="84" spans="1:37" x14ac:dyDescent="0.25">
      <c r="A84" s="382"/>
      <c r="B84" s="210">
        <v>302312</v>
      </c>
      <c r="C84" s="210">
        <v>20059</v>
      </c>
      <c r="D84" s="210" t="s">
        <v>10</v>
      </c>
      <c r="E84" s="393">
        <v>0.51398148148148148</v>
      </c>
      <c r="F84" s="393">
        <v>0.51402777777777775</v>
      </c>
      <c r="G84" s="397">
        <v>4</v>
      </c>
      <c r="H84" s="397">
        <v>11</v>
      </c>
      <c r="I84" s="2">
        <f t="shared" si="13"/>
        <v>3.9999999999974278</v>
      </c>
      <c r="J84" s="2">
        <f>L84*K83/L83</f>
        <v>7.615384615385806</v>
      </c>
      <c r="K84" s="2">
        <v>7.615384615385806</v>
      </c>
      <c r="L84" s="397">
        <v>11</v>
      </c>
      <c r="M84" s="38">
        <f t="shared" si="11"/>
        <v>0.98484533333317936</v>
      </c>
      <c r="N84" s="3">
        <f t="shared" si="15"/>
        <v>173.61538461537978</v>
      </c>
      <c r="O84" s="3">
        <v>173.61538461537978</v>
      </c>
      <c r="P84" s="4">
        <f t="shared" si="12"/>
        <v>2.8935897435896631</v>
      </c>
      <c r="Q84" s="397">
        <f t="shared" si="16"/>
        <v>319.39999999999998</v>
      </c>
      <c r="R84" s="397">
        <v>319.39999999999998</v>
      </c>
    </row>
    <row r="85" spans="1:37" x14ac:dyDescent="0.25">
      <c r="A85" s="382"/>
      <c r="B85" s="397">
        <v>302312</v>
      </c>
      <c r="C85" s="392">
        <v>20058</v>
      </c>
      <c r="D85" s="397" t="s">
        <v>687</v>
      </c>
      <c r="E85" s="381">
        <v>0.51402777777777775</v>
      </c>
      <c r="F85" s="381">
        <v>0.51402777777777775</v>
      </c>
      <c r="G85" s="397" t="s">
        <v>566</v>
      </c>
      <c r="H85" s="397" t="s">
        <v>566</v>
      </c>
      <c r="M85" s="38">
        <f>AVERAGE(M74:M82)</f>
        <v>1.3817951054686926</v>
      </c>
    </row>
    <row r="86" spans="1:37" x14ac:dyDescent="0.25">
      <c r="A86" s="382"/>
      <c r="C86" s="392"/>
      <c r="E86" s="381"/>
      <c r="F86" s="381"/>
    </row>
    <row r="87" spans="1:37" x14ac:dyDescent="0.25">
      <c r="A87" s="382"/>
      <c r="B87" s="210">
        <v>302312</v>
      </c>
      <c r="C87" s="210">
        <v>20056</v>
      </c>
      <c r="D87" s="210" t="s">
        <v>9</v>
      </c>
      <c r="E87" s="393">
        <v>0.7193518518518518</v>
      </c>
      <c r="F87" s="393">
        <v>0.71949074074074071</v>
      </c>
      <c r="G87" s="397">
        <v>12</v>
      </c>
      <c r="H87" s="397">
        <v>43.08</v>
      </c>
      <c r="I87" s="2">
        <f t="shared" ref="I87:I98" si="17">(F87-E87)*86400</f>
        <v>12.000000000001876</v>
      </c>
      <c r="J87" s="2">
        <f>L87*K88/L88</f>
        <v>9.8160919540263674</v>
      </c>
      <c r="K87" s="2">
        <v>9.8160919540263674</v>
      </c>
      <c r="L87" s="397">
        <v>17.079999999999998</v>
      </c>
      <c r="M87" s="38">
        <f t="shared" ref="M87:M98" si="18">L87/K87*0.0113636*60</f>
        <v>1.1863598399995916</v>
      </c>
      <c r="N87" s="3">
        <f>J87</f>
        <v>9.8160919540263674</v>
      </c>
      <c r="O87" s="3">
        <v>9.8160919540263674</v>
      </c>
      <c r="P87" s="4">
        <f t="shared" ref="P87:P98" si="19">O87/60</f>
        <v>0.16360153256710613</v>
      </c>
      <c r="Q87" s="397">
        <f>L87</f>
        <v>17.079999999999998</v>
      </c>
      <c r="R87" s="397">
        <v>17.079999999999998</v>
      </c>
      <c r="S87" s="51">
        <v>1</v>
      </c>
      <c r="X87" s="4">
        <v>0.16360153256710613</v>
      </c>
      <c r="Y87" s="397">
        <v>17.079999999999998</v>
      </c>
      <c r="Z87" s="38">
        <v>1.1863598399995916</v>
      </c>
    </row>
    <row r="88" spans="1:37" x14ac:dyDescent="0.25">
      <c r="A88" s="382"/>
      <c r="B88" s="210">
        <v>302312</v>
      </c>
      <c r="C88" s="210">
        <v>20052</v>
      </c>
      <c r="D88" s="210" t="s">
        <v>7</v>
      </c>
      <c r="E88" s="393">
        <v>0.71949074074074071</v>
      </c>
      <c r="F88" s="393">
        <v>0.71968750000000004</v>
      </c>
      <c r="G88" s="397">
        <v>17</v>
      </c>
      <c r="H88" s="397">
        <v>29.58</v>
      </c>
      <c r="I88" s="2">
        <f t="shared" si="17"/>
        <v>17.000000000005855</v>
      </c>
      <c r="J88" s="2">
        <f>(E89-E88)*86400</f>
        <v>17.000000000005855</v>
      </c>
      <c r="K88" s="2">
        <v>17.000000000005855</v>
      </c>
      <c r="L88" s="397">
        <v>29.58</v>
      </c>
      <c r="M88" s="38">
        <f t="shared" si="18"/>
        <v>1.1863598399995914</v>
      </c>
      <c r="N88" s="3">
        <f>N87+K88</f>
        <v>26.816091954032224</v>
      </c>
      <c r="O88" s="3">
        <v>26.816091954032224</v>
      </c>
      <c r="P88" s="4">
        <f t="shared" si="19"/>
        <v>0.44693486590053705</v>
      </c>
      <c r="Q88" s="397">
        <f>Q87+L88</f>
        <v>46.66</v>
      </c>
      <c r="R88" s="397">
        <v>46.66</v>
      </c>
      <c r="S88" s="51">
        <v>2</v>
      </c>
      <c r="X88" s="4">
        <v>0.44693486590053705</v>
      </c>
      <c r="Y88" s="397">
        <v>46.66</v>
      </c>
      <c r="Z88" s="38">
        <v>1.1863598399995914</v>
      </c>
    </row>
    <row r="89" spans="1:37" x14ac:dyDescent="0.25">
      <c r="A89" s="382"/>
      <c r="B89" s="210">
        <v>302312</v>
      </c>
      <c r="C89" s="210">
        <v>20035</v>
      </c>
      <c r="D89" s="210" t="s">
        <v>8</v>
      </c>
      <c r="E89" s="393">
        <v>0.71968750000000004</v>
      </c>
      <c r="F89" s="393">
        <v>0.71968750000000004</v>
      </c>
      <c r="G89" s="397">
        <v>17</v>
      </c>
      <c r="H89" s="397">
        <v>40.5</v>
      </c>
      <c r="I89" s="2">
        <f t="shared" si="17"/>
        <v>0</v>
      </c>
      <c r="J89" s="2">
        <f t="shared" ref="J89:J98" si="20">(E90-E89)*86400</f>
        <v>16.999999999996263</v>
      </c>
      <c r="K89" s="2">
        <v>16.999999999996263</v>
      </c>
      <c r="L89" s="397">
        <v>40.5</v>
      </c>
      <c r="M89" s="38">
        <f t="shared" si="18"/>
        <v>1.6243263529415335</v>
      </c>
      <c r="N89" s="3">
        <f t="shared" ref="N89:N98" si="21">N88+K89</f>
        <v>43.816091954028487</v>
      </c>
      <c r="O89" s="3">
        <v>43.816091954028487</v>
      </c>
      <c r="P89" s="4">
        <f t="shared" si="19"/>
        <v>0.73026819923380815</v>
      </c>
      <c r="Q89" s="397">
        <f t="shared" ref="Q89:Q98" si="22">Q88+L89</f>
        <v>87.16</v>
      </c>
      <c r="R89" s="397">
        <v>87.16</v>
      </c>
      <c r="S89" s="51">
        <v>3</v>
      </c>
      <c r="X89" s="4">
        <v>0.73026819923380815</v>
      </c>
      <c r="Y89" s="397">
        <v>87.16</v>
      </c>
      <c r="Z89" s="38">
        <v>1.6243263529415335</v>
      </c>
    </row>
    <row r="90" spans="1:37" x14ac:dyDescent="0.25">
      <c r="A90" s="382"/>
      <c r="B90" s="210">
        <v>302312</v>
      </c>
      <c r="C90" s="210">
        <v>20030</v>
      </c>
      <c r="D90" s="210" t="s">
        <v>6</v>
      </c>
      <c r="E90" s="393">
        <v>0.71988425925925925</v>
      </c>
      <c r="F90" s="393">
        <v>0.72001157407407401</v>
      </c>
      <c r="G90" s="397">
        <v>11</v>
      </c>
      <c r="H90" s="397">
        <v>30.75</v>
      </c>
      <c r="I90" s="2">
        <f t="shared" si="17"/>
        <v>10.999999999995325</v>
      </c>
      <c r="J90" s="2">
        <f t="shared" si="20"/>
        <v>10.999999999995325</v>
      </c>
      <c r="K90" s="2">
        <v>10.999999999995325</v>
      </c>
      <c r="L90" s="397">
        <v>30.75</v>
      </c>
      <c r="M90" s="38">
        <f t="shared" si="18"/>
        <v>1.9059856363644465</v>
      </c>
      <c r="N90" s="3">
        <f t="shared" si="21"/>
        <v>54.816091954023811</v>
      </c>
      <c r="O90" s="3">
        <v>54.816091954023811</v>
      </c>
      <c r="P90" s="4">
        <f t="shared" si="19"/>
        <v>0.91360153256706356</v>
      </c>
      <c r="Q90" s="397">
        <f t="shared" si="22"/>
        <v>117.91</v>
      </c>
      <c r="R90" s="397">
        <v>117.91</v>
      </c>
      <c r="S90" s="51">
        <v>4</v>
      </c>
      <c r="X90" s="4">
        <v>0.91360153256706356</v>
      </c>
      <c r="Y90" s="397">
        <v>117.91</v>
      </c>
      <c r="Z90" s="38">
        <v>1.9059856363644465</v>
      </c>
    </row>
    <row r="91" spans="1:37" x14ac:dyDescent="0.25">
      <c r="A91" s="382"/>
      <c r="B91" s="210">
        <v>302312</v>
      </c>
      <c r="C91" s="210">
        <v>20017</v>
      </c>
      <c r="D91" s="210" t="s">
        <v>5</v>
      </c>
      <c r="E91" s="393">
        <v>0.72001157407407401</v>
      </c>
      <c r="F91" s="393">
        <v>0.72020833333333334</v>
      </c>
      <c r="G91" s="397">
        <v>17</v>
      </c>
      <c r="H91" s="397">
        <v>26.33</v>
      </c>
      <c r="I91" s="2">
        <f t="shared" si="17"/>
        <v>17.000000000005855</v>
      </c>
      <c r="J91" s="2">
        <f t="shared" si="20"/>
        <v>17.000000000005855</v>
      </c>
      <c r="K91" s="2">
        <v>17.000000000005855</v>
      </c>
      <c r="L91" s="397">
        <v>26.33</v>
      </c>
      <c r="M91" s="38">
        <f t="shared" si="18"/>
        <v>1.0560126635290479</v>
      </c>
      <c r="N91" s="3">
        <f t="shared" si="21"/>
        <v>71.816091954029673</v>
      </c>
      <c r="O91" s="3">
        <v>71.816091954029673</v>
      </c>
      <c r="P91" s="4">
        <f t="shared" si="19"/>
        <v>1.1969348659004946</v>
      </c>
      <c r="Q91" s="397">
        <f t="shared" si="22"/>
        <v>144.24</v>
      </c>
      <c r="R91" s="397">
        <v>144.24</v>
      </c>
      <c r="S91" s="51">
        <v>5</v>
      </c>
      <c r="X91" s="4">
        <v>1.1969348659004946</v>
      </c>
      <c r="Y91" s="397">
        <v>144.24</v>
      </c>
      <c r="Z91" s="38">
        <v>1.0560126635290479</v>
      </c>
    </row>
    <row r="92" spans="1:37" x14ac:dyDescent="0.25">
      <c r="A92" s="382"/>
      <c r="B92" s="210">
        <v>302312</v>
      </c>
      <c r="C92" s="210">
        <v>20021</v>
      </c>
      <c r="D92" s="210" t="s">
        <v>0</v>
      </c>
      <c r="E92" s="393">
        <v>0.72020833333333334</v>
      </c>
      <c r="F92" s="393">
        <v>0.7203356481481481</v>
      </c>
      <c r="G92" s="397">
        <v>11</v>
      </c>
      <c r="H92" s="397">
        <v>26.92</v>
      </c>
      <c r="I92" s="2">
        <f t="shared" si="17"/>
        <v>10.999999999995325</v>
      </c>
      <c r="J92" s="2">
        <f t="shared" si="20"/>
        <v>10.999999999995325</v>
      </c>
      <c r="K92" s="2">
        <v>10.999999999995325</v>
      </c>
      <c r="L92" s="397">
        <v>26.92</v>
      </c>
      <c r="M92" s="38">
        <f t="shared" si="18"/>
        <v>1.6685897018188911</v>
      </c>
      <c r="N92" s="3">
        <f t="shared" si="21"/>
        <v>82.816091954024998</v>
      </c>
      <c r="O92" s="3">
        <v>82.816091954024998</v>
      </c>
      <c r="P92" s="4">
        <f t="shared" si="19"/>
        <v>1.38026819923375</v>
      </c>
      <c r="Q92" s="397">
        <f t="shared" si="22"/>
        <v>171.16000000000003</v>
      </c>
      <c r="R92" s="397">
        <v>171.16000000000003</v>
      </c>
      <c r="S92" s="51">
        <v>6</v>
      </c>
      <c r="X92" s="4">
        <v>1.38026819923375</v>
      </c>
      <c r="Y92" s="397">
        <v>171.16000000000003</v>
      </c>
      <c r="Z92" s="38">
        <v>1.6685897018188911</v>
      </c>
    </row>
    <row r="93" spans="1:37" x14ac:dyDescent="0.25">
      <c r="A93" s="382"/>
      <c r="B93" s="210">
        <v>302312</v>
      </c>
      <c r="C93" s="210">
        <v>20010</v>
      </c>
      <c r="D93" s="210" t="s">
        <v>1</v>
      </c>
      <c r="E93" s="393">
        <v>0.7203356481481481</v>
      </c>
      <c r="F93" s="393">
        <v>0.7203356481481481</v>
      </c>
      <c r="G93" s="397">
        <v>15</v>
      </c>
      <c r="H93" s="397">
        <v>26.92</v>
      </c>
      <c r="I93" s="2">
        <f t="shared" si="17"/>
        <v>0</v>
      </c>
      <c r="J93" s="2">
        <f t="shared" si="20"/>
        <v>15.000000000002345</v>
      </c>
      <c r="K93" s="2">
        <v>15.000000000002345</v>
      </c>
      <c r="L93" s="397">
        <v>26.92</v>
      </c>
      <c r="M93" s="38">
        <f t="shared" si="18"/>
        <v>1.2236324479998086</v>
      </c>
      <c r="N93" s="3">
        <f t="shared" si="21"/>
        <v>97.816091954027343</v>
      </c>
      <c r="O93" s="3">
        <v>97.816091954027343</v>
      </c>
      <c r="P93" s="4">
        <f t="shared" si="19"/>
        <v>1.6302681992337891</v>
      </c>
      <c r="Q93" s="397">
        <f t="shared" si="22"/>
        <v>198.08000000000004</v>
      </c>
      <c r="R93" s="397">
        <v>198.08000000000004</v>
      </c>
      <c r="S93" s="51">
        <v>7</v>
      </c>
      <c r="X93" s="4">
        <v>1.6302681992337891</v>
      </c>
      <c r="Y93" s="397">
        <v>198.08000000000004</v>
      </c>
      <c r="Z93" s="38">
        <v>1.2236324479998086</v>
      </c>
    </row>
    <row r="94" spans="1:37" x14ac:dyDescent="0.25">
      <c r="A94" s="382"/>
      <c r="B94" s="210">
        <v>302312</v>
      </c>
      <c r="C94" s="210">
        <v>20021</v>
      </c>
      <c r="D94" s="210" t="s">
        <v>0</v>
      </c>
      <c r="E94" s="393">
        <v>0.72050925925925924</v>
      </c>
      <c r="F94" s="393">
        <v>0.7206597222222223</v>
      </c>
      <c r="G94" s="397">
        <v>13</v>
      </c>
      <c r="H94" s="397">
        <v>26.33</v>
      </c>
      <c r="I94" s="2">
        <f t="shared" si="17"/>
        <v>13.000000000008427</v>
      </c>
      <c r="J94" s="2">
        <f t="shared" si="20"/>
        <v>13.000000000008427</v>
      </c>
      <c r="K94" s="2">
        <v>13.000000000008427</v>
      </c>
      <c r="L94" s="397">
        <v>26.33</v>
      </c>
      <c r="M94" s="38">
        <f t="shared" si="18"/>
        <v>1.3809396369221816</v>
      </c>
      <c r="N94" s="3">
        <f t="shared" si="21"/>
        <v>110.81609195403577</v>
      </c>
      <c r="O94" s="3">
        <v>110.81609195403577</v>
      </c>
      <c r="P94" s="4">
        <f t="shared" si="19"/>
        <v>1.8469348659005962</v>
      </c>
      <c r="Q94" s="397">
        <f t="shared" si="22"/>
        <v>224.41000000000003</v>
      </c>
      <c r="R94" s="397">
        <v>224.41000000000003</v>
      </c>
      <c r="S94" s="51">
        <v>8</v>
      </c>
      <c r="X94" s="4">
        <v>1.8469348659005962</v>
      </c>
      <c r="Y94" s="397">
        <v>224.41000000000003</v>
      </c>
      <c r="Z94" s="38">
        <v>1.3809396369221816</v>
      </c>
    </row>
    <row r="95" spans="1:37" x14ac:dyDescent="0.25">
      <c r="A95" s="382"/>
      <c r="B95" s="210">
        <v>302312</v>
      </c>
      <c r="C95" s="210">
        <v>20017</v>
      </c>
      <c r="D95" s="210" t="s">
        <v>5</v>
      </c>
      <c r="E95" s="393">
        <v>0.7206597222222223</v>
      </c>
      <c r="F95" s="393">
        <v>0.72079861111111121</v>
      </c>
      <c r="G95" s="397">
        <v>12</v>
      </c>
      <c r="H95" s="397">
        <v>30.75</v>
      </c>
      <c r="I95" s="2">
        <f t="shared" si="17"/>
        <v>12.000000000001876</v>
      </c>
      <c r="J95" s="2">
        <f t="shared" si="20"/>
        <v>12.000000000001876</v>
      </c>
      <c r="K95" s="2">
        <v>12.000000000001876</v>
      </c>
      <c r="L95" s="397">
        <v>30.75</v>
      </c>
      <c r="M95" s="38">
        <f t="shared" si="18"/>
        <v>1.7471534999997269</v>
      </c>
      <c r="N95" s="3">
        <f t="shared" si="21"/>
        <v>122.81609195403765</v>
      </c>
      <c r="O95" s="3">
        <v>122.81609195403765</v>
      </c>
      <c r="P95" s="4">
        <f t="shared" si="19"/>
        <v>2.0469348659006275</v>
      </c>
      <c r="Q95" s="397">
        <f t="shared" si="22"/>
        <v>255.16000000000003</v>
      </c>
      <c r="R95" s="397">
        <v>255.16000000000003</v>
      </c>
      <c r="S95" s="51">
        <v>9</v>
      </c>
      <c r="X95" s="4">
        <v>2.0469348659006275</v>
      </c>
      <c r="Y95" s="397">
        <v>255.16000000000003</v>
      </c>
      <c r="Z95" s="38">
        <v>1.7471534999997269</v>
      </c>
    </row>
    <row r="96" spans="1:37" x14ac:dyDescent="0.25">
      <c r="A96" s="382"/>
      <c r="B96" s="210">
        <v>302312</v>
      </c>
      <c r="C96" s="210">
        <v>20030</v>
      </c>
      <c r="D96" s="210" t="s">
        <v>6</v>
      </c>
      <c r="E96" s="393">
        <v>0.72079861111111121</v>
      </c>
      <c r="F96" s="393">
        <v>0.72103009259259254</v>
      </c>
      <c r="G96" s="397">
        <v>20</v>
      </c>
      <c r="H96" s="397">
        <v>40.5</v>
      </c>
      <c r="I96" s="2">
        <f t="shared" si="17"/>
        <v>19.999999999987139</v>
      </c>
      <c r="J96" s="2">
        <f t="shared" si="20"/>
        <v>19.999999999987139</v>
      </c>
      <c r="K96" s="2">
        <v>19.999999999987139</v>
      </c>
      <c r="L96" s="397">
        <v>40.5</v>
      </c>
      <c r="M96" s="38">
        <f t="shared" si="18"/>
        <v>1.3806774000008877</v>
      </c>
      <c r="N96" s="3">
        <f t="shared" si="21"/>
        <v>142.81609195402478</v>
      </c>
      <c r="O96" s="3">
        <v>142.81609195402478</v>
      </c>
      <c r="P96" s="4">
        <f t="shared" si="19"/>
        <v>2.3802681992337464</v>
      </c>
      <c r="Q96" s="397">
        <f t="shared" si="22"/>
        <v>295.66000000000003</v>
      </c>
      <c r="R96" s="397">
        <v>295.66000000000003</v>
      </c>
      <c r="S96" s="51">
        <v>10</v>
      </c>
      <c r="X96" s="4">
        <v>2.3802681992337464</v>
      </c>
      <c r="Y96" s="397">
        <v>295.66000000000003</v>
      </c>
      <c r="Z96" s="38">
        <v>1.3806774000008877</v>
      </c>
    </row>
    <row r="97" spans="1:37" x14ac:dyDescent="0.25">
      <c r="A97" s="382"/>
      <c r="B97" s="210">
        <v>302312</v>
      </c>
      <c r="C97" s="210">
        <v>20035</v>
      </c>
      <c r="D97" s="210" t="s">
        <v>8</v>
      </c>
      <c r="E97" s="393">
        <v>0.72103009259259254</v>
      </c>
      <c r="F97" s="393">
        <v>0.72111111111111104</v>
      </c>
      <c r="G97" s="397">
        <v>7</v>
      </c>
      <c r="H97" s="397">
        <v>29.58</v>
      </c>
      <c r="I97" s="2">
        <f t="shared" si="17"/>
        <v>6.9999999999978968</v>
      </c>
      <c r="J97" s="2">
        <f t="shared" si="20"/>
        <v>6.9999999999978968</v>
      </c>
      <c r="K97" s="2">
        <v>6.9999999999978968</v>
      </c>
      <c r="L97" s="397">
        <v>29.58</v>
      </c>
      <c r="M97" s="38">
        <f t="shared" si="18"/>
        <v>2.8811596114294371</v>
      </c>
      <c r="N97" s="3">
        <f t="shared" si="21"/>
        <v>149.81609195402268</v>
      </c>
      <c r="O97" s="3">
        <v>149.81609195402268</v>
      </c>
      <c r="P97" s="4">
        <f t="shared" si="19"/>
        <v>2.4969348659003781</v>
      </c>
      <c r="Q97" s="397">
        <f t="shared" si="22"/>
        <v>325.24</v>
      </c>
      <c r="R97" s="397">
        <v>325.24</v>
      </c>
      <c r="S97" s="51">
        <v>11</v>
      </c>
      <c r="X97" s="4">
        <v>2.4969348659003781</v>
      </c>
      <c r="Y97" s="397">
        <v>325.24</v>
      </c>
      <c r="Z97" s="38">
        <v>2.8811596114294371</v>
      </c>
    </row>
    <row r="98" spans="1:37" x14ac:dyDescent="0.25">
      <c r="A98" s="382"/>
      <c r="B98" s="210">
        <v>302312</v>
      </c>
      <c r="C98" s="210">
        <v>20052</v>
      </c>
      <c r="D98" s="210" t="s">
        <v>7</v>
      </c>
      <c r="E98" s="393">
        <v>0.72111111111111104</v>
      </c>
      <c r="F98" s="393">
        <v>0.72111111111111104</v>
      </c>
      <c r="G98" s="397">
        <v>13</v>
      </c>
      <c r="H98" s="397">
        <v>28.08</v>
      </c>
      <c r="I98" s="2">
        <f t="shared" si="17"/>
        <v>0</v>
      </c>
      <c r="J98" s="2">
        <f t="shared" si="20"/>
        <v>13.000000000008427</v>
      </c>
      <c r="K98" s="2">
        <v>13.000000000008427</v>
      </c>
      <c r="L98" s="397">
        <v>28.08</v>
      </c>
      <c r="M98" s="38">
        <f t="shared" si="18"/>
        <v>1.472722559999045</v>
      </c>
      <c r="N98" s="3">
        <f t="shared" si="21"/>
        <v>162.81609195403109</v>
      </c>
      <c r="O98" s="3">
        <v>162.81609195403109</v>
      </c>
      <c r="P98" s="4">
        <f t="shared" si="19"/>
        <v>2.7136015325671847</v>
      </c>
      <c r="Q98" s="397">
        <f t="shared" si="22"/>
        <v>353.32</v>
      </c>
      <c r="R98" s="397">
        <v>353.32</v>
      </c>
      <c r="S98" s="51">
        <v>12</v>
      </c>
      <c r="X98" s="4">
        <v>2.7136015325671847</v>
      </c>
      <c r="Y98" s="397">
        <v>353.32</v>
      </c>
      <c r="Z98" s="38">
        <v>1.472722559999045</v>
      </c>
    </row>
    <row r="99" spans="1:37" x14ac:dyDescent="0.25">
      <c r="A99" s="382"/>
      <c r="B99" s="210">
        <v>302312</v>
      </c>
      <c r="C99" s="210">
        <v>20056</v>
      </c>
      <c r="D99" s="210" t="s">
        <v>9</v>
      </c>
      <c r="E99" s="393">
        <v>0.7212615740740741</v>
      </c>
      <c r="F99" s="393">
        <v>0.72151620370370362</v>
      </c>
      <c r="G99" s="397">
        <v>22</v>
      </c>
      <c r="H99" s="397">
        <v>26</v>
      </c>
      <c r="I99" s="2">
        <f t="shared" ref="I99" si="23">(F99-E99)*86400</f>
        <v>21.999999999990649</v>
      </c>
      <c r="J99" s="2">
        <f t="shared" ref="J99" si="24">(E100-E99)*86400</f>
        <v>21.999999999990649</v>
      </c>
      <c r="K99" s="2">
        <v>21.999999999990649</v>
      </c>
      <c r="L99" s="397">
        <v>26</v>
      </c>
      <c r="M99" s="38">
        <f t="shared" ref="M99" si="25">L99/K99*0.0113636*60</f>
        <v>0.80578254545488792</v>
      </c>
      <c r="N99" s="3">
        <f t="shared" ref="N99" si="26">N98+K99</f>
        <v>184.81609195402174</v>
      </c>
      <c r="O99" s="3">
        <v>184.81609195402174</v>
      </c>
      <c r="P99" s="4">
        <f t="shared" ref="P99" si="27">O99/60</f>
        <v>3.0802681992336955</v>
      </c>
      <c r="Q99" s="397">
        <f t="shared" ref="Q99" si="28">Q98+L99</f>
        <v>379.32</v>
      </c>
      <c r="R99" s="397">
        <v>379.32</v>
      </c>
      <c r="S99" s="51">
        <v>13</v>
      </c>
      <c r="X99" s="4">
        <v>3.0802681992336955</v>
      </c>
      <c r="Y99" s="397">
        <v>379.32</v>
      </c>
      <c r="Z99" s="38">
        <v>0.80578254545488792</v>
      </c>
    </row>
    <row r="100" spans="1:37" x14ac:dyDescent="0.25">
      <c r="A100" s="382"/>
      <c r="B100" s="210">
        <v>302312</v>
      </c>
      <c r="C100" s="210">
        <v>20059</v>
      </c>
      <c r="D100" s="210" t="s">
        <v>10</v>
      </c>
      <c r="E100" s="393">
        <v>0.72151620370370362</v>
      </c>
      <c r="F100" s="393">
        <v>0.72164351851851849</v>
      </c>
      <c r="G100" s="397">
        <v>11</v>
      </c>
      <c r="H100" s="397">
        <v>11</v>
      </c>
      <c r="I100" s="2">
        <f t="shared" ref="I100" si="29">(F100-E100)*86400</f>
        <v>11.000000000004917</v>
      </c>
      <c r="J100" s="2">
        <f>L100*K99/L99</f>
        <v>9.3076923076883524</v>
      </c>
      <c r="K100" s="2">
        <v>9.3076923076883524</v>
      </c>
      <c r="L100" s="397">
        <v>11</v>
      </c>
      <c r="M100" s="38">
        <f t="shared" ref="M100" si="30">L100/K100*0.0113636*60</f>
        <v>0.80578254545488781</v>
      </c>
      <c r="N100" s="3">
        <f t="shared" ref="N100" si="31">N99+K100</f>
        <v>194.12378426171009</v>
      </c>
      <c r="O100" s="3">
        <v>194.12378426171009</v>
      </c>
      <c r="P100" s="4">
        <f t="shared" ref="P100" si="32">O100/60</f>
        <v>3.2353964043618348</v>
      </c>
      <c r="Q100" s="397">
        <f t="shared" ref="Q100" si="33">Q99+L100</f>
        <v>390.32</v>
      </c>
      <c r="R100" s="397">
        <v>390.32</v>
      </c>
      <c r="X100" s="4">
        <v>3.2353964043618348</v>
      </c>
      <c r="Y100" s="397">
        <v>390.32</v>
      </c>
      <c r="Z100" s="38">
        <v>0.80578254545488781</v>
      </c>
      <c r="AC100" s="483">
        <v>302312</v>
      </c>
      <c r="AD100" s="483">
        <v>20058</v>
      </c>
      <c r="AE100" s="485">
        <v>42680</v>
      </c>
      <c r="AF100" s="483">
        <v>3</v>
      </c>
      <c r="AG100" s="483">
        <v>390.32</v>
      </c>
      <c r="AH100" s="381">
        <v>0.7193518518518518</v>
      </c>
      <c r="AI100" s="489" t="s">
        <v>881</v>
      </c>
      <c r="AJ100" s="489">
        <v>2.0872730000000002</v>
      </c>
      <c r="AK100" s="381">
        <v>0.72151620370370362</v>
      </c>
    </row>
    <row r="101" spans="1:37" x14ac:dyDescent="0.25">
      <c r="A101" s="382"/>
      <c r="B101" s="397">
        <v>302312</v>
      </c>
      <c r="C101" s="392">
        <v>20058</v>
      </c>
      <c r="D101" s="397" t="s">
        <v>687</v>
      </c>
      <c r="E101" s="381">
        <v>0.72164351851851849</v>
      </c>
      <c r="F101" s="381">
        <v>0.72164351851851849</v>
      </c>
      <c r="G101" s="397" t="s">
        <v>566</v>
      </c>
      <c r="H101" s="397" t="s">
        <v>566</v>
      </c>
      <c r="M101" s="38">
        <f>AVERAGE(M88:M99)</f>
        <v>1.5277784913716241</v>
      </c>
    </row>
    <row r="102" spans="1:37" x14ac:dyDescent="0.25">
      <c r="A102" s="382"/>
    </row>
    <row r="103" spans="1:37" x14ac:dyDescent="0.25">
      <c r="A103" s="382"/>
    </row>
    <row r="104" spans="1:37" x14ac:dyDescent="0.25">
      <c r="A104" s="382">
        <v>42681</v>
      </c>
      <c r="B104" s="210">
        <v>302312</v>
      </c>
      <c r="C104" s="210">
        <v>20059</v>
      </c>
      <c r="D104" s="210" t="s">
        <v>10</v>
      </c>
      <c r="E104" s="393">
        <v>0.41719907407407408</v>
      </c>
      <c r="F104" s="393">
        <v>0.41719907407407408</v>
      </c>
      <c r="G104" s="397">
        <v>1</v>
      </c>
      <c r="H104" s="397">
        <v>15</v>
      </c>
      <c r="I104" s="2">
        <f t="shared" ref="I104:I105" si="34">(F104-E104)*86400</f>
        <v>0</v>
      </c>
      <c r="J104" s="2">
        <f>L104*K105/L105</f>
        <v>4.2735042735040878</v>
      </c>
      <c r="K104" s="2">
        <v>4.2735042735040878</v>
      </c>
      <c r="L104" s="397">
        <v>15</v>
      </c>
      <c r="M104" s="38">
        <f t="shared" ref="M104:M105" si="35">L104/K104*0.0113636*60</f>
        <v>2.393174160000104</v>
      </c>
      <c r="N104" s="3">
        <f>J104</f>
        <v>4.2735042735040878</v>
      </c>
      <c r="O104" s="3">
        <v>4.2735042735040878</v>
      </c>
      <c r="P104" s="4">
        <f t="shared" ref="P104:P121" si="36">O104/60</f>
        <v>7.1225071225068132E-2</v>
      </c>
      <c r="Q104" s="397">
        <f>L104</f>
        <v>15</v>
      </c>
      <c r="R104" s="397">
        <v>15</v>
      </c>
      <c r="S104" s="397">
        <v>1</v>
      </c>
      <c r="X104" s="4">
        <v>7.1225071225068132E-2</v>
      </c>
      <c r="Y104" s="397">
        <v>15</v>
      </c>
      <c r="Z104" s="38">
        <v>2.393174160000104</v>
      </c>
    </row>
    <row r="105" spans="1:37" x14ac:dyDescent="0.25">
      <c r="A105" s="382"/>
      <c r="B105" s="210">
        <v>302312</v>
      </c>
      <c r="C105" s="210">
        <v>20056</v>
      </c>
      <c r="D105" s="210" t="s">
        <v>9</v>
      </c>
      <c r="E105" s="393">
        <v>0.41721064814814812</v>
      </c>
      <c r="F105" s="393">
        <v>0.41726851851851854</v>
      </c>
      <c r="G105" s="397">
        <v>5</v>
      </c>
      <c r="H105" s="397">
        <v>28.08</v>
      </c>
      <c r="I105" s="2">
        <f t="shared" si="34"/>
        <v>5.000000000003979</v>
      </c>
      <c r="J105" s="2">
        <f>(E106-E105)*86400</f>
        <v>5.000000000003979</v>
      </c>
      <c r="K105" s="3">
        <f>SUM(J105:J107)</f>
        <v>7.9999999999996518</v>
      </c>
      <c r="L105" s="397">
        <v>28.08</v>
      </c>
      <c r="M105" s="38">
        <f t="shared" si="35"/>
        <v>2.393174160000104</v>
      </c>
      <c r="N105" s="3">
        <f>N104+K105</f>
        <v>12.27350427350374</v>
      </c>
      <c r="O105" s="3">
        <v>12.27350427350374</v>
      </c>
      <c r="P105" s="4">
        <f t="shared" si="36"/>
        <v>0.20455840455839566</v>
      </c>
      <c r="Q105" s="397">
        <f>Q104+L105</f>
        <v>43.08</v>
      </c>
      <c r="R105" s="397">
        <v>43.08</v>
      </c>
      <c r="S105" s="397">
        <v>2</v>
      </c>
      <c r="X105" s="4">
        <v>0.20455840455839566</v>
      </c>
      <c r="Y105" s="397">
        <v>43.08</v>
      </c>
      <c r="Z105" s="38">
        <v>2.393174160000104</v>
      </c>
    </row>
    <row r="106" spans="1:37" x14ac:dyDescent="0.25">
      <c r="A106" s="382"/>
      <c r="B106" s="210">
        <v>302312</v>
      </c>
      <c r="C106" s="210">
        <v>20052</v>
      </c>
      <c r="D106" s="210" t="s">
        <v>7</v>
      </c>
      <c r="E106" s="393">
        <v>0.41726851851851854</v>
      </c>
      <c r="F106" s="393">
        <v>0.41728009259259258</v>
      </c>
      <c r="G106" s="397">
        <v>1</v>
      </c>
      <c r="H106" s="397">
        <v>28.08</v>
      </c>
      <c r="I106" s="46">
        <f t="shared" ref="I106:I121" si="37">(F106-E106)*86400</f>
        <v>0.99999999999695888</v>
      </c>
      <c r="J106" s="46">
        <f t="shared" ref="J106:J120" si="38">(E107-E106)*86400</f>
        <v>0.99999999999695888</v>
      </c>
      <c r="K106" s="46"/>
      <c r="L106" s="46"/>
      <c r="M106" s="46"/>
      <c r="N106" s="3">
        <f t="shared" ref="N106:N121" si="39">N105+K106</f>
        <v>12.27350427350374</v>
      </c>
      <c r="O106" s="3"/>
      <c r="P106" s="4"/>
      <c r="Q106" s="397">
        <f t="shared" ref="Q106:Q121" si="40">Q105+L106</f>
        <v>43.08</v>
      </c>
      <c r="U106" s="397">
        <v>7</v>
      </c>
      <c r="V106" s="397" t="s">
        <v>562</v>
      </c>
      <c r="X106" s="4">
        <v>0.53789173789183442</v>
      </c>
      <c r="Y106" s="397">
        <v>72.66</v>
      </c>
      <c r="Z106" s="38">
        <v>1.0084058639996811</v>
      </c>
    </row>
    <row r="107" spans="1:37" x14ac:dyDescent="0.25">
      <c r="A107" s="382"/>
      <c r="B107" s="210">
        <v>302312</v>
      </c>
      <c r="C107" s="210">
        <v>20056</v>
      </c>
      <c r="D107" s="210" t="s">
        <v>9</v>
      </c>
      <c r="E107" s="393">
        <v>0.41728009259259258</v>
      </c>
      <c r="F107" s="393">
        <v>0.41730324074074071</v>
      </c>
      <c r="G107" s="397">
        <v>2</v>
      </c>
      <c r="H107" s="397">
        <v>28.08</v>
      </c>
      <c r="I107" s="46">
        <f t="shared" si="37"/>
        <v>1.9999999999987139</v>
      </c>
      <c r="J107" s="46">
        <f t="shared" si="38"/>
        <v>1.9999999999987139</v>
      </c>
      <c r="K107" s="46"/>
      <c r="L107" s="46"/>
      <c r="M107" s="46"/>
      <c r="N107" s="3">
        <f t="shared" si="39"/>
        <v>12.27350427350374</v>
      </c>
      <c r="O107" s="3"/>
      <c r="P107" s="4"/>
      <c r="Q107" s="397">
        <f t="shared" si="40"/>
        <v>43.08</v>
      </c>
      <c r="X107" s="4">
        <v>0.78789173789179356</v>
      </c>
      <c r="Y107" s="397">
        <v>113.16</v>
      </c>
      <c r="Z107" s="38">
        <v>1.8409032000003007</v>
      </c>
    </row>
    <row r="108" spans="1:37" x14ac:dyDescent="0.25">
      <c r="A108" s="382"/>
      <c r="B108" s="210">
        <v>302312</v>
      </c>
      <c r="C108" s="210">
        <v>20052</v>
      </c>
      <c r="D108" s="210" t="s">
        <v>7</v>
      </c>
      <c r="E108" s="393">
        <v>0.41730324074074071</v>
      </c>
      <c r="F108" s="393">
        <v>0.41753472222222227</v>
      </c>
      <c r="G108" s="397">
        <v>20</v>
      </c>
      <c r="H108" s="397">
        <v>29.58</v>
      </c>
      <c r="I108" s="397">
        <f t="shared" si="37"/>
        <v>20.000000000006324</v>
      </c>
      <c r="J108" s="397">
        <f t="shared" si="38"/>
        <v>20.000000000006324</v>
      </c>
      <c r="K108" s="397">
        <v>20.000000000006324</v>
      </c>
      <c r="L108" s="397">
        <v>29.58</v>
      </c>
      <c r="M108" s="38">
        <f t="shared" ref="M108:M121" si="41">L108/K108*0.0113636*60</f>
        <v>1.0084058639996811</v>
      </c>
      <c r="N108" s="3">
        <f t="shared" si="39"/>
        <v>32.273504273510063</v>
      </c>
      <c r="O108" s="3">
        <v>32.273504273510063</v>
      </c>
      <c r="P108" s="4">
        <f t="shared" si="36"/>
        <v>0.53789173789183442</v>
      </c>
      <c r="Q108" s="397">
        <f t="shared" si="40"/>
        <v>72.66</v>
      </c>
      <c r="R108" s="397">
        <v>72.66</v>
      </c>
      <c r="S108" s="397">
        <v>3</v>
      </c>
      <c r="X108" s="4">
        <v>0.92122507122512109</v>
      </c>
      <c r="Y108" s="397">
        <v>143.91</v>
      </c>
      <c r="Z108" s="38">
        <v>2.6207302500001139</v>
      </c>
    </row>
    <row r="109" spans="1:37" x14ac:dyDescent="0.25">
      <c r="A109" s="382"/>
      <c r="B109" s="210">
        <v>302312</v>
      </c>
      <c r="C109" s="210">
        <v>20035</v>
      </c>
      <c r="D109" s="210" t="s">
        <v>8</v>
      </c>
      <c r="E109" s="393">
        <v>0.41753472222222227</v>
      </c>
      <c r="F109" s="393">
        <v>0.41770833333333335</v>
      </c>
      <c r="G109" s="397">
        <v>15</v>
      </c>
      <c r="H109" s="397">
        <v>40.5</v>
      </c>
      <c r="I109" s="397">
        <f t="shared" si="37"/>
        <v>14.999999999997549</v>
      </c>
      <c r="J109" s="397">
        <f t="shared" si="38"/>
        <v>14.999999999997549</v>
      </c>
      <c r="K109" s="397">
        <v>14.999999999997549</v>
      </c>
      <c r="L109" s="397">
        <v>40.5</v>
      </c>
      <c r="M109" s="38">
        <f t="shared" si="41"/>
        <v>1.8409032000003007</v>
      </c>
      <c r="N109" s="3">
        <f t="shared" si="39"/>
        <v>47.273504273507612</v>
      </c>
      <c r="O109" s="3">
        <v>47.273504273507612</v>
      </c>
      <c r="P109" s="4">
        <f t="shared" si="36"/>
        <v>0.78789173789179356</v>
      </c>
      <c r="Q109" s="397">
        <f t="shared" si="40"/>
        <v>113.16</v>
      </c>
      <c r="R109" s="397">
        <v>113.16</v>
      </c>
      <c r="S109" s="397">
        <v>4</v>
      </c>
      <c r="X109" s="4">
        <v>1.0545584045583687</v>
      </c>
      <c r="Y109" s="397">
        <v>170.24</v>
      </c>
      <c r="Z109" s="38">
        <v>2.2440269100014429</v>
      </c>
    </row>
    <row r="110" spans="1:37" x14ac:dyDescent="0.25">
      <c r="A110" s="382"/>
      <c r="B110" s="210">
        <v>302312</v>
      </c>
      <c r="C110" s="210">
        <v>20030</v>
      </c>
      <c r="D110" s="210" t="s">
        <v>6</v>
      </c>
      <c r="E110" s="393">
        <v>0.41770833333333335</v>
      </c>
      <c r="F110" s="393">
        <v>0.41780092592592594</v>
      </c>
      <c r="G110" s="397">
        <v>8</v>
      </c>
      <c r="H110" s="397">
        <v>30.75</v>
      </c>
      <c r="I110" s="397">
        <f t="shared" si="37"/>
        <v>7.9999999999996518</v>
      </c>
      <c r="J110" s="397">
        <f t="shared" si="38"/>
        <v>7.9999999999996518</v>
      </c>
      <c r="K110" s="397">
        <v>7.9999999999996518</v>
      </c>
      <c r="L110" s="397">
        <v>30.75</v>
      </c>
      <c r="M110" s="38">
        <f t="shared" si="41"/>
        <v>2.6207302500001139</v>
      </c>
      <c r="N110" s="3">
        <f t="shared" si="39"/>
        <v>55.273504273507264</v>
      </c>
      <c r="O110" s="3">
        <v>55.273504273507264</v>
      </c>
      <c r="P110" s="4">
        <f t="shared" si="36"/>
        <v>0.92122507122512109</v>
      </c>
      <c r="Q110" s="397">
        <f t="shared" si="40"/>
        <v>143.91</v>
      </c>
      <c r="R110" s="397">
        <v>143.91</v>
      </c>
      <c r="S110" s="397">
        <v>5</v>
      </c>
      <c r="X110" s="4">
        <v>1.1878917378917762</v>
      </c>
      <c r="Y110" s="397">
        <v>197.16000000000003</v>
      </c>
      <c r="Z110" s="38">
        <v>2.2943108399987242</v>
      </c>
    </row>
    <row r="111" spans="1:37" x14ac:dyDescent="0.25">
      <c r="A111" s="382"/>
      <c r="B111" s="210">
        <v>302312</v>
      </c>
      <c r="C111" s="210">
        <v>20017</v>
      </c>
      <c r="D111" s="210" t="s">
        <v>5</v>
      </c>
      <c r="E111" s="393">
        <v>0.41780092592592594</v>
      </c>
      <c r="F111" s="393">
        <v>0.41789351851851847</v>
      </c>
      <c r="G111" s="397">
        <v>8</v>
      </c>
      <c r="H111" s="397">
        <v>26.33</v>
      </c>
      <c r="I111" s="397">
        <f t="shared" si="37"/>
        <v>7.9999999999948557</v>
      </c>
      <c r="J111" s="397">
        <f t="shared" si="38"/>
        <v>7.9999999999948557</v>
      </c>
      <c r="K111" s="397">
        <v>7.9999999999948557</v>
      </c>
      <c r="L111" s="397">
        <v>26.33</v>
      </c>
      <c r="M111" s="38">
        <f t="shared" si="41"/>
        <v>2.2440269100014429</v>
      </c>
      <c r="N111" s="3">
        <f t="shared" si="39"/>
        <v>63.27350427350212</v>
      </c>
      <c r="O111" s="3">
        <v>63.27350427350212</v>
      </c>
      <c r="P111" s="4">
        <f t="shared" si="36"/>
        <v>1.0545584045583687</v>
      </c>
      <c r="Q111" s="397">
        <f t="shared" si="40"/>
        <v>170.24</v>
      </c>
      <c r="R111" s="397">
        <v>170.24</v>
      </c>
      <c r="S111" s="397">
        <v>6</v>
      </c>
      <c r="X111" s="4">
        <v>1.7545584045583984</v>
      </c>
      <c r="Y111" s="397">
        <v>224.08000000000004</v>
      </c>
      <c r="Z111" s="38">
        <v>0.53983784470592489</v>
      </c>
    </row>
    <row r="112" spans="1:37" x14ac:dyDescent="0.25">
      <c r="A112" s="382"/>
      <c r="B112" s="210">
        <v>302312</v>
      </c>
      <c r="C112" s="210">
        <v>20021</v>
      </c>
      <c r="D112" s="210" t="s">
        <v>0</v>
      </c>
      <c r="E112" s="393">
        <v>0.41789351851851847</v>
      </c>
      <c r="F112" s="393">
        <v>0.41789351851851847</v>
      </c>
      <c r="G112" s="397">
        <v>8</v>
      </c>
      <c r="H112" s="397">
        <v>26.92</v>
      </c>
      <c r="I112" s="397">
        <f t="shared" si="37"/>
        <v>0</v>
      </c>
      <c r="J112" s="397">
        <f t="shared" si="38"/>
        <v>8.000000000004448</v>
      </c>
      <c r="K112" s="397">
        <v>8.000000000004448</v>
      </c>
      <c r="L112" s="397">
        <v>26.92</v>
      </c>
      <c r="M112" s="38">
        <f t="shared" si="41"/>
        <v>2.2943108399987242</v>
      </c>
      <c r="N112" s="3">
        <f t="shared" si="39"/>
        <v>71.273504273506575</v>
      </c>
      <c r="O112" s="3">
        <v>71.273504273506575</v>
      </c>
      <c r="P112" s="4">
        <f t="shared" si="36"/>
        <v>1.1878917378917762</v>
      </c>
      <c r="Q112" s="397">
        <f t="shared" si="40"/>
        <v>197.16000000000003</v>
      </c>
      <c r="R112" s="397">
        <v>197.16000000000003</v>
      </c>
      <c r="S112" s="397">
        <v>7</v>
      </c>
      <c r="X112" s="4">
        <v>1.9545584045584297</v>
      </c>
      <c r="Y112" s="397">
        <v>250.41000000000003</v>
      </c>
      <c r="Z112" s="38">
        <v>1.496017939999766</v>
      </c>
    </row>
    <row r="113" spans="1:37" x14ac:dyDescent="0.25">
      <c r="A113" s="382"/>
      <c r="B113" s="210">
        <v>302312</v>
      </c>
      <c r="C113" s="210">
        <v>20010</v>
      </c>
      <c r="D113" s="210" t="s">
        <v>1</v>
      </c>
      <c r="E113" s="393">
        <v>0.41798611111111111</v>
      </c>
      <c r="F113" s="393">
        <v>0.4183796296296296</v>
      </c>
      <c r="G113" s="397">
        <v>34</v>
      </c>
      <c r="H113" s="397">
        <v>26.92</v>
      </c>
      <c r="I113" s="397">
        <f t="shared" si="37"/>
        <v>33.999999999997321</v>
      </c>
      <c r="J113" s="397">
        <f t="shared" si="38"/>
        <v>33.999999999997321</v>
      </c>
      <c r="K113" s="397">
        <v>33.999999999997321</v>
      </c>
      <c r="L113" s="397">
        <v>26.92</v>
      </c>
      <c r="M113" s="38">
        <f t="shared" si="41"/>
        <v>0.53983784470592489</v>
      </c>
      <c r="N113" s="3">
        <f t="shared" si="39"/>
        <v>105.2735042735039</v>
      </c>
      <c r="O113" s="3">
        <v>105.2735042735039</v>
      </c>
      <c r="P113" s="4">
        <f t="shared" si="36"/>
        <v>1.7545584045583984</v>
      </c>
      <c r="Q113" s="397">
        <f t="shared" si="40"/>
        <v>224.08000000000004</v>
      </c>
      <c r="R113" s="397">
        <v>224.08000000000004</v>
      </c>
      <c r="S113" s="397">
        <v>8</v>
      </c>
      <c r="X113" s="4">
        <v>2.1545584045584607</v>
      </c>
      <c r="Y113" s="397">
        <v>281.16000000000003</v>
      </c>
      <c r="Z113" s="38">
        <v>1.7471534999997269</v>
      </c>
    </row>
    <row r="114" spans="1:37" x14ac:dyDescent="0.25">
      <c r="A114" s="382"/>
      <c r="B114" s="210">
        <v>302312</v>
      </c>
      <c r="C114" s="210">
        <v>20021</v>
      </c>
      <c r="D114" s="210" t="s">
        <v>0</v>
      </c>
      <c r="E114" s="393">
        <v>0.4183796296296296</v>
      </c>
      <c r="F114" s="393">
        <v>0.41851851851851851</v>
      </c>
      <c r="G114" s="397">
        <v>12</v>
      </c>
      <c r="H114" s="397">
        <v>26.33</v>
      </c>
      <c r="I114" s="397">
        <f t="shared" si="37"/>
        <v>12.000000000001876</v>
      </c>
      <c r="J114" s="397">
        <f t="shared" si="38"/>
        <v>12.000000000001876</v>
      </c>
      <c r="K114" s="397">
        <v>12.000000000001876</v>
      </c>
      <c r="L114" s="397">
        <v>26.33</v>
      </c>
      <c r="M114" s="38">
        <f t="shared" si="41"/>
        <v>1.496017939999766</v>
      </c>
      <c r="N114" s="3">
        <f t="shared" si="39"/>
        <v>117.27350427350578</v>
      </c>
      <c r="O114" s="3">
        <v>117.27350427350578</v>
      </c>
      <c r="P114" s="4">
        <f t="shared" si="36"/>
        <v>1.9545584045584297</v>
      </c>
      <c r="Q114" s="397">
        <f t="shared" si="40"/>
        <v>250.41000000000003</v>
      </c>
      <c r="R114" s="397">
        <v>250.41000000000003</v>
      </c>
      <c r="S114" s="397">
        <v>9</v>
      </c>
      <c r="X114" s="4">
        <v>2.4878917378917396</v>
      </c>
      <c r="Y114" s="397">
        <v>321.66000000000003</v>
      </c>
      <c r="Z114" s="38">
        <v>1.3806774000002255</v>
      </c>
    </row>
    <row r="115" spans="1:37" x14ac:dyDescent="0.25">
      <c r="A115" s="382"/>
      <c r="B115" s="210">
        <v>302312</v>
      </c>
      <c r="C115" s="210">
        <v>20017</v>
      </c>
      <c r="D115" s="210" t="s">
        <v>5</v>
      </c>
      <c r="E115" s="393">
        <v>0.41851851851851851</v>
      </c>
      <c r="F115" s="393">
        <v>0.41851851851851851</v>
      </c>
      <c r="G115" s="397">
        <v>12</v>
      </c>
      <c r="H115" s="397">
        <v>30.75</v>
      </c>
      <c r="I115" s="397">
        <f t="shared" si="37"/>
        <v>0</v>
      </c>
      <c r="J115" s="397">
        <f t="shared" si="38"/>
        <v>12.000000000001876</v>
      </c>
      <c r="K115" s="397">
        <v>12.000000000001876</v>
      </c>
      <c r="L115" s="397">
        <v>30.75</v>
      </c>
      <c r="M115" s="38">
        <f t="shared" si="41"/>
        <v>1.7471534999997269</v>
      </c>
      <c r="N115" s="3">
        <f t="shared" si="39"/>
        <v>129.27350427350765</v>
      </c>
      <c r="O115" s="3">
        <v>129.27350427350765</v>
      </c>
      <c r="P115" s="4">
        <f t="shared" si="36"/>
        <v>2.1545584045584607</v>
      </c>
      <c r="Q115" s="397">
        <f t="shared" si="40"/>
        <v>281.16000000000003</v>
      </c>
      <c r="R115" s="397">
        <v>281.16000000000003</v>
      </c>
      <c r="S115" s="397">
        <v>10</v>
      </c>
      <c r="X115" s="4">
        <v>2.6045584045584516</v>
      </c>
      <c r="Y115" s="397">
        <v>351.24</v>
      </c>
      <c r="Z115" s="38">
        <v>2.8811596114274627</v>
      </c>
    </row>
    <row r="116" spans="1:37" x14ac:dyDescent="0.25">
      <c r="A116" s="382"/>
      <c r="B116" s="210">
        <v>302312</v>
      </c>
      <c r="C116" s="210">
        <v>20030</v>
      </c>
      <c r="D116" s="210" t="s">
        <v>6</v>
      </c>
      <c r="E116" s="393">
        <v>0.41865740740740742</v>
      </c>
      <c r="F116" s="393">
        <v>0.41886574074074073</v>
      </c>
      <c r="G116" s="397">
        <v>18</v>
      </c>
      <c r="H116" s="397" t="s">
        <v>581</v>
      </c>
      <c r="I116" s="184">
        <f t="shared" si="37"/>
        <v>17.999999999998018</v>
      </c>
      <c r="J116" s="185">
        <f t="shared" si="38"/>
        <v>17.999999999998018</v>
      </c>
      <c r="K116" s="185">
        <f>SUM(J116:J117)</f>
        <v>19.999999999996732</v>
      </c>
      <c r="L116" s="185">
        <v>40.5</v>
      </c>
      <c r="M116" s="216">
        <f t="shared" si="41"/>
        <v>1.3806774000002255</v>
      </c>
      <c r="N116" s="3">
        <f t="shared" si="39"/>
        <v>149.27350427350439</v>
      </c>
      <c r="O116" s="3">
        <v>149.27350427350439</v>
      </c>
      <c r="P116" s="4">
        <f t="shared" si="36"/>
        <v>2.4878917378917396</v>
      </c>
      <c r="Q116" s="397">
        <f t="shared" si="40"/>
        <v>321.66000000000003</v>
      </c>
      <c r="R116" s="397">
        <v>321.66000000000003</v>
      </c>
      <c r="S116" s="397">
        <v>11</v>
      </c>
      <c r="X116" s="4">
        <v>2.8545584045584906</v>
      </c>
      <c r="Y116" s="397">
        <v>379.32</v>
      </c>
      <c r="Z116" s="38">
        <v>1.2763595519998003</v>
      </c>
    </row>
    <row r="117" spans="1:37" x14ac:dyDescent="0.25">
      <c r="A117" s="382"/>
      <c r="B117" s="210">
        <v>302312</v>
      </c>
      <c r="C117" s="210">
        <v>20052</v>
      </c>
      <c r="D117" s="210" t="s">
        <v>7</v>
      </c>
      <c r="E117" s="393">
        <v>0.41886574074074073</v>
      </c>
      <c r="F117" s="393">
        <v>0.41888888888888887</v>
      </c>
      <c r="G117" s="397">
        <v>2</v>
      </c>
      <c r="H117" s="397">
        <v>29.58</v>
      </c>
      <c r="I117" s="100">
        <f t="shared" si="37"/>
        <v>1.9999999999987139</v>
      </c>
      <c r="J117" s="97">
        <f t="shared" si="38"/>
        <v>1.9999999999987139</v>
      </c>
      <c r="K117" s="97"/>
      <c r="L117" s="97"/>
      <c r="M117" s="466"/>
      <c r="N117" s="3">
        <f t="shared" si="39"/>
        <v>149.27350427350439</v>
      </c>
      <c r="O117" s="3"/>
      <c r="P117" s="4"/>
      <c r="Q117" s="397">
        <f t="shared" si="40"/>
        <v>321.66000000000003</v>
      </c>
      <c r="U117" s="397" t="s">
        <v>695</v>
      </c>
      <c r="V117" s="397" t="s">
        <v>696</v>
      </c>
      <c r="X117" s="4">
        <v>3.1045584045584502</v>
      </c>
      <c r="Y117" s="397">
        <v>405.32</v>
      </c>
      <c r="Z117" s="38">
        <v>1.1818144000001929</v>
      </c>
    </row>
    <row r="118" spans="1:37" x14ac:dyDescent="0.25">
      <c r="A118" s="382"/>
      <c r="B118" s="210">
        <v>302312</v>
      </c>
      <c r="C118" s="210">
        <v>20035</v>
      </c>
      <c r="D118" s="210" t="s">
        <v>8</v>
      </c>
      <c r="E118" s="393">
        <v>0.41888888888888887</v>
      </c>
      <c r="F118" s="393">
        <v>0.41896990740740742</v>
      </c>
      <c r="G118" s="397">
        <v>7</v>
      </c>
      <c r="H118" s="397">
        <v>29.58</v>
      </c>
      <c r="I118" s="186">
        <f t="shared" si="37"/>
        <v>7.000000000002693</v>
      </c>
      <c r="J118" s="187">
        <f t="shared" si="38"/>
        <v>7.000000000002693</v>
      </c>
      <c r="K118" s="187">
        <v>7.000000000002693</v>
      </c>
      <c r="L118" s="187">
        <v>29.58</v>
      </c>
      <c r="M118" s="217">
        <f t="shared" si="41"/>
        <v>2.8811596114274627</v>
      </c>
      <c r="N118" s="3">
        <f t="shared" si="39"/>
        <v>156.27350427350709</v>
      </c>
      <c r="O118" s="3">
        <v>156.27350427350709</v>
      </c>
      <c r="P118" s="4">
        <f t="shared" si="36"/>
        <v>2.6045584045584516</v>
      </c>
      <c r="Q118" s="397">
        <f t="shared" si="40"/>
        <v>351.24</v>
      </c>
      <c r="R118" s="397">
        <v>351.24</v>
      </c>
      <c r="S118" s="397">
        <v>12</v>
      </c>
      <c r="X118" s="4">
        <v>3.2103276353276637</v>
      </c>
      <c r="Y118" s="397">
        <v>416.32</v>
      </c>
      <c r="Z118" s="38">
        <v>1.1818144000001931</v>
      </c>
      <c r="AC118" s="483">
        <v>302312</v>
      </c>
      <c r="AD118" s="483">
        <v>20058</v>
      </c>
      <c r="AE118" s="485">
        <v>42681</v>
      </c>
      <c r="AF118" s="483">
        <v>1</v>
      </c>
      <c r="AG118" s="486">
        <v>468.32</v>
      </c>
      <c r="AH118" s="381">
        <v>0.41719907407407408</v>
      </c>
      <c r="AI118" s="489" t="s">
        <v>872</v>
      </c>
      <c r="AJ118" s="489">
        <v>2.2300949999999999</v>
      </c>
      <c r="AK118" s="381">
        <v>0.41962962962962963</v>
      </c>
    </row>
    <row r="119" spans="1:37" x14ac:dyDescent="0.25">
      <c r="A119" s="382"/>
      <c r="B119" s="210">
        <v>302312</v>
      </c>
      <c r="C119" s="210">
        <v>20052</v>
      </c>
      <c r="D119" s="210" t="s">
        <v>7</v>
      </c>
      <c r="E119" s="393">
        <v>0.41896990740740742</v>
      </c>
      <c r="F119" s="393">
        <v>0.41914351851851855</v>
      </c>
      <c r="G119" s="397">
        <v>15</v>
      </c>
      <c r="H119" s="397">
        <v>28.08</v>
      </c>
      <c r="I119" s="186">
        <f t="shared" si="37"/>
        <v>15.000000000002345</v>
      </c>
      <c r="J119" s="187">
        <f t="shared" si="38"/>
        <v>15.000000000002345</v>
      </c>
      <c r="K119" s="187">
        <v>15.000000000002345</v>
      </c>
      <c r="L119" s="187">
        <v>28.08</v>
      </c>
      <c r="M119" s="217">
        <f t="shared" si="41"/>
        <v>1.2763595519998003</v>
      </c>
      <c r="N119" s="3">
        <f t="shared" si="39"/>
        <v>171.27350427350945</v>
      </c>
      <c r="O119" s="3">
        <v>171.27350427350945</v>
      </c>
      <c r="P119" s="4">
        <f t="shared" si="36"/>
        <v>2.8545584045584906</v>
      </c>
      <c r="Q119" s="397">
        <f t="shared" si="40"/>
        <v>379.32</v>
      </c>
      <c r="R119" s="397">
        <v>379.32</v>
      </c>
      <c r="S119" s="397">
        <v>13</v>
      </c>
    </row>
    <row r="120" spans="1:37" x14ac:dyDescent="0.25">
      <c r="A120" s="382"/>
      <c r="B120" s="210">
        <v>302312</v>
      </c>
      <c r="C120" s="210">
        <v>20056</v>
      </c>
      <c r="D120" s="210" t="s">
        <v>9</v>
      </c>
      <c r="E120" s="393">
        <v>0.41914351851851855</v>
      </c>
      <c r="F120" s="393">
        <v>0.41914351851851855</v>
      </c>
      <c r="G120" s="397">
        <v>15</v>
      </c>
      <c r="H120" s="397">
        <v>26</v>
      </c>
      <c r="I120" s="188">
        <f t="shared" si="37"/>
        <v>0</v>
      </c>
      <c r="J120" s="189">
        <f t="shared" si="38"/>
        <v>14.999999999997549</v>
      </c>
      <c r="K120" s="189">
        <v>14.999999999997549</v>
      </c>
      <c r="L120" s="189">
        <v>26</v>
      </c>
      <c r="M120" s="219">
        <f t="shared" si="41"/>
        <v>1.1818144000001929</v>
      </c>
      <c r="N120" s="3">
        <f t="shared" si="39"/>
        <v>186.273504273507</v>
      </c>
      <c r="O120" s="3">
        <v>186.273504273507</v>
      </c>
      <c r="P120" s="4">
        <f t="shared" si="36"/>
        <v>3.1045584045584502</v>
      </c>
      <c r="Q120" s="397">
        <f t="shared" si="40"/>
        <v>405.32</v>
      </c>
      <c r="R120" s="397">
        <v>405.32</v>
      </c>
      <c r="S120" s="397">
        <v>14</v>
      </c>
    </row>
    <row r="121" spans="1:37" x14ac:dyDescent="0.25">
      <c r="A121" s="382"/>
      <c r="B121" s="210">
        <v>302312</v>
      </c>
      <c r="C121" s="210">
        <v>20059</v>
      </c>
      <c r="D121" s="210" t="s">
        <v>10</v>
      </c>
      <c r="E121" s="393">
        <v>0.41931712962962964</v>
      </c>
      <c r="F121" s="393">
        <v>0.41950231481481487</v>
      </c>
      <c r="G121" s="397">
        <v>16</v>
      </c>
      <c r="H121" s="397">
        <v>26</v>
      </c>
      <c r="I121" s="186">
        <f t="shared" si="37"/>
        <v>16.0000000000041</v>
      </c>
      <c r="J121" s="118">
        <f>L121*K120/L120</f>
        <v>6.3461538461528084</v>
      </c>
      <c r="K121" s="118">
        <v>6.3461538461528084</v>
      </c>
      <c r="L121" s="187">
        <v>11</v>
      </c>
      <c r="M121" s="217">
        <f t="shared" si="41"/>
        <v>1.1818144000001931</v>
      </c>
      <c r="N121" s="3">
        <f t="shared" si="39"/>
        <v>192.61965811965982</v>
      </c>
      <c r="O121" s="3">
        <v>192.61965811965982</v>
      </c>
      <c r="P121" s="4">
        <f t="shared" si="36"/>
        <v>3.2103276353276637</v>
      </c>
      <c r="Q121" s="397">
        <f t="shared" si="40"/>
        <v>416.32</v>
      </c>
      <c r="R121" s="397">
        <v>416.32</v>
      </c>
    </row>
    <row r="122" spans="1:37" x14ac:dyDescent="0.25">
      <c r="A122" s="382"/>
      <c r="B122" s="210">
        <v>302312</v>
      </c>
      <c r="C122" s="210">
        <v>20056</v>
      </c>
      <c r="D122" s="210" t="s">
        <v>9</v>
      </c>
      <c r="E122" s="393">
        <v>0.41950231481481487</v>
      </c>
      <c r="F122" s="393">
        <v>0.41962962962962963</v>
      </c>
      <c r="G122" s="397">
        <v>11</v>
      </c>
      <c r="H122" s="397">
        <v>26</v>
      </c>
      <c r="I122" s="467"/>
      <c r="J122" s="468"/>
      <c r="K122" s="468"/>
      <c r="L122" s="468"/>
      <c r="M122" s="469">
        <f>AVERAGE(M105:M120)</f>
        <v>1.7618901132410358</v>
      </c>
      <c r="N122" s="399"/>
      <c r="O122" s="399"/>
      <c r="P122" s="399"/>
      <c r="Q122" s="399"/>
      <c r="R122" s="399"/>
    </row>
    <row r="123" spans="1:37" x14ac:dyDescent="0.25">
      <c r="A123" s="382"/>
      <c r="B123" s="210">
        <v>302312</v>
      </c>
      <c r="C123" s="210">
        <v>20059</v>
      </c>
      <c r="D123" s="210" t="s">
        <v>10</v>
      </c>
      <c r="E123" s="393">
        <v>0.41962962962962963</v>
      </c>
      <c r="F123" s="393">
        <v>0.41964120370370367</v>
      </c>
      <c r="G123" s="397">
        <v>1</v>
      </c>
      <c r="H123" s="397">
        <v>11</v>
      </c>
      <c r="I123" s="399"/>
      <c r="J123" s="399"/>
      <c r="K123" s="399"/>
      <c r="L123" s="399"/>
      <c r="M123" s="400"/>
      <c r="N123" s="399"/>
      <c r="O123" s="399"/>
      <c r="P123" s="399"/>
      <c r="Q123" s="399"/>
      <c r="R123" s="399"/>
    </row>
    <row r="124" spans="1:37" x14ac:dyDescent="0.25">
      <c r="A124" s="382"/>
      <c r="B124" s="397">
        <v>302312</v>
      </c>
      <c r="C124" s="392">
        <v>20058</v>
      </c>
      <c r="D124" s="397" t="s">
        <v>687</v>
      </c>
      <c r="E124" s="381">
        <v>0.41964120370370367</v>
      </c>
      <c r="F124" s="381">
        <v>0.41983796296296294</v>
      </c>
      <c r="G124" s="397" t="s">
        <v>566</v>
      </c>
      <c r="H124" s="397" t="s">
        <v>566</v>
      </c>
    </row>
    <row r="125" spans="1:37" x14ac:dyDescent="0.25">
      <c r="A125" s="382"/>
      <c r="C125" s="392"/>
      <c r="E125" s="381"/>
      <c r="F125" s="381"/>
    </row>
    <row r="126" spans="1:37" x14ac:dyDescent="0.25">
      <c r="A126" s="382"/>
      <c r="B126" s="210">
        <v>302312</v>
      </c>
      <c r="C126" s="210">
        <v>20059</v>
      </c>
      <c r="D126" s="210" t="s">
        <v>10</v>
      </c>
      <c r="E126" s="393">
        <v>0.41983796296296294</v>
      </c>
      <c r="F126" s="393">
        <v>0.41984953703703703</v>
      </c>
      <c r="G126" s="397">
        <v>1</v>
      </c>
      <c r="H126" s="397">
        <v>15</v>
      </c>
      <c r="I126" s="2">
        <f t="shared" ref="I126:I127" si="42">(F126-E126)*86400</f>
        <v>1.000000000001755</v>
      </c>
      <c r="J126" s="2">
        <f>L126*K127/L127</f>
        <v>3.2051282051287062</v>
      </c>
      <c r="K126" s="2">
        <v>3.2051282051287062</v>
      </c>
      <c r="L126" s="397">
        <v>15</v>
      </c>
      <c r="M126" s="38">
        <f t="shared" ref="M126:M135" si="43">L126/K126*0.0113636*60</f>
        <v>3.1908988799995015</v>
      </c>
      <c r="N126" s="3">
        <f>J126</f>
        <v>3.2051282051287062</v>
      </c>
      <c r="O126" s="3">
        <v>3.2051282051287062</v>
      </c>
      <c r="P126" s="4">
        <f t="shared" ref="P126:P135" si="44">O126/60</f>
        <v>5.3418803418811771E-2</v>
      </c>
      <c r="Q126" s="397">
        <f>L126</f>
        <v>15</v>
      </c>
      <c r="R126" s="397">
        <v>15</v>
      </c>
      <c r="S126" s="397">
        <v>1</v>
      </c>
      <c r="X126" s="4">
        <v>5.3418803418811771E-2</v>
      </c>
      <c r="Y126" s="397">
        <v>15</v>
      </c>
      <c r="Z126" s="38">
        <v>3.1908988799995015</v>
      </c>
    </row>
    <row r="127" spans="1:37" x14ac:dyDescent="0.25">
      <c r="A127" s="382"/>
      <c r="B127" s="210">
        <v>302312</v>
      </c>
      <c r="C127" s="210">
        <v>20056</v>
      </c>
      <c r="D127" s="210" t="s">
        <v>9</v>
      </c>
      <c r="E127" s="393">
        <v>0.41984953703703703</v>
      </c>
      <c r="F127" s="393">
        <v>0.41991898148148149</v>
      </c>
      <c r="G127" s="397">
        <v>6</v>
      </c>
      <c r="H127" s="397">
        <v>28.08</v>
      </c>
      <c r="I127" s="2">
        <f t="shared" si="42"/>
        <v>6.0000000000009379</v>
      </c>
      <c r="J127" s="2">
        <f>(E128-E127)*86400</f>
        <v>6.0000000000009379</v>
      </c>
      <c r="K127" s="2">
        <v>6.0000000000009379</v>
      </c>
      <c r="L127" s="397">
        <v>28.08</v>
      </c>
      <c r="M127" s="38">
        <f t="shared" si="43"/>
        <v>3.1908988799995006</v>
      </c>
      <c r="N127" s="3">
        <f>N126+K127</f>
        <v>9.2051282051296432</v>
      </c>
      <c r="O127" s="3">
        <v>9.2051282051296432</v>
      </c>
      <c r="P127" s="4">
        <f t="shared" si="44"/>
        <v>0.15341880341882738</v>
      </c>
      <c r="Q127" s="397">
        <f>Q126+L127</f>
        <v>43.08</v>
      </c>
      <c r="R127" s="397">
        <v>43.08</v>
      </c>
      <c r="S127" s="397">
        <v>2</v>
      </c>
      <c r="X127" s="4">
        <v>0.15341880341882738</v>
      </c>
      <c r="Y127" s="397">
        <v>43.08</v>
      </c>
      <c r="Z127" s="38">
        <v>3.1908988799995006</v>
      </c>
    </row>
    <row r="128" spans="1:37" x14ac:dyDescent="0.25">
      <c r="A128" s="382"/>
      <c r="B128" s="210">
        <v>302312</v>
      </c>
      <c r="C128" s="210">
        <v>20052</v>
      </c>
      <c r="D128" s="210" t="s">
        <v>7</v>
      </c>
      <c r="E128" s="393">
        <v>0.41991898148148149</v>
      </c>
      <c r="F128" s="393">
        <v>0.41991898148148149</v>
      </c>
      <c r="G128" s="397">
        <v>22</v>
      </c>
      <c r="H128" s="397">
        <v>29.58</v>
      </c>
      <c r="I128" s="397">
        <f t="shared" ref="I128:I135" si="45">(F128-E128)*86400</f>
        <v>0</v>
      </c>
      <c r="J128" s="397">
        <f t="shared" ref="J128:J134" si="46">(E129-E128)*86400</f>
        <v>22.000000000000242</v>
      </c>
      <c r="K128" s="397">
        <v>22.000000000000242</v>
      </c>
      <c r="L128" s="397">
        <v>29.58</v>
      </c>
      <c r="M128" s="38">
        <f t="shared" si="43"/>
        <v>0.91673260363635345</v>
      </c>
      <c r="N128" s="3">
        <f t="shared" ref="N128:N135" si="47">N127+K128</f>
        <v>31.205128205129885</v>
      </c>
      <c r="O128" s="3">
        <v>31.205128205129885</v>
      </c>
      <c r="P128" s="4">
        <f t="shared" si="44"/>
        <v>0.5200854700854981</v>
      </c>
      <c r="Q128" s="397">
        <f t="shared" ref="Q128:Q135" si="48">Q127+L128</f>
        <v>72.66</v>
      </c>
      <c r="R128" s="397">
        <v>72.66</v>
      </c>
      <c r="S128" s="397">
        <v>3</v>
      </c>
      <c r="X128" s="4">
        <v>0.5200854700854981</v>
      </c>
      <c r="Y128" s="397">
        <v>72.66</v>
      </c>
      <c r="Z128" s="38">
        <v>0.91673260363635345</v>
      </c>
    </row>
    <row r="129" spans="1:37" x14ac:dyDescent="0.25">
      <c r="A129" s="382"/>
      <c r="B129" s="210">
        <v>302312</v>
      </c>
      <c r="C129" s="210">
        <v>20035</v>
      </c>
      <c r="D129" s="210" t="s">
        <v>8</v>
      </c>
      <c r="E129" s="393">
        <v>0.42017361111111112</v>
      </c>
      <c r="F129" s="393">
        <v>0.42037037037037034</v>
      </c>
      <c r="G129" s="397">
        <v>17</v>
      </c>
      <c r="H129" s="397">
        <v>40.5</v>
      </c>
      <c r="I129" s="397">
        <f t="shared" si="45"/>
        <v>16.999999999996263</v>
      </c>
      <c r="J129" s="397">
        <f t="shared" si="46"/>
        <v>16.999999999996263</v>
      </c>
      <c r="K129" s="397">
        <v>16.999999999996263</v>
      </c>
      <c r="L129" s="397">
        <v>40.5</v>
      </c>
      <c r="M129" s="38">
        <f t="shared" si="43"/>
        <v>1.6243263529415335</v>
      </c>
      <c r="N129" s="3">
        <f t="shared" si="47"/>
        <v>48.205128205126144</v>
      </c>
      <c r="O129" s="3">
        <v>48.205128205126144</v>
      </c>
      <c r="P129" s="4">
        <f t="shared" si="44"/>
        <v>0.80341880341876903</v>
      </c>
      <c r="Q129" s="397">
        <f t="shared" si="48"/>
        <v>113.16</v>
      </c>
      <c r="R129" s="397">
        <v>113.16</v>
      </c>
      <c r="S129" s="397">
        <v>4</v>
      </c>
      <c r="X129" s="4">
        <v>0.80341880341876903</v>
      </c>
      <c r="Y129" s="397">
        <v>113.16</v>
      </c>
      <c r="Z129" s="38">
        <v>1.6243263529415335</v>
      </c>
    </row>
    <row r="130" spans="1:37" x14ac:dyDescent="0.25">
      <c r="A130" s="382"/>
      <c r="B130" s="210">
        <v>302312</v>
      </c>
      <c r="C130" s="210">
        <v>20030</v>
      </c>
      <c r="D130" s="210" t="s">
        <v>6</v>
      </c>
      <c r="E130" s="393">
        <v>0.42037037037037034</v>
      </c>
      <c r="F130" s="393">
        <v>0.42040509259259262</v>
      </c>
      <c r="G130" s="397">
        <v>3</v>
      </c>
      <c r="H130" s="397" t="s">
        <v>581</v>
      </c>
      <c r="I130" s="397">
        <f t="shared" si="45"/>
        <v>3.0000000000052651</v>
      </c>
      <c r="J130" s="397">
        <f t="shared" si="46"/>
        <v>3.0000000000052651</v>
      </c>
      <c r="K130" s="397">
        <f>SUM(J130:J131)</f>
        <v>117.00000000000389</v>
      </c>
      <c r="L130" s="397">
        <v>40.5</v>
      </c>
      <c r="M130" s="38">
        <f t="shared" si="43"/>
        <v>0.2360132307692229</v>
      </c>
      <c r="N130" s="3">
        <f t="shared" si="47"/>
        <v>165.20512820513005</v>
      </c>
      <c r="O130" s="3">
        <v>165.20512820513005</v>
      </c>
      <c r="P130" s="4">
        <f t="shared" si="44"/>
        <v>2.753418803418834</v>
      </c>
      <c r="Q130" s="397">
        <f t="shared" si="48"/>
        <v>153.66</v>
      </c>
      <c r="R130" s="397">
        <v>153.66</v>
      </c>
      <c r="S130" s="397">
        <v>5</v>
      </c>
      <c r="X130" s="4">
        <v>2.753418803418834</v>
      </c>
      <c r="Y130" s="397">
        <v>153.66</v>
      </c>
      <c r="Z130" s="38">
        <v>0.2360132307692229</v>
      </c>
    </row>
    <row r="131" spans="1:37" x14ac:dyDescent="0.25">
      <c r="A131" s="382"/>
      <c r="B131" s="210">
        <v>302312</v>
      </c>
      <c r="C131" s="210">
        <v>20029</v>
      </c>
      <c r="D131" s="210" t="s">
        <v>11</v>
      </c>
      <c r="E131" s="393">
        <v>0.42040509259259262</v>
      </c>
      <c r="F131" s="393">
        <v>0.42040509259259262</v>
      </c>
      <c r="G131" s="397">
        <v>114</v>
      </c>
      <c r="H131" s="397" t="s">
        <v>581</v>
      </c>
      <c r="I131" s="399">
        <f t="shared" si="45"/>
        <v>0</v>
      </c>
      <c r="J131" s="399">
        <f t="shared" si="46"/>
        <v>113.99999999999864</v>
      </c>
      <c r="K131" s="399"/>
      <c r="L131" s="399"/>
      <c r="M131" s="38"/>
      <c r="N131" s="3">
        <f t="shared" si="47"/>
        <v>165.20512820513005</v>
      </c>
      <c r="O131" s="3"/>
      <c r="P131" s="4"/>
      <c r="Q131" s="397">
        <f t="shared" si="48"/>
        <v>153.66</v>
      </c>
      <c r="X131" s="4">
        <v>2.8534188034188497</v>
      </c>
      <c r="Y131" s="397">
        <v>183.24</v>
      </c>
      <c r="Z131" s="38">
        <v>3.3613528799994743</v>
      </c>
    </row>
    <row r="132" spans="1:37" x14ac:dyDescent="0.25">
      <c r="A132" s="382"/>
      <c r="B132" s="210">
        <v>302312</v>
      </c>
      <c r="C132" s="210">
        <v>20035</v>
      </c>
      <c r="D132" s="210" t="s">
        <v>8</v>
      </c>
      <c r="E132" s="393">
        <v>0.42172453703703705</v>
      </c>
      <c r="F132" s="393">
        <v>0.42179398148148151</v>
      </c>
      <c r="G132" s="397">
        <v>6</v>
      </c>
      <c r="H132" s="397">
        <v>29.58</v>
      </c>
      <c r="I132" s="397">
        <f t="shared" si="45"/>
        <v>6.0000000000009379</v>
      </c>
      <c r="J132" s="397">
        <f t="shared" si="46"/>
        <v>6.0000000000009379</v>
      </c>
      <c r="K132" s="397">
        <v>6.0000000000009379</v>
      </c>
      <c r="L132" s="397">
        <v>29.58</v>
      </c>
      <c r="M132" s="38">
        <f t="shared" si="43"/>
        <v>3.3613528799994743</v>
      </c>
      <c r="N132" s="3">
        <f t="shared" si="47"/>
        <v>171.20512820513099</v>
      </c>
      <c r="O132" s="3">
        <v>171.20512820513099</v>
      </c>
      <c r="P132" s="4">
        <f t="shared" si="44"/>
        <v>2.8534188034188497</v>
      </c>
      <c r="Q132" s="397">
        <f t="shared" si="48"/>
        <v>183.24</v>
      </c>
      <c r="R132" s="397">
        <v>183.24</v>
      </c>
      <c r="S132" s="397">
        <v>6</v>
      </c>
      <c r="X132" s="4">
        <v>3.053418803418801</v>
      </c>
      <c r="Y132" s="397">
        <v>211.32</v>
      </c>
      <c r="Z132" s="38">
        <v>1.595449440000388</v>
      </c>
    </row>
    <row r="133" spans="1:37" x14ac:dyDescent="0.25">
      <c r="A133" s="382"/>
      <c r="B133" s="210">
        <v>302312</v>
      </c>
      <c r="C133" s="210">
        <v>20052</v>
      </c>
      <c r="D133" s="210" t="s">
        <v>7</v>
      </c>
      <c r="E133" s="393">
        <v>0.42179398148148151</v>
      </c>
      <c r="F133" s="393">
        <v>0.42193287037037036</v>
      </c>
      <c r="G133" s="397">
        <v>12</v>
      </c>
      <c r="H133" s="397">
        <v>28.08</v>
      </c>
      <c r="I133" s="397">
        <f t="shared" si="45"/>
        <v>11.99999999999708</v>
      </c>
      <c r="J133" s="397">
        <f t="shared" si="46"/>
        <v>11.99999999999708</v>
      </c>
      <c r="K133" s="397">
        <v>11.99999999999708</v>
      </c>
      <c r="L133" s="397">
        <v>28.08</v>
      </c>
      <c r="M133" s="38">
        <f t="shared" si="43"/>
        <v>1.595449440000388</v>
      </c>
      <c r="N133" s="3">
        <f t="shared" si="47"/>
        <v>183.20512820512806</v>
      </c>
      <c r="O133" s="3">
        <v>183.20512820512806</v>
      </c>
      <c r="P133" s="4">
        <f t="shared" si="44"/>
        <v>3.053418803418801</v>
      </c>
      <c r="Q133" s="397">
        <f t="shared" si="48"/>
        <v>211.32</v>
      </c>
      <c r="R133" s="397">
        <v>211.32</v>
      </c>
      <c r="S133" s="397">
        <v>7</v>
      </c>
      <c r="X133" s="4">
        <v>3.3034188034188401</v>
      </c>
      <c r="Y133" s="397">
        <v>237.32</v>
      </c>
      <c r="Z133" s="38">
        <v>1.1818143999998152</v>
      </c>
    </row>
    <row r="134" spans="1:37" x14ac:dyDescent="0.25">
      <c r="A134" s="382"/>
      <c r="B134" s="210">
        <v>302312</v>
      </c>
      <c r="C134" s="210">
        <v>20056</v>
      </c>
      <c r="D134" s="210" t="s">
        <v>9</v>
      </c>
      <c r="E134" s="393">
        <v>0.42193287037037036</v>
      </c>
      <c r="F134" s="393">
        <v>0.42193287037037036</v>
      </c>
      <c r="G134" s="397">
        <v>15</v>
      </c>
      <c r="H134" s="397">
        <v>26</v>
      </c>
      <c r="I134" s="397">
        <f t="shared" si="45"/>
        <v>0</v>
      </c>
      <c r="J134" s="397">
        <f t="shared" si="46"/>
        <v>15.000000000002345</v>
      </c>
      <c r="K134" s="397">
        <v>15.000000000002345</v>
      </c>
      <c r="L134" s="397">
        <v>26</v>
      </c>
      <c r="M134" s="38">
        <f t="shared" si="43"/>
        <v>1.1818143999998152</v>
      </c>
      <c r="N134" s="3">
        <f t="shared" si="47"/>
        <v>198.20512820513039</v>
      </c>
      <c r="O134" s="3">
        <v>198.20512820513039</v>
      </c>
      <c r="P134" s="4">
        <f t="shared" si="44"/>
        <v>3.3034188034188401</v>
      </c>
      <c r="Q134" s="397">
        <f t="shared" si="48"/>
        <v>237.32</v>
      </c>
      <c r="R134" s="397">
        <v>237.32</v>
      </c>
      <c r="S134" s="397">
        <v>8</v>
      </c>
      <c r="X134" s="4">
        <v>3.4091880341880869</v>
      </c>
      <c r="Y134" s="397">
        <v>248.32</v>
      </c>
      <c r="Z134" s="38">
        <v>1.1818143999998152</v>
      </c>
      <c r="AC134" s="483">
        <v>302312</v>
      </c>
      <c r="AD134" s="483">
        <v>20058</v>
      </c>
      <c r="AE134" s="485">
        <v>42681</v>
      </c>
      <c r="AF134" s="483">
        <v>2</v>
      </c>
      <c r="AG134" s="483">
        <v>248.32</v>
      </c>
      <c r="AH134" s="381">
        <v>0.41983796296296294</v>
      </c>
      <c r="AI134" s="489" t="s">
        <v>873</v>
      </c>
      <c r="AJ134" s="489">
        <v>1.266939</v>
      </c>
      <c r="AK134" s="381">
        <v>0.4221064814814815</v>
      </c>
    </row>
    <row r="135" spans="1:37" x14ac:dyDescent="0.25">
      <c r="A135" s="382"/>
      <c r="B135" s="210">
        <v>302312</v>
      </c>
      <c r="C135" s="210">
        <v>20059</v>
      </c>
      <c r="D135" s="210" t="s">
        <v>10</v>
      </c>
      <c r="E135" s="393">
        <v>0.4221064814814815</v>
      </c>
      <c r="F135" s="393">
        <v>0.42214120370370373</v>
      </c>
      <c r="G135" s="397">
        <v>3</v>
      </c>
      <c r="H135" s="397">
        <v>11</v>
      </c>
      <c r="I135" s="397">
        <f t="shared" si="45"/>
        <v>3.000000000000469</v>
      </c>
      <c r="J135" s="2">
        <f>L135*K134/L134</f>
        <v>6.3461538461548388</v>
      </c>
      <c r="K135" s="2">
        <v>6.3461538461548388</v>
      </c>
      <c r="L135" s="397">
        <v>11</v>
      </c>
      <c r="M135" s="38">
        <f t="shared" si="43"/>
        <v>1.1818143999998152</v>
      </c>
      <c r="N135" s="3">
        <f t="shared" si="47"/>
        <v>204.55128205128523</v>
      </c>
      <c r="O135" s="3">
        <v>204.55128205128523</v>
      </c>
      <c r="P135" s="4">
        <f t="shared" si="44"/>
        <v>3.4091880341880869</v>
      </c>
      <c r="Q135" s="397">
        <f t="shared" si="48"/>
        <v>248.32</v>
      </c>
      <c r="R135" s="397">
        <v>248.32</v>
      </c>
    </row>
    <row r="136" spans="1:37" x14ac:dyDescent="0.25">
      <c r="A136" s="382"/>
      <c r="B136" s="397">
        <v>302312</v>
      </c>
      <c r="C136" s="392">
        <v>20058</v>
      </c>
      <c r="D136" s="397" t="s">
        <v>687</v>
      </c>
      <c r="E136" s="381">
        <v>0.42214120370370373</v>
      </c>
      <c r="F136" s="381">
        <v>0.42214120370370373</v>
      </c>
      <c r="G136" s="397" t="s">
        <v>566</v>
      </c>
      <c r="H136" s="397" t="s">
        <v>566</v>
      </c>
      <c r="M136" s="38">
        <f>AVERAGE(M127:M134)</f>
        <v>1.7295125410494701</v>
      </c>
    </row>
    <row r="137" spans="1:37" x14ac:dyDescent="0.25">
      <c r="A137" s="382"/>
      <c r="C137" s="392"/>
      <c r="E137" s="381"/>
      <c r="F137" s="381"/>
    </row>
    <row r="138" spans="1:37" x14ac:dyDescent="0.25">
      <c r="A138" s="382"/>
      <c r="B138" s="210">
        <v>302312</v>
      </c>
      <c r="C138" s="210">
        <v>20059</v>
      </c>
      <c r="D138" s="210" t="s">
        <v>10</v>
      </c>
      <c r="E138" s="393">
        <v>0.54182870370370373</v>
      </c>
      <c r="F138" s="393">
        <v>0.54184027777777777</v>
      </c>
      <c r="G138" s="397">
        <v>1</v>
      </c>
      <c r="H138" s="397">
        <v>15</v>
      </c>
      <c r="I138" s="49"/>
      <c r="J138" s="49"/>
      <c r="K138" s="49"/>
      <c r="L138" s="46"/>
      <c r="M138" s="386"/>
      <c r="N138" s="49"/>
      <c r="O138" s="49"/>
      <c r="P138" s="157"/>
      <c r="Q138" s="46"/>
      <c r="R138" s="46"/>
      <c r="U138" s="397" t="s">
        <v>697</v>
      </c>
      <c r="V138" s="397" t="s">
        <v>465</v>
      </c>
      <c r="X138" s="4">
        <v>3.176870748301848E-2</v>
      </c>
      <c r="Y138" s="397">
        <v>4.67</v>
      </c>
      <c r="Z138" s="38">
        <v>1.6704491999986706</v>
      </c>
    </row>
    <row r="139" spans="1:37" x14ac:dyDescent="0.25">
      <c r="A139" s="382"/>
      <c r="B139" s="210">
        <v>302312</v>
      </c>
      <c r="C139" s="210">
        <v>20056</v>
      </c>
      <c r="D139" s="210" t="s">
        <v>9</v>
      </c>
      <c r="E139" s="393">
        <v>0.54184027777777777</v>
      </c>
      <c r="F139" s="393">
        <v>0.54200231481481487</v>
      </c>
      <c r="G139" s="397">
        <v>14</v>
      </c>
      <c r="H139" s="397">
        <v>26</v>
      </c>
      <c r="I139" s="49"/>
      <c r="J139" s="49"/>
      <c r="K139" s="49"/>
      <c r="L139" s="46"/>
      <c r="M139" s="386"/>
      <c r="N139" s="49"/>
      <c r="O139" s="49"/>
      <c r="P139" s="157"/>
      <c r="Q139" s="46"/>
      <c r="R139" s="46"/>
      <c r="X139" s="4">
        <v>0.19843537414981777</v>
      </c>
      <c r="Y139" s="397">
        <v>29.17</v>
      </c>
      <c r="Z139" s="38">
        <v>1.6704491999986706</v>
      </c>
    </row>
    <row r="140" spans="1:37" x14ac:dyDescent="0.25">
      <c r="A140" s="382"/>
      <c r="B140" s="210">
        <v>302312</v>
      </c>
      <c r="C140" s="210">
        <v>20059</v>
      </c>
      <c r="D140" s="210" t="s">
        <v>10</v>
      </c>
      <c r="E140" s="393">
        <v>0.54200231481481487</v>
      </c>
      <c r="F140" s="393">
        <v>0.54210648148148144</v>
      </c>
      <c r="G140" s="397">
        <v>9</v>
      </c>
      <c r="H140" s="397">
        <v>15.67</v>
      </c>
      <c r="I140" s="2">
        <f t="shared" ref="I140:I141" si="49">(F140-E140)*86400</f>
        <v>8.9999999999918145</v>
      </c>
      <c r="J140" s="2">
        <f>L140*K141/L141</f>
        <v>1.9061224489811088</v>
      </c>
      <c r="K140" s="2">
        <v>1.9061224489811088</v>
      </c>
      <c r="L140" s="397">
        <v>4.67</v>
      </c>
      <c r="M140" s="38">
        <f t="shared" ref="M140:M161" si="50">L140/K140*0.0113636*60</f>
        <v>1.6704491999986706</v>
      </c>
      <c r="N140" s="3">
        <f>J140</f>
        <v>1.9061224489811088</v>
      </c>
      <c r="O140" s="3">
        <v>1.9061224489811088</v>
      </c>
      <c r="P140" s="4">
        <f t="shared" ref="P140:P161" si="51">O140/60</f>
        <v>3.176870748301848E-2</v>
      </c>
      <c r="Q140" s="397">
        <f>L140</f>
        <v>4.67</v>
      </c>
      <c r="R140" s="397">
        <v>4.67</v>
      </c>
      <c r="S140" s="397">
        <v>1</v>
      </c>
      <c r="X140" s="4">
        <v>0.33176870748306536</v>
      </c>
      <c r="Y140" s="397">
        <v>65.17</v>
      </c>
      <c r="Z140" s="38">
        <v>3.0681720000019732</v>
      </c>
    </row>
    <row r="141" spans="1:37" x14ac:dyDescent="0.25">
      <c r="A141" s="382"/>
      <c r="B141" s="210">
        <v>302312</v>
      </c>
      <c r="C141" s="210">
        <v>20044</v>
      </c>
      <c r="D141" s="210" t="s">
        <v>180</v>
      </c>
      <c r="E141" s="393">
        <v>0.54210648148148144</v>
      </c>
      <c r="F141" s="393">
        <v>0.54222222222222227</v>
      </c>
      <c r="G141" s="397">
        <v>10</v>
      </c>
      <c r="H141" s="397">
        <v>24.5</v>
      </c>
      <c r="I141" s="2">
        <f t="shared" si="49"/>
        <v>10.000000000007958</v>
      </c>
      <c r="J141" s="2">
        <f>(E142-E141)*86400</f>
        <v>10.000000000007958</v>
      </c>
      <c r="K141" s="2">
        <v>10.000000000007958</v>
      </c>
      <c r="L141" s="397">
        <v>24.5</v>
      </c>
      <c r="M141" s="38">
        <f t="shared" si="50"/>
        <v>1.6704491999986706</v>
      </c>
      <c r="N141" s="3">
        <f>N140+K141</f>
        <v>11.906122448989066</v>
      </c>
      <c r="O141" s="3">
        <v>11.906122448989066</v>
      </c>
      <c r="P141" s="4">
        <f t="shared" si="51"/>
        <v>0.19843537414981777</v>
      </c>
      <c r="Q141" s="397">
        <f>Q140+L141</f>
        <v>29.17</v>
      </c>
      <c r="R141" s="397">
        <v>29.17</v>
      </c>
      <c r="S141" s="397">
        <v>2</v>
      </c>
      <c r="X141" s="4">
        <v>0.68176870748312013</v>
      </c>
      <c r="Y141" s="397">
        <v>92.42</v>
      </c>
      <c r="Z141" s="38">
        <v>0.88473742857129023</v>
      </c>
    </row>
    <row r="142" spans="1:37" x14ac:dyDescent="0.25">
      <c r="A142" s="382"/>
      <c r="B142" s="210">
        <v>302312</v>
      </c>
      <c r="C142" s="210">
        <v>20045</v>
      </c>
      <c r="D142" s="210" t="s">
        <v>14</v>
      </c>
      <c r="E142" s="393">
        <v>0.54222222222222227</v>
      </c>
      <c r="F142" s="393">
        <v>0.54222222222222227</v>
      </c>
      <c r="G142" s="397">
        <v>8</v>
      </c>
      <c r="H142" s="397">
        <v>36</v>
      </c>
      <c r="I142" s="2">
        <f t="shared" ref="I142:I161" si="52">(F142-E142)*86400</f>
        <v>0</v>
      </c>
      <c r="J142" s="2">
        <f t="shared" ref="J142:J160" si="53">(E143-E142)*86400</f>
        <v>7.9999999999948557</v>
      </c>
      <c r="K142" s="2">
        <v>7.9999999999948557</v>
      </c>
      <c r="L142" s="397">
        <v>36</v>
      </c>
      <c r="M142" s="38">
        <f t="shared" si="50"/>
        <v>3.0681720000019732</v>
      </c>
      <c r="N142" s="3">
        <f t="shared" ref="N142:N161" si="54">N141+K142</f>
        <v>19.906122448983922</v>
      </c>
      <c r="O142" s="3">
        <v>19.906122448983922</v>
      </c>
      <c r="P142" s="4">
        <f t="shared" si="51"/>
        <v>0.33176870748306536</v>
      </c>
      <c r="Q142" s="397">
        <f t="shared" ref="Q142:Q161" si="55">Q141+L142</f>
        <v>65.17</v>
      </c>
      <c r="R142" s="397">
        <v>65.17</v>
      </c>
      <c r="S142" s="397">
        <v>3</v>
      </c>
      <c r="X142" s="4">
        <v>1.0151020408163989</v>
      </c>
      <c r="Y142" s="397">
        <v>126.46000000000001</v>
      </c>
      <c r="Z142" s="38">
        <v>1.1604508320001896</v>
      </c>
    </row>
    <row r="143" spans="1:37" x14ac:dyDescent="0.25">
      <c r="A143" s="382"/>
      <c r="B143" s="210">
        <v>302312</v>
      </c>
      <c r="C143" s="210">
        <v>20049</v>
      </c>
      <c r="D143" s="210" t="s">
        <v>13</v>
      </c>
      <c r="E143" s="393">
        <v>0.54231481481481481</v>
      </c>
      <c r="F143" s="393">
        <v>0.5425578703703704</v>
      </c>
      <c r="G143" s="397">
        <v>21</v>
      </c>
      <c r="H143" s="397">
        <v>27.25</v>
      </c>
      <c r="I143" s="2">
        <f t="shared" si="52"/>
        <v>21.000000000003283</v>
      </c>
      <c r="J143" s="2">
        <f t="shared" si="53"/>
        <v>21.000000000003283</v>
      </c>
      <c r="K143" s="2">
        <v>21.000000000003283</v>
      </c>
      <c r="L143" s="397">
        <v>27.25</v>
      </c>
      <c r="M143" s="38">
        <f t="shared" si="50"/>
        <v>0.88473742857129023</v>
      </c>
      <c r="N143" s="3">
        <f t="shared" si="54"/>
        <v>40.906122448987205</v>
      </c>
      <c r="O143" s="3">
        <v>40.906122448987205</v>
      </c>
      <c r="P143" s="4">
        <f t="shared" si="51"/>
        <v>0.68176870748312013</v>
      </c>
      <c r="Q143" s="397">
        <f t="shared" si="55"/>
        <v>92.42</v>
      </c>
      <c r="R143" s="397">
        <v>92.42</v>
      </c>
      <c r="S143" s="397">
        <v>4</v>
      </c>
      <c r="X143" s="4">
        <v>1.2151020408164301</v>
      </c>
      <c r="Y143" s="397">
        <v>153.13</v>
      </c>
      <c r="Z143" s="38">
        <v>1.5153360599997632</v>
      </c>
    </row>
    <row r="144" spans="1:37" x14ac:dyDescent="0.25">
      <c r="A144" s="382"/>
      <c r="B144" s="210">
        <v>302312</v>
      </c>
      <c r="C144" s="210">
        <v>20050</v>
      </c>
      <c r="D144" s="210" t="s">
        <v>12</v>
      </c>
      <c r="E144" s="393">
        <v>0.5425578703703704</v>
      </c>
      <c r="F144" s="393">
        <v>0.54278935185185184</v>
      </c>
      <c r="G144" s="397">
        <v>20</v>
      </c>
      <c r="H144" s="397">
        <v>34.04</v>
      </c>
      <c r="I144" s="2">
        <f t="shared" si="52"/>
        <v>19.999999999996732</v>
      </c>
      <c r="J144" s="2">
        <f t="shared" si="53"/>
        <v>19.999999999996732</v>
      </c>
      <c r="K144" s="2">
        <v>19.999999999996732</v>
      </c>
      <c r="L144" s="397">
        <v>34.04</v>
      </c>
      <c r="M144" s="38">
        <f t="shared" si="50"/>
        <v>1.1604508320001896</v>
      </c>
      <c r="N144" s="3">
        <f t="shared" si="54"/>
        <v>60.906122448983936</v>
      </c>
      <c r="O144" s="3">
        <v>60.906122448983936</v>
      </c>
      <c r="P144" s="4">
        <f t="shared" si="51"/>
        <v>1.0151020408163989</v>
      </c>
      <c r="Q144" s="397">
        <f t="shared" si="55"/>
        <v>126.46000000000001</v>
      </c>
      <c r="R144" s="397">
        <v>126.46000000000001</v>
      </c>
      <c r="S144" s="397">
        <v>5</v>
      </c>
      <c r="X144" s="4">
        <v>1.4317687074830774</v>
      </c>
      <c r="Y144" s="397">
        <v>181.55</v>
      </c>
      <c r="Z144" s="38">
        <v>1.4905546707693647</v>
      </c>
    </row>
    <row r="145" spans="1:37" x14ac:dyDescent="0.25">
      <c r="A145" s="382"/>
      <c r="B145" s="210">
        <v>302312</v>
      </c>
      <c r="C145" s="210">
        <v>20027</v>
      </c>
      <c r="D145" s="210" t="s">
        <v>38</v>
      </c>
      <c r="E145" s="393">
        <v>0.54278935185185184</v>
      </c>
      <c r="F145" s="393">
        <v>0.54292824074074075</v>
      </c>
      <c r="G145" s="397">
        <v>12</v>
      </c>
      <c r="H145" s="397">
        <v>26.67</v>
      </c>
      <c r="I145" s="459">
        <f t="shared" si="52"/>
        <v>12.000000000001876</v>
      </c>
      <c r="J145" s="220">
        <f t="shared" si="53"/>
        <v>12.000000000001876</v>
      </c>
      <c r="K145" s="220">
        <v>12.000000000001876</v>
      </c>
      <c r="L145" s="185">
        <v>26.67</v>
      </c>
      <c r="M145" s="216">
        <f t="shared" si="50"/>
        <v>1.5153360599997632</v>
      </c>
      <c r="N145" s="3">
        <f t="shared" si="54"/>
        <v>72.906122448985812</v>
      </c>
      <c r="O145" s="3">
        <v>72.906122448985812</v>
      </c>
      <c r="P145" s="4">
        <f t="shared" si="51"/>
        <v>1.2151020408164301</v>
      </c>
      <c r="Q145" s="397">
        <f t="shared" si="55"/>
        <v>153.13</v>
      </c>
      <c r="R145" s="397">
        <v>153.13</v>
      </c>
      <c r="S145" s="397">
        <v>6</v>
      </c>
      <c r="X145" s="4">
        <v>1.6651020408165005</v>
      </c>
      <c r="Y145" s="397">
        <v>210.13</v>
      </c>
      <c r="Z145" s="38">
        <v>1.3918786628566071</v>
      </c>
    </row>
    <row r="146" spans="1:37" x14ac:dyDescent="0.25">
      <c r="A146" s="382"/>
      <c r="B146" s="210">
        <v>302312</v>
      </c>
      <c r="C146" s="210">
        <v>20025</v>
      </c>
      <c r="D146" s="210" t="s">
        <v>39</v>
      </c>
      <c r="E146" s="393">
        <v>0.54292824074074075</v>
      </c>
      <c r="F146" s="393">
        <v>0.54292824074074075</v>
      </c>
      <c r="G146" s="397">
        <v>4</v>
      </c>
      <c r="H146" s="397" t="s">
        <v>581</v>
      </c>
      <c r="I146" s="460">
        <f t="shared" si="52"/>
        <v>0</v>
      </c>
      <c r="J146" s="118">
        <f t="shared" si="53"/>
        <v>3.9999999999974278</v>
      </c>
      <c r="K146" s="118">
        <f>SUM(J146:J148)</f>
        <v>12.999999999998835</v>
      </c>
      <c r="L146" s="187">
        <v>28.42</v>
      </c>
      <c r="M146" s="217">
        <f t="shared" si="50"/>
        <v>1.4905546707693647</v>
      </c>
      <c r="N146" s="3">
        <f t="shared" si="54"/>
        <v>85.906122448984647</v>
      </c>
      <c r="O146" s="3">
        <v>85.906122448984647</v>
      </c>
      <c r="P146" s="4">
        <f t="shared" si="51"/>
        <v>1.4317687074830774</v>
      </c>
      <c r="Q146" s="397">
        <f t="shared" si="55"/>
        <v>181.55</v>
      </c>
      <c r="R146" s="397">
        <v>181.55</v>
      </c>
      <c r="S146" s="397">
        <v>7</v>
      </c>
      <c r="X146" s="4">
        <v>1.8484353741497559</v>
      </c>
      <c r="Y146" s="397">
        <v>244.63</v>
      </c>
      <c r="Z146" s="38">
        <v>2.1384229090918181</v>
      </c>
    </row>
    <row r="147" spans="1:37" x14ac:dyDescent="0.25">
      <c r="A147" s="382"/>
      <c r="B147" s="210">
        <v>302312</v>
      </c>
      <c r="C147" s="210">
        <v>20026</v>
      </c>
      <c r="D147" s="210" t="s">
        <v>688</v>
      </c>
      <c r="E147" s="393">
        <v>0.54297453703703702</v>
      </c>
      <c r="F147" s="393">
        <v>0.54299768518518521</v>
      </c>
      <c r="G147" s="397">
        <v>2</v>
      </c>
      <c r="H147" s="397" t="s">
        <v>581</v>
      </c>
      <c r="I147" s="470">
        <f t="shared" si="52"/>
        <v>2.0000000000035101</v>
      </c>
      <c r="J147" s="471">
        <f t="shared" si="53"/>
        <v>2.0000000000035101</v>
      </c>
      <c r="K147" s="471"/>
      <c r="L147" s="472"/>
      <c r="M147" s="217"/>
      <c r="N147" s="3">
        <f t="shared" si="54"/>
        <v>85.906122448984647</v>
      </c>
      <c r="O147" s="3"/>
      <c r="P147" s="4"/>
      <c r="Q147" s="397">
        <f t="shared" si="55"/>
        <v>181.55</v>
      </c>
      <c r="X147" s="4">
        <v>1.9651020408163875</v>
      </c>
      <c r="Y147" s="397">
        <v>266.63</v>
      </c>
      <c r="Z147" s="38">
        <v>2.1428502857149296</v>
      </c>
    </row>
    <row r="148" spans="1:37" x14ac:dyDescent="0.25">
      <c r="A148" s="382"/>
      <c r="B148" s="210">
        <v>302312</v>
      </c>
      <c r="C148" s="210">
        <v>20025</v>
      </c>
      <c r="D148" s="210" t="s">
        <v>39</v>
      </c>
      <c r="E148" s="393">
        <v>0.54299768518518521</v>
      </c>
      <c r="F148" s="393">
        <v>0.5430787037037037</v>
      </c>
      <c r="G148" s="397">
        <v>7</v>
      </c>
      <c r="H148" s="397">
        <v>28.42</v>
      </c>
      <c r="I148" s="461">
        <f t="shared" si="52"/>
        <v>6.9999999999978968</v>
      </c>
      <c r="J148" s="99">
        <f t="shared" si="53"/>
        <v>6.9999999999978968</v>
      </c>
      <c r="K148" s="99"/>
      <c r="L148" s="97"/>
      <c r="M148" s="217"/>
      <c r="N148" s="3">
        <f t="shared" si="54"/>
        <v>85.906122448984647</v>
      </c>
      <c r="O148" s="3"/>
      <c r="P148" s="4"/>
      <c r="Q148" s="397">
        <f t="shared" si="55"/>
        <v>181.55</v>
      </c>
      <c r="U148" s="397" t="s">
        <v>698</v>
      </c>
      <c r="V148" s="397">
        <v>25</v>
      </c>
      <c r="X148" s="4">
        <v>2.0651020408164031</v>
      </c>
      <c r="Y148" s="397">
        <v>297.8</v>
      </c>
      <c r="Z148" s="38">
        <v>3.5420341199994465</v>
      </c>
    </row>
    <row r="149" spans="1:37" x14ac:dyDescent="0.25">
      <c r="A149" s="382"/>
      <c r="B149" s="210">
        <v>302312</v>
      </c>
      <c r="C149" s="210">
        <v>20015</v>
      </c>
      <c r="D149" s="210" t="s">
        <v>37</v>
      </c>
      <c r="E149" s="393">
        <v>0.5430787037037037</v>
      </c>
      <c r="F149" s="393">
        <v>0.5432407407407408</v>
      </c>
      <c r="G149" s="397">
        <v>14</v>
      </c>
      <c r="H149" s="397">
        <v>28.58</v>
      </c>
      <c r="I149" s="462">
        <f t="shared" si="52"/>
        <v>14.000000000005386</v>
      </c>
      <c r="J149" s="218">
        <f t="shared" si="53"/>
        <v>14.000000000005386</v>
      </c>
      <c r="K149" s="218">
        <v>14.000000000005386</v>
      </c>
      <c r="L149" s="189">
        <v>28.58</v>
      </c>
      <c r="M149" s="219">
        <f t="shared" si="50"/>
        <v>1.3918786628566071</v>
      </c>
      <c r="N149" s="3">
        <f t="shared" si="54"/>
        <v>99.906122448990033</v>
      </c>
      <c r="O149" s="3">
        <v>99.906122448990033</v>
      </c>
      <c r="P149" s="4">
        <f t="shared" si="51"/>
        <v>1.6651020408165005</v>
      </c>
      <c r="Q149" s="397">
        <f t="shared" si="55"/>
        <v>210.13</v>
      </c>
      <c r="R149" s="397">
        <v>210.13</v>
      </c>
      <c r="S149" s="397">
        <v>8</v>
      </c>
      <c r="X149" s="4">
        <v>2.2817687074830504</v>
      </c>
      <c r="Y149" s="397">
        <v>324.72000000000003</v>
      </c>
      <c r="Z149" s="38">
        <v>1.4118835938462801</v>
      </c>
    </row>
    <row r="150" spans="1:37" x14ac:dyDescent="0.25">
      <c r="A150" s="382"/>
      <c r="B150" s="210">
        <v>302312</v>
      </c>
      <c r="C150" s="210">
        <v>20013</v>
      </c>
      <c r="D150" s="210" t="s">
        <v>36</v>
      </c>
      <c r="E150" s="393">
        <v>0.5432407407407408</v>
      </c>
      <c r="F150" s="393">
        <v>0.54336805555555556</v>
      </c>
      <c r="G150" s="397">
        <v>11</v>
      </c>
      <c r="H150" s="397">
        <v>34.5</v>
      </c>
      <c r="I150" s="2">
        <f t="shared" si="52"/>
        <v>10.999999999995325</v>
      </c>
      <c r="J150" s="2">
        <f t="shared" si="53"/>
        <v>10.999999999995325</v>
      </c>
      <c r="K150" s="2">
        <v>10.999999999995325</v>
      </c>
      <c r="L150" s="397">
        <v>34.5</v>
      </c>
      <c r="M150" s="38">
        <f t="shared" si="50"/>
        <v>2.1384229090918181</v>
      </c>
      <c r="N150" s="3">
        <f t="shared" si="54"/>
        <v>110.90612244898536</v>
      </c>
      <c r="O150" s="3">
        <v>110.90612244898536</v>
      </c>
      <c r="P150" s="4">
        <f t="shared" si="51"/>
        <v>1.8484353741497559</v>
      </c>
      <c r="Q150" s="397">
        <f t="shared" si="55"/>
        <v>244.63</v>
      </c>
      <c r="R150" s="397">
        <v>244.63</v>
      </c>
      <c r="S150" s="397">
        <v>9</v>
      </c>
      <c r="X150" s="4">
        <v>2.4817687074830816</v>
      </c>
      <c r="Y150" s="397">
        <v>351.05</v>
      </c>
      <c r="Z150" s="38">
        <v>1.496017939999766</v>
      </c>
    </row>
    <row r="151" spans="1:37" x14ac:dyDescent="0.25">
      <c r="A151" s="382"/>
      <c r="B151" s="210">
        <v>302312</v>
      </c>
      <c r="C151" s="210">
        <v>20001</v>
      </c>
      <c r="D151" s="210" t="s">
        <v>3</v>
      </c>
      <c r="E151" s="393">
        <v>0.54336805555555556</v>
      </c>
      <c r="F151" s="393">
        <v>0.54344907407407406</v>
      </c>
      <c r="G151" s="397">
        <v>7</v>
      </c>
      <c r="H151" s="397">
        <v>22</v>
      </c>
      <c r="I151" s="2">
        <f t="shared" si="52"/>
        <v>6.9999999999978968</v>
      </c>
      <c r="J151" s="2">
        <f t="shared" si="53"/>
        <v>6.9999999999978968</v>
      </c>
      <c r="K151" s="2">
        <v>6.9999999999978968</v>
      </c>
      <c r="L151" s="397">
        <v>22</v>
      </c>
      <c r="M151" s="38">
        <f t="shared" si="50"/>
        <v>2.1428502857149296</v>
      </c>
      <c r="N151" s="3">
        <f t="shared" si="54"/>
        <v>117.90612244898325</v>
      </c>
      <c r="O151" s="3">
        <v>117.90612244898325</v>
      </c>
      <c r="P151" s="4">
        <f t="shared" si="51"/>
        <v>1.9651020408163875</v>
      </c>
      <c r="Q151" s="397">
        <f t="shared" si="55"/>
        <v>266.63</v>
      </c>
      <c r="R151" s="397">
        <v>266.63</v>
      </c>
      <c r="S151" s="397">
        <v>10</v>
      </c>
      <c r="X151" s="4">
        <v>2.6817687074831129</v>
      </c>
      <c r="Y151" s="397">
        <v>381.8</v>
      </c>
      <c r="Z151" s="38">
        <v>1.7471534999997269</v>
      </c>
    </row>
    <row r="152" spans="1:37" x14ac:dyDescent="0.25">
      <c r="A152" s="382"/>
      <c r="B152" s="210">
        <v>302312</v>
      </c>
      <c r="C152" s="210">
        <v>20004</v>
      </c>
      <c r="D152" s="210" t="s">
        <v>2</v>
      </c>
      <c r="E152" s="393">
        <v>0.54344907407407406</v>
      </c>
      <c r="F152" s="393">
        <v>0.54351851851851851</v>
      </c>
      <c r="G152" s="397">
        <v>6</v>
      </c>
      <c r="H152" s="397">
        <v>31.17</v>
      </c>
      <c r="I152" s="2">
        <f t="shared" si="52"/>
        <v>6.0000000000009379</v>
      </c>
      <c r="J152" s="2">
        <f t="shared" si="53"/>
        <v>6.0000000000009379</v>
      </c>
      <c r="K152" s="2">
        <v>6.0000000000009379</v>
      </c>
      <c r="L152" s="397">
        <v>31.17</v>
      </c>
      <c r="M152" s="38">
        <f t="shared" si="50"/>
        <v>3.5420341199994465</v>
      </c>
      <c r="N152" s="3">
        <f t="shared" si="54"/>
        <v>123.90612244898419</v>
      </c>
      <c r="O152" s="3">
        <v>123.90612244898419</v>
      </c>
      <c r="P152" s="4">
        <f t="shared" si="51"/>
        <v>2.0651020408164031</v>
      </c>
      <c r="Q152" s="397">
        <f t="shared" si="55"/>
        <v>297.8</v>
      </c>
      <c r="R152" s="397">
        <v>297.8</v>
      </c>
      <c r="S152" s="397">
        <v>11</v>
      </c>
      <c r="X152" s="4">
        <v>2.9817687074829999</v>
      </c>
      <c r="Y152" s="397">
        <v>422.3</v>
      </c>
      <c r="Z152" s="38">
        <v>1.5340860000005776</v>
      </c>
    </row>
    <row r="153" spans="1:37" x14ac:dyDescent="0.25">
      <c r="A153" s="382"/>
      <c r="B153" s="210">
        <v>302312</v>
      </c>
      <c r="C153" s="210">
        <v>20010</v>
      </c>
      <c r="D153" s="210" t="s">
        <v>1</v>
      </c>
      <c r="E153" s="393">
        <v>0.54351851851851851</v>
      </c>
      <c r="F153" s="393">
        <v>0.54351851851851851</v>
      </c>
      <c r="G153" s="397">
        <v>13</v>
      </c>
      <c r="H153" s="397">
        <v>26.92</v>
      </c>
      <c r="I153" s="2">
        <f t="shared" si="52"/>
        <v>0</v>
      </c>
      <c r="J153" s="2">
        <f t="shared" si="53"/>
        <v>12.999999999998835</v>
      </c>
      <c r="K153" s="2">
        <v>12.999999999998835</v>
      </c>
      <c r="L153" s="397">
        <v>26.92</v>
      </c>
      <c r="M153" s="38">
        <f t="shared" si="50"/>
        <v>1.4118835938462801</v>
      </c>
      <c r="N153" s="3">
        <f t="shared" si="54"/>
        <v>136.90612244898301</v>
      </c>
      <c r="O153" s="3">
        <v>136.90612244898301</v>
      </c>
      <c r="P153" s="4">
        <f t="shared" si="51"/>
        <v>2.2817687074830504</v>
      </c>
      <c r="Q153" s="397">
        <f t="shared" si="55"/>
        <v>324.72000000000003</v>
      </c>
      <c r="R153" s="397">
        <v>324.72000000000003</v>
      </c>
      <c r="S153" s="397">
        <v>12</v>
      </c>
      <c r="X153" s="4">
        <v>3.0817687074830156</v>
      </c>
      <c r="Y153" s="397">
        <v>451.88</v>
      </c>
      <c r="Z153" s="38">
        <v>3.3613528799994743</v>
      </c>
    </row>
    <row r="154" spans="1:37" x14ac:dyDescent="0.25">
      <c r="A154" s="382"/>
      <c r="B154" s="210">
        <v>302312</v>
      </c>
      <c r="C154" s="210">
        <v>20021</v>
      </c>
      <c r="D154" s="210" t="s">
        <v>0</v>
      </c>
      <c r="E154" s="393">
        <v>0.54366898148148146</v>
      </c>
      <c r="F154" s="393">
        <v>0.54380787037037037</v>
      </c>
      <c r="G154" s="397">
        <v>12</v>
      </c>
      <c r="H154" s="397">
        <v>26.33</v>
      </c>
      <c r="I154" s="2">
        <f t="shared" si="52"/>
        <v>12.000000000001876</v>
      </c>
      <c r="J154" s="2">
        <f t="shared" si="53"/>
        <v>12.000000000001876</v>
      </c>
      <c r="K154" s="2">
        <v>12.000000000001876</v>
      </c>
      <c r="L154" s="397">
        <v>26.33</v>
      </c>
      <c r="M154" s="38">
        <f t="shared" si="50"/>
        <v>1.496017939999766</v>
      </c>
      <c r="N154" s="3">
        <f t="shared" si="54"/>
        <v>148.90612244898489</v>
      </c>
      <c r="O154" s="3">
        <v>148.90612244898489</v>
      </c>
      <c r="P154" s="4">
        <f t="shared" si="51"/>
        <v>2.4817687074830816</v>
      </c>
      <c r="Q154" s="397">
        <f t="shared" si="55"/>
        <v>351.05</v>
      </c>
      <c r="R154" s="397">
        <v>351.05</v>
      </c>
      <c r="S154" s="397">
        <v>13</v>
      </c>
      <c r="X154" s="4">
        <v>3.2484353741498149</v>
      </c>
      <c r="Y154" s="397">
        <v>479.96</v>
      </c>
      <c r="Z154" s="38">
        <v>1.9145393279984764</v>
      </c>
    </row>
    <row r="155" spans="1:37" x14ac:dyDescent="0.25">
      <c r="A155" s="382"/>
      <c r="B155" s="210">
        <v>302312</v>
      </c>
      <c r="C155" s="210">
        <v>20017</v>
      </c>
      <c r="D155" s="210" t="s">
        <v>5</v>
      </c>
      <c r="E155" s="393">
        <v>0.54380787037037037</v>
      </c>
      <c r="F155" s="393">
        <v>0.54394675925925928</v>
      </c>
      <c r="G155" s="397">
        <v>12</v>
      </c>
      <c r="H155" s="397">
        <v>30.75</v>
      </c>
      <c r="I155" s="2">
        <f t="shared" si="52"/>
        <v>12.000000000001876</v>
      </c>
      <c r="J155" s="2">
        <f t="shared" si="53"/>
        <v>12.000000000001876</v>
      </c>
      <c r="K155" s="2">
        <v>12.000000000001876</v>
      </c>
      <c r="L155" s="397">
        <v>30.75</v>
      </c>
      <c r="M155" s="38">
        <f t="shared" si="50"/>
        <v>1.7471534999997269</v>
      </c>
      <c r="N155" s="3">
        <f t="shared" si="54"/>
        <v>160.90612244898676</v>
      </c>
      <c r="O155" s="3">
        <v>160.90612244898676</v>
      </c>
      <c r="P155" s="4">
        <f t="shared" si="51"/>
        <v>2.6817687074831129</v>
      </c>
      <c r="Q155" s="397">
        <f t="shared" si="55"/>
        <v>381.8</v>
      </c>
      <c r="R155" s="397">
        <v>381.8</v>
      </c>
      <c r="S155" s="397">
        <v>14</v>
      </c>
      <c r="X155" s="4">
        <v>3.4651020408164621</v>
      </c>
      <c r="Y155" s="397">
        <v>505.96</v>
      </c>
      <c r="Z155" s="38">
        <v>1.3636320000001223</v>
      </c>
    </row>
    <row r="156" spans="1:37" x14ac:dyDescent="0.25">
      <c r="A156" s="382"/>
      <c r="B156" s="210">
        <v>302312</v>
      </c>
      <c r="C156" s="210">
        <v>20030</v>
      </c>
      <c r="D156" s="210" t="s">
        <v>6</v>
      </c>
      <c r="E156" s="393">
        <v>0.54394675925925928</v>
      </c>
      <c r="F156" s="393">
        <v>0.54413194444444446</v>
      </c>
      <c r="G156" s="397">
        <v>16</v>
      </c>
      <c r="H156" s="397" t="s">
        <v>581</v>
      </c>
      <c r="I156" s="2">
        <f t="shared" si="52"/>
        <v>15.999999999999304</v>
      </c>
      <c r="J156" s="2">
        <f t="shared" si="53"/>
        <v>15.999999999999304</v>
      </c>
      <c r="K156" s="2">
        <f>SUM(J156:J157)</f>
        <v>17.999999999993221</v>
      </c>
      <c r="L156" s="397">
        <v>40.5</v>
      </c>
      <c r="M156" s="38">
        <f t="shared" si="50"/>
        <v>1.5340860000005776</v>
      </c>
      <c r="N156" s="3">
        <f t="shared" si="54"/>
        <v>178.90612244898</v>
      </c>
      <c r="O156" s="3">
        <v>178.90612244898</v>
      </c>
      <c r="P156" s="4">
        <f t="shared" si="51"/>
        <v>2.9817687074829999</v>
      </c>
      <c r="Q156" s="397">
        <f t="shared" si="55"/>
        <v>422.3</v>
      </c>
      <c r="R156" s="397">
        <v>422.3</v>
      </c>
      <c r="S156" s="397">
        <v>15</v>
      </c>
      <c r="X156" s="4">
        <v>3.5567687074831209</v>
      </c>
      <c r="Y156" s="397">
        <v>516.96</v>
      </c>
      <c r="Z156" s="38">
        <v>1.3636320000001223</v>
      </c>
      <c r="AC156" s="483">
        <v>302312</v>
      </c>
      <c r="AD156" s="483">
        <v>20058</v>
      </c>
      <c r="AE156" s="485">
        <v>42681</v>
      </c>
      <c r="AF156" s="483">
        <v>3</v>
      </c>
      <c r="AG156" s="483">
        <v>516.96</v>
      </c>
      <c r="AH156" s="381">
        <v>0.54182870370370373</v>
      </c>
      <c r="AI156" s="489" t="s">
        <v>874</v>
      </c>
      <c r="AJ156" s="489">
        <v>2.4044650000000001</v>
      </c>
      <c r="AK156" s="381">
        <v>0.54449074074074078</v>
      </c>
    </row>
    <row r="157" spans="1:37" x14ac:dyDescent="0.25">
      <c r="A157" s="382"/>
      <c r="B157" s="210">
        <v>302312</v>
      </c>
      <c r="C157" s="210">
        <v>20052</v>
      </c>
      <c r="D157" s="210" t="s">
        <v>7</v>
      </c>
      <c r="E157" s="393">
        <v>0.54413194444444446</v>
      </c>
      <c r="F157" s="393">
        <v>0.54415509259259254</v>
      </c>
      <c r="G157" s="397">
        <v>2</v>
      </c>
      <c r="H157" s="397">
        <v>29.58</v>
      </c>
      <c r="I157" s="49">
        <f t="shared" si="52"/>
        <v>1.9999999999939178</v>
      </c>
      <c r="J157" s="49">
        <f t="shared" si="53"/>
        <v>1.9999999999939178</v>
      </c>
      <c r="K157" s="49"/>
      <c r="L157" s="46"/>
      <c r="M157" s="38"/>
      <c r="N157" s="3">
        <f t="shared" si="54"/>
        <v>178.90612244898</v>
      </c>
      <c r="O157" s="3"/>
      <c r="P157" s="4"/>
      <c r="Q157" s="397">
        <f t="shared" si="55"/>
        <v>422.3</v>
      </c>
      <c r="U157" s="397">
        <v>6</v>
      </c>
      <c r="V157" s="397">
        <v>52</v>
      </c>
    </row>
    <row r="158" spans="1:37" x14ac:dyDescent="0.25">
      <c r="A158" s="382"/>
      <c r="B158" s="210">
        <v>302312</v>
      </c>
      <c r="C158" s="210">
        <v>20035</v>
      </c>
      <c r="D158" s="210" t="s">
        <v>8</v>
      </c>
      <c r="E158" s="393">
        <v>0.54415509259259254</v>
      </c>
      <c r="F158" s="393">
        <v>0.54422453703703699</v>
      </c>
      <c r="G158" s="397">
        <v>6</v>
      </c>
      <c r="H158" s="397">
        <v>29.58</v>
      </c>
      <c r="I158" s="2">
        <f t="shared" si="52"/>
        <v>6.0000000000009379</v>
      </c>
      <c r="J158" s="2">
        <f t="shared" si="53"/>
        <v>6.0000000000009379</v>
      </c>
      <c r="K158" s="2">
        <v>6.0000000000009379</v>
      </c>
      <c r="L158" s="397">
        <v>29.58</v>
      </c>
      <c r="M158" s="38">
        <f t="shared" si="50"/>
        <v>3.3613528799994743</v>
      </c>
      <c r="N158" s="3">
        <f t="shared" si="54"/>
        <v>184.90612244898094</v>
      </c>
      <c r="O158" s="3">
        <v>184.90612244898094</v>
      </c>
      <c r="P158" s="4">
        <f t="shared" si="51"/>
        <v>3.0817687074830156</v>
      </c>
      <c r="Q158" s="397">
        <f t="shared" si="55"/>
        <v>451.88</v>
      </c>
      <c r="R158" s="397">
        <v>451.88</v>
      </c>
      <c r="S158" s="397">
        <v>16</v>
      </c>
    </row>
    <row r="159" spans="1:37" x14ac:dyDescent="0.25">
      <c r="A159" s="382"/>
      <c r="B159" s="210">
        <v>302312</v>
      </c>
      <c r="C159" s="210">
        <v>20052</v>
      </c>
      <c r="D159" s="210" t="s">
        <v>7</v>
      </c>
      <c r="E159" s="393">
        <v>0.54422453703703699</v>
      </c>
      <c r="F159" s="393">
        <v>0.54422453703703699</v>
      </c>
      <c r="G159" s="397">
        <v>10</v>
      </c>
      <c r="H159" s="397">
        <v>28.08</v>
      </c>
      <c r="I159" s="2">
        <f t="shared" si="52"/>
        <v>0</v>
      </c>
      <c r="J159" s="2">
        <f t="shared" si="53"/>
        <v>10.000000000007958</v>
      </c>
      <c r="K159" s="2">
        <v>10.000000000007958</v>
      </c>
      <c r="L159" s="397">
        <v>28.08</v>
      </c>
      <c r="M159" s="38">
        <f t="shared" si="50"/>
        <v>1.9145393279984764</v>
      </c>
      <c r="N159" s="3">
        <f t="shared" si="54"/>
        <v>194.9061224489889</v>
      </c>
      <c r="O159" s="3">
        <v>194.9061224489889</v>
      </c>
      <c r="P159" s="4">
        <f t="shared" si="51"/>
        <v>3.2484353741498149</v>
      </c>
      <c r="Q159" s="397">
        <f t="shared" si="55"/>
        <v>479.96</v>
      </c>
      <c r="R159" s="397">
        <v>479.96</v>
      </c>
      <c r="S159" s="397">
        <v>17</v>
      </c>
    </row>
    <row r="160" spans="1:37" x14ac:dyDescent="0.25">
      <c r="A160" s="382"/>
      <c r="B160" s="210">
        <v>302312</v>
      </c>
      <c r="C160" s="210">
        <v>20056</v>
      </c>
      <c r="D160" s="210" t="s">
        <v>9</v>
      </c>
      <c r="E160" s="393">
        <v>0.54434027777777783</v>
      </c>
      <c r="F160" s="393">
        <v>0.54449074074074078</v>
      </c>
      <c r="G160" s="397">
        <v>13</v>
      </c>
      <c r="H160" s="397">
        <v>26</v>
      </c>
      <c r="I160" s="2">
        <f t="shared" si="52"/>
        <v>12.999999999998835</v>
      </c>
      <c r="J160" s="2">
        <f t="shared" si="53"/>
        <v>12.999999999998835</v>
      </c>
      <c r="K160" s="2">
        <v>12.999999999998835</v>
      </c>
      <c r="L160" s="397">
        <v>26</v>
      </c>
      <c r="M160" s="38">
        <f t="shared" si="50"/>
        <v>1.3636320000001223</v>
      </c>
      <c r="N160" s="3">
        <f t="shared" si="54"/>
        <v>207.90612244898773</v>
      </c>
      <c r="O160" s="3">
        <v>207.90612244898773</v>
      </c>
      <c r="P160" s="4">
        <f t="shared" si="51"/>
        <v>3.4651020408164621</v>
      </c>
      <c r="Q160" s="397">
        <f t="shared" si="55"/>
        <v>505.96</v>
      </c>
      <c r="R160" s="397">
        <v>505.96</v>
      </c>
      <c r="S160" s="397">
        <v>18</v>
      </c>
    </row>
    <row r="161" spans="1:26" x14ac:dyDescent="0.25">
      <c r="A161" s="382"/>
      <c r="B161" s="210">
        <v>302312</v>
      </c>
      <c r="C161" s="210">
        <v>20059</v>
      </c>
      <c r="D161" s="210" t="s">
        <v>10</v>
      </c>
      <c r="E161" s="393">
        <v>0.54449074074074078</v>
      </c>
      <c r="F161" s="393">
        <v>0.54450231481481481</v>
      </c>
      <c r="G161" s="397">
        <v>1</v>
      </c>
      <c r="H161" s="397">
        <v>11</v>
      </c>
      <c r="I161" s="2">
        <f t="shared" si="52"/>
        <v>0.99999999999695888</v>
      </c>
      <c r="J161" s="2">
        <f>L161*K160/L160</f>
        <v>5.4999999999995071</v>
      </c>
      <c r="K161" s="2">
        <v>5.4999999999995071</v>
      </c>
      <c r="L161" s="397">
        <v>11</v>
      </c>
      <c r="M161" s="38">
        <f t="shared" si="50"/>
        <v>1.3636320000001223</v>
      </c>
      <c r="N161" s="3">
        <f t="shared" si="54"/>
        <v>213.40612244898725</v>
      </c>
      <c r="O161" s="3">
        <v>213.40612244898725</v>
      </c>
      <c r="P161" s="4">
        <f t="shared" si="51"/>
        <v>3.5567687074831209</v>
      </c>
      <c r="Q161" s="397">
        <f t="shared" si="55"/>
        <v>516.96</v>
      </c>
      <c r="R161" s="397">
        <v>516.96</v>
      </c>
    </row>
    <row r="162" spans="1:26" x14ac:dyDescent="0.25">
      <c r="A162" s="382"/>
      <c r="B162" s="397">
        <v>302312</v>
      </c>
      <c r="C162" s="392">
        <v>20058</v>
      </c>
      <c r="D162" s="397" t="s">
        <v>687</v>
      </c>
      <c r="E162" s="381">
        <v>0.54450231481481481</v>
      </c>
      <c r="F162" s="381">
        <v>0.54450231481481481</v>
      </c>
      <c r="G162" s="397" t="s">
        <v>566</v>
      </c>
      <c r="H162" s="397" t="s">
        <v>566</v>
      </c>
      <c r="I162" s="2"/>
      <c r="J162" s="2"/>
      <c r="M162" s="38">
        <f>AVERAGE(M141:M160)</f>
        <v>1.8725618476969694</v>
      </c>
    </row>
    <row r="163" spans="1:26" x14ac:dyDescent="0.25">
      <c r="A163" s="382"/>
      <c r="C163" s="392"/>
      <c r="E163" s="381"/>
      <c r="F163" s="381"/>
    </row>
    <row r="164" spans="1:26" x14ac:dyDescent="0.25">
      <c r="A164" s="382"/>
      <c r="B164" s="210">
        <v>302312</v>
      </c>
      <c r="C164" s="210">
        <v>20056</v>
      </c>
      <c r="D164" s="210" t="s">
        <v>9</v>
      </c>
      <c r="E164" s="393">
        <v>0.63684027777777785</v>
      </c>
      <c r="F164" s="393">
        <v>0.63716435185185183</v>
      </c>
      <c r="G164" s="397">
        <v>0</v>
      </c>
      <c r="H164" s="397">
        <v>41</v>
      </c>
      <c r="I164" s="2">
        <f t="shared" ref="I164" si="56">(F164-E164)*86400</f>
        <v>27.999999999991587</v>
      </c>
      <c r="J164" s="2">
        <f>L164*K166/L166</f>
        <v>11.548343475319275</v>
      </c>
      <c r="K164" s="2">
        <v>11.548343475319275</v>
      </c>
      <c r="L164" s="397">
        <v>17.079999999999998</v>
      </c>
      <c r="M164" s="38">
        <f t="shared" ref="M164" si="57">L164/K164*0.0113636*60</f>
        <v>1.0084058640001647</v>
      </c>
      <c r="N164" s="3">
        <f>J164</f>
        <v>11.548343475319275</v>
      </c>
      <c r="O164" s="3">
        <v>12.125760649083576</v>
      </c>
      <c r="P164" s="4">
        <f t="shared" ref="P164" si="58">O164/60</f>
        <v>0.20209601081805958</v>
      </c>
      <c r="Q164" s="397">
        <f>L164</f>
        <v>17.079999999999998</v>
      </c>
      <c r="R164" s="397">
        <v>17.079999999999998</v>
      </c>
      <c r="S164" s="51">
        <v>1</v>
      </c>
      <c r="X164" s="4">
        <v>0.20209601081805958</v>
      </c>
      <c r="Y164" s="397">
        <v>17.079999999999998</v>
      </c>
      <c r="Z164" s="38">
        <v>1.0084058640001647</v>
      </c>
    </row>
    <row r="165" spans="1:26" x14ac:dyDescent="0.25">
      <c r="A165" s="382"/>
      <c r="B165" s="210">
        <v>302312</v>
      </c>
      <c r="C165" s="210">
        <v>20059</v>
      </c>
      <c r="D165" s="210" t="s">
        <v>10</v>
      </c>
      <c r="E165" s="393">
        <v>0.63684027777777785</v>
      </c>
      <c r="F165" s="393">
        <v>0.63684027777777785</v>
      </c>
      <c r="G165" s="397">
        <v>28</v>
      </c>
      <c r="H165" s="397" t="s">
        <v>581</v>
      </c>
      <c r="I165" s="46"/>
      <c r="J165" s="46"/>
      <c r="K165" s="46"/>
      <c r="L165" s="46"/>
      <c r="M165" s="46"/>
      <c r="N165" s="46"/>
      <c r="O165" s="46"/>
      <c r="P165" s="46"/>
      <c r="Q165" s="46"/>
      <c r="R165" s="46"/>
      <c r="U165" s="397" t="s">
        <v>699</v>
      </c>
      <c r="V165" s="397">
        <v>59</v>
      </c>
      <c r="X165" s="4">
        <v>0.33333333333327886</v>
      </c>
      <c r="Y165" s="397">
        <v>29.58</v>
      </c>
      <c r="Z165" s="38">
        <v>1.0084058640001647</v>
      </c>
    </row>
    <row r="166" spans="1:26" x14ac:dyDescent="0.25">
      <c r="A166" s="382"/>
      <c r="B166" s="210">
        <v>302312</v>
      </c>
      <c r="C166" s="210">
        <v>20052</v>
      </c>
      <c r="D166" s="210" t="s">
        <v>7</v>
      </c>
      <c r="E166" s="393">
        <v>0.63716435185185183</v>
      </c>
      <c r="F166" s="393">
        <v>0.63739583333333327</v>
      </c>
      <c r="G166" s="397">
        <v>20</v>
      </c>
      <c r="H166" s="397">
        <v>29.58</v>
      </c>
      <c r="I166" s="2">
        <f t="shared" ref="I166" si="59">(F166-E166)*86400</f>
        <v>19.999999999996732</v>
      </c>
      <c r="J166" s="2">
        <f>(E167-E166)*86400</f>
        <v>19.999999999996732</v>
      </c>
      <c r="K166" s="2">
        <v>19.999999999996732</v>
      </c>
      <c r="L166" s="397">
        <v>29.58</v>
      </c>
      <c r="M166" s="38">
        <f t="shared" ref="M166:M186" si="60">L166/K166*0.0113636*60</f>
        <v>1.0084058640001647</v>
      </c>
      <c r="N166" s="3">
        <f>N165+K166</f>
        <v>19.999999999996732</v>
      </c>
      <c r="O166" s="3">
        <v>19.999999999996732</v>
      </c>
      <c r="P166" s="4">
        <f t="shared" ref="P166:P186" si="61">O166/60</f>
        <v>0.33333333333327886</v>
      </c>
      <c r="Q166" s="397">
        <f>Q165+L166</f>
        <v>29.58</v>
      </c>
      <c r="R166" s="397">
        <v>29.58</v>
      </c>
      <c r="S166" s="51">
        <v>2</v>
      </c>
      <c r="X166" s="4">
        <v>0.53333333333331012</v>
      </c>
      <c r="Y166" s="397">
        <v>70.08</v>
      </c>
      <c r="Z166" s="38">
        <v>2.3011289999996403</v>
      </c>
    </row>
    <row r="167" spans="1:26" x14ac:dyDescent="0.25">
      <c r="A167" s="382"/>
      <c r="B167" s="210">
        <v>302312</v>
      </c>
      <c r="C167" s="210">
        <v>20035</v>
      </c>
      <c r="D167" s="210" t="s">
        <v>8</v>
      </c>
      <c r="E167" s="393">
        <v>0.63739583333333327</v>
      </c>
      <c r="F167" s="393">
        <v>0.63739583333333327</v>
      </c>
      <c r="G167" s="397">
        <v>12</v>
      </c>
      <c r="H167" s="397" t="s">
        <v>581</v>
      </c>
      <c r="I167" s="397">
        <f t="shared" ref="I167:I186" si="62">(F167-E167)*86400</f>
        <v>0</v>
      </c>
      <c r="J167" s="397">
        <f t="shared" ref="J167:J185" si="63">(E168-E167)*86400</f>
        <v>12.000000000001876</v>
      </c>
      <c r="K167" s="397">
        <v>12.000000000001876</v>
      </c>
      <c r="L167" s="397">
        <v>40.5</v>
      </c>
      <c r="M167" s="38">
        <f t="shared" si="60"/>
        <v>2.3011289999996403</v>
      </c>
      <c r="N167" s="3">
        <f t="shared" ref="N167:N186" si="64">N166+K167</f>
        <v>31.999999999998607</v>
      </c>
      <c r="O167" s="3">
        <v>31.999999999998607</v>
      </c>
      <c r="P167" s="4">
        <f t="shared" si="61"/>
        <v>0.53333333333331012</v>
      </c>
      <c r="Q167" s="397">
        <f t="shared" ref="Q167:Q186" si="65">Q166+L167</f>
        <v>70.08</v>
      </c>
      <c r="R167" s="397">
        <v>70.08</v>
      </c>
      <c r="S167" s="397">
        <v>3</v>
      </c>
      <c r="X167" s="4">
        <v>0.68333333333333357</v>
      </c>
      <c r="Y167" s="397">
        <v>100.83</v>
      </c>
      <c r="Z167" s="38">
        <v>2.3295379999996362</v>
      </c>
    </row>
    <row r="168" spans="1:26" x14ac:dyDescent="0.25">
      <c r="A168" s="382"/>
      <c r="B168" s="210">
        <v>302312</v>
      </c>
      <c r="C168" s="210">
        <v>20029</v>
      </c>
      <c r="D168" s="210" t="s">
        <v>11</v>
      </c>
      <c r="E168" s="393">
        <v>0.63753472222222218</v>
      </c>
      <c r="F168" s="393">
        <v>0.63753472222222218</v>
      </c>
      <c r="G168" s="397">
        <v>0</v>
      </c>
      <c r="H168" s="397" t="s">
        <v>581</v>
      </c>
      <c r="I168" s="399">
        <f t="shared" si="62"/>
        <v>0</v>
      </c>
      <c r="J168" s="399">
        <f t="shared" si="63"/>
        <v>0</v>
      </c>
      <c r="K168" s="399"/>
      <c r="L168" s="399"/>
      <c r="M168" s="38"/>
      <c r="N168" s="3">
        <f t="shared" si="64"/>
        <v>31.999999999998607</v>
      </c>
      <c r="O168" s="3"/>
      <c r="P168" s="4"/>
      <c r="Q168" s="397">
        <f t="shared" si="65"/>
        <v>70.08</v>
      </c>
      <c r="X168" s="4">
        <v>0.86666666666674885</v>
      </c>
      <c r="Y168" s="397">
        <v>127.16</v>
      </c>
      <c r="Z168" s="38">
        <v>1.6320195709083614</v>
      </c>
    </row>
    <row r="169" spans="1:26" x14ac:dyDescent="0.25">
      <c r="A169" s="382"/>
      <c r="B169" s="210">
        <v>302312</v>
      </c>
      <c r="C169" s="210">
        <v>20030</v>
      </c>
      <c r="D169" s="210" t="s">
        <v>6</v>
      </c>
      <c r="E169" s="393">
        <v>0.63753472222222218</v>
      </c>
      <c r="F169" s="393">
        <v>0.63763888888888887</v>
      </c>
      <c r="G169" s="397">
        <v>9</v>
      </c>
      <c r="H169" s="397">
        <v>30.75</v>
      </c>
      <c r="I169" s="397">
        <f t="shared" si="62"/>
        <v>9.0000000000014069</v>
      </c>
      <c r="J169" s="397">
        <f t="shared" si="63"/>
        <v>9.0000000000014069</v>
      </c>
      <c r="K169" s="397">
        <v>9.0000000000014069</v>
      </c>
      <c r="L169" s="397">
        <v>30.75</v>
      </c>
      <c r="M169" s="38">
        <f t="shared" si="60"/>
        <v>2.3295379999996362</v>
      </c>
      <c r="N169" s="3">
        <f t="shared" si="64"/>
        <v>41.000000000000014</v>
      </c>
      <c r="O169" s="3">
        <v>41.000000000000014</v>
      </c>
      <c r="P169" s="4">
        <f t="shared" si="61"/>
        <v>0.68333333333333357</v>
      </c>
      <c r="Q169" s="397">
        <f t="shared" si="65"/>
        <v>100.83</v>
      </c>
      <c r="R169" s="397">
        <v>100.83</v>
      </c>
      <c r="S169" s="397">
        <v>4</v>
      </c>
      <c r="X169" s="4">
        <v>1.0166666666667723</v>
      </c>
      <c r="Y169" s="397">
        <v>154.07999999999998</v>
      </c>
      <c r="Z169" s="38">
        <v>2.0393874133330145</v>
      </c>
    </row>
    <row r="170" spans="1:26" x14ac:dyDescent="0.25">
      <c r="A170" s="382"/>
      <c r="B170" s="210">
        <v>302312</v>
      </c>
      <c r="C170" s="210">
        <v>20017</v>
      </c>
      <c r="D170" s="210" t="s">
        <v>5</v>
      </c>
      <c r="E170" s="393">
        <v>0.63763888888888887</v>
      </c>
      <c r="F170" s="393">
        <v>0.63776620370370374</v>
      </c>
      <c r="G170" s="397">
        <v>11</v>
      </c>
      <c r="H170" s="397">
        <v>26.33</v>
      </c>
      <c r="I170" s="397">
        <f t="shared" si="62"/>
        <v>11.000000000004917</v>
      </c>
      <c r="J170" s="397">
        <f t="shared" si="63"/>
        <v>11.000000000004917</v>
      </c>
      <c r="K170" s="397">
        <v>11.000000000004917</v>
      </c>
      <c r="L170" s="397">
        <v>26.33</v>
      </c>
      <c r="M170" s="38">
        <f t="shared" si="60"/>
        <v>1.6320195709083614</v>
      </c>
      <c r="N170" s="3">
        <f t="shared" si="64"/>
        <v>52.000000000004931</v>
      </c>
      <c r="O170" s="3">
        <v>52.000000000004931</v>
      </c>
      <c r="P170" s="4">
        <f t="shared" si="61"/>
        <v>0.86666666666674885</v>
      </c>
      <c r="Q170" s="397">
        <f t="shared" si="65"/>
        <v>127.16</v>
      </c>
      <c r="R170" s="397">
        <v>127.16</v>
      </c>
      <c r="S170" s="397">
        <v>5</v>
      </c>
      <c r="X170" s="4">
        <v>1.3333333333334352</v>
      </c>
      <c r="Y170" s="397">
        <v>185.25</v>
      </c>
      <c r="Z170" s="38">
        <v>1.1185370905263292</v>
      </c>
    </row>
    <row r="171" spans="1:26" x14ac:dyDescent="0.25">
      <c r="A171" s="382"/>
      <c r="B171" s="210">
        <v>302312</v>
      </c>
      <c r="C171" s="210">
        <v>20021</v>
      </c>
      <c r="D171" s="210" t="s">
        <v>0</v>
      </c>
      <c r="E171" s="393">
        <v>0.63776620370370374</v>
      </c>
      <c r="F171" s="393">
        <v>0.63787037037037042</v>
      </c>
      <c r="G171" s="397">
        <v>9</v>
      </c>
      <c r="H171" s="397">
        <v>26.92</v>
      </c>
      <c r="I171" s="397">
        <f t="shared" si="62"/>
        <v>9.0000000000014069</v>
      </c>
      <c r="J171" s="397">
        <f t="shared" si="63"/>
        <v>9.0000000000014069</v>
      </c>
      <c r="K171" s="397">
        <v>9.0000000000014069</v>
      </c>
      <c r="L171" s="397">
        <v>26.92</v>
      </c>
      <c r="M171" s="38">
        <f t="shared" si="60"/>
        <v>2.0393874133330145</v>
      </c>
      <c r="N171" s="3">
        <f t="shared" si="64"/>
        <v>61.000000000006338</v>
      </c>
      <c r="O171" s="3">
        <v>61.000000000006338</v>
      </c>
      <c r="P171" s="4">
        <f t="shared" si="61"/>
        <v>1.0166666666667723</v>
      </c>
      <c r="Q171" s="397">
        <f t="shared" si="65"/>
        <v>154.07999999999998</v>
      </c>
      <c r="R171" s="397">
        <v>154.07999999999998</v>
      </c>
      <c r="S171" s="397">
        <v>6</v>
      </c>
      <c r="X171" s="4">
        <v>1.5999999999999304</v>
      </c>
      <c r="Y171" s="397">
        <v>211.75</v>
      </c>
      <c r="Z171" s="38">
        <v>1.1292577500007264</v>
      </c>
    </row>
    <row r="172" spans="1:26" x14ac:dyDescent="0.25">
      <c r="A172" s="382"/>
      <c r="B172" s="210">
        <v>302312</v>
      </c>
      <c r="C172" s="210">
        <v>20010</v>
      </c>
      <c r="D172" s="210" t="s">
        <v>1</v>
      </c>
      <c r="E172" s="393">
        <v>0.63787037037037042</v>
      </c>
      <c r="F172" s="393">
        <v>0.63809027777777783</v>
      </c>
      <c r="G172" s="397">
        <v>19</v>
      </c>
      <c r="H172" s="397">
        <v>31.17</v>
      </c>
      <c r="I172" s="397">
        <f t="shared" si="62"/>
        <v>18.999999999999773</v>
      </c>
      <c r="J172" s="397">
        <f t="shared" si="63"/>
        <v>18.999999999999773</v>
      </c>
      <c r="K172" s="397">
        <v>18.999999999999773</v>
      </c>
      <c r="L172" s="397">
        <v>31.17</v>
      </c>
      <c r="M172" s="38">
        <f t="shared" si="60"/>
        <v>1.1185370905263292</v>
      </c>
      <c r="N172" s="3">
        <f t="shared" si="64"/>
        <v>80.000000000006111</v>
      </c>
      <c r="O172" s="3">
        <v>80.000000000006111</v>
      </c>
      <c r="P172" s="4">
        <f t="shared" si="61"/>
        <v>1.3333333333334352</v>
      </c>
      <c r="Q172" s="397">
        <f t="shared" si="65"/>
        <v>185.25</v>
      </c>
      <c r="R172" s="397">
        <v>185.25</v>
      </c>
      <c r="S172" s="397">
        <v>7</v>
      </c>
      <c r="X172" s="4">
        <v>1.7666666666667297</v>
      </c>
      <c r="Y172" s="397">
        <v>240.32999999999998</v>
      </c>
      <c r="Z172" s="38">
        <v>1.948630127998449</v>
      </c>
    </row>
    <row r="173" spans="1:26" x14ac:dyDescent="0.25">
      <c r="A173" s="382"/>
      <c r="B173" s="210">
        <v>302312</v>
      </c>
      <c r="C173" s="210">
        <v>20004</v>
      </c>
      <c r="D173" s="210" t="s">
        <v>2</v>
      </c>
      <c r="E173" s="393">
        <v>0.63809027777777783</v>
      </c>
      <c r="F173" s="393">
        <v>0.63809027777777783</v>
      </c>
      <c r="G173" s="397">
        <v>3</v>
      </c>
      <c r="H173" s="397" t="s">
        <v>581</v>
      </c>
      <c r="I173" s="397">
        <f t="shared" si="62"/>
        <v>0</v>
      </c>
      <c r="J173" s="397">
        <f t="shared" si="63"/>
        <v>2.9999999999908766</v>
      </c>
      <c r="K173" s="397">
        <f>SUM(J173:J174)</f>
        <v>15.999999999989711</v>
      </c>
      <c r="L173" s="397">
        <v>26.5</v>
      </c>
      <c r="M173" s="38">
        <f t="shared" si="60"/>
        <v>1.1292577500007264</v>
      </c>
      <c r="N173" s="3">
        <f t="shared" si="64"/>
        <v>95.999999999995822</v>
      </c>
      <c r="O173" s="3">
        <v>95.999999999995822</v>
      </c>
      <c r="P173" s="4">
        <f t="shared" si="61"/>
        <v>1.5999999999999304</v>
      </c>
      <c r="Q173" s="397">
        <f t="shared" si="65"/>
        <v>211.75</v>
      </c>
      <c r="R173" s="397">
        <v>211.75</v>
      </c>
      <c r="S173" s="397">
        <v>8</v>
      </c>
      <c r="X173" s="4">
        <v>1.9499999999999851</v>
      </c>
      <c r="Y173" s="397">
        <v>268.75</v>
      </c>
      <c r="Z173" s="38">
        <v>1.7615646109098397</v>
      </c>
    </row>
    <row r="174" spans="1:26" x14ac:dyDescent="0.25">
      <c r="A174" s="382"/>
      <c r="B174" s="210">
        <v>302312</v>
      </c>
      <c r="C174" s="210">
        <v>20011</v>
      </c>
      <c r="D174" s="210" t="s">
        <v>40</v>
      </c>
      <c r="E174" s="393">
        <v>0.63812499999999994</v>
      </c>
      <c r="F174" s="393">
        <v>0.63827546296296289</v>
      </c>
      <c r="G174" s="397">
        <v>13</v>
      </c>
      <c r="H174" s="397" t="s">
        <v>581</v>
      </c>
      <c r="I174" s="399">
        <f t="shared" si="62"/>
        <v>12.999999999998835</v>
      </c>
      <c r="J174" s="399">
        <f t="shared" si="63"/>
        <v>12.999999999998835</v>
      </c>
      <c r="K174" s="399"/>
      <c r="L174" s="399"/>
      <c r="M174" s="38"/>
      <c r="N174" s="3">
        <f t="shared" si="64"/>
        <v>95.999999999995822</v>
      </c>
      <c r="O174" s="3"/>
      <c r="P174" s="4"/>
      <c r="Q174" s="397">
        <f t="shared" si="65"/>
        <v>211.75</v>
      </c>
      <c r="X174" s="4">
        <v>2.0500000000000007</v>
      </c>
      <c r="Y174" s="397">
        <v>295.42</v>
      </c>
      <c r="Z174" s="38">
        <v>3.0306721199995263</v>
      </c>
    </row>
    <row r="175" spans="1:26" x14ac:dyDescent="0.25">
      <c r="A175" s="382"/>
      <c r="B175" s="210">
        <v>302312</v>
      </c>
      <c r="C175" s="210">
        <v>20013</v>
      </c>
      <c r="D175" s="210" t="s">
        <v>36</v>
      </c>
      <c r="E175" s="393">
        <v>0.63827546296296289</v>
      </c>
      <c r="F175" s="393">
        <v>0.63839120370370372</v>
      </c>
      <c r="G175" s="397">
        <v>10</v>
      </c>
      <c r="H175" s="397">
        <v>28.58</v>
      </c>
      <c r="I175" s="397">
        <f t="shared" si="62"/>
        <v>10.000000000007958</v>
      </c>
      <c r="J175" s="397">
        <f t="shared" si="63"/>
        <v>10.000000000007958</v>
      </c>
      <c r="K175" s="397">
        <v>10.000000000007958</v>
      </c>
      <c r="L175" s="397">
        <v>28.58</v>
      </c>
      <c r="M175" s="38">
        <f t="shared" si="60"/>
        <v>1.948630127998449</v>
      </c>
      <c r="N175" s="3">
        <f t="shared" si="64"/>
        <v>106.00000000000378</v>
      </c>
      <c r="O175" s="3">
        <v>106.00000000000378</v>
      </c>
      <c r="P175" s="4">
        <f t="shared" si="61"/>
        <v>1.7666666666667297</v>
      </c>
      <c r="Q175" s="397">
        <f t="shared" si="65"/>
        <v>240.32999999999998</v>
      </c>
      <c r="R175" s="397">
        <v>240.32999999999998</v>
      </c>
      <c r="S175" s="397">
        <v>9</v>
      </c>
      <c r="X175" s="4">
        <v>2.2666666666668078</v>
      </c>
      <c r="Y175" s="397">
        <v>308.59000000000003</v>
      </c>
      <c r="Z175" s="38">
        <v>0.69073205538416771</v>
      </c>
    </row>
    <row r="176" spans="1:26" x14ac:dyDescent="0.25">
      <c r="A176" s="382"/>
      <c r="B176" s="210">
        <v>302312</v>
      </c>
      <c r="C176" s="210">
        <v>20015</v>
      </c>
      <c r="D176" s="210" t="s">
        <v>37</v>
      </c>
      <c r="E176" s="393">
        <v>0.63839120370370372</v>
      </c>
      <c r="F176" s="393">
        <v>0.63851851851851849</v>
      </c>
      <c r="G176" s="397">
        <v>11</v>
      </c>
      <c r="H176" s="397">
        <v>28.42</v>
      </c>
      <c r="I176" s="397">
        <f t="shared" si="62"/>
        <v>10.999999999995325</v>
      </c>
      <c r="J176" s="397">
        <f t="shared" si="63"/>
        <v>10.999999999995325</v>
      </c>
      <c r="K176" s="397">
        <v>10.999999999995325</v>
      </c>
      <c r="L176" s="397">
        <v>28.42</v>
      </c>
      <c r="M176" s="38">
        <f t="shared" si="60"/>
        <v>1.7615646109098397</v>
      </c>
      <c r="N176" s="3">
        <f t="shared" si="64"/>
        <v>116.9999999999991</v>
      </c>
      <c r="O176" s="3">
        <v>116.9999999999991</v>
      </c>
      <c r="P176" s="4">
        <f t="shared" si="61"/>
        <v>1.9499999999999851</v>
      </c>
      <c r="Q176" s="397">
        <f t="shared" si="65"/>
        <v>268.75</v>
      </c>
      <c r="R176" s="397">
        <v>268.75</v>
      </c>
      <c r="S176" s="397">
        <v>10</v>
      </c>
      <c r="X176" s="4">
        <v>2.3166666666666558</v>
      </c>
      <c r="Y176" s="397">
        <v>343.76000000000005</v>
      </c>
      <c r="Z176" s="38">
        <v>7.9931562400243088</v>
      </c>
    </row>
    <row r="177" spans="1:37" x14ac:dyDescent="0.25">
      <c r="A177" s="382"/>
      <c r="B177" s="210">
        <v>302312</v>
      </c>
      <c r="C177" s="210">
        <v>20025</v>
      </c>
      <c r="D177" s="210" t="s">
        <v>39</v>
      </c>
      <c r="E177" s="393">
        <v>0.63851851851851849</v>
      </c>
      <c r="F177" s="393">
        <v>0.63858796296296294</v>
      </c>
      <c r="G177" s="397">
        <v>6</v>
      </c>
      <c r="H177" s="397">
        <v>26.67</v>
      </c>
      <c r="I177" s="397">
        <f t="shared" si="62"/>
        <v>6.0000000000009379</v>
      </c>
      <c r="J177" s="397">
        <f t="shared" si="63"/>
        <v>6.0000000000009379</v>
      </c>
      <c r="K177" s="397">
        <v>6.0000000000009379</v>
      </c>
      <c r="L177" s="397">
        <v>26.67</v>
      </c>
      <c r="M177" s="38">
        <f t="shared" si="60"/>
        <v>3.0306721199995263</v>
      </c>
      <c r="N177" s="3">
        <f t="shared" si="64"/>
        <v>123.00000000000004</v>
      </c>
      <c r="O177" s="3">
        <v>123.00000000000004</v>
      </c>
      <c r="P177" s="4">
        <f t="shared" si="61"/>
        <v>2.0500000000000007</v>
      </c>
      <c r="Q177" s="397">
        <f t="shared" si="65"/>
        <v>295.42</v>
      </c>
      <c r="R177" s="397">
        <v>295.42</v>
      </c>
      <c r="S177" s="397">
        <v>11</v>
      </c>
      <c r="X177" s="4">
        <v>2.4666666666666788</v>
      </c>
      <c r="Y177" s="397">
        <v>371.01000000000005</v>
      </c>
      <c r="Z177" s="38">
        <v>2.0643873333330101</v>
      </c>
    </row>
    <row r="178" spans="1:37" x14ac:dyDescent="0.25">
      <c r="A178" s="382"/>
      <c r="B178" s="210">
        <v>302312</v>
      </c>
      <c r="C178" s="210">
        <v>20027</v>
      </c>
      <c r="D178" s="210" t="s">
        <v>38</v>
      </c>
      <c r="E178" s="393">
        <v>0.63858796296296294</v>
      </c>
      <c r="F178" s="393">
        <v>0.638738425925926</v>
      </c>
      <c r="G178" s="397">
        <v>13</v>
      </c>
      <c r="H178" s="397">
        <v>13.17</v>
      </c>
      <c r="I178" s="397">
        <f t="shared" si="62"/>
        <v>13.000000000008427</v>
      </c>
      <c r="J178" s="397">
        <f t="shared" si="63"/>
        <v>13.000000000008427</v>
      </c>
      <c r="K178" s="397">
        <v>13.000000000008427</v>
      </c>
      <c r="L178" s="397">
        <v>13.17</v>
      </c>
      <c r="M178" s="38">
        <f t="shared" si="60"/>
        <v>0.69073205538416771</v>
      </c>
      <c r="N178" s="3">
        <f t="shared" si="64"/>
        <v>136.00000000000847</v>
      </c>
      <c r="O178" s="3">
        <v>136.00000000000847</v>
      </c>
      <c r="P178" s="4">
        <f t="shared" si="61"/>
        <v>2.2666666666668078</v>
      </c>
      <c r="Q178" s="397">
        <f t="shared" si="65"/>
        <v>308.59000000000003</v>
      </c>
      <c r="R178" s="397">
        <v>308.59000000000003</v>
      </c>
      <c r="S178" s="397">
        <v>12</v>
      </c>
      <c r="X178" s="4">
        <v>2.8166666666667339</v>
      </c>
      <c r="Y178" s="397">
        <v>407.01000000000005</v>
      </c>
      <c r="Z178" s="38">
        <v>1.1688274285712459</v>
      </c>
    </row>
    <row r="179" spans="1:37" x14ac:dyDescent="0.25">
      <c r="A179" s="382"/>
      <c r="B179" s="210">
        <v>302312</v>
      </c>
      <c r="C179" s="210">
        <v>20037</v>
      </c>
      <c r="D179" s="210" t="s">
        <v>8</v>
      </c>
      <c r="E179" s="393">
        <v>0.638738425925926</v>
      </c>
      <c r="F179" s="393">
        <v>0.63877314814814812</v>
      </c>
      <c r="G179" s="397">
        <v>3</v>
      </c>
      <c r="H179" s="397">
        <v>35.17</v>
      </c>
      <c r="I179" s="397">
        <f t="shared" si="62"/>
        <v>2.9999999999908766</v>
      </c>
      <c r="J179" s="397">
        <f t="shared" si="63"/>
        <v>2.9999999999908766</v>
      </c>
      <c r="K179" s="397">
        <v>2.9999999999908766</v>
      </c>
      <c r="L179" s="397">
        <v>35.17</v>
      </c>
      <c r="M179" s="38">
        <f t="shared" si="60"/>
        <v>7.9931562400243088</v>
      </c>
      <c r="N179" s="3">
        <f t="shared" si="64"/>
        <v>138.99999999999935</v>
      </c>
      <c r="O179" s="3">
        <v>138.99999999999935</v>
      </c>
      <c r="P179" s="4">
        <f t="shared" si="61"/>
        <v>2.3166666666666558</v>
      </c>
      <c r="Q179" s="397">
        <f t="shared" si="65"/>
        <v>343.76000000000005</v>
      </c>
      <c r="R179" s="397">
        <v>343.76000000000005</v>
      </c>
      <c r="S179" s="397">
        <v>13</v>
      </c>
      <c r="X179" s="4">
        <v>2.9499999999999815</v>
      </c>
      <c r="Y179" s="397">
        <v>431.51000000000005</v>
      </c>
      <c r="Z179" s="38">
        <v>2.0880615000013427</v>
      </c>
    </row>
    <row r="180" spans="1:37" x14ac:dyDescent="0.25">
      <c r="A180" s="382"/>
      <c r="B180" s="210">
        <v>302312</v>
      </c>
      <c r="C180" s="210">
        <v>20050</v>
      </c>
      <c r="D180" s="210" t="s">
        <v>12</v>
      </c>
      <c r="E180" s="393">
        <v>0.63877314814814812</v>
      </c>
      <c r="F180" s="393">
        <v>0.63877314814814812</v>
      </c>
      <c r="G180" s="397">
        <v>9</v>
      </c>
      <c r="H180" s="397">
        <v>27.25</v>
      </c>
      <c r="I180" s="397">
        <f t="shared" si="62"/>
        <v>0</v>
      </c>
      <c r="J180" s="397">
        <f t="shared" si="63"/>
        <v>9.0000000000014069</v>
      </c>
      <c r="K180" s="397">
        <v>9.0000000000014069</v>
      </c>
      <c r="L180" s="397">
        <v>27.25</v>
      </c>
      <c r="M180" s="38">
        <f t="shared" si="60"/>
        <v>2.0643873333330101</v>
      </c>
      <c r="N180" s="3">
        <f t="shared" si="64"/>
        <v>148.00000000000074</v>
      </c>
      <c r="O180" s="3">
        <v>148.00000000000074</v>
      </c>
      <c r="P180" s="4">
        <f t="shared" si="61"/>
        <v>2.4666666666666788</v>
      </c>
      <c r="Q180" s="397">
        <f t="shared" si="65"/>
        <v>371.01000000000005</v>
      </c>
      <c r="R180" s="397">
        <v>371.01000000000005</v>
      </c>
      <c r="S180" s="397">
        <v>14</v>
      </c>
      <c r="X180" s="4">
        <v>2.9833333333333729</v>
      </c>
      <c r="Y180" s="397">
        <v>447.18000000000006</v>
      </c>
      <c r="Z180" s="38">
        <v>5.3420283599906249</v>
      </c>
    </row>
    <row r="181" spans="1:37" x14ac:dyDescent="0.25">
      <c r="A181" s="382"/>
      <c r="B181" s="210">
        <v>302312</v>
      </c>
      <c r="C181" s="210">
        <v>20049</v>
      </c>
      <c r="D181" s="210" t="s">
        <v>13</v>
      </c>
      <c r="E181" s="393">
        <v>0.6388773148148148</v>
      </c>
      <c r="F181" s="393">
        <v>0.63902777777777775</v>
      </c>
      <c r="G181" s="397">
        <v>13</v>
      </c>
      <c r="H181" s="397" t="s">
        <v>581</v>
      </c>
      <c r="I181" s="397">
        <f t="shared" si="62"/>
        <v>12.999999999998835</v>
      </c>
      <c r="J181" s="397">
        <f t="shared" si="63"/>
        <v>12.999999999998835</v>
      </c>
      <c r="K181" s="397">
        <f>SUM(J181:J182)</f>
        <v>21.000000000003283</v>
      </c>
      <c r="L181" s="397">
        <v>36</v>
      </c>
      <c r="M181" s="38">
        <f t="shared" si="60"/>
        <v>1.1688274285712459</v>
      </c>
      <c r="N181" s="3">
        <f t="shared" si="64"/>
        <v>169.00000000000404</v>
      </c>
      <c r="O181" s="3">
        <v>169.00000000000404</v>
      </c>
      <c r="P181" s="4">
        <f t="shared" si="61"/>
        <v>2.8166666666667339</v>
      </c>
      <c r="Q181" s="397">
        <f t="shared" si="65"/>
        <v>407.01000000000005</v>
      </c>
      <c r="R181" s="397">
        <v>407.01000000000005</v>
      </c>
      <c r="S181" s="397">
        <v>15</v>
      </c>
      <c r="X181" s="4">
        <v>3.1333333333333968</v>
      </c>
      <c r="Y181" s="397">
        <v>473.18000000000006</v>
      </c>
      <c r="Z181" s="38">
        <v>1.9696906666663587</v>
      </c>
    </row>
    <row r="182" spans="1:37" x14ac:dyDescent="0.25">
      <c r="A182" s="382"/>
      <c r="B182" s="210">
        <v>302312</v>
      </c>
      <c r="C182" s="210">
        <v>20048</v>
      </c>
      <c r="D182" s="210" t="s">
        <v>561</v>
      </c>
      <c r="E182" s="393">
        <v>0.63902777777777775</v>
      </c>
      <c r="F182" s="393">
        <v>0.63912037037037039</v>
      </c>
      <c r="G182" s="397">
        <v>8</v>
      </c>
      <c r="H182" s="397" t="s">
        <v>581</v>
      </c>
      <c r="I182" s="399">
        <f t="shared" si="62"/>
        <v>8.000000000004448</v>
      </c>
      <c r="J182" s="399">
        <f t="shared" si="63"/>
        <v>8.000000000004448</v>
      </c>
      <c r="K182" s="399"/>
      <c r="L182" s="399"/>
      <c r="M182" s="38"/>
      <c r="N182" s="3">
        <f t="shared" si="64"/>
        <v>169.00000000000404</v>
      </c>
      <c r="O182" s="3"/>
      <c r="P182" s="4"/>
      <c r="Q182" s="397">
        <f t="shared" si="65"/>
        <v>407.01000000000005</v>
      </c>
      <c r="X182" s="4">
        <v>3.1967948717949448</v>
      </c>
      <c r="Y182" s="397">
        <v>484.18000000000006</v>
      </c>
      <c r="Z182" s="38">
        <v>1.9696906666663587</v>
      </c>
      <c r="AC182" s="483">
        <v>302312</v>
      </c>
      <c r="AD182" s="483">
        <v>20058</v>
      </c>
      <c r="AE182" s="485">
        <v>42681</v>
      </c>
      <c r="AF182" s="483">
        <v>4</v>
      </c>
      <c r="AG182" s="486">
        <v>501.26</v>
      </c>
      <c r="AH182" s="381">
        <v>0.63684027777777785</v>
      </c>
      <c r="AI182" s="489" t="s">
        <v>875</v>
      </c>
      <c r="AJ182" s="489">
        <v>2.3206479999999998</v>
      </c>
      <c r="AK182" s="381">
        <v>0.6393402777777778</v>
      </c>
    </row>
    <row r="183" spans="1:37" x14ac:dyDescent="0.25">
      <c r="A183" s="382"/>
      <c r="B183" s="210">
        <v>302312</v>
      </c>
      <c r="C183" s="210">
        <v>20045</v>
      </c>
      <c r="D183" s="210" t="s">
        <v>14</v>
      </c>
      <c r="E183" s="393">
        <v>0.63912037037037039</v>
      </c>
      <c r="F183" s="393">
        <v>0.63921296296296293</v>
      </c>
      <c r="G183" s="397">
        <v>8</v>
      </c>
      <c r="H183" s="397">
        <v>24.5</v>
      </c>
      <c r="I183" s="397">
        <f t="shared" si="62"/>
        <v>7.9999999999948557</v>
      </c>
      <c r="J183" s="397">
        <f t="shared" si="63"/>
        <v>7.9999999999948557</v>
      </c>
      <c r="K183" s="397">
        <v>7.9999999999948557</v>
      </c>
      <c r="L183" s="397">
        <v>24.5</v>
      </c>
      <c r="M183" s="38">
        <f t="shared" si="60"/>
        <v>2.0880615000013427</v>
      </c>
      <c r="N183" s="3">
        <f t="shared" si="64"/>
        <v>176.99999999999889</v>
      </c>
      <c r="O183" s="3">
        <v>176.99999999999889</v>
      </c>
      <c r="P183" s="4">
        <f t="shared" si="61"/>
        <v>2.9499999999999815</v>
      </c>
      <c r="Q183" s="397">
        <f t="shared" si="65"/>
        <v>431.51000000000005</v>
      </c>
      <c r="R183" s="397">
        <v>431.51000000000005</v>
      </c>
      <c r="S183" s="397">
        <v>16</v>
      </c>
    </row>
    <row r="184" spans="1:37" x14ac:dyDescent="0.25">
      <c r="A184" s="382"/>
      <c r="B184" s="210">
        <v>302312</v>
      </c>
      <c r="C184" s="210">
        <v>20044</v>
      </c>
      <c r="D184" s="210" t="s">
        <v>180</v>
      </c>
      <c r="E184" s="393">
        <v>0.63921296296296293</v>
      </c>
      <c r="F184" s="393">
        <v>0.63923611111111112</v>
      </c>
      <c r="G184" s="397">
        <v>2</v>
      </c>
      <c r="H184" s="397">
        <v>15.67</v>
      </c>
      <c r="I184" s="397">
        <f t="shared" si="62"/>
        <v>2.0000000000035101</v>
      </c>
      <c r="J184" s="397">
        <f t="shared" si="63"/>
        <v>2.0000000000035101</v>
      </c>
      <c r="K184" s="397">
        <v>2.0000000000035101</v>
      </c>
      <c r="L184" s="397">
        <v>15.67</v>
      </c>
      <c r="M184" s="38">
        <f t="shared" si="60"/>
        <v>5.3420283599906249</v>
      </c>
      <c r="N184" s="3">
        <f t="shared" si="64"/>
        <v>179.00000000000239</v>
      </c>
      <c r="O184" s="3">
        <v>179.00000000000239</v>
      </c>
      <c r="P184" s="4">
        <f t="shared" si="61"/>
        <v>2.9833333333333729</v>
      </c>
      <c r="Q184" s="397">
        <f t="shared" si="65"/>
        <v>447.18000000000006</v>
      </c>
      <c r="R184" s="397">
        <v>447.18000000000006</v>
      </c>
      <c r="S184" s="397">
        <v>17</v>
      </c>
    </row>
    <row r="185" spans="1:37" x14ac:dyDescent="0.25">
      <c r="A185" s="382"/>
      <c r="B185" s="210">
        <v>302312</v>
      </c>
      <c r="C185" s="210">
        <v>20059</v>
      </c>
      <c r="D185" s="210" t="s">
        <v>10</v>
      </c>
      <c r="E185" s="393">
        <v>0.63923611111111112</v>
      </c>
      <c r="F185" s="393">
        <v>0.6393402777777778</v>
      </c>
      <c r="G185" s="397">
        <v>9</v>
      </c>
      <c r="H185" s="397">
        <v>26</v>
      </c>
      <c r="I185" s="397">
        <f t="shared" si="62"/>
        <v>9.0000000000014069</v>
      </c>
      <c r="J185" s="397">
        <f t="shared" si="63"/>
        <v>9.0000000000014069</v>
      </c>
      <c r="K185" s="397">
        <v>9.0000000000014069</v>
      </c>
      <c r="L185" s="397">
        <v>26</v>
      </c>
      <c r="M185" s="38">
        <f t="shared" si="60"/>
        <v>1.9696906666663587</v>
      </c>
      <c r="N185" s="3">
        <f t="shared" si="64"/>
        <v>188.00000000000381</v>
      </c>
      <c r="O185" s="3">
        <v>188.00000000000381</v>
      </c>
      <c r="P185" s="4">
        <f t="shared" si="61"/>
        <v>3.1333333333333968</v>
      </c>
      <c r="Q185" s="397">
        <f t="shared" si="65"/>
        <v>473.18000000000006</v>
      </c>
      <c r="R185" s="397">
        <v>473.18000000000006</v>
      </c>
      <c r="S185" s="397">
        <v>18</v>
      </c>
    </row>
    <row r="186" spans="1:37" x14ac:dyDescent="0.25">
      <c r="A186" s="382"/>
      <c r="B186" s="210">
        <v>302312</v>
      </c>
      <c r="C186" s="210">
        <v>20056</v>
      </c>
      <c r="D186" s="210" t="s">
        <v>9</v>
      </c>
      <c r="E186" s="393">
        <v>0.6393402777777778</v>
      </c>
      <c r="F186" s="393">
        <v>0.6393402777777778</v>
      </c>
      <c r="G186" s="397">
        <v>29</v>
      </c>
      <c r="H186" s="397" t="s">
        <v>581</v>
      </c>
      <c r="I186" s="397">
        <f t="shared" si="62"/>
        <v>0</v>
      </c>
      <c r="J186" s="2">
        <f>L186*K185/L185</f>
        <v>3.807692307692903</v>
      </c>
      <c r="K186" s="2">
        <v>3.807692307692903</v>
      </c>
      <c r="L186" s="397">
        <v>11</v>
      </c>
      <c r="M186" s="38">
        <f t="shared" si="60"/>
        <v>1.9696906666663587</v>
      </c>
      <c r="N186" s="3">
        <f t="shared" si="64"/>
        <v>191.8076923076967</v>
      </c>
      <c r="O186" s="3">
        <v>191.8076923076967</v>
      </c>
      <c r="P186" s="4">
        <f t="shared" si="61"/>
        <v>3.1967948717949448</v>
      </c>
      <c r="Q186" s="397">
        <f t="shared" si="65"/>
        <v>484.18000000000006</v>
      </c>
      <c r="R186" s="397">
        <v>484.18000000000006</v>
      </c>
    </row>
    <row r="187" spans="1:37" x14ac:dyDescent="0.25">
      <c r="A187" s="382"/>
      <c r="B187" s="210">
        <v>302312</v>
      </c>
      <c r="C187" s="210">
        <v>20056</v>
      </c>
      <c r="D187" s="210" t="s">
        <v>9</v>
      </c>
      <c r="E187" s="393">
        <v>0.63967592592592593</v>
      </c>
      <c r="F187" s="393">
        <v>0.63969907407407411</v>
      </c>
      <c r="G187" s="397">
        <v>0</v>
      </c>
      <c r="H187" s="397" t="s">
        <v>580</v>
      </c>
      <c r="I187" s="399"/>
      <c r="J187" s="399"/>
      <c r="K187" s="399"/>
      <c r="L187" s="399"/>
      <c r="M187" s="400">
        <f>AVERAGE(M166:M185)</f>
        <v>2.3303544195086321</v>
      </c>
      <c r="N187" s="399"/>
      <c r="O187" s="399"/>
      <c r="P187" s="399"/>
      <c r="Q187" s="399"/>
      <c r="R187" s="399"/>
    </row>
    <row r="188" spans="1:37" x14ac:dyDescent="0.25">
      <c r="A188" s="382"/>
      <c r="B188" s="397">
        <v>302312</v>
      </c>
      <c r="C188" s="392">
        <v>20058</v>
      </c>
      <c r="D188" s="397" t="s">
        <v>687</v>
      </c>
      <c r="E188" s="381">
        <v>0.63967592592592593</v>
      </c>
      <c r="F188" s="381">
        <v>0.63967592592592593</v>
      </c>
      <c r="G188" s="397" t="s">
        <v>566</v>
      </c>
      <c r="H188" s="397" t="s">
        <v>566</v>
      </c>
    </row>
    <row r="189" spans="1:37" x14ac:dyDescent="0.25">
      <c r="A189" s="382"/>
      <c r="B189" s="397">
        <v>302312</v>
      </c>
      <c r="C189" s="392">
        <v>20058</v>
      </c>
      <c r="D189" s="397" t="s">
        <v>687</v>
      </c>
      <c r="E189" s="381">
        <v>0.63969907407407411</v>
      </c>
      <c r="F189" s="381">
        <v>0.63984953703703706</v>
      </c>
      <c r="G189" s="397" t="s">
        <v>566</v>
      </c>
      <c r="H189" s="397" t="s">
        <v>566</v>
      </c>
    </row>
    <row r="190" spans="1:37" x14ac:dyDescent="0.25">
      <c r="A190" s="382"/>
      <c r="B190" s="397">
        <v>302312</v>
      </c>
      <c r="C190" s="397">
        <v>20056</v>
      </c>
      <c r="D190" s="397" t="s">
        <v>9</v>
      </c>
      <c r="E190" s="381">
        <v>0.63984953703703706</v>
      </c>
      <c r="F190" s="381">
        <v>0.63990740740740737</v>
      </c>
      <c r="G190" s="397">
        <v>5</v>
      </c>
      <c r="H190" s="397" t="s">
        <v>581</v>
      </c>
    </row>
    <row r="191" spans="1:37" x14ac:dyDescent="0.25">
      <c r="A191" s="382"/>
      <c r="B191" s="397">
        <v>302312</v>
      </c>
      <c r="C191" s="397">
        <v>20056</v>
      </c>
      <c r="D191" s="397" t="s">
        <v>9</v>
      </c>
      <c r="E191" s="381">
        <v>0.63990740740740737</v>
      </c>
      <c r="F191" s="381">
        <v>0.63993055555555556</v>
      </c>
      <c r="G191" s="397">
        <v>0</v>
      </c>
      <c r="H191" s="397" t="s">
        <v>580</v>
      </c>
    </row>
    <row r="192" spans="1:37" x14ac:dyDescent="0.25">
      <c r="A192" s="382"/>
      <c r="B192" s="397">
        <v>302312</v>
      </c>
      <c r="C192" s="392">
        <v>20058</v>
      </c>
      <c r="D192" s="397" t="s">
        <v>687</v>
      </c>
      <c r="E192" s="381">
        <v>0.63990740740740737</v>
      </c>
      <c r="F192" s="381">
        <v>0.63990740740740737</v>
      </c>
      <c r="G192" s="397" t="s">
        <v>566</v>
      </c>
      <c r="H192" s="397" t="s">
        <v>566</v>
      </c>
    </row>
    <row r="193" spans="1:26" x14ac:dyDescent="0.25">
      <c r="A193" s="382"/>
      <c r="B193" s="397">
        <v>302312</v>
      </c>
      <c r="C193" s="392">
        <v>20058</v>
      </c>
      <c r="D193" s="397" t="s">
        <v>687</v>
      </c>
      <c r="E193" s="381">
        <v>0.63993055555555556</v>
      </c>
      <c r="F193" s="381">
        <v>0.64006944444444447</v>
      </c>
      <c r="G193" s="397" t="s">
        <v>566</v>
      </c>
      <c r="H193" s="397" t="s">
        <v>566</v>
      </c>
    </row>
    <row r="194" spans="1:26" x14ac:dyDescent="0.25">
      <c r="A194" s="382"/>
      <c r="B194" s="48">
        <v>302312</v>
      </c>
      <c r="C194" s="48">
        <v>20056</v>
      </c>
      <c r="D194" s="48" t="s">
        <v>9</v>
      </c>
      <c r="E194" s="384">
        <v>0.64006944444444447</v>
      </c>
      <c r="F194" s="384">
        <v>0.64012731481481489</v>
      </c>
      <c r="G194" s="397">
        <v>5</v>
      </c>
      <c r="H194" s="397" t="s">
        <v>581</v>
      </c>
    </row>
    <row r="195" spans="1:26" x14ac:dyDescent="0.25">
      <c r="A195" s="382"/>
      <c r="B195" s="48">
        <v>302312</v>
      </c>
      <c r="C195" s="48">
        <v>20056</v>
      </c>
      <c r="D195" s="48" t="s">
        <v>9</v>
      </c>
      <c r="E195" s="384">
        <v>0.64012731481481489</v>
      </c>
      <c r="F195" s="384">
        <v>0.64012731481481489</v>
      </c>
      <c r="G195" s="397">
        <v>0</v>
      </c>
      <c r="H195" s="397">
        <v>28.08</v>
      </c>
    </row>
    <row r="196" spans="1:26" x14ac:dyDescent="0.25">
      <c r="A196" s="382"/>
      <c r="B196" s="48">
        <v>302312</v>
      </c>
      <c r="C196" s="48">
        <v>20052</v>
      </c>
      <c r="D196" s="48" t="s">
        <v>7</v>
      </c>
      <c r="E196" s="384">
        <v>0.64012731481481489</v>
      </c>
      <c r="F196" s="384">
        <v>0.64012731481481489</v>
      </c>
      <c r="G196" s="397">
        <v>16</v>
      </c>
      <c r="H196" s="397" t="s">
        <v>581</v>
      </c>
    </row>
    <row r="197" spans="1:26" x14ac:dyDescent="0.25">
      <c r="A197" s="382"/>
      <c r="B197" s="48">
        <v>302312</v>
      </c>
      <c r="C197" s="48">
        <v>20052</v>
      </c>
      <c r="D197" s="48" t="s">
        <v>7</v>
      </c>
      <c r="E197" s="384">
        <v>0.64031249999999995</v>
      </c>
      <c r="F197" s="384">
        <v>0.64031249999999995</v>
      </c>
      <c r="G197" s="397">
        <v>0</v>
      </c>
      <c r="H197" s="397">
        <v>28.08</v>
      </c>
    </row>
    <row r="198" spans="1:26" x14ac:dyDescent="0.25">
      <c r="A198" s="382"/>
      <c r="B198" s="48">
        <v>302312</v>
      </c>
      <c r="C198" s="48">
        <v>20056</v>
      </c>
      <c r="D198" s="48" t="s">
        <v>9</v>
      </c>
      <c r="E198" s="384">
        <v>0.64031249999999995</v>
      </c>
      <c r="F198" s="384">
        <v>0.64047453703703705</v>
      </c>
      <c r="G198" s="397">
        <v>14</v>
      </c>
      <c r="H198" s="397">
        <v>28.08</v>
      </c>
    </row>
    <row r="199" spans="1:26" x14ac:dyDescent="0.25">
      <c r="A199" s="382"/>
      <c r="B199" s="48">
        <v>302312</v>
      </c>
      <c r="C199" s="48">
        <v>20052</v>
      </c>
      <c r="D199" s="48" t="s">
        <v>7</v>
      </c>
      <c r="E199" s="384">
        <v>0.64047453703703705</v>
      </c>
      <c r="F199" s="384">
        <v>0.64048611111111109</v>
      </c>
      <c r="G199" s="397">
        <v>1</v>
      </c>
      <c r="H199" s="397">
        <v>28.08</v>
      </c>
    </row>
    <row r="200" spans="1:26" x14ac:dyDescent="0.25">
      <c r="A200" s="382"/>
      <c r="B200" s="48">
        <v>302312</v>
      </c>
      <c r="C200" s="48">
        <v>20056</v>
      </c>
      <c r="D200" s="48" t="s">
        <v>9</v>
      </c>
      <c r="E200" s="384">
        <v>0.64048611111111109</v>
      </c>
      <c r="F200" s="384">
        <v>0.64048611111111109</v>
      </c>
      <c r="G200" s="397">
        <v>79</v>
      </c>
      <c r="H200" s="397" t="s">
        <v>580</v>
      </c>
    </row>
    <row r="201" spans="1:26" x14ac:dyDescent="0.25">
      <c r="A201" s="382"/>
      <c r="B201" s="397">
        <v>302312</v>
      </c>
      <c r="C201" s="392">
        <v>20058</v>
      </c>
      <c r="D201" s="397" t="s">
        <v>687</v>
      </c>
      <c r="E201" s="381">
        <v>0.64140046296296294</v>
      </c>
      <c r="F201" s="381">
        <v>0.64140046296296294</v>
      </c>
      <c r="G201" s="397" t="s">
        <v>566</v>
      </c>
      <c r="H201" s="397" t="s">
        <v>566</v>
      </c>
    </row>
    <row r="202" spans="1:26" x14ac:dyDescent="0.25">
      <c r="A202" s="382"/>
      <c r="B202" s="210">
        <v>302312</v>
      </c>
      <c r="C202" s="210">
        <v>20059</v>
      </c>
      <c r="D202" s="210" t="s">
        <v>10</v>
      </c>
      <c r="E202" s="393">
        <v>0.78002314814814822</v>
      </c>
      <c r="F202" s="393">
        <v>0.78003472222222225</v>
      </c>
      <c r="G202" s="397">
        <v>1</v>
      </c>
      <c r="H202" s="397">
        <v>15</v>
      </c>
      <c r="I202" s="2">
        <f t="shared" ref="I202:I203" si="66">(F202-E202)*86400</f>
        <v>0.99999999999695888</v>
      </c>
      <c r="J202" s="2">
        <f>L202*K203/L203</f>
        <v>4.807692307687935</v>
      </c>
      <c r="K202" s="2">
        <v>4.807692307687935</v>
      </c>
      <c r="L202" s="397">
        <v>15</v>
      </c>
      <c r="M202" s="38">
        <f t="shared" ref="M202:M222" si="67">L202/K202*0.0113636*60</f>
        <v>2.1272659200019346</v>
      </c>
      <c r="N202" s="3">
        <f>J202</f>
        <v>4.807692307687935</v>
      </c>
      <c r="O202" s="3">
        <v>4.807692307687935</v>
      </c>
      <c r="P202" s="4">
        <f t="shared" ref="P202:P222" si="68">O202/60</f>
        <v>8.0128205128132249E-2</v>
      </c>
      <c r="Q202" s="397">
        <f>L202</f>
        <v>15</v>
      </c>
      <c r="R202" s="397">
        <v>15</v>
      </c>
      <c r="S202" s="397">
        <v>1</v>
      </c>
      <c r="X202" s="4">
        <v>8.0128205128132249E-2</v>
      </c>
      <c r="Y202" s="397">
        <v>15</v>
      </c>
      <c r="Z202" s="38">
        <v>2.1272659200019346</v>
      </c>
    </row>
    <row r="203" spans="1:26" x14ac:dyDescent="0.25">
      <c r="A203" s="382"/>
      <c r="B203" s="210">
        <v>302312</v>
      </c>
      <c r="C203" s="210">
        <v>20056</v>
      </c>
      <c r="D203" s="210" t="s">
        <v>9</v>
      </c>
      <c r="E203" s="393">
        <v>0.78003472222222225</v>
      </c>
      <c r="F203" s="393">
        <v>0.78013888888888883</v>
      </c>
      <c r="G203" s="397">
        <v>9</v>
      </c>
      <c r="H203" s="397">
        <v>28.08</v>
      </c>
      <c r="I203" s="2">
        <f t="shared" si="66"/>
        <v>8.9999999999918145</v>
      </c>
      <c r="J203" s="2">
        <f>(E204-E203)*86400</f>
        <v>8.9999999999918145</v>
      </c>
      <c r="K203" s="2">
        <v>8.9999999999918145</v>
      </c>
      <c r="L203" s="397">
        <v>28.08</v>
      </c>
      <c r="M203" s="38">
        <f t="shared" si="67"/>
        <v>2.1272659200019342</v>
      </c>
      <c r="N203" s="3">
        <f>N202+K203</f>
        <v>13.80769230767975</v>
      </c>
      <c r="O203" s="3">
        <v>13.80769230767975</v>
      </c>
      <c r="P203" s="4">
        <f t="shared" si="68"/>
        <v>0.23012820512799584</v>
      </c>
      <c r="Q203" s="397">
        <f>Q202+L203</f>
        <v>43.08</v>
      </c>
      <c r="R203" s="397">
        <v>43.08</v>
      </c>
      <c r="S203" s="397">
        <v>2</v>
      </c>
      <c r="X203" s="4">
        <v>0.23012820512799584</v>
      </c>
      <c r="Y203" s="397">
        <v>43.08</v>
      </c>
      <c r="Z203" s="38">
        <v>2.1272659200019342</v>
      </c>
    </row>
    <row r="204" spans="1:26" x14ac:dyDescent="0.25">
      <c r="A204" s="382"/>
      <c r="B204" s="210">
        <v>302312</v>
      </c>
      <c r="C204" s="210">
        <v>20052</v>
      </c>
      <c r="D204" s="210" t="s">
        <v>7</v>
      </c>
      <c r="E204" s="393">
        <v>0.78013888888888883</v>
      </c>
      <c r="F204" s="393">
        <v>0.78040509259259261</v>
      </c>
      <c r="G204" s="397">
        <v>23</v>
      </c>
      <c r="H204" s="397">
        <v>29.58</v>
      </c>
      <c r="I204" s="397">
        <f t="shared" ref="I204:I222" si="69">(F204-E204)*86400</f>
        <v>23.000000000006793</v>
      </c>
      <c r="J204" s="397">
        <f t="shared" ref="J204:J221" si="70">(E205-E204)*86400</f>
        <v>23.000000000006793</v>
      </c>
      <c r="K204" s="397">
        <v>23.000000000006793</v>
      </c>
      <c r="L204" s="397">
        <v>29.58</v>
      </c>
      <c r="M204" s="38">
        <f t="shared" si="67"/>
        <v>0.87687466434756711</v>
      </c>
      <c r="N204" s="3">
        <f t="shared" ref="N204:N222" si="71">N203+K204</f>
        <v>36.807692307686544</v>
      </c>
      <c r="O204" s="3">
        <v>36.807692307686544</v>
      </c>
      <c r="P204" s="4">
        <f t="shared" si="68"/>
        <v>0.61346153846144236</v>
      </c>
      <c r="Q204" s="397">
        <f t="shared" ref="Q204:Q222" si="72">Q203+L204</f>
        <v>72.66</v>
      </c>
      <c r="R204" s="397">
        <v>72.66</v>
      </c>
      <c r="S204" s="397">
        <v>3</v>
      </c>
      <c r="X204" s="4">
        <v>0.61346153846144236</v>
      </c>
      <c r="Y204" s="397">
        <v>72.66</v>
      </c>
      <c r="Z204" s="38">
        <v>0.87687466434756711</v>
      </c>
    </row>
    <row r="205" spans="1:26" x14ac:dyDescent="0.25">
      <c r="A205" s="382"/>
      <c r="B205" s="210">
        <v>302312</v>
      </c>
      <c r="C205" s="210">
        <v>20035</v>
      </c>
      <c r="D205" s="210" t="s">
        <v>8</v>
      </c>
      <c r="E205" s="393">
        <v>0.78040509259259261</v>
      </c>
      <c r="F205" s="393">
        <v>0.78040509259259261</v>
      </c>
      <c r="G205" s="397">
        <v>15</v>
      </c>
      <c r="H205" s="397" t="s">
        <v>581</v>
      </c>
      <c r="I205" s="397">
        <f t="shared" si="69"/>
        <v>0</v>
      </c>
      <c r="J205" s="397">
        <f t="shared" si="70"/>
        <v>14.999999999992752</v>
      </c>
      <c r="K205" s="397">
        <f>SUM(J205:J206)</f>
        <v>76.999999999996049</v>
      </c>
      <c r="L205" s="397">
        <v>40.5</v>
      </c>
      <c r="M205" s="38">
        <f t="shared" si="67"/>
        <v>0.35861750649352486</v>
      </c>
      <c r="N205" s="3">
        <f t="shared" si="71"/>
        <v>113.8076923076826</v>
      </c>
      <c r="O205" s="3">
        <v>113.8076923076826</v>
      </c>
      <c r="P205" s="4">
        <f t="shared" si="68"/>
        <v>1.8967948717947101</v>
      </c>
      <c r="Q205" s="397">
        <f t="shared" si="72"/>
        <v>113.16</v>
      </c>
      <c r="R205" s="397">
        <v>113.16</v>
      </c>
      <c r="S205" s="397">
        <v>4</v>
      </c>
      <c r="X205" s="4">
        <v>1.8967948717947101</v>
      </c>
      <c r="Y205" s="397">
        <v>113.16</v>
      </c>
      <c r="Z205" s="38">
        <v>0.35861750649352486</v>
      </c>
    </row>
    <row r="206" spans="1:26" x14ac:dyDescent="0.25">
      <c r="A206" s="382"/>
      <c r="B206" s="210">
        <v>302312</v>
      </c>
      <c r="C206" s="210">
        <v>20029</v>
      </c>
      <c r="D206" s="210" t="s">
        <v>11</v>
      </c>
      <c r="E206" s="393">
        <v>0.78057870370370364</v>
      </c>
      <c r="F206" s="393">
        <v>0.78057870370370364</v>
      </c>
      <c r="G206" s="397">
        <v>62</v>
      </c>
      <c r="H206" s="397" t="s">
        <v>581</v>
      </c>
      <c r="I206" s="399">
        <f t="shared" si="69"/>
        <v>0</v>
      </c>
      <c r="J206" s="399">
        <f t="shared" si="70"/>
        <v>62.000000000003297</v>
      </c>
      <c r="K206" s="399"/>
      <c r="L206" s="399"/>
      <c r="M206" s="38"/>
      <c r="N206" s="3">
        <f t="shared" si="71"/>
        <v>113.8076923076826</v>
      </c>
      <c r="O206" s="3"/>
      <c r="P206" s="4"/>
      <c r="Q206" s="397">
        <f t="shared" si="72"/>
        <v>113.16</v>
      </c>
      <c r="X206" s="4">
        <v>2.0634615384613495</v>
      </c>
      <c r="Y206" s="397">
        <v>143.91</v>
      </c>
      <c r="Z206" s="38">
        <v>2.0965842000003425</v>
      </c>
    </row>
    <row r="207" spans="1:26" x14ac:dyDescent="0.25">
      <c r="A207" s="382"/>
      <c r="B207" s="210">
        <v>302312</v>
      </c>
      <c r="C207" s="210">
        <v>20030</v>
      </c>
      <c r="D207" s="210" t="s">
        <v>6</v>
      </c>
      <c r="E207" s="393">
        <v>0.78129629629629627</v>
      </c>
      <c r="F207" s="393">
        <v>0.78141203703703699</v>
      </c>
      <c r="G207" s="397">
        <v>10</v>
      </c>
      <c r="H207" s="397">
        <v>30.75</v>
      </c>
      <c r="I207" s="397">
        <f t="shared" si="69"/>
        <v>9.9999999999983658</v>
      </c>
      <c r="J207" s="397">
        <f t="shared" si="70"/>
        <v>9.9999999999983658</v>
      </c>
      <c r="K207" s="397">
        <v>9.9999999999983658</v>
      </c>
      <c r="L207" s="397">
        <v>30.75</v>
      </c>
      <c r="M207" s="38">
        <f t="shared" si="67"/>
        <v>2.0965842000003425</v>
      </c>
      <c r="N207" s="3">
        <f t="shared" si="71"/>
        <v>123.80769230768097</v>
      </c>
      <c r="O207" s="3">
        <v>123.80769230768097</v>
      </c>
      <c r="P207" s="4">
        <f t="shared" si="68"/>
        <v>2.0634615384613495</v>
      </c>
      <c r="Q207" s="397">
        <f t="shared" si="72"/>
        <v>143.91</v>
      </c>
      <c r="R207" s="397">
        <v>143.91</v>
      </c>
      <c r="S207" s="397">
        <v>5</v>
      </c>
      <c r="X207" s="4">
        <v>2.2301282051281484</v>
      </c>
      <c r="Y207" s="397">
        <v>170.24</v>
      </c>
      <c r="Z207" s="38">
        <v>1.795221527998571</v>
      </c>
    </row>
    <row r="208" spans="1:26" x14ac:dyDescent="0.25">
      <c r="A208" s="382"/>
      <c r="B208" s="210">
        <v>302312</v>
      </c>
      <c r="C208" s="210">
        <v>20017</v>
      </c>
      <c r="D208" s="210" t="s">
        <v>5</v>
      </c>
      <c r="E208" s="393">
        <v>0.78141203703703699</v>
      </c>
      <c r="F208" s="393">
        <v>0.78152777777777782</v>
      </c>
      <c r="G208" s="397">
        <v>10</v>
      </c>
      <c r="H208" s="397">
        <v>26.33</v>
      </c>
      <c r="I208" s="397">
        <f t="shared" si="69"/>
        <v>10.000000000007958</v>
      </c>
      <c r="J208" s="397">
        <f t="shared" si="70"/>
        <v>10.000000000007958</v>
      </c>
      <c r="K208" s="397">
        <v>10.000000000007958</v>
      </c>
      <c r="L208" s="397">
        <v>26.33</v>
      </c>
      <c r="M208" s="38">
        <f t="shared" si="67"/>
        <v>1.795221527998571</v>
      </c>
      <c r="N208" s="3">
        <f t="shared" si="71"/>
        <v>133.80769230768891</v>
      </c>
      <c r="O208" s="3">
        <v>133.80769230768891</v>
      </c>
      <c r="P208" s="4">
        <f t="shared" si="68"/>
        <v>2.2301282051281484</v>
      </c>
      <c r="Q208" s="397">
        <f t="shared" si="72"/>
        <v>170.24</v>
      </c>
      <c r="R208" s="397">
        <v>170.24</v>
      </c>
      <c r="S208" s="397">
        <v>6</v>
      </c>
      <c r="X208" s="4">
        <v>2.3301282051280046</v>
      </c>
      <c r="Y208" s="397">
        <v>197.16000000000003</v>
      </c>
      <c r="Z208" s="38">
        <v>3.0590811200044126</v>
      </c>
    </row>
    <row r="209" spans="1:37" x14ac:dyDescent="0.25">
      <c r="A209" s="382"/>
      <c r="B209" s="210">
        <v>302312</v>
      </c>
      <c r="C209" s="210">
        <v>20021</v>
      </c>
      <c r="D209" s="210" t="s">
        <v>0</v>
      </c>
      <c r="E209" s="393">
        <v>0.78152777777777782</v>
      </c>
      <c r="F209" s="393">
        <v>0.78159722222222217</v>
      </c>
      <c r="G209" s="397">
        <v>6</v>
      </c>
      <c r="H209" s="397">
        <v>26.92</v>
      </c>
      <c r="I209" s="397">
        <f t="shared" si="69"/>
        <v>5.9999999999913456</v>
      </c>
      <c r="J209" s="397">
        <f t="shared" si="70"/>
        <v>5.9999999999913456</v>
      </c>
      <c r="K209" s="397">
        <v>5.9999999999913456</v>
      </c>
      <c r="L209" s="397">
        <v>26.92</v>
      </c>
      <c r="M209" s="38">
        <f t="shared" si="67"/>
        <v>3.0590811200044126</v>
      </c>
      <c r="N209" s="3">
        <f t="shared" si="71"/>
        <v>139.80769230768027</v>
      </c>
      <c r="O209" s="3">
        <v>139.80769230768027</v>
      </c>
      <c r="P209" s="4">
        <f t="shared" si="68"/>
        <v>2.3301282051280046</v>
      </c>
      <c r="Q209" s="397">
        <f t="shared" si="72"/>
        <v>197.16000000000003</v>
      </c>
      <c r="R209" s="397">
        <v>197.16000000000003</v>
      </c>
      <c r="S209" s="397">
        <v>7</v>
      </c>
      <c r="X209" s="4">
        <v>2.7301282051280671</v>
      </c>
      <c r="Y209" s="397">
        <v>228.33000000000004</v>
      </c>
      <c r="Z209" s="38">
        <v>0.88550852999986163</v>
      </c>
    </row>
    <row r="210" spans="1:37" x14ac:dyDescent="0.25">
      <c r="A210" s="382"/>
      <c r="B210" s="210">
        <v>302312</v>
      </c>
      <c r="C210" s="210">
        <v>20010</v>
      </c>
      <c r="D210" s="210" t="s">
        <v>1</v>
      </c>
      <c r="E210" s="393">
        <v>0.78159722222222217</v>
      </c>
      <c r="F210" s="393">
        <v>0.78187499999999999</v>
      </c>
      <c r="G210" s="397">
        <v>24</v>
      </c>
      <c r="H210" s="397">
        <v>31.17</v>
      </c>
      <c r="I210" s="397">
        <f t="shared" si="69"/>
        <v>24.000000000003752</v>
      </c>
      <c r="J210" s="397">
        <f t="shared" si="70"/>
        <v>24.000000000003752</v>
      </c>
      <c r="K210" s="397">
        <v>24.000000000003752</v>
      </c>
      <c r="L210" s="397">
        <v>31.17</v>
      </c>
      <c r="M210" s="38">
        <f t="shared" si="67"/>
        <v>0.88550852999986163</v>
      </c>
      <c r="N210" s="3">
        <f t="shared" si="71"/>
        <v>163.80769230768402</v>
      </c>
      <c r="O210" s="3">
        <v>163.80769230768402</v>
      </c>
      <c r="P210" s="4">
        <f t="shared" si="68"/>
        <v>2.7301282051280671</v>
      </c>
      <c r="Q210" s="397">
        <f t="shared" si="72"/>
        <v>228.33000000000004</v>
      </c>
      <c r="R210" s="397">
        <v>228.33000000000004</v>
      </c>
      <c r="S210" s="397">
        <v>8</v>
      </c>
      <c r="X210" s="4">
        <v>2.9801282051281057</v>
      </c>
      <c r="Y210" s="397">
        <v>254.83000000000004</v>
      </c>
      <c r="Z210" s="38">
        <v>1.2045415999998117</v>
      </c>
    </row>
    <row r="211" spans="1:37" x14ac:dyDescent="0.25">
      <c r="A211" s="382"/>
      <c r="B211" s="210">
        <v>302312</v>
      </c>
      <c r="C211" s="210">
        <v>20004</v>
      </c>
      <c r="D211" s="210" t="s">
        <v>2</v>
      </c>
      <c r="E211" s="393">
        <v>0.78187499999999999</v>
      </c>
      <c r="F211" s="393">
        <v>0.78187499999999999</v>
      </c>
      <c r="G211" s="397">
        <v>15</v>
      </c>
      <c r="H211" s="397">
        <v>26.5</v>
      </c>
      <c r="I211" s="397">
        <f t="shared" si="69"/>
        <v>0</v>
      </c>
      <c r="J211" s="397">
        <f t="shared" si="70"/>
        <v>15.000000000002345</v>
      </c>
      <c r="K211" s="397">
        <v>15.000000000002345</v>
      </c>
      <c r="L211" s="397">
        <v>26.5</v>
      </c>
      <c r="M211" s="38">
        <f t="shared" si="67"/>
        <v>1.2045415999998117</v>
      </c>
      <c r="N211" s="3">
        <f t="shared" si="71"/>
        <v>178.80769230768635</v>
      </c>
      <c r="O211" s="3">
        <v>178.80769230768635</v>
      </c>
      <c r="P211" s="4">
        <f t="shared" si="68"/>
        <v>2.9801282051281057</v>
      </c>
      <c r="Q211" s="397">
        <f t="shared" si="72"/>
        <v>254.83000000000004</v>
      </c>
      <c r="R211" s="397">
        <v>254.83000000000004</v>
      </c>
      <c r="S211" s="397">
        <v>9</v>
      </c>
      <c r="X211" s="4">
        <v>3.1634615384613616</v>
      </c>
      <c r="Y211" s="397">
        <v>283.41000000000003</v>
      </c>
      <c r="Z211" s="38">
        <v>1.7714819345462072</v>
      </c>
    </row>
    <row r="212" spans="1:37" x14ac:dyDescent="0.25">
      <c r="A212" s="382"/>
      <c r="B212" s="210">
        <v>302312</v>
      </c>
      <c r="C212" s="210">
        <v>20013</v>
      </c>
      <c r="D212" s="210" t="s">
        <v>36</v>
      </c>
      <c r="E212" s="393">
        <v>0.78204861111111112</v>
      </c>
      <c r="F212" s="393">
        <v>0.78217592592592589</v>
      </c>
      <c r="G212" s="397">
        <v>11</v>
      </c>
      <c r="H212" s="397">
        <v>28.58</v>
      </c>
      <c r="I212" s="397">
        <f t="shared" si="69"/>
        <v>10.999999999995325</v>
      </c>
      <c r="J212" s="397">
        <f t="shared" si="70"/>
        <v>10.999999999995325</v>
      </c>
      <c r="K212" s="397">
        <v>10.999999999995325</v>
      </c>
      <c r="L212" s="397">
        <v>28.58</v>
      </c>
      <c r="M212" s="38">
        <f t="shared" si="67"/>
        <v>1.7714819345462072</v>
      </c>
      <c r="N212" s="3">
        <f t="shared" si="71"/>
        <v>189.80769230768169</v>
      </c>
      <c r="O212" s="3">
        <v>189.80769230768169</v>
      </c>
      <c r="P212" s="4">
        <f t="shared" si="68"/>
        <v>3.1634615384613616</v>
      </c>
      <c r="Q212" s="397">
        <f t="shared" si="72"/>
        <v>283.41000000000003</v>
      </c>
      <c r="R212" s="397">
        <v>283.41000000000003</v>
      </c>
      <c r="S212" s="397">
        <v>10</v>
      </c>
      <c r="X212" s="4">
        <v>3.3467948717947769</v>
      </c>
      <c r="Y212" s="397">
        <v>311.83000000000004</v>
      </c>
      <c r="Z212" s="38">
        <v>1.7615646109083036</v>
      </c>
    </row>
    <row r="213" spans="1:37" x14ac:dyDescent="0.25">
      <c r="A213" s="382"/>
      <c r="B213" s="210">
        <v>302312</v>
      </c>
      <c r="C213" s="210">
        <v>20015</v>
      </c>
      <c r="D213" s="210" t="s">
        <v>37</v>
      </c>
      <c r="E213" s="393">
        <v>0.78217592592592589</v>
      </c>
      <c r="F213" s="393">
        <v>0.78230324074074076</v>
      </c>
      <c r="G213" s="397">
        <v>11</v>
      </c>
      <c r="H213" s="397">
        <v>28.42</v>
      </c>
      <c r="I213" s="397">
        <f t="shared" si="69"/>
        <v>11.000000000004917</v>
      </c>
      <c r="J213" s="397">
        <f t="shared" si="70"/>
        <v>11.000000000004917</v>
      </c>
      <c r="K213" s="397">
        <v>11.000000000004917</v>
      </c>
      <c r="L213" s="397">
        <v>28.42</v>
      </c>
      <c r="M213" s="38">
        <f t="shared" si="67"/>
        <v>1.7615646109083036</v>
      </c>
      <c r="N213" s="3">
        <f t="shared" si="71"/>
        <v>200.80769230768661</v>
      </c>
      <c r="O213" s="3">
        <v>200.80769230768661</v>
      </c>
      <c r="P213" s="4">
        <f t="shared" si="68"/>
        <v>3.3467948717947769</v>
      </c>
      <c r="Q213" s="397">
        <f t="shared" si="72"/>
        <v>311.83000000000004</v>
      </c>
      <c r="R213" s="397">
        <v>311.83000000000004</v>
      </c>
      <c r="S213" s="397">
        <v>11</v>
      </c>
      <c r="X213" s="4">
        <v>3.4967948717947999</v>
      </c>
      <c r="Y213" s="397">
        <v>338.50000000000006</v>
      </c>
      <c r="Z213" s="38">
        <v>2.0204480799996842</v>
      </c>
    </row>
    <row r="214" spans="1:37" x14ac:dyDescent="0.25">
      <c r="A214" s="382"/>
      <c r="B214" s="210">
        <v>302312</v>
      </c>
      <c r="C214" s="210">
        <v>20025</v>
      </c>
      <c r="D214" s="210" t="s">
        <v>39</v>
      </c>
      <c r="E214" s="393">
        <v>0.78230324074074076</v>
      </c>
      <c r="F214" s="393">
        <v>0.78240740740740744</v>
      </c>
      <c r="G214" s="397">
        <v>9</v>
      </c>
      <c r="H214" s="397">
        <v>26.67</v>
      </c>
      <c r="I214" s="397">
        <f t="shared" si="69"/>
        <v>9.0000000000014069</v>
      </c>
      <c r="J214" s="397">
        <f t="shared" si="70"/>
        <v>9.0000000000014069</v>
      </c>
      <c r="K214" s="397">
        <v>9.0000000000014069</v>
      </c>
      <c r="L214" s="397">
        <v>26.67</v>
      </c>
      <c r="M214" s="38">
        <f t="shared" si="67"/>
        <v>2.0204480799996842</v>
      </c>
      <c r="N214" s="3">
        <f t="shared" si="71"/>
        <v>209.807692307688</v>
      </c>
      <c r="O214" s="3">
        <v>209.807692307688</v>
      </c>
      <c r="P214" s="4">
        <f t="shared" si="68"/>
        <v>3.4967948717947999</v>
      </c>
      <c r="Q214" s="397">
        <f t="shared" si="72"/>
        <v>338.50000000000006</v>
      </c>
      <c r="R214" s="397">
        <v>338.50000000000006</v>
      </c>
      <c r="S214" s="397">
        <v>12</v>
      </c>
      <c r="X214" s="4">
        <v>3.6967948717948311</v>
      </c>
      <c r="Y214" s="397">
        <v>372.54000000000008</v>
      </c>
      <c r="Z214" s="38">
        <v>1.9340847199996976</v>
      </c>
    </row>
    <row r="215" spans="1:37" x14ac:dyDescent="0.25">
      <c r="A215" s="382"/>
      <c r="B215" s="210">
        <v>302312</v>
      </c>
      <c r="C215" s="210">
        <v>20027</v>
      </c>
      <c r="D215" s="210" t="s">
        <v>38</v>
      </c>
      <c r="E215" s="393">
        <v>0.78240740740740744</v>
      </c>
      <c r="F215" s="393">
        <v>0.78254629629629635</v>
      </c>
      <c r="G215" s="397">
        <v>12</v>
      </c>
      <c r="H215" s="397">
        <v>34.04</v>
      </c>
      <c r="I215" s="397">
        <f t="shared" si="69"/>
        <v>12.000000000001876</v>
      </c>
      <c r="J215" s="397">
        <f t="shared" si="70"/>
        <v>12.000000000001876</v>
      </c>
      <c r="K215" s="397">
        <v>12.000000000001876</v>
      </c>
      <c r="L215" s="397">
        <v>34.04</v>
      </c>
      <c r="M215" s="38">
        <f t="shared" si="67"/>
        <v>1.9340847199996976</v>
      </c>
      <c r="N215" s="3">
        <f t="shared" si="71"/>
        <v>221.80769230768988</v>
      </c>
      <c r="O215" s="3">
        <v>221.80769230768988</v>
      </c>
      <c r="P215" s="4">
        <f t="shared" si="68"/>
        <v>3.6967948717948311</v>
      </c>
      <c r="Q215" s="397">
        <f t="shared" si="72"/>
        <v>372.54000000000008</v>
      </c>
      <c r="R215" s="397">
        <v>372.54000000000008</v>
      </c>
      <c r="S215" s="397">
        <v>13</v>
      </c>
      <c r="X215" s="4">
        <v>3.9301282051280944</v>
      </c>
      <c r="Y215" s="397">
        <v>399.79000000000008</v>
      </c>
      <c r="Z215" s="38">
        <v>1.3271061428575417</v>
      </c>
    </row>
    <row r="216" spans="1:37" x14ac:dyDescent="0.25">
      <c r="A216" s="382"/>
      <c r="B216" s="210">
        <v>302312</v>
      </c>
      <c r="C216" s="210">
        <v>20050</v>
      </c>
      <c r="D216" s="210" t="s">
        <v>12</v>
      </c>
      <c r="E216" s="393">
        <v>0.78254629629629635</v>
      </c>
      <c r="F216" s="393">
        <v>0.78254629629629635</v>
      </c>
      <c r="G216" s="397">
        <v>14</v>
      </c>
      <c r="H216" s="397">
        <v>27.25</v>
      </c>
      <c r="I216" s="397">
        <f t="shared" si="69"/>
        <v>0</v>
      </c>
      <c r="J216" s="397">
        <f t="shared" si="70"/>
        <v>13.999999999995794</v>
      </c>
      <c r="K216" s="397">
        <v>13.999999999995794</v>
      </c>
      <c r="L216" s="397">
        <v>27.25</v>
      </c>
      <c r="M216" s="38">
        <f t="shared" si="67"/>
        <v>1.3271061428575417</v>
      </c>
      <c r="N216" s="3">
        <f t="shared" si="71"/>
        <v>235.80769230768567</v>
      </c>
      <c r="O216" s="3">
        <v>235.80769230768567</v>
      </c>
      <c r="P216" s="4">
        <f t="shared" si="68"/>
        <v>3.9301282051280944</v>
      </c>
      <c r="Q216" s="397">
        <f t="shared" si="72"/>
        <v>399.79000000000008</v>
      </c>
      <c r="R216" s="397">
        <v>399.79000000000008</v>
      </c>
      <c r="S216" s="397">
        <v>14</v>
      </c>
      <c r="X216" s="4">
        <v>4.3634615384613893</v>
      </c>
      <c r="Y216" s="397">
        <v>435.79000000000008</v>
      </c>
      <c r="Z216" s="38">
        <v>0.94405292307700772</v>
      </c>
    </row>
    <row r="217" spans="1:37" x14ac:dyDescent="0.25">
      <c r="A217" s="382"/>
      <c r="B217" s="210">
        <v>302312</v>
      </c>
      <c r="C217" s="210">
        <v>20049</v>
      </c>
      <c r="D217" s="210" t="s">
        <v>13</v>
      </c>
      <c r="E217" s="393">
        <v>0.78270833333333334</v>
      </c>
      <c r="F217" s="393">
        <v>0.78291666666666659</v>
      </c>
      <c r="G217" s="397">
        <v>18</v>
      </c>
      <c r="H217" s="397" t="s">
        <v>581</v>
      </c>
      <c r="I217" s="397">
        <f t="shared" si="69"/>
        <v>17.999999999993221</v>
      </c>
      <c r="J217" s="397">
        <f t="shared" si="70"/>
        <v>17.999999999993221</v>
      </c>
      <c r="K217" s="397">
        <f>SUM(J217:J218)</f>
        <v>25.999999999997669</v>
      </c>
      <c r="L217" s="397">
        <v>36</v>
      </c>
      <c r="M217" s="38">
        <f t="shared" si="67"/>
        <v>0.94405292307700772</v>
      </c>
      <c r="N217" s="3">
        <f t="shared" si="71"/>
        <v>261.80769230768334</v>
      </c>
      <c r="O217" s="3">
        <v>261.80769230768334</v>
      </c>
      <c r="P217" s="4">
        <f t="shared" si="68"/>
        <v>4.3634615384613893</v>
      </c>
      <c r="Q217" s="397">
        <f t="shared" si="72"/>
        <v>435.79000000000008</v>
      </c>
      <c r="R217" s="397">
        <v>435.79000000000008</v>
      </c>
      <c r="S217" s="397">
        <v>15</v>
      </c>
      <c r="X217" s="4">
        <v>4.5301282051281886</v>
      </c>
      <c r="Y217" s="397">
        <v>460.29000000000008</v>
      </c>
      <c r="Z217" s="38">
        <v>1.6704491999986706</v>
      </c>
    </row>
    <row r="218" spans="1:37" x14ac:dyDescent="0.25">
      <c r="A218" s="382"/>
      <c r="B218" s="210">
        <v>302312</v>
      </c>
      <c r="C218" s="210">
        <v>20048</v>
      </c>
      <c r="D218" s="210" t="s">
        <v>561</v>
      </c>
      <c r="E218" s="393">
        <v>0.78291666666666659</v>
      </c>
      <c r="F218" s="393">
        <v>0.78300925925925924</v>
      </c>
      <c r="G218" s="397">
        <v>8</v>
      </c>
      <c r="H218" s="397" t="s">
        <v>581</v>
      </c>
      <c r="I218" s="399">
        <f t="shared" si="69"/>
        <v>8.000000000004448</v>
      </c>
      <c r="J218" s="399">
        <f t="shared" si="70"/>
        <v>8.000000000004448</v>
      </c>
      <c r="K218" s="399"/>
      <c r="L218" s="399"/>
      <c r="M218" s="38"/>
      <c r="N218" s="3">
        <f t="shared" si="71"/>
        <v>261.80769230768334</v>
      </c>
      <c r="O218" s="3"/>
      <c r="P218" s="4"/>
      <c r="Q218" s="397">
        <f t="shared" si="72"/>
        <v>435.79000000000008</v>
      </c>
      <c r="X218" s="4">
        <v>4.5467948717946447</v>
      </c>
      <c r="Y218" s="397">
        <v>475.96000000000009</v>
      </c>
      <c r="Z218" s="38">
        <v>10.684056720134976</v>
      </c>
    </row>
    <row r="219" spans="1:37" x14ac:dyDescent="0.25">
      <c r="A219" s="382"/>
      <c r="B219" s="210">
        <v>302312</v>
      </c>
      <c r="C219" s="210">
        <v>20045</v>
      </c>
      <c r="D219" s="210" t="s">
        <v>14</v>
      </c>
      <c r="E219" s="393">
        <v>0.78300925925925924</v>
      </c>
      <c r="F219" s="393">
        <v>0.78312500000000007</v>
      </c>
      <c r="G219" s="397">
        <v>10</v>
      </c>
      <c r="H219" s="397">
        <v>24.5</v>
      </c>
      <c r="I219" s="397">
        <f t="shared" si="69"/>
        <v>10.000000000007958</v>
      </c>
      <c r="J219" s="397">
        <f t="shared" si="70"/>
        <v>10.000000000007958</v>
      </c>
      <c r="K219" s="397">
        <v>10.000000000007958</v>
      </c>
      <c r="L219" s="397">
        <v>24.5</v>
      </c>
      <c r="M219" s="38">
        <f t="shared" si="67"/>
        <v>1.6704491999986706</v>
      </c>
      <c r="N219" s="3">
        <f t="shared" si="71"/>
        <v>271.8076923076913</v>
      </c>
      <c r="O219" s="3">
        <v>271.8076923076913</v>
      </c>
      <c r="P219" s="4">
        <f t="shared" si="68"/>
        <v>4.5301282051281886</v>
      </c>
      <c r="Q219" s="397">
        <f t="shared" si="72"/>
        <v>460.29000000000008</v>
      </c>
      <c r="R219" s="397">
        <v>460.29000000000008</v>
      </c>
      <c r="S219" s="397">
        <v>16</v>
      </c>
      <c r="X219" s="4">
        <v>4.6967948717948271</v>
      </c>
      <c r="Y219" s="397">
        <v>501.96000000000009</v>
      </c>
      <c r="Z219" s="38">
        <v>1.9696906666642595</v>
      </c>
    </row>
    <row r="220" spans="1:37" x14ac:dyDescent="0.25">
      <c r="A220" s="382"/>
      <c r="B220" s="210">
        <v>302312</v>
      </c>
      <c r="C220" s="210">
        <v>20044</v>
      </c>
      <c r="D220" s="210" t="s">
        <v>180</v>
      </c>
      <c r="E220" s="393">
        <v>0.78312500000000007</v>
      </c>
      <c r="F220" s="393">
        <v>0.783136574074074</v>
      </c>
      <c r="G220" s="397">
        <v>1</v>
      </c>
      <c r="H220" s="397">
        <v>15.67</v>
      </c>
      <c r="I220" s="397">
        <f t="shared" si="69"/>
        <v>0.99999999998736655</v>
      </c>
      <c r="J220" s="397">
        <f t="shared" si="70"/>
        <v>0.99999999998736655</v>
      </c>
      <c r="K220" s="397">
        <v>0.99999999998736655</v>
      </c>
      <c r="L220" s="397">
        <v>15.67</v>
      </c>
      <c r="M220" s="38">
        <f t="shared" si="67"/>
        <v>10.684056720134976</v>
      </c>
      <c r="N220" s="3">
        <f t="shared" si="71"/>
        <v>272.80769230767868</v>
      </c>
      <c r="O220" s="3">
        <v>272.80769230767868</v>
      </c>
      <c r="P220" s="4">
        <f t="shared" si="68"/>
        <v>4.5467948717946447</v>
      </c>
      <c r="Q220" s="397">
        <f t="shared" si="72"/>
        <v>475.96000000000009</v>
      </c>
      <c r="R220" s="397">
        <v>475.96000000000009</v>
      </c>
      <c r="S220" s="397">
        <v>17</v>
      </c>
      <c r="X220" s="4">
        <v>4.760256410256444</v>
      </c>
      <c r="Y220" s="397">
        <v>512.96</v>
      </c>
      <c r="Z220" s="38">
        <v>1.9696906666642595</v>
      </c>
      <c r="AC220" s="483">
        <v>302312</v>
      </c>
      <c r="AD220" s="483">
        <v>20058</v>
      </c>
      <c r="AE220" s="485">
        <v>42681</v>
      </c>
      <c r="AF220" s="483">
        <v>5</v>
      </c>
      <c r="AG220" s="483">
        <v>512.96</v>
      </c>
      <c r="AH220" s="381">
        <v>0.78002314814814822</v>
      </c>
      <c r="AI220" s="489" t="s">
        <v>876</v>
      </c>
      <c r="AJ220" s="489">
        <v>1.84518</v>
      </c>
      <c r="AK220" s="381">
        <v>0.78324074074074079</v>
      </c>
    </row>
    <row r="221" spans="1:37" x14ac:dyDescent="0.25">
      <c r="A221" s="382"/>
      <c r="B221" s="210">
        <v>302312</v>
      </c>
      <c r="C221" s="210">
        <v>20059</v>
      </c>
      <c r="D221" s="210" t="s">
        <v>10</v>
      </c>
      <c r="E221" s="393">
        <v>0.783136574074074</v>
      </c>
      <c r="F221" s="393">
        <v>0.78324074074074079</v>
      </c>
      <c r="G221" s="397">
        <v>9</v>
      </c>
      <c r="H221" s="397">
        <v>26</v>
      </c>
      <c r="I221" s="397">
        <f t="shared" si="69"/>
        <v>9.0000000000109992</v>
      </c>
      <c r="J221" s="397">
        <f t="shared" si="70"/>
        <v>9.0000000000109992</v>
      </c>
      <c r="K221" s="397">
        <v>9.0000000000109992</v>
      </c>
      <c r="L221" s="397">
        <v>26</v>
      </c>
      <c r="M221" s="38">
        <f t="shared" si="67"/>
        <v>1.9696906666642595</v>
      </c>
      <c r="N221" s="3">
        <f t="shared" si="71"/>
        <v>281.80769230768965</v>
      </c>
      <c r="O221" s="3">
        <v>281.80769230768965</v>
      </c>
      <c r="P221" s="4">
        <f t="shared" si="68"/>
        <v>4.6967948717948271</v>
      </c>
      <c r="Q221" s="397">
        <f t="shared" si="72"/>
        <v>501.96000000000009</v>
      </c>
      <c r="R221" s="397">
        <v>501.96000000000009</v>
      </c>
      <c r="S221" s="397">
        <v>18</v>
      </c>
    </row>
    <row r="222" spans="1:37" x14ac:dyDescent="0.25">
      <c r="A222" s="382"/>
      <c r="B222" s="210">
        <v>302312</v>
      </c>
      <c r="C222" s="210">
        <v>20056</v>
      </c>
      <c r="D222" s="210" t="s">
        <v>9</v>
      </c>
      <c r="E222" s="393">
        <v>0.78324074074074079</v>
      </c>
      <c r="F222" s="393">
        <v>0.78324074074074079</v>
      </c>
      <c r="G222" s="397">
        <v>7</v>
      </c>
      <c r="H222" s="397" t="s">
        <v>580</v>
      </c>
      <c r="I222" s="397">
        <f t="shared" si="69"/>
        <v>0</v>
      </c>
      <c r="J222" s="2">
        <f>L222*K221/L221</f>
        <v>3.8076923076969611</v>
      </c>
      <c r="K222" s="2">
        <v>3.8076923076969611</v>
      </c>
      <c r="L222" s="397">
        <v>11</v>
      </c>
      <c r="M222" s="38">
        <f t="shared" si="67"/>
        <v>1.9696906666642595</v>
      </c>
      <c r="N222" s="3">
        <f t="shared" si="71"/>
        <v>285.61538461538663</v>
      </c>
      <c r="O222" s="3">
        <v>285.61538461538663</v>
      </c>
      <c r="P222" s="4">
        <f t="shared" si="68"/>
        <v>4.760256410256444</v>
      </c>
      <c r="Q222" s="397">
        <f t="shared" si="72"/>
        <v>512.96</v>
      </c>
      <c r="R222" s="397">
        <v>512.96</v>
      </c>
    </row>
    <row r="223" spans="1:37" x14ac:dyDescent="0.25">
      <c r="A223" s="382"/>
      <c r="B223" s="397">
        <v>302312</v>
      </c>
      <c r="C223" s="392">
        <v>20058</v>
      </c>
      <c r="D223" s="397" t="s">
        <v>687</v>
      </c>
      <c r="E223" s="381">
        <v>0.78332175925925929</v>
      </c>
      <c r="F223" s="381">
        <v>0.78332175925925929</v>
      </c>
      <c r="G223" s="397" t="s">
        <v>566</v>
      </c>
      <c r="H223" s="397" t="s">
        <v>566</v>
      </c>
      <c r="M223" s="38">
        <f>AVERAGE(M203:M221)</f>
        <v>2.146272356884257</v>
      </c>
      <c r="N223" s="3"/>
    </row>
    <row r="224" spans="1:37" x14ac:dyDescent="0.25">
      <c r="A224" s="382"/>
    </row>
    <row r="225" spans="1:26" x14ac:dyDescent="0.25">
      <c r="A225" s="382"/>
    </row>
    <row r="226" spans="1:26" x14ac:dyDescent="0.25">
      <c r="A226" s="382">
        <v>42682</v>
      </c>
      <c r="B226" s="210">
        <v>302312</v>
      </c>
      <c r="C226" s="210">
        <v>20056</v>
      </c>
      <c r="D226" s="210" t="s">
        <v>9</v>
      </c>
      <c r="E226" s="393">
        <v>0.38113425925925926</v>
      </c>
      <c r="F226" s="393">
        <v>0.38131944444444449</v>
      </c>
      <c r="G226" s="397">
        <v>0</v>
      </c>
      <c r="H226" s="397">
        <v>41</v>
      </c>
      <c r="I226" s="2">
        <f t="shared" ref="I226" si="73">(F226-E226)*86400</f>
        <v>16.0000000000041</v>
      </c>
      <c r="J226" s="2">
        <f>L226*K228/L228</f>
        <v>9.2386747802537599</v>
      </c>
      <c r="K226" s="2">
        <v>9.2386747802537599</v>
      </c>
      <c r="L226" s="397">
        <v>17.079999999999998</v>
      </c>
      <c r="M226" s="38">
        <f t="shared" ref="M226" si="74">L226/K226*0.0113636*60</f>
        <v>1.2605073300004326</v>
      </c>
      <c r="N226" s="3">
        <f>J226</f>
        <v>9.2386747802537599</v>
      </c>
      <c r="O226" s="3">
        <v>9.2386747802537599</v>
      </c>
      <c r="P226" s="4">
        <f t="shared" ref="P226" si="75">O226/60</f>
        <v>0.15397791300422933</v>
      </c>
      <c r="Q226" s="397">
        <f>L226</f>
        <v>17.079999999999998</v>
      </c>
      <c r="R226" s="397">
        <v>17.079999999999998</v>
      </c>
      <c r="S226" s="51">
        <v>1</v>
      </c>
      <c r="X226" s="4">
        <v>0.15397791300422933</v>
      </c>
      <c r="Y226" s="397">
        <v>17.079999999999998</v>
      </c>
      <c r="Z226" s="38">
        <v>1.2605073300004326</v>
      </c>
    </row>
    <row r="227" spans="1:26" x14ac:dyDescent="0.25">
      <c r="A227" s="382"/>
      <c r="B227" s="210">
        <v>302312</v>
      </c>
      <c r="C227" s="210">
        <v>20059</v>
      </c>
      <c r="D227" s="210" t="s">
        <v>10</v>
      </c>
      <c r="E227" s="393">
        <v>0.38113425925925926</v>
      </c>
      <c r="F227" s="393">
        <v>0.38113425925925926</v>
      </c>
      <c r="G227" s="397">
        <v>16</v>
      </c>
      <c r="H227" s="397" t="s">
        <v>581</v>
      </c>
      <c r="I227" s="46"/>
      <c r="J227" s="46"/>
      <c r="K227" s="46"/>
      <c r="L227" s="46"/>
      <c r="M227" s="46"/>
      <c r="N227" s="46"/>
      <c r="O227" s="46"/>
      <c r="P227" s="46"/>
      <c r="Q227" s="46"/>
      <c r="R227" s="46"/>
      <c r="U227" s="397" t="s">
        <v>699</v>
      </c>
      <c r="V227" s="397">
        <v>59</v>
      </c>
      <c r="X227" s="4">
        <v>0.42064457967080443</v>
      </c>
      <c r="Y227" s="397">
        <v>46.66</v>
      </c>
      <c r="Z227" s="38">
        <v>1.2605073300004326</v>
      </c>
    </row>
    <row r="228" spans="1:26" x14ac:dyDescent="0.25">
      <c r="A228" s="382"/>
      <c r="B228" s="210">
        <v>302312</v>
      </c>
      <c r="C228" s="210">
        <v>20052</v>
      </c>
      <c r="D228" s="210" t="s">
        <v>7</v>
      </c>
      <c r="E228" s="393">
        <v>0.38131944444444449</v>
      </c>
      <c r="F228" s="393">
        <v>0.38131944444444449</v>
      </c>
      <c r="G228" s="397">
        <v>16</v>
      </c>
      <c r="H228" s="397">
        <v>29.58</v>
      </c>
      <c r="I228" s="2">
        <f t="shared" ref="I228" si="76">(F228-E228)*86400</f>
        <v>0</v>
      </c>
      <c r="J228" s="2">
        <f>(E229-E228)*86400</f>
        <v>15.999999999994508</v>
      </c>
      <c r="K228" s="2">
        <v>15.999999999994508</v>
      </c>
      <c r="L228" s="397">
        <v>29.58</v>
      </c>
      <c r="M228" s="38">
        <f t="shared" ref="M228:M260" si="77">L228/K228*0.0113636*60</f>
        <v>1.2605073300004326</v>
      </c>
      <c r="N228" s="3">
        <f>N226+K228</f>
        <v>25.238674780248267</v>
      </c>
      <c r="O228" s="3">
        <v>25.238674780248267</v>
      </c>
      <c r="P228" s="4">
        <f t="shared" ref="P228:P260" si="78">O228/60</f>
        <v>0.42064457967080443</v>
      </c>
      <c r="Q228" s="397">
        <f>Q226+L228</f>
        <v>46.66</v>
      </c>
      <c r="R228" s="397">
        <v>46.66</v>
      </c>
      <c r="S228" s="51">
        <v>2</v>
      </c>
      <c r="X228" s="4">
        <v>0.65397791300414765</v>
      </c>
      <c r="Y228" s="397">
        <v>87.16</v>
      </c>
      <c r="Z228" s="38">
        <v>1.9723962857142026</v>
      </c>
    </row>
    <row r="229" spans="1:26" x14ac:dyDescent="0.25">
      <c r="A229" s="382"/>
      <c r="B229" s="210">
        <v>302312</v>
      </c>
      <c r="C229" s="210">
        <v>20035</v>
      </c>
      <c r="D229" s="210" t="s">
        <v>8</v>
      </c>
      <c r="E229" s="393">
        <v>0.38150462962962961</v>
      </c>
      <c r="F229" s="393">
        <v>0.38165509259259256</v>
      </c>
      <c r="G229" s="397">
        <v>13</v>
      </c>
      <c r="H229" s="397" t="s">
        <v>581</v>
      </c>
      <c r="I229" s="184">
        <f t="shared" ref="I229:I260" si="79">(F229-E229)*86400</f>
        <v>12.999999999998835</v>
      </c>
      <c r="J229" s="185">
        <f t="shared" ref="J229:J259" si="80">(E230-E229)*86400</f>
        <v>12.999999999998835</v>
      </c>
      <c r="K229" s="185">
        <f>SUM(J229:J231)</f>
        <v>14.00000000000059</v>
      </c>
      <c r="L229" s="185">
        <v>40.5</v>
      </c>
      <c r="M229" s="216">
        <f t="shared" si="77"/>
        <v>1.9723962857142026</v>
      </c>
      <c r="N229" s="3">
        <f t="shared" ref="N229:N260" si="81">N228+K229</f>
        <v>39.238674780248857</v>
      </c>
      <c r="O229" s="3">
        <v>39.238674780248857</v>
      </c>
      <c r="P229" s="4">
        <f t="shared" si="78"/>
        <v>0.65397791300414765</v>
      </c>
      <c r="Q229" s="397">
        <f t="shared" ref="Q229:Q260" si="82">Q228+L229</f>
        <v>87.16</v>
      </c>
      <c r="R229" s="397">
        <v>87.16</v>
      </c>
      <c r="S229" s="397">
        <v>3</v>
      </c>
      <c r="X229" s="4">
        <v>0.82064457967086701</v>
      </c>
      <c r="Y229" s="397">
        <v>117.91</v>
      </c>
      <c r="Z229" s="38">
        <v>2.0965841999993367</v>
      </c>
    </row>
    <row r="230" spans="1:26" x14ac:dyDescent="0.25">
      <c r="A230" s="382"/>
      <c r="B230" s="210">
        <v>302312</v>
      </c>
      <c r="C230" s="210">
        <v>20029</v>
      </c>
      <c r="D230" s="210" t="s">
        <v>11</v>
      </c>
      <c r="E230" s="393">
        <v>0.38165509259259256</v>
      </c>
      <c r="F230" s="393">
        <v>0.38166666666666665</v>
      </c>
      <c r="G230" s="397">
        <v>1</v>
      </c>
      <c r="H230" s="397" t="s">
        <v>581</v>
      </c>
      <c r="I230" s="473">
        <f t="shared" si="79"/>
        <v>1.000000000001755</v>
      </c>
      <c r="J230" s="472">
        <f t="shared" si="80"/>
        <v>1.000000000001755</v>
      </c>
      <c r="K230" s="472"/>
      <c r="L230" s="472"/>
      <c r="M230" s="217"/>
      <c r="N230" s="3">
        <f t="shared" si="81"/>
        <v>39.238674780248857</v>
      </c>
      <c r="O230" s="3"/>
      <c r="P230" s="4"/>
      <c r="Q230" s="397">
        <f t="shared" si="82"/>
        <v>87.16</v>
      </c>
      <c r="X230" s="4">
        <v>0.97064457967081053</v>
      </c>
      <c r="Y230" s="397">
        <v>144.24</v>
      </c>
      <c r="Z230" s="38">
        <v>1.9946905866674176</v>
      </c>
    </row>
    <row r="231" spans="1:26" x14ac:dyDescent="0.25">
      <c r="A231" s="382"/>
      <c r="B231" s="210">
        <v>302312</v>
      </c>
      <c r="C231" s="210">
        <v>20029</v>
      </c>
      <c r="D231" s="210" t="s">
        <v>11</v>
      </c>
      <c r="E231" s="393">
        <v>0.38166666666666665</v>
      </c>
      <c r="F231" s="393">
        <v>0.38167824074074069</v>
      </c>
      <c r="G231" s="397">
        <v>0</v>
      </c>
      <c r="H231" s="397" t="s">
        <v>581</v>
      </c>
      <c r="I231" s="473">
        <f t="shared" si="79"/>
        <v>0.99999999999695888</v>
      </c>
      <c r="J231" s="472">
        <f t="shared" si="80"/>
        <v>0</v>
      </c>
      <c r="K231" s="472"/>
      <c r="L231" s="472"/>
      <c r="M231" s="217"/>
      <c r="N231" s="3">
        <f t="shared" si="81"/>
        <v>39.238674780248857</v>
      </c>
      <c r="O231" s="3"/>
      <c r="P231" s="4"/>
      <c r="Q231" s="397">
        <f t="shared" si="82"/>
        <v>87.16</v>
      </c>
      <c r="X231" s="4">
        <v>1.1373112463375297</v>
      </c>
      <c r="Y231" s="397">
        <v>171.16000000000003</v>
      </c>
      <c r="Z231" s="38">
        <v>1.8354486719994196</v>
      </c>
    </row>
    <row r="232" spans="1:26" x14ac:dyDescent="0.25">
      <c r="A232" s="382"/>
      <c r="B232" s="210">
        <v>302312</v>
      </c>
      <c r="C232" s="210">
        <v>20030</v>
      </c>
      <c r="D232" s="210" t="s">
        <v>6</v>
      </c>
      <c r="E232" s="393">
        <v>0.38166666666666665</v>
      </c>
      <c r="F232" s="393">
        <v>0.38166666666666665</v>
      </c>
      <c r="G232" s="397">
        <v>1</v>
      </c>
      <c r="H232" s="397" t="s">
        <v>581</v>
      </c>
      <c r="I232" s="186">
        <f t="shared" si="79"/>
        <v>0</v>
      </c>
      <c r="J232" s="187">
        <f t="shared" si="80"/>
        <v>0.99999999999695888</v>
      </c>
      <c r="K232" s="187">
        <f>SUM(J232:J233)</f>
        <v>10.000000000003162</v>
      </c>
      <c r="L232" s="187">
        <v>30.75</v>
      </c>
      <c r="M232" s="217">
        <f t="shared" si="77"/>
        <v>2.0965841999993367</v>
      </c>
      <c r="N232" s="3">
        <f t="shared" si="81"/>
        <v>49.238674780252019</v>
      </c>
      <c r="O232" s="3">
        <v>49.238674780252019</v>
      </c>
      <c r="P232" s="4">
        <f t="shared" si="78"/>
        <v>0.82064457967086701</v>
      </c>
      <c r="Q232" s="397">
        <f t="shared" si="82"/>
        <v>117.91</v>
      </c>
      <c r="R232" s="397">
        <v>117.91</v>
      </c>
      <c r="S232" s="397">
        <v>4</v>
      </c>
      <c r="X232" s="4">
        <v>1.387311246337489</v>
      </c>
      <c r="Y232" s="397">
        <v>202.33000000000004</v>
      </c>
      <c r="Z232" s="38">
        <v>1.4168136480002314</v>
      </c>
    </row>
    <row r="233" spans="1:26" x14ac:dyDescent="0.25">
      <c r="A233" s="382"/>
      <c r="B233" s="210">
        <v>302312</v>
      </c>
      <c r="C233" s="210">
        <v>20030</v>
      </c>
      <c r="D233" s="210" t="s">
        <v>6</v>
      </c>
      <c r="E233" s="393">
        <v>0.38167824074074069</v>
      </c>
      <c r="F233" s="393">
        <v>0.38178240740740743</v>
      </c>
      <c r="G233" s="397">
        <v>9</v>
      </c>
      <c r="H233" s="397">
        <v>30.75</v>
      </c>
      <c r="I233" s="100">
        <f t="shared" si="79"/>
        <v>9.000000000006203</v>
      </c>
      <c r="J233" s="97">
        <f t="shared" si="80"/>
        <v>9.000000000006203</v>
      </c>
      <c r="K233" s="97"/>
      <c r="L233" s="97"/>
      <c r="M233" s="217"/>
      <c r="N233" s="3">
        <f t="shared" si="81"/>
        <v>49.238674780252019</v>
      </c>
      <c r="O233" s="3"/>
      <c r="P233" s="4"/>
      <c r="Q233" s="397">
        <f t="shared" si="82"/>
        <v>117.91</v>
      </c>
      <c r="U233" s="397" t="s">
        <v>700</v>
      </c>
      <c r="V233" s="397">
        <v>30</v>
      </c>
      <c r="X233" s="4">
        <v>1.6206445796709121</v>
      </c>
      <c r="Y233" s="397">
        <v>228.83000000000004</v>
      </c>
      <c r="Z233" s="38">
        <v>1.2905802857137894</v>
      </c>
    </row>
    <row r="234" spans="1:26" x14ac:dyDescent="0.25">
      <c r="A234" s="382"/>
      <c r="B234" s="210">
        <v>302312</v>
      </c>
      <c r="C234" s="210">
        <v>20017</v>
      </c>
      <c r="D234" s="210" t="s">
        <v>5</v>
      </c>
      <c r="E234" s="393">
        <v>0.38178240740740743</v>
      </c>
      <c r="F234" s="393">
        <v>0.38188657407407406</v>
      </c>
      <c r="G234" s="397">
        <v>9</v>
      </c>
      <c r="H234" s="397">
        <v>26.33</v>
      </c>
      <c r="I234" s="188">
        <f t="shared" si="79"/>
        <v>8.9999999999966107</v>
      </c>
      <c r="J234" s="189">
        <f t="shared" si="80"/>
        <v>8.9999999999966107</v>
      </c>
      <c r="K234" s="189">
        <v>8.9999999999966107</v>
      </c>
      <c r="L234" s="189">
        <v>26.33</v>
      </c>
      <c r="M234" s="219">
        <f t="shared" si="77"/>
        <v>1.9946905866674176</v>
      </c>
      <c r="N234" s="3">
        <f t="shared" si="81"/>
        <v>58.23867478024863</v>
      </c>
      <c r="O234" s="3">
        <v>58.23867478024863</v>
      </c>
      <c r="P234" s="4">
        <f t="shared" si="78"/>
        <v>0.97064457967081053</v>
      </c>
      <c r="Q234" s="397">
        <f t="shared" si="82"/>
        <v>144.24</v>
      </c>
      <c r="R234" s="397">
        <v>144.24</v>
      </c>
      <c r="S234" s="397">
        <v>5</v>
      </c>
      <c r="X234" s="4">
        <v>1.8039779130041675</v>
      </c>
      <c r="Y234" s="397">
        <v>257.41000000000003</v>
      </c>
      <c r="Z234" s="38">
        <v>1.7714819345462072</v>
      </c>
    </row>
    <row r="235" spans="1:26" x14ac:dyDescent="0.25">
      <c r="A235" s="382"/>
      <c r="B235" s="210">
        <v>302312</v>
      </c>
      <c r="C235" s="210">
        <v>20021</v>
      </c>
      <c r="D235" s="210" t="s">
        <v>0</v>
      </c>
      <c r="E235" s="393">
        <v>0.38188657407407406</v>
      </c>
      <c r="F235" s="393">
        <v>0.38200231481481484</v>
      </c>
      <c r="G235" s="397">
        <v>10</v>
      </c>
      <c r="H235" s="397">
        <v>26.92</v>
      </c>
      <c r="I235" s="397">
        <f t="shared" si="79"/>
        <v>10.000000000003162</v>
      </c>
      <c r="J235" s="397">
        <f t="shared" si="80"/>
        <v>10.000000000003162</v>
      </c>
      <c r="K235" s="397">
        <v>10.000000000003162</v>
      </c>
      <c r="L235" s="397">
        <v>26.92</v>
      </c>
      <c r="M235" s="38">
        <f t="shared" si="77"/>
        <v>1.8354486719994196</v>
      </c>
      <c r="N235" s="3">
        <f t="shared" si="81"/>
        <v>68.238674780251785</v>
      </c>
      <c r="O235" s="3">
        <v>68.238674780251785</v>
      </c>
      <c r="P235" s="4">
        <f t="shared" si="78"/>
        <v>1.1373112463375297</v>
      </c>
      <c r="Q235" s="397">
        <f t="shared" si="82"/>
        <v>171.16000000000003</v>
      </c>
      <c r="R235" s="397">
        <v>171.16000000000003</v>
      </c>
      <c r="S235" s="397">
        <v>6</v>
      </c>
      <c r="X235" s="4">
        <v>1.953977913004191</v>
      </c>
      <c r="Y235" s="397">
        <v>285.83000000000004</v>
      </c>
      <c r="Z235" s="38">
        <v>2.1530234133329968</v>
      </c>
    </row>
    <row r="236" spans="1:26" x14ac:dyDescent="0.25">
      <c r="A236" s="382"/>
      <c r="B236" s="210">
        <v>302312</v>
      </c>
      <c r="C236" s="210">
        <v>20010</v>
      </c>
      <c r="D236" s="210" t="s">
        <v>1</v>
      </c>
      <c r="E236" s="393">
        <v>0.38200231481481484</v>
      </c>
      <c r="F236" s="393">
        <v>0.38200231481481484</v>
      </c>
      <c r="G236" s="397">
        <v>15</v>
      </c>
      <c r="H236" s="397">
        <v>31.17</v>
      </c>
      <c r="I236" s="397">
        <f t="shared" si="79"/>
        <v>0</v>
      </c>
      <c r="J236" s="397">
        <f t="shared" si="80"/>
        <v>14.999999999997549</v>
      </c>
      <c r="K236" s="397">
        <v>14.999999999997549</v>
      </c>
      <c r="L236" s="397">
        <v>31.17</v>
      </c>
      <c r="M236" s="38">
        <f t="shared" si="77"/>
        <v>1.4168136480002314</v>
      </c>
      <c r="N236" s="3">
        <f t="shared" si="81"/>
        <v>83.23867478024934</v>
      </c>
      <c r="O236" s="3">
        <v>83.23867478024934</v>
      </c>
      <c r="P236" s="4">
        <f t="shared" si="78"/>
        <v>1.387311246337489</v>
      </c>
      <c r="Q236" s="397">
        <f t="shared" si="82"/>
        <v>202.33000000000004</v>
      </c>
      <c r="R236" s="397">
        <v>202.33000000000004</v>
      </c>
      <c r="S236" s="397">
        <v>7</v>
      </c>
      <c r="X236" s="4">
        <v>2.0539779130042066</v>
      </c>
      <c r="Y236" s="397">
        <v>312.50000000000006</v>
      </c>
      <c r="Z236" s="38">
        <v>3.0306721199995263</v>
      </c>
    </row>
    <row r="237" spans="1:26" x14ac:dyDescent="0.25">
      <c r="A237" s="382"/>
      <c r="B237" s="210">
        <v>302312</v>
      </c>
      <c r="C237" s="210">
        <v>20004</v>
      </c>
      <c r="D237" s="210" t="s">
        <v>2</v>
      </c>
      <c r="E237" s="393">
        <v>0.38217592592592592</v>
      </c>
      <c r="F237" s="393">
        <v>0.38219907407407411</v>
      </c>
      <c r="G237" s="397">
        <v>2</v>
      </c>
      <c r="H237" s="397" t="s">
        <v>581</v>
      </c>
      <c r="I237" s="397">
        <f t="shared" si="79"/>
        <v>2.0000000000035101</v>
      </c>
      <c r="J237" s="397">
        <f t="shared" si="80"/>
        <v>2.0000000000035101</v>
      </c>
      <c r="K237" s="397">
        <f>SUM(J237:J240)</f>
        <v>14.000000000005386</v>
      </c>
      <c r="L237" s="397">
        <v>26.5</v>
      </c>
      <c r="M237" s="38">
        <f t="shared" si="77"/>
        <v>1.2905802857137894</v>
      </c>
      <c r="N237" s="3">
        <f t="shared" si="81"/>
        <v>97.238674780254726</v>
      </c>
      <c r="O237" s="3">
        <v>97.238674780254726</v>
      </c>
      <c r="P237" s="4">
        <f t="shared" si="78"/>
        <v>1.6206445796709121</v>
      </c>
      <c r="Q237" s="397">
        <f t="shared" si="82"/>
        <v>228.83000000000004</v>
      </c>
      <c r="R237" s="397">
        <v>228.83000000000004</v>
      </c>
      <c r="S237" s="397">
        <v>8</v>
      </c>
      <c r="X237" s="4">
        <v>2.237311246337462</v>
      </c>
      <c r="Y237" s="397">
        <v>325.67000000000007</v>
      </c>
      <c r="Z237" s="38">
        <v>0.81631970181852875</v>
      </c>
    </row>
    <row r="238" spans="1:26" x14ac:dyDescent="0.25">
      <c r="A238" s="382"/>
      <c r="B238" s="210">
        <v>302312</v>
      </c>
      <c r="C238" s="210">
        <v>20011</v>
      </c>
      <c r="D238" s="210" t="s">
        <v>40</v>
      </c>
      <c r="E238" s="393">
        <v>0.38219907407407411</v>
      </c>
      <c r="F238" s="393">
        <v>0.38222222222222224</v>
      </c>
      <c r="G238" s="397">
        <v>2</v>
      </c>
      <c r="H238" s="397" t="s">
        <v>581</v>
      </c>
      <c r="I238" s="46">
        <f t="shared" si="79"/>
        <v>1.9999999999987139</v>
      </c>
      <c r="J238" s="46">
        <f t="shared" si="80"/>
        <v>1.9999999999987139</v>
      </c>
      <c r="K238" s="46"/>
      <c r="L238" s="46"/>
      <c r="M238" s="38"/>
      <c r="N238" s="3">
        <f t="shared" si="81"/>
        <v>97.238674780254726</v>
      </c>
      <c r="O238" s="3"/>
      <c r="P238" s="4"/>
      <c r="Q238" s="397">
        <f t="shared" si="82"/>
        <v>228.83000000000004</v>
      </c>
      <c r="U238" s="397">
        <v>7</v>
      </c>
      <c r="V238" s="397" t="s">
        <v>701</v>
      </c>
      <c r="X238" s="4">
        <v>2.2873112463375498</v>
      </c>
      <c r="Y238" s="397">
        <v>360.84000000000009</v>
      </c>
      <c r="Z238" s="38">
        <v>7.9931562399859715</v>
      </c>
    </row>
    <row r="239" spans="1:26" x14ac:dyDescent="0.25">
      <c r="A239" s="382"/>
      <c r="B239" s="210">
        <v>302312</v>
      </c>
      <c r="C239" s="210">
        <v>20004</v>
      </c>
      <c r="D239" s="210" t="s">
        <v>2</v>
      </c>
      <c r="E239" s="393">
        <v>0.38222222222222224</v>
      </c>
      <c r="F239" s="393">
        <v>0.38224537037037037</v>
      </c>
      <c r="G239" s="397">
        <v>2</v>
      </c>
      <c r="H239" s="397" t="s">
        <v>581</v>
      </c>
      <c r="I239" s="46">
        <f t="shared" si="79"/>
        <v>1.9999999999987139</v>
      </c>
      <c r="J239" s="46">
        <f t="shared" si="80"/>
        <v>1.9999999999987139</v>
      </c>
      <c r="K239" s="46"/>
      <c r="L239" s="46"/>
      <c r="M239" s="38"/>
      <c r="N239" s="3">
        <f t="shared" si="81"/>
        <v>97.238674780254726</v>
      </c>
      <c r="O239" s="3"/>
      <c r="P239" s="4"/>
      <c r="Q239" s="397">
        <f t="shared" si="82"/>
        <v>228.83000000000004</v>
      </c>
      <c r="X239" s="4">
        <v>2.4373112463374933</v>
      </c>
      <c r="Y239" s="397">
        <v>388.09000000000009</v>
      </c>
      <c r="Z239" s="38">
        <v>2.0643873333341105</v>
      </c>
    </row>
    <row r="240" spans="1:26" x14ac:dyDescent="0.25">
      <c r="A240" s="382"/>
      <c r="B240" s="210">
        <v>302312</v>
      </c>
      <c r="C240" s="210">
        <v>20011</v>
      </c>
      <c r="D240" s="210" t="s">
        <v>40</v>
      </c>
      <c r="E240" s="393">
        <v>0.38224537037037037</v>
      </c>
      <c r="F240" s="393">
        <v>0.38233796296296302</v>
      </c>
      <c r="G240" s="397">
        <v>8</v>
      </c>
      <c r="H240" s="397" t="s">
        <v>581</v>
      </c>
      <c r="I240" s="399">
        <f t="shared" si="79"/>
        <v>8.000000000004448</v>
      </c>
      <c r="J240" s="399">
        <f t="shared" si="80"/>
        <v>8.000000000004448</v>
      </c>
      <c r="K240" s="399"/>
      <c r="L240" s="399"/>
      <c r="M240" s="38"/>
      <c r="N240" s="3">
        <f t="shared" si="81"/>
        <v>97.238674780254726</v>
      </c>
      <c r="O240" s="3"/>
      <c r="P240" s="4"/>
      <c r="Q240" s="397">
        <f t="shared" si="82"/>
        <v>228.83000000000004</v>
      </c>
      <c r="X240" s="4">
        <v>2.7539779130041562</v>
      </c>
      <c r="Y240" s="397">
        <v>424.09000000000009</v>
      </c>
      <c r="Z240" s="38">
        <v>1.2918618947368574</v>
      </c>
    </row>
    <row r="241" spans="1:37" x14ac:dyDescent="0.25">
      <c r="A241" s="382"/>
      <c r="B241" s="210">
        <v>302312</v>
      </c>
      <c r="C241" s="210">
        <v>20013</v>
      </c>
      <c r="D241" s="210" t="s">
        <v>36</v>
      </c>
      <c r="E241" s="393">
        <v>0.38233796296296302</v>
      </c>
      <c r="F241" s="393">
        <v>0.38246527777777778</v>
      </c>
      <c r="G241" s="397">
        <v>11</v>
      </c>
      <c r="H241" s="397">
        <v>28.58</v>
      </c>
      <c r="I241" s="397">
        <f t="shared" si="79"/>
        <v>10.999999999995325</v>
      </c>
      <c r="J241" s="397">
        <f t="shared" si="80"/>
        <v>10.999999999995325</v>
      </c>
      <c r="K241" s="397">
        <v>10.999999999995325</v>
      </c>
      <c r="L241" s="397">
        <v>28.58</v>
      </c>
      <c r="M241" s="38">
        <f t="shared" si="77"/>
        <v>1.7714819345462072</v>
      </c>
      <c r="N241" s="3">
        <f t="shared" si="81"/>
        <v>108.23867478025005</v>
      </c>
      <c r="O241" s="3">
        <v>108.23867478025005</v>
      </c>
      <c r="P241" s="4">
        <f t="shared" si="78"/>
        <v>1.8039779130041675</v>
      </c>
      <c r="Q241" s="397">
        <f t="shared" si="82"/>
        <v>257.41000000000003</v>
      </c>
      <c r="R241" s="397">
        <v>257.41000000000003</v>
      </c>
      <c r="S241" s="397">
        <v>9</v>
      </c>
      <c r="X241" s="4">
        <v>2.8706445796707878</v>
      </c>
      <c r="Y241" s="397">
        <v>448.59000000000009</v>
      </c>
      <c r="Z241" s="38">
        <v>2.3863560000007169</v>
      </c>
    </row>
    <row r="242" spans="1:37" x14ac:dyDescent="0.25">
      <c r="A242" s="382"/>
      <c r="B242" s="210">
        <v>302312</v>
      </c>
      <c r="C242" s="210">
        <v>20015</v>
      </c>
      <c r="D242" s="210" t="s">
        <v>37</v>
      </c>
      <c r="E242" s="393">
        <v>0.38246527777777778</v>
      </c>
      <c r="F242" s="393">
        <v>0.38256944444444446</v>
      </c>
      <c r="G242" s="397">
        <v>9</v>
      </c>
      <c r="H242" s="397">
        <v>28.42</v>
      </c>
      <c r="I242" s="397">
        <f t="shared" si="79"/>
        <v>9.0000000000014069</v>
      </c>
      <c r="J242" s="397">
        <f t="shared" si="80"/>
        <v>9.0000000000014069</v>
      </c>
      <c r="K242" s="397">
        <v>9.0000000000014069</v>
      </c>
      <c r="L242" s="397">
        <v>28.42</v>
      </c>
      <c r="M242" s="38">
        <f t="shared" si="77"/>
        <v>2.1530234133329968</v>
      </c>
      <c r="N242" s="3">
        <f t="shared" si="81"/>
        <v>117.23867478025146</v>
      </c>
      <c r="O242" s="3">
        <v>117.23867478025146</v>
      </c>
      <c r="P242" s="4">
        <f t="shared" si="78"/>
        <v>1.953977913004191</v>
      </c>
      <c r="Q242" s="397">
        <f t="shared" si="82"/>
        <v>285.83000000000004</v>
      </c>
      <c r="R242" s="397">
        <v>285.83000000000004</v>
      </c>
      <c r="S242" s="397">
        <v>10</v>
      </c>
      <c r="X242" s="4">
        <v>2.9539779130041874</v>
      </c>
      <c r="Y242" s="397">
        <v>464.2600000000001</v>
      </c>
      <c r="Z242" s="38">
        <v>2.1368113439982994</v>
      </c>
    </row>
    <row r="243" spans="1:37" x14ac:dyDescent="0.25">
      <c r="A243" s="382"/>
      <c r="B243" s="210">
        <v>302312</v>
      </c>
      <c r="C243" s="210">
        <v>20025</v>
      </c>
      <c r="D243" s="210" t="s">
        <v>39</v>
      </c>
      <c r="E243" s="393">
        <v>0.38256944444444446</v>
      </c>
      <c r="F243" s="393">
        <v>0.38263888888888892</v>
      </c>
      <c r="G243" s="397">
        <v>6</v>
      </c>
      <c r="H243" s="397">
        <v>26.67</v>
      </c>
      <c r="I243" s="397">
        <f t="shared" si="79"/>
        <v>6.0000000000009379</v>
      </c>
      <c r="J243" s="397">
        <f t="shared" si="80"/>
        <v>6.0000000000009379</v>
      </c>
      <c r="K243" s="397">
        <v>6.0000000000009379</v>
      </c>
      <c r="L243" s="397">
        <v>26.67</v>
      </c>
      <c r="M243" s="38">
        <f t="shared" si="77"/>
        <v>3.0306721199995263</v>
      </c>
      <c r="N243" s="3">
        <f t="shared" si="81"/>
        <v>123.2386747802524</v>
      </c>
      <c r="O243" s="3">
        <v>123.2386747802524</v>
      </c>
      <c r="P243" s="4">
        <f t="shared" si="78"/>
        <v>2.0539779130042066</v>
      </c>
      <c r="Q243" s="397">
        <f t="shared" si="82"/>
        <v>312.50000000000006</v>
      </c>
      <c r="R243" s="397">
        <v>312.50000000000006</v>
      </c>
      <c r="S243" s="397">
        <v>11</v>
      </c>
      <c r="X243" s="4">
        <v>3.0373112463375072</v>
      </c>
      <c r="Y243" s="397">
        <v>490.2600000000001</v>
      </c>
      <c r="Z243" s="38">
        <v>3.5454432000005793</v>
      </c>
    </row>
    <row r="244" spans="1:37" x14ac:dyDescent="0.25">
      <c r="A244" s="382"/>
      <c r="B244" s="210">
        <v>302312</v>
      </c>
      <c r="C244" s="210">
        <v>20027</v>
      </c>
      <c r="D244" s="210" t="s">
        <v>38</v>
      </c>
      <c r="E244" s="393">
        <v>0.38263888888888892</v>
      </c>
      <c r="F244" s="393">
        <v>0.38263888888888892</v>
      </c>
      <c r="G244" s="397">
        <v>11</v>
      </c>
      <c r="H244" s="397">
        <v>13.17</v>
      </c>
      <c r="I244" s="397">
        <f t="shared" si="79"/>
        <v>0</v>
      </c>
      <c r="J244" s="397">
        <f t="shared" si="80"/>
        <v>10.999999999995325</v>
      </c>
      <c r="K244" s="397">
        <v>10.999999999995325</v>
      </c>
      <c r="L244" s="397">
        <v>13.17</v>
      </c>
      <c r="M244" s="38">
        <f t="shared" si="77"/>
        <v>0.81631970181852875</v>
      </c>
      <c r="N244" s="3">
        <f t="shared" si="81"/>
        <v>134.23867478024772</v>
      </c>
      <c r="O244" s="3">
        <v>134.23867478024772</v>
      </c>
      <c r="P244" s="4">
        <f t="shared" si="78"/>
        <v>2.237311246337462</v>
      </c>
      <c r="Q244" s="397">
        <f t="shared" si="82"/>
        <v>325.67000000000007</v>
      </c>
      <c r="R244" s="397">
        <v>325.67000000000007</v>
      </c>
      <c r="S244" s="397">
        <v>12</v>
      </c>
      <c r="X244" s="4">
        <v>3.2706445796708503</v>
      </c>
      <c r="Y244" s="397">
        <v>518.34000000000015</v>
      </c>
      <c r="Z244" s="38">
        <v>1.3675280914285137</v>
      </c>
    </row>
    <row r="245" spans="1:37" x14ac:dyDescent="0.25">
      <c r="A245" s="382"/>
      <c r="B245" s="210">
        <v>302312</v>
      </c>
      <c r="C245" s="210">
        <v>20037</v>
      </c>
      <c r="D245" s="210" t="s">
        <v>8</v>
      </c>
      <c r="E245" s="393">
        <v>0.38276620370370368</v>
      </c>
      <c r="F245" s="393">
        <v>0.38280092592592596</v>
      </c>
      <c r="G245" s="397">
        <v>3</v>
      </c>
      <c r="H245" s="397">
        <v>35.17</v>
      </c>
      <c r="I245" s="397">
        <f t="shared" si="79"/>
        <v>3.0000000000052651</v>
      </c>
      <c r="J245" s="397">
        <f t="shared" si="80"/>
        <v>3.0000000000052651</v>
      </c>
      <c r="K245" s="397">
        <v>3.0000000000052651</v>
      </c>
      <c r="L245" s="397">
        <v>35.17</v>
      </c>
      <c r="M245" s="38">
        <f t="shared" si="77"/>
        <v>7.9931562399859715</v>
      </c>
      <c r="N245" s="3">
        <f t="shared" si="81"/>
        <v>137.23867478025298</v>
      </c>
      <c r="O245" s="3">
        <v>137.23867478025298</v>
      </c>
      <c r="P245" s="4">
        <f t="shared" si="78"/>
        <v>2.2873112463375498</v>
      </c>
      <c r="Q245" s="397">
        <f t="shared" si="82"/>
        <v>360.84000000000009</v>
      </c>
      <c r="R245" s="397">
        <v>360.84000000000009</v>
      </c>
      <c r="S245" s="397">
        <v>13</v>
      </c>
      <c r="X245" s="4">
        <v>3.4706445796708016</v>
      </c>
      <c r="Y245" s="397">
        <v>547.92000000000019</v>
      </c>
      <c r="Z245" s="38">
        <v>1.6806764400004091</v>
      </c>
    </row>
    <row r="246" spans="1:37" x14ac:dyDescent="0.25">
      <c r="A246" s="382"/>
      <c r="B246" s="210">
        <v>302312</v>
      </c>
      <c r="C246" s="210">
        <v>20050</v>
      </c>
      <c r="D246" s="210" t="s">
        <v>12</v>
      </c>
      <c r="E246" s="393">
        <v>0.38280092592592596</v>
      </c>
      <c r="F246" s="393">
        <v>0.38290509259259259</v>
      </c>
      <c r="G246" s="397">
        <v>9</v>
      </c>
      <c r="H246" s="397">
        <v>27.25</v>
      </c>
      <c r="I246" s="397">
        <f t="shared" si="79"/>
        <v>8.9999999999966107</v>
      </c>
      <c r="J246" s="397">
        <f t="shared" si="80"/>
        <v>8.9999999999966107</v>
      </c>
      <c r="K246" s="397">
        <v>8.9999999999966107</v>
      </c>
      <c r="L246" s="397">
        <v>27.25</v>
      </c>
      <c r="M246" s="38">
        <f t="shared" si="77"/>
        <v>2.0643873333341105</v>
      </c>
      <c r="N246" s="3">
        <f t="shared" si="81"/>
        <v>146.2386747802496</v>
      </c>
      <c r="O246" s="3">
        <v>146.2386747802496</v>
      </c>
      <c r="P246" s="4">
        <f t="shared" si="78"/>
        <v>2.4373112463374933</v>
      </c>
      <c r="Q246" s="397">
        <f t="shared" si="82"/>
        <v>388.09000000000009</v>
      </c>
      <c r="R246" s="397">
        <v>388.09000000000009</v>
      </c>
      <c r="S246" s="397">
        <v>14</v>
      </c>
      <c r="X246" s="4">
        <v>5.0373112463374996</v>
      </c>
      <c r="Y246" s="397">
        <v>588.42000000000019</v>
      </c>
      <c r="Z246" s="38">
        <v>0.29376114893616423</v>
      </c>
    </row>
    <row r="247" spans="1:37" x14ac:dyDescent="0.25">
      <c r="A247" s="382"/>
      <c r="B247" s="210">
        <v>302312</v>
      </c>
      <c r="C247" s="210">
        <v>20049</v>
      </c>
      <c r="D247" s="210" t="s">
        <v>13</v>
      </c>
      <c r="E247" s="393">
        <v>0.38290509259259259</v>
      </c>
      <c r="F247" s="393">
        <v>0.3830324074074074</v>
      </c>
      <c r="G247" s="397">
        <v>11</v>
      </c>
      <c r="H247" s="397" t="s">
        <v>581</v>
      </c>
      <c r="I247" s="397">
        <f t="shared" si="79"/>
        <v>11.000000000000121</v>
      </c>
      <c r="J247" s="397">
        <f t="shared" si="80"/>
        <v>11.000000000000121</v>
      </c>
      <c r="K247" s="397">
        <f>SUM(J247:J248)</f>
        <v>18.999999999999773</v>
      </c>
      <c r="L247" s="397">
        <v>36</v>
      </c>
      <c r="M247" s="38">
        <f t="shared" si="77"/>
        <v>1.2918618947368574</v>
      </c>
      <c r="N247" s="3">
        <f t="shared" si="81"/>
        <v>165.23867478024937</v>
      </c>
      <c r="O247" s="3">
        <v>165.23867478024937</v>
      </c>
      <c r="P247" s="4">
        <f t="shared" si="78"/>
        <v>2.7539779130041562</v>
      </c>
      <c r="Q247" s="397">
        <f t="shared" si="82"/>
        <v>424.09000000000009</v>
      </c>
      <c r="R247" s="397">
        <v>424.09000000000009</v>
      </c>
      <c r="S247" s="397">
        <v>15</v>
      </c>
      <c r="X247" s="4">
        <v>6.5539779130041103</v>
      </c>
      <c r="Y247" s="397">
        <v>628.92000000000019</v>
      </c>
      <c r="Z247" s="38">
        <v>3.9447925714297565</v>
      </c>
    </row>
    <row r="248" spans="1:37" x14ac:dyDescent="0.25">
      <c r="A248" s="382"/>
      <c r="B248" s="210">
        <v>302312</v>
      </c>
      <c r="C248" s="210">
        <v>20048</v>
      </c>
      <c r="D248" s="210" t="s">
        <v>561</v>
      </c>
      <c r="E248" s="393">
        <v>0.3830324074074074</v>
      </c>
      <c r="F248" s="393">
        <v>0.38312499999999999</v>
      </c>
      <c r="G248" s="397">
        <v>8</v>
      </c>
      <c r="H248" s="397" t="s">
        <v>581</v>
      </c>
      <c r="I248" s="399">
        <f t="shared" si="79"/>
        <v>7.9999999999996518</v>
      </c>
      <c r="J248" s="399">
        <f t="shared" si="80"/>
        <v>7.9999999999996518</v>
      </c>
      <c r="K248" s="399"/>
      <c r="L248" s="399"/>
      <c r="M248" s="38"/>
      <c r="N248" s="3">
        <f t="shared" si="81"/>
        <v>165.23867478024937</v>
      </c>
      <c r="O248" s="3"/>
      <c r="P248" s="4"/>
      <c r="Q248" s="397">
        <f t="shared" si="82"/>
        <v>424.09000000000009</v>
      </c>
      <c r="X248" s="4">
        <v>6.6373112463375099</v>
      </c>
      <c r="Y248" s="397">
        <v>658.50000000000023</v>
      </c>
      <c r="Z248" s="38">
        <v>4.0336234559967892</v>
      </c>
    </row>
    <row r="249" spans="1:37" x14ac:dyDescent="0.25">
      <c r="A249" s="382"/>
      <c r="B249" s="210">
        <v>302312</v>
      </c>
      <c r="C249" s="210">
        <v>20045</v>
      </c>
      <c r="D249" s="210" t="s">
        <v>14</v>
      </c>
      <c r="E249" s="393">
        <v>0.38312499999999999</v>
      </c>
      <c r="F249" s="393">
        <v>0.38320601851851849</v>
      </c>
      <c r="G249" s="397">
        <v>7</v>
      </c>
      <c r="H249" s="397">
        <v>24.5</v>
      </c>
      <c r="I249" s="397">
        <f t="shared" si="79"/>
        <v>6.9999999999978968</v>
      </c>
      <c r="J249" s="397">
        <f t="shared" si="80"/>
        <v>6.9999999999978968</v>
      </c>
      <c r="K249" s="397">
        <v>6.9999999999978968</v>
      </c>
      <c r="L249" s="397">
        <v>24.5</v>
      </c>
      <c r="M249" s="38">
        <f t="shared" si="77"/>
        <v>2.3863560000007169</v>
      </c>
      <c r="N249" s="3">
        <f t="shared" si="81"/>
        <v>172.23867478024727</v>
      </c>
      <c r="O249" s="3">
        <v>172.23867478024727</v>
      </c>
      <c r="P249" s="4">
        <f t="shared" si="78"/>
        <v>2.8706445796707878</v>
      </c>
      <c r="Q249" s="397">
        <f t="shared" si="82"/>
        <v>448.59000000000009</v>
      </c>
      <c r="R249" s="397">
        <v>448.59000000000009</v>
      </c>
      <c r="S249" s="397">
        <v>16</v>
      </c>
      <c r="X249" s="4">
        <v>6.903977913004085</v>
      </c>
      <c r="Y249" s="397">
        <v>686.58000000000027</v>
      </c>
      <c r="Z249" s="38">
        <v>1.1965870800004106</v>
      </c>
    </row>
    <row r="250" spans="1:37" x14ac:dyDescent="0.25">
      <c r="A250" s="382"/>
      <c r="B250" s="210">
        <v>302312</v>
      </c>
      <c r="C250" s="210">
        <v>20044</v>
      </c>
      <c r="D250" s="210" t="s">
        <v>180</v>
      </c>
      <c r="E250" s="393">
        <v>0.38320601851851849</v>
      </c>
      <c r="F250" s="393">
        <v>0.3832638888888889</v>
      </c>
      <c r="G250" s="397">
        <v>5</v>
      </c>
      <c r="H250" s="397">
        <v>15.67</v>
      </c>
      <c r="I250" s="397">
        <f t="shared" si="79"/>
        <v>5.000000000003979</v>
      </c>
      <c r="J250" s="397">
        <f t="shared" si="80"/>
        <v>5.000000000003979</v>
      </c>
      <c r="K250" s="397">
        <v>5.000000000003979</v>
      </c>
      <c r="L250" s="397">
        <v>15.67</v>
      </c>
      <c r="M250" s="38">
        <f t="shared" si="77"/>
        <v>2.1368113439982994</v>
      </c>
      <c r="N250" s="3">
        <f t="shared" si="81"/>
        <v>177.23867478025124</v>
      </c>
      <c r="O250" s="3">
        <v>177.23867478025124</v>
      </c>
      <c r="P250" s="4">
        <f t="shared" si="78"/>
        <v>2.9539779130041874</v>
      </c>
      <c r="Q250" s="397">
        <f t="shared" si="82"/>
        <v>464.2600000000001</v>
      </c>
      <c r="R250" s="397">
        <v>464.2600000000001</v>
      </c>
      <c r="S250" s="397">
        <v>17</v>
      </c>
      <c r="X250" s="4">
        <v>7.0706445796708044</v>
      </c>
      <c r="Y250" s="397">
        <v>712.58000000000027</v>
      </c>
      <c r="Z250" s="38">
        <v>1.7727215999994397</v>
      </c>
    </row>
    <row r="251" spans="1:37" x14ac:dyDescent="0.25">
      <c r="A251" s="382"/>
      <c r="B251" s="210">
        <v>302312</v>
      </c>
      <c r="C251" s="210">
        <v>20059</v>
      </c>
      <c r="D251" s="210" t="s">
        <v>10</v>
      </c>
      <c r="E251" s="393">
        <v>0.3832638888888889</v>
      </c>
      <c r="F251" s="393">
        <v>0.38332175925925926</v>
      </c>
      <c r="G251" s="397">
        <v>5</v>
      </c>
      <c r="H251" s="397">
        <v>26</v>
      </c>
      <c r="I251" s="397">
        <f t="shared" si="79"/>
        <v>4.9999999999991829</v>
      </c>
      <c r="J251" s="397">
        <f t="shared" si="80"/>
        <v>4.9999999999991829</v>
      </c>
      <c r="K251" s="397">
        <v>4.9999999999991829</v>
      </c>
      <c r="L251" s="397">
        <v>26</v>
      </c>
      <c r="M251" s="38">
        <f t="shared" si="77"/>
        <v>3.5454432000005793</v>
      </c>
      <c r="N251" s="3">
        <f t="shared" si="81"/>
        <v>182.23867478025042</v>
      </c>
      <c r="O251" s="3">
        <v>182.23867478025042</v>
      </c>
      <c r="P251" s="4">
        <f t="shared" si="78"/>
        <v>3.0373112463375072</v>
      </c>
      <c r="Q251" s="397">
        <f t="shared" si="82"/>
        <v>490.2600000000001</v>
      </c>
      <c r="R251" s="397">
        <v>490.2600000000001</v>
      </c>
      <c r="S251" s="397">
        <v>18</v>
      </c>
      <c r="X251" s="4">
        <v>7.1411574001836478</v>
      </c>
      <c r="Y251" s="397">
        <v>723.58000000000027</v>
      </c>
      <c r="Z251" s="38">
        <v>1.7727215999994397</v>
      </c>
      <c r="AC251" s="483">
        <v>302312</v>
      </c>
      <c r="AD251" s="483">
        <v>20058</v>
      </c>
      <c r="AE251" s="485">
        <v>42682</v>
      </c>
      <c r="AF251" s="483">
        <v>1</v>
      </c>
      <c r="AG251" s="483">
        <v>723.58</v>
      </c>
      <c r="AH251" s="381">
        <v>0.38113425925925926</v>
      </c>
      <c r="AI251" s="489" t="s">
        <v>877</v>
      </c>
      <c r="AJ251" s="489">
        <v>2.085245</v>
      </c>
      <c r="AK251" s="381">
        <v>0.38515046296296296</v>
      </c>
    </row>
    <row r="252" spans="1:37" x14ac:dyDescent="0.25">
      <c r="A252" s="382"/>
      <c r="B252" s="210">
        <v>302312</v>
      </c>
      <c r="C252" s="210">
        <v>20056</v>
      </c>
      <c r="D252" s="210" t="s">
        <v>9</v>
      </c>
      <c r="E252" s="393">
        <v>0.38332175925925926</v>
      </c>
      <c r="F252" s="393">
        <v>0.38332175925925926</v>
      </c>
      <c r="G252" s="397">
        <v>14</v>
      </c>
      <c r="H252" s="397">
        <v>28.08</v>
      </c>
      <c r="I252" s="397">
        <f t="shared" si="79"/>
        <v>0</v>
      </c>
      <c r="J252" s="397">
        <f t="shared" si="80"/>
        <v>14.00000000000059</v>
      </c>
      <c r="K252" s="397">
        <v>14.00000000000059</v>
      </c>
      <c r="L252" s="397">
        <v>28.08</v>
      </c>
      <c r="M252" s="38">
        <f t="shared" si="77"/>
        <v>1.3675280914285137</v>
      </c>
      <c r="N252" s="3">
        <f t="shared" si="81"/>
        <v>196.23867478025102</v>
      </c>
      <c r="O252" s="3">
        <v>196.23867478025102</v>
      </c>
      <c r="P252" s="4">
        <f t="shared" si="78"/>
        <v>3.2706445796708503</v>
      </c>
      <c r="Q252" s="397">
        <f t="shared" si="82"/>
        <v>518.34000000000015</v>
      </c>
      <c r="R252" s="397">
        <v>518.34000000000015</v>
      </c>
      <c r="S252" s="397">
        <v>19</v>
      </c>
    </row>
    <row r="253" spans="1:37" x14ac:dyDescent="0.25">
      <c r="A253" s="382"/>
      <c r="B253" s="210">
        <v>302312</v>
      </c>
      <c r="C253" s="210">
        <v>20052</v>
      </c>
      <c r="D253" s="210" t="s">
        <v>7</v>
      </c>
      <c r="E253" s="393">
        <v>0.38348379629629631</v>
      </c>
      <c r="F253" s="393">
        <v>0.38362268518518516</v>
      </c>
      <c r="G253" s="397">
        <v>12</v>
      </c>
      <c r="H253" s="397">
        <v>29.58</v>
      </c>
      <c r="I253" s="397">
        <f t="shared" si="79"/>
        <v>11.99999999999708</v>
      </c>
      <c r="J253" s="397">
        <f t="shared" si="80"/>
        <v>11.99999999999708</v>
      </c>
      <c r="K253" s="397">
        <v>11.99999999999708</v>
      </c>
      <c r="L253" s="397">
        <v>29.58</v>
      </c>
      <c r="M253" s="38">
        <f t="shared" si="77"/>
        <v>1.6806764400004091</v>
      </c>
      <c r="N253" s="3">
        <f t="shared" si="81"/>
        <v>208.23867478024809</v>
      </c>
      <c r="O253" s="3">
        <v>208.23867478024809</v>
      </c>
      <c r="P253" s="4">
        <f t="shared" si="78"/>
        <v>3.4706445796708016</v>
      </c>
      <c r="Q253" s="397">
        <f t="shared" si="82"/>
        <v>547.92000000000019</v>
      </c>
      <c r="R253" s="397">
        <v>547.92000000000019</v>
      </c>
      <c r="S253" s="397">
        <v>20</v>
      </c>
    </row>
    <row r="254" spans="1:37" x14ac:dyDescent="0.25">
      <c r="A254" s="382"/>
      <c r="B254" s="210">
        <v>302312</v>
      </c>
      <c r="C254" s="210">
        <v>20035</v>
      </c>
      <c r="D254" s="210" t="s">
        <v>8</v>
      </c>
      <c r="E254" s="393">
        <v>0.38362268518518516</v>
      </c>
      <c r="F254" s="393">
        <v>0.38362268518518516</v>
      </c>
      <c r="G254" s="397">
        <v>10</v>
      </c>
      <c r="H254" s="397" t="s">
        <v>581</v>
      </c>
      <c r="I254" s="397">
        <f t="shared" si="79"/>
        <v>0</v>
      </c>
      <c r="J254" s="397">
        <f t="shared" si="80"/>
        <v>10.000000000003162</v>
      </c>
      <c r="K254" s="397">
        <f>SUM(J254:J255)</f>
        <v>94.000000000001904</v>
      </c>
      <c r="L254" s="397">
        <v>40.5</v>
      </c>
      <c r="M254" s="38">
        <f t="shared" si="77"/>
        <v>0.29376114893616423</v>
      </c>
      <c r="N254" s="3">
        <f t="shared" si="81"/>
        <v>302.23867478024999</v>
      </c>
      <c r="O254" s="3">
        <v>302.23867478024999</v>
      </c>
      <c r="P254" s="4">
        <f t="shared" si="78"/>
        <v>5.0373112463374996</v>
      </c>
      <c r="Q254" s="397">
        <f t="shared" si="82"/>
        <v>588.42000000000019</v>
      </c>
      <c r="R254" s="397">
        <v>588.42000000000019</v>
      </c>
      <c r="S254" s="397">
        <v>21</v>
      </c>
    </row>
    <row r="255" spans="1:37" x14ac:dyDescent="0.25">
      <c r="A255" s="382"/>
      <c r="B255" s="210">
        <v>302312</v>
      </c>
      <c r="C255" s="210">
        <v>20029</v>
      </c>
      <c r="D255" s="210" t="s">
        <v>11</v>
      </c>
      <c r="E255" s="393">
        <v>0.38373842592592594</v>
      </c>
      <c r="F255" s="393">
        <v>0.38471064814814815</v>
      </c>
      <c r="G255" s="397">
        <v>84</v>
      </c>
      <c r="H255" s="397" t="s">
        <v>581</v>
      </c>
      <c r="I255" s="399">
        <f t="shared" si="79"/>
        <v>83.999999999998749</v>
      </c>
      <c r="J255" s="399">
        <f t="shared" si="80"/>
        <v>83.999999999998749</v>
      </c>
      <c r="K255" s="399">
        <v>83.999999999998749</v>
      </c>
      <c r="L255" s="399"/>
      <c r="M255" s="38"/>
      <c r="N255" s="3">
        <f t="shared" si="81"/>
        <v>386.23867478024874</v>
      </c>
      <c r="O255" s="3"/>
      <c r="P255" s="4"/>
      <c r="Q255" s="397">
        <f t="shared" si="82"/>
        <v>588.42000000000019</v>
      </c>
      <c r="X255" s="4"/>
      <c r="Z255" s="38"/>
    </row>
    <row r="256" spans="1:37" x14ac:dyDescent="0.25">
      <c r="A256" s="382"/>
      <c r="B256" s="210">
        <v>302312</v>
      </c>
      <c r="C256" s="210">
        <v>20030</v>
      </c>
      <c r="D256" s="210" t="s">
        <v>6</v>
      </c>
      <c r="E256" s="393">
        <v>0.38471064814814815</v>
      </c>
      <c r="F256" s="393">
        <v>0.38479166666666664</v>
      </c>
      <c r="G256" s="397">
        <v>7</v>
      </c>
      <c r="H256" s="397">
        <v>40.5</v>
      </c>
      <c r="I256" s="397">
        <f t="shared" si="79"/>
        <v>6.9999999999978968</v>
      </c>
      <c r="J256" s="397">
        <f t="shared" si="80"/>
        <v>6.9999999999978968</v>
      </c>
      <c r="K256" s="397">
        <v>6.9999999999978968</v>
      </c>
      <c r="L256" s="397">
        <v>40.5</v>
      </c>
      <c r="M256" s="38">
        <f t="shared" si="77"/>
        <v>3.9447925714297565</v>
      </c>
      <c r="N256" s="3">
        <f t="shared" si="81"/>
        <v>393.23867478024664</v>
      </c>
      <c r="O256" s="3">
        <v>393.23867478024664</v>
      </c>
      <c r="P256" s="4">
        <f t="shared" si="78"/>
        <v>6.5539779130041103</v>
      </c>
      <c r="Q256" s="397">
        <f t="shared" si="82"/>
        <v>628.92000000000019</v>
      </c>
      <c r="R256" s="397">
        <v>628.92000000000019</v>
      </c>
      <c r="S256" s="397">
        <v>22</v>
      </c>
    </row>
    <row r="257" spans="1:19" x14ac:dyDescent="0.25">
      <c r="A257" s="382"/>
      <c r="B257" s="210">
        <v>302312</v>
      </c>
      <c r="C257" s="210">
        <v>20035</v>
      </c>
      <c r="D257" s="210" t="s">
        <v>8</v>
      </c>
      <c r="E257" s="393">
        <v>0.38479166666666664</v>
      </c>
      <c r="F257" s="393">
        <v>0.38479166666666664</v>
      </c>
      <c r="G257" s="397">
        <v>5</v>
      </c>
      <c r="H257" s="397">
        <v>29.58</v>
      </c>
      <c r="I257" s="397">
        <f t="shared" si="79"/>
        <v>0</v>
      </c>
      <c r="J257" s="397">
        <f t="shared" si="80"/>
        <v>5.000000000003979</v>
      </c>
      <c r="K257" s="397">
        <v>5.000000000003979</v>
      </c>
      <c r="L257" s="397">
        <v>29.58</v>
      </c>
      <c r="M257" s="38">
        <f t="shared" si="77"/>
        <v>4.0336234559967892</v>
      </c>
      <c r="N257" s="3">
        <f t="shared" si="81"/>
        <v>398.23867478025062</v>
      </c>
      <c r="O257" s="3">
        <v>398.23867478025062</v>
      </c>
      <c r="P257" s="4">
        <f t="shared" si="78"/>
        <v>6.6373112463375099</v>
      </c>
      <c r="Q257" s="397">
        <f t="shared" si="82"/>
        <v>658.50000000000023</v>
      </c>
      <c r="R257" s="397">
        <v>658.50000000000023</v>
      </c>
      <c r="S257" s="397">
        <v>23</v>
      </c>
    </row>
    <row r="258" spans="1:19" x14ac:dyDescent="0.25">
      <c r="A258" s="382"/>
      <c r="B258" s="210">
        <v>302312</v>
      </c>
      <c r="C258" s="210">
        <v>20052</v>
      </c>
      <c r="D258" s="210" t="s">
        <v>7</v>
      </c>
      <c r="E258" s="393">
        <v>0.38484953703703706</v>
      </c>
      <c r="F258" s="393">
        <v>0.38503472222222218</v>
      </c>
      <c r="G258" s="397">
        <v>16</v>
      </c>
      <c r="H258" s="397">
        <v>28.08</v>
      </c>
      <c r="I258" s="397">
        <f t="shared" si="79"/>
        <v>15.999999999994508</v>
      </c>
      <c r="J258" s="397">
        <f t="shared" si="80"/>
        <v>15.999999999994508</v>
      </c>
      <c r="K258" s="397">
        <v>15.999999999994508</v>
      </c>
      <c r="L258" s="397">
        <v>28.08</v>
      </c>
      <c r="M258" s="38">
        <f t="shared" si="77"/>
        <v>1.1965870800004106</v>
      </c>
      <c r="N258" s="3">
        <f t="shared" si="81"/>
        <v>414.23867478024511</v>
      </c>
      <c r="O258" s="3">
        <v>414.23867478024511</v>
      </c>
      <c r="P258" s="4">
        <f t="shared" si="78"/>
        <v>6.903977913004085</v>
      </c>
      <c r="Q258" s="397">
        <f t="shared" si="82"/>
        <v>686.58000000000027</v>
      </c>
      <c r="R258" s="397">
        <v>686.58000000000027</v>
      </c>
      <c r="S258" s="397">
        <v>24</v>
      </c>
    </row>
    <row r="259" spans="1:19" x14ac:dyDescent="0.25">
      <c r="A259" s="382"/>
      <c r="B259" s="210">
        <v>302312</v>
      </c>
      <c r="C259" s="210">
        <v>20056</v>
      </c>
      <c r="D259" s="210" t="s">
        <v>9</v>
      </c>
      <c r="E259" s="393">
        <v>0.38503472222222218</v>
      </c>
      <c r="F259" s="393">
        <v>0.38515046296296296</v>
      </c>
      <c r="G259" s="397">
        <v>10</v>
      </c>
      <c r="H259" s="397">
        <v>26</v>
      </c>
      <c r="I259" s="397">
        <f t="shared" si="79"/>
        <v>10.000000000003162</v>
      </c>
      <c r="J259" s="397">
        <f t="shared" si="80"/>
        <v>10.000000000003162</v>
      </c>
      <c r="K259" s="397">
        <v>10.000000000003162</v>
      </c>
      <c r="L259" s="397">
        <v>26</v>
      </c>
      <c r="M259" s="38">
        <f t="shared" si="77"/>
        <v>1.7727215999994397</v>
      </c>
      <c r="N259" s="3">
        <f t="shared" si="81"/>
        <v>424.23867478024829</v>
      </c>
      <c r="O259" s="3">
        <v>424.23867478024829</v>
      </c>
      <c r="P259" s="4">
        <f t="shared" si="78"/>
        <v>7.0706445796708044</v>
      </c>
      <c r="Q259" s="397">
        <f t="shared" si="82"/>
        <v>712.58000000000027</v>
      </c>
      <c r="R259" s="397">
        <v>712.58000000000027</v>
      </c>
      <c r="S259" s="397">
        <v>25</v>
      </c>
    </row>
    <row r="260" spans="1:19" x14ac:dyDescent="0.25">
      <c r="A260" s="382"/>
      <c r="B260" s="210">
        <v>302312</v>
      </c>
      <c r="C260" s="210">
        <v>20059</v>
      </c>
      <c r="D260" s="210" t="s">
        <v>10</v>
      </c>
      <c r="E260" s="393">
        <v>0.38515046296296296</v>
      </c>
      <c r="F260" s="393">
        <v>0.38518518518518513</v>
      </c>
      <c r="G260" s="397">
        <v>3</v>
      </c>
      <c r="H260" s="397">
        <v>11</v>
      </c>
      <c r="I260" s="397">
        <f t="shared" si="79"/>
        <v>2.9999999999956728</v>
      </c>
      <c r="J260" s="2">
        <f>L260*K259/L259</f>
        <v>4.2307692307705684</v>
      </c>
      <c r="K260" s="2">
        <v>4.2307692307705684</v>
      </c>
      <c r="L260" s="397">
        <v>11</v>
      </c>
      <c r="M260" s="38">
        <f t="shared" si="77"/>
        <v>1.7727215999994397</v>
      </c>
      <c r="N260" s="3">
        <f t="shared" si="81"/>
        <v>428.46944401101888</v>
      </c>
      <c r="O260" s="3">
        <v>428.46944401101888</v>
      </c>
      <c r="P260" s="4">
        <f t="shared" si="78"/>
        <v>7.1411574001836478</v>
      </c>
      <c r="Q260" s="397">
        <f t="shared" si="82"/>
        <v>723.58000000000027</v>
      </c>
      <c r="R260" s="397">
        <v>723.58000000000027</v>
      </c>
    </row>
    <row r="261" spans="1:19" x14ac:dyDescent="0.25">
      <c r="A261" s="382"/>
      <c r="B261" s="397">
        <v>302312</v>
      </c>
      <c r="C261" s="392">
        <v>20058</v>
      </c>
      <c r="D261" s="397" t="s">
        <v>687</v>
      </c>
      <c r="E261" s="381">
        <v>0.38518518518518513</v>
      </c>
      <c r="F261" s="381">
        <v>0.38518518518518513</v>
      </c>
      <c r="G261" s="397" t="s">
        <v>566</v>
      </c>
      <c r="H261" s="397" t="s">
        <v>566</v>
      </c>
      <c r="M261" s="38">
        <f>AVERAGE(M228:M259)</f>
        <v>2.2227593574016709</v>
      </c>
    </row>
    <row r="262" spans="1:19" x14ac:dyDescent="0.25">
      <c r="A262" s="382"/>
      <c r="B262" s="52">
        <v>302312</v>
      </c>
      <c r="C262" s="52">
        <v>20059</v>
      </c>
      <c r="D262" s="52" t="s">
        <v>10</v>
      </c>
      <c r="E262" s="79">
        <v>0.4305208333333333</v>
      </c>
      <c r="F262" s="79">
        <v>0.4305208333333333</v>
      </c>
      <c r="G262" s="397">
        <v>479</v>
      </c>
      <c r="H262" s="397" t="s">
        <v>581</v>
      </c>
    </row>
    <row r="263" spans="1:19" x14ac:dyDescent="0.25">
      <c r="A263" s="382"/>
      <c r="B263" s="52">
        <v>302312</v>
      </c>
      <c r="C263" s="52">
        <v>8019</v>
      </c>
      <c r="D263" s="52" t="s">
        <v>515</v>
      </c>
      <c r="E263" s="79">
        <v>0.43606481481481479</v>
      </c>
      <c r="F263" s="79">
        <v>0.43606481481481479</v>
      </c>
      <c r="G263" s="397">
        <v>69</v>
      </c>
      <c r="H263" s="397" t="s">
        <v>581</v>
      </c>
    </row>
    <row r="264" spans="1:19" x14ac:dyDescent="0.25">
      <c r="A264" s="382"/>
      <c r="B264" s="52">
        <v>302312</v>
      </c>
      <c r="C264" s="52">
        <v>8024</v>
      </c>
      <c r="D264" s="52" t="s">
        <v>689</v>
      </c>
      <c r="E264" s="79">
        <v>0.43686342592592592</v>
      </c>
      <c r="F264" s="79">
        <v>0.43686342592592592</v>
      </c>
      <c r="G264" s="397">
        <v>305</v>
      </c>
      <c r="H264" s="397" t="s">
        <v>581</v>
      </c>
    </row>
    <row r="265" spans="1:19" x14ac:dyDescent="0.25">
      <c r="A265" s="382"/>
      <c r="B265" s="52">
        <v>302312</v>
      </c>
      <c r="C265" s="52">
        <v>8048</v>
      </c>
      <c r="D265" s="52" t="s">
        <v>690</v>
      </c>
      <c r="E265" s="79">
        <v>0.44039351851851855</v>
      </c>
      <c r="F265" s="79">
        <v>0.44039351851851855</v>
      </c>
      <c r="G265" s="397">
        <v>372</v>
      </c>
      <c r="H265" s="397" t="s">
        <v>581</v>
      </c>
    </row>
    <row r="266" spans="1:19" x14ac:dyDescent="0.25">
      <c r="A266" s="382"/>
      <c r="B266" s="52">
        <v>302312</v>
      </c>
      <c r="C266" s="52">
        <v>8213</v>
      </c>
      <c r="D266" s="52" t="s">
        <v>691</v>
      </c>
      <c r="E266" s="79">
        <v>0.44469907407407411</v>
      </c>
      <c r="F266" s="79">
        <v>0.44484953703703706</v>
      </c>
      <c r="G266" s="397">
        <v>13</v>
      </c>
      <c r="H266" s="397" t="s">
        <v>581</v>
      </c>
    </row>
    <row r="267" spans="1:19" x14ac:dyDescent="0.25">
      <c r="A267" s="382"/>
      <c r="B267" s="52">
        <v>302312</v>
      </c>
      <c r="C267" s="52">
        <v>8212</v>
      </c>
      <c r="D267" s="52" t="s">
        <v>692</v>
      </c>
      <c r="E267" s="79">
        <v>0.44484953703703706</v>
      </c>
      <c r="F267" s="79">
        <v>0.44497685185185182</v>
      </c>
      <c r="G267" s="397">
        <v>11</v>
      </c>
      <c r="H267" s="397" t="s">
        <v>581</v>
      </c>
    </row>
    <row r="268" spans="1:19" x14ac:dyDescent="0.25">
      <c r="A268" s="382"/>
      <c r="B268" s="52">
        <v>302312</v>
      </c>
      <c r="C268" s="52">
        <v>8211</v>
      </c>
      <c r="D268" s="52" t="s">
        <v>693</v>
      </c>
      <c r="E268" s="79">
        <v>0.44497685185185182</v>
      </c>
      <c r="F268" s="79">
        <v>0.44506944444444446</v>
      </c>
      <c r="G268" s="397">
        <v>8</v>
      </c>
      <c r="H268" s="397" t="s">
        <v>581</v>
      </c>
    </row>
    <row r="269" spans="1:19" x14ac:dyDescent="0.25">
      <c r="A269" s="382"/>
      <c r="B269" s="52">
        <v>302312</v>
      </c>
      <c r="C269" s="52">
        <v>8210</v>
      </c>
      <c r="D269" s="52" t="s">
        <v>694</v>
      </c>
      <c r="E269" s="79">
        <v>0.44506944444444446</v>
      </c>
      <c r="F269" s="79">
        <v>0.44506944444444446</v>
      </c>
      <c r="G269" s="397">
        <v>231</v>
      </c>
      <c r="H269" s="397" t="s">
        <v>581</v>
      </c>
    </row>
    <row r="270" spans="1:19" x14ac:dyDescent="0.25">
      <c r="A270" s="382"/>
      <c r="B270" s="52">
        <v>302312</v>
      </c>
      <c r="C270" s="52">
        <v>20038</v>
      </c>
      <c r="D270" s="52" t="s">
        <v>182</v>
      </c>
      <c r="E270" s="79">
        <v>0.44774305555555555</v>
      </c>
      <c r="F270" s="79">
        <v>0.44780092592592591</v>
      </c>
      <c r="G270" s="397">
        <v>5</v>
      </c>
      <c r="H270" s="397" t="s">
        <v>581</v>
      </c>
    </row>
    <row r="271" spans="1:19" x14ac:dyDescent="0.25">
      <c r="A271" s="382"/>
      <c r="B271" s="52">
        <v>302312</v>
      </c>
      <c r="C271" s="52">
        <v>20027</v>
      </c>
      <c r="D271" s="52" t="s">
        <v>38</v>
      </c>
      <c r="E271" s="79">
        <v>0.44780092592592591</v>
      </c>
      <c r="F271" s="79">
        <v>0.44780092592592591</v>
      </c>
      <c r="G271" s="397">
        <v>45</v>
      </c>
      <c r="H271" s="397" t="s">
        <v>580</v>
      </c>
    </row>
    <row r="272" spans="1:19" x14ac:dyDescent="0.25">
      <c r="A272" s="382"/>
      <c r="B272" s="397">
        <v>302312</v>
      </c>
      <c r="C272" s="392">
        <v>20058</v>
      </c>
      <c r="D272" s="397" t="s">
        <v>687</v>
      </c>
      <c r="E272" s="381">
        <v>0.44832175925925927</v>
      </c>
      <c r="F272" s="381">
        <v>0.44832175925925927</v>
      </c>
      <c r="G272" s="397" t="s">
        <v>566</v>
      </c>
      <c r="H272" s="397" t="s">
        <v>566</v>
      </c>
    </row>
    <row r="273" spans="1:26" x14ac:dyDescent="0.25">
      <c r="A273" s="382"/>
      <c r="B273" s="210">
        <v>302312</v>
      </c>
      <c r="C273" s="210">
        <v>20059</v>
      </c>
      <c r="D273" s="210" t="s">
        <v>10</v>
      </c>
      <c r="E273" s="393">
        <v>0.47096064814814814</v>
      </c>
      <c r="F273" s="393">
        <v>0.47098379629629633</v>
      </c>
      <c r="G273" s="397">
        <v>2</v>
      </c>
      <c r="H273" s="397">
        <v>15</v>
      </c>
      <c r="I273" s="2">
        <f t="shared" ref="I273:I274" si="83">(F273-E273)*86400</f>
        <v>2.0000000000035101</v>
      </c>
      <c r="J273" s="2">
        <f>L273*K274/L274</f>
        <v>11.752136752134319</v>
      </c>
      <c r="K273" s="2">
        <v>11.752136752134319</v>
      </c>
      <c r="L273" s="397">
        <v>15</v>
      </c>
      <c r="M273" s="38">
        <f t="shared" ref="M273:M293" si="84">L273/K273*0.0113636*60</f>
        <v>0.87024514909108919</v>
      </c>
      <c r="N273" s="3">
        <f>J273</f>
        <v>11.752136752134319</v>
      </c>
      <c r="O273" s="3">
        <v>11.752136752134319</v>
      </c>
      <c r="P273" s="4">
        <f t="shared" ref="P273:P293" si="85">O273/60</f>
        <v>0.19586894586890533</v>
      </c>
      <c r="Q273" s="397">
        <f>L273</f>
        <v>15</v>
      </c>
      <c r="R273" s="397">
        <v>15</v>
      </c>
      <c r="S273" s="397">
        <v>1</v>
      </c>
      <c r="X273" s="4">
        <v>0.19586894586890533</v>
      </c>
      <c r="Y273" s="397">
        <v>15</v>
      </c>
      <c r="Z273" s="38">
        <v>0.87024514909108919</v>
      </c>
    </row>
    <row r="274" spans="1:26" x14ac:dyDescent="0.25">
      <c r="A274" s="382"/>
      <c r="B274" s="210">
        <v>302312</v>
      </c>
      <c r="C274" s="210">
        <v>20056</v>
      </c>
      <c r="D274" s="210" t="s">
        <v>9</v>
      </c>
      <c r="E274" s="393">
        <v>0.47098379629629633</v>
      </c>
      <c r="F274" s="393">
        <v>0.47098379629629633</v>
      </c>
      <c r="G274" s="397">
        <v>22</v>
      </c>
      <c r="H274" s="397">
        <v>28.08</v>
      </c>
      <c r="I274" s="2">
        <f t="shared" si="83"/>
        <v>0</v>
      </c>
      <c r="J274" s="2">
        <f>(E275-E274)*86400</f>
        <v>21.999999999995445</v>
      </c>
      <c r="K274" s="2">
        <v>21.999999999995445</v>
      </c>
      <c r="L274" s="397">
        <v>28.08</v>
      </c>
      <c r="M274" s="38">
        <f t="shared" si="84"/>
        <v>0.87024514909108919</v>
      </c>
      <c r="N274" s="3">
        <f>N273+K274</f>
        <v>33.752136752129765</v>
      </c>
      <c r="O274" s="3">
        <v>33.752136752129765</v>
      </c>
      <c r="P274" s="4">
        <f t="shared" si="85"/>
        <v>0.56253561253549611</v>
      </c>
      <c r="Q274" s="397">
        <f>Q273+L274</f>
        <v>43.08</v>
      </c>
      <c r="R274" s="397">
        <v>43.08</v>
      </c>
      <c r="S274" s="397">
        <v>2</v>
      </c>
      <c r="X274" s="4">
        <v>0.56253561253549611</v>
      </c>
      <c r="Y274" s="397">
        <v>43.08</v>
      </c>
      <c r="Z274" s="38">
        <v>0.87024514909108919</v>
      </c>
    </row>
    <row r="275" spans="1:26" x14ac:dyDescent="0.25">
      <c r="A275" s="382"/>
      <c r="B275" s="210">
        <v>302312</v>
      </c>
      <c r="C275" s="210">
        <v>20052</v>
      </c>
      <c r="D275" s="210" t="s">
        <v>7</v>
      </c>
      <c r="E275" s="393">
        <v>0.47123842592592591</v>
      </c>
      <c r="F275" s="393">
        <v>0.47144675925925927</v>
      </c>
      <c r="G275" s="397">
        <v>18</v>
      </c>
      <c r="H275" s="397">
        <v>29.58</v>
      </c>
      <c r="I275" s="397">
        <f t="shared" ref="I275:I293" si="86">(F275-E275)*86400</f>
        <v>18.000000000002814</v>
      </c>
      <c r="J275" s="397">
        <f t="shared" ref="J275:J292" si="87">(E276-E275)*86400</f>
        <v>18.000000000002814</v>
      </c>
      <c r="K275" s="397">
        <v>18.000000000002814</v>
      </c>
      <c r="L275" s="397">
        <v>29.58</v>
      </c>
      <c r="M275" s="38">
        <f t="shared" si="84"/>
        <v>1.1204509599998247</v>
      </c>
      <c r="N275" s="3">
        <f t="shared" ref="N275:N293" si="88">N274+K275</f>
        <v>51.752136752132579</v>
      </c>
      <c r="O275" s="3">
        <v>51.752136752132579</v>
      </c>
      <c r="P275" s="4">
        <f t="shared" si="85"/>
        <v>0.86253561253554301</v>
      </c>
      <c r="Q275" s="397">
        <f t="shared" ref="Q275:Q293" si="89">Q274+L275</f>
        <v>72.66</v>
      </c>
      <c r="R275" s="397">
        <v>72.66</v>
      </c>
      <c r="S275" s="397">
        <v>3</v>
      </c>
      <c r="X275" s="4">
        <v>0.86253561253554301</v>
      </c>
      <c r="Y275" s="397">
        <v>72.66</v>
      </c>
      <c r="Z275" s="38">
        <v>1.1204509599998247</v>
      </c>
    </row>
    <row r="276" spans="1:26" x14ac:dyDescent="0.25">
      <c r="A276" s="382"/>
      <c r="B276" s="210">
        <v>302312</v>
      </c>
      <c r="C276" s="210">
        <v>20035</v>
      </c>
      <c r="D276" s="210" t="s">
        <v>8</v>
      </c>
      <c r="E276" s="393">
        <v>0.47144675925925927</v>
      </c>
      <c r="F276" s="393">
        <v>0.47157407407407409</v>
      </c>
      <c r="G276" s="397">
        <v>11</v>
      </c>
      <c r="H276" s="397" t="s">
        <v>581</v>
      </c>
      <c r="I276" s="397">
        <f t="shared" si="86"/>
        <v>11.000000000000121</v>
      </c>
      <c r="J276" s="397">
        <f t="shared" si="87"/>
        <v>11.000000000000121</v>
      </c>
      <c r="K276" s="397">
        <f>SUM(J276:J277)</f>
        <v>13.999999999995794</v>
      </c>
      <c r="L276" s="397">
        <v>40.5</v>
      </c>
      <c r="M276" s="38">
        <f t="shared" si="84"/>
        <v>1.9723962857148782</v>
      </c>
      <c r="N276" s="3">
        <f t="shared" si="88"/>
        <v>65.752136752128365</v>
      </c>
      <c r="O276" s="3">
        <v>65.752136752128365</v>
      </c>
      <c r="P276" s="4">
        <f t="shared" si="85"/>
        <v>1.095868945868806</v>
      </c>
      <c r="Q276" s="397">
        <f t="shared" si="89"/>
        <v>113.16</v>
      </c>
      <c r="R276" s="397">
        <v>113.16</v>
      </c>
      <c r="S276" s="397">
        <v>4</v>
      </c>
      <c r="X276" s="4">
        <v>1.095868945868806</v>
      </c>
      <c r="Y276" s="397">
        <v>113.16</v>
      </c>
      <c r="Z276" s="38">
        <v>1.9723962857148782</v>
      </c>
    </row>
    <row r="277" spans="1:26" x14ac:dyDescent="0.25">
      <c r="A277" s="382"/>
      <c r="B277" s="210">
        <v>302312</v>
      </c>
      <c r="C277" s="210">
        <v>20029</v>
      </c>
      <c r="D277" s="210" t="s">
        <v>11</v>
      </c>
      <c r="E277" s="393">
        <v>0.47157407407407409</v>
      </c>
      <c r="F277" s="393">
        <v>0.47160879629629626</v>
      </c>
      <c r="G277" s="397">
        <v>3</v>
      </c>
      <c r="H277" s="397" t="s">
        <v>581</v>
      </c>
      <c r="I277" s="399">
        <f t="shared" si="86"/>
        <v>2.9999999999956728</v>
      </c>
      <c r="J277" s="399">
        <f t="shared" si="87"/>
        <v>2.9999999999956728</v>
      </c>
      <c r="K277" s="399"/>
      <c r="L277" s="399"/>
      <c r="M277" s="38"/>
      <c r="N277" s="3">
        <f t="shared" si="88"/>
        <v>65.752136752128365</v>
      </c>
      <c r="O277" s="3"/>
      <c r="P277" s="4"/>
      <c r="Q277" s="397">
        <f t="shared" si="89"/>
        <v>113.16</v>
      </c>
      <c r="X277" s="4">
        <v>1.2125356125355178</v>
      </c>
      <c r="Y277" s="397">
        <v>143.91</v>
      </c>
      <c r="Z277" s="38">
        <v>2.9951202857131336</v>
      </c>
    </row>
    <row r="278" spans="1:26" x14ac:dyDescent="0.25">
      <c r="A278" s="382"/>
      <c r="B278" s="210">
        <v>302312</v>
      </c>
      <c r="C278" s="210">
        <v>20030</v>
      </c>
      <c r="D278" s="210" t="s">
        <v>6</v>
      </c>
      <c r="E278" s="393">
        <v>0.47160879629629626</v>
      </c>
      <c r="F278" s="393">
        <v>0.47160879629629626</v>
      </c>
      <c r="G278" s="397">
        <v>7</v>
      </c>
      <c r="H278" s="397">
        <v>30.75</v>
      </c>
      <c r="I278" s="397">
        <f t="shared" si="86"/>
        <v>0</v>
      </c>
      <c r="J278" s="397">
        <f t="shared" si="87"/>
        <v>7.000000000002693</v>
      </c>
      <c r="K278" s="397">
        <v>7.000000000002693</v>
      </c>
      <c r="L278" s="397">
        <v>30.75</v>
      </c>
      <c r="M278" s="38">
        <f t="shared" si="84"/>
        <v>2.9951202857131336</v>
      </c>
      <c r="N278" s="3">
        <f t="shared" si="88"/>
        <v>72.752136752131065</v>
      </c>
      <c r="O278" s="3">
        <v>72.752136752131065</v>
      </c>
      <c r="P278" s="4">
        <f t="shared" si="85"/>
        <v>1.2125356125355178</v>
      </c>
      <c r="Q278" s="397">
        <f t="shared" si="89"/>
        <v>143.91</v>
      </c>
      <c r="R278" s="397">
        <v>143.91</v>
      </c>
      <c r="S278" s="397">
        <v>5</v>
      </c>
      <c r="X278" s="4">
        <v>1.3458689458689252</v>
      </c>
      <c r="Y278" s="397">
        <v>170.24</v>
      </c>
      <c r="Z278" s="38">
        <v>2.2440269099987518</v>
      </c>
    </row>
    <row r="279" spans="1:26" x14ac:dyDescent="0.25">
      <c r="A279" s="382"/>
      <c r="B279" s="210">
        <v>302312</v>
      </c>
      <c r="C279" s="210">
        <v>20017</v>
      </c>
      <c r="D279" s="210" t="s">
        <v>5</v>
      </c>
      <c r="E279" s="393">
        <v>0.47168981481481481</v>
      </c>
      <c r="F279" s="393">
        <v>0.47178240740740746</v>
      </c>
      <c r="G279" s="397">
        <v>8</v>
      </c>
      <c r="H279" s="397">
        <v>26.33</v>
      </c>
      <c r="I279" s="397">
        <f t="shared" si="86"/>
        <v>8.000000000004448</v>
      </c>
      <c r="J279" s="397">
        <f t="shared" si="87"/>
        <v>8.000000000004448</v>
      </c>
      <c r="K279" s="397">
        <v>8.000000000004448</v>
      </c>
      <c r="L279" s="397">
        <v>26.33</v>
      </c>
      <c r="M279" s="38">
        <f t="shared" si="84"/>
        <v>2.2440269099987518</v>
      </c>
      <c r="N279" s="3">
        <f t="shared" si="88"/>
        <v>80.752136752135513</v>
      </c>
      <c r="O279" s="3">
        <v>80.752136752135513</v>
      </c>
      <c r="P279" s="4">
        <f t="shared" si="85"/>
        <v>1.3458689458689252</v>
      </c>
      <c r="Q279" s="397">
        <f t="shared" si="89"/>
        <v>170.24</v>
      </c>
      <c r="R279" s="397">
        <v>170.24</v>
      </c>
      <c r="S279" s="397">
        <v>6</v>
      </c>
      <c r="X279" s="4">
        <v>1.4625356125355569</v>
      </c>
      <c r="Y279" s="397">
        <v>197.16000000000003</v>
      </c>
      <c r="Z279" s="38">
        <v>2.6220695314293594</v>
      </c>
    </row>
    <row r="280" spans="1:26" x14ac:dyDescent="0.25">
      <c r="A280" s="382"/>
      <c r="B280" s="210">
        <v>302312</v>
      </c>
      <c r="C280" s="210">
        <v>20021</v>
      </c>
      <c r="D280" s="210" t="s">
        <v>0</v>
      </c>
      <c r="E280" s="393">
        <v>0.47178240740740746</v>
      </c>
      <c r="F280" s="393">
        <v>0.47186342592592595</v>
      </c>
      <c r="G280" s="397">
        <v>7</v>
      </c>
      <c r="H280" s="397">
        <v>26.92</v>
      </c>
      <c r="I280" s="397">
        <f t="shared" si="86"/>
        <v>6.9999999999978968</v>
      </c>
      <c r="J280" s="397">
        <f t="shared" si="87"/>
        <v>6.9999999999978968</v>
      </c>
      <c r="K280" s="397">
        <v>6.9999999999978968</v>
      </c>
      <c r="L280" s="397">
        <v>26.92</v>
      </c>
      <c r="M280" s="38">
        <f t="shared" si="84"/>
        <v>2.6220695314293594</v>
      </c>
      <c r="N280" s="3">
        <f t="shared" si="88"/>
        <v>87.75213675213341</v>
      </c>
      <c r="O280" s="3">
        <v>87.75213675213341</v>
      </c>
      <c r="P280" s="4">
        <f t="shared" si="85"/>
        <v>1.4625356125355569</v>
      </c>
      <c r="Q280" s="397">
        <f t="shared" si="89"/>
        <v>197.16000000000003</v>
      </c>
      <c r="R280" s="397">
        <v>197.16000000000003</v>
      </c>
      <c r="S280" s="397">
        <v>7</v>
      </c>
      <c r="X280" s="4">
        <v>1.7625356125356038</v>
      </c>
      <c r="Y280" s="397">
        <v>228.33000000000004</v>
      </c>
      <c r="Z280" s="38">
        <v>1.1806780399998154</v>
      </c>
    </row>
    <row r="281" spans="1:26" x14ac:dyDescent="0.25">
      <c r="A281" s="382"/>
      <c r="B281" s="210">
        <v>302312</v>
      </c>
      <c r="C281" s="210">
        <v>20010</v>
      </c>
      <c r="D281" s="210" t="s">
        <v>1</v>
      </c>
      <c r="E281" s="393">
        <v>0.47186342592592595</v>
      </c>
      <c r="F281" s="393">
        <v>0.47207175925925932</v>
      </c>
      <c r="G281" s="397">
        <v>18</v>
      </c>
      <c r="H281" s="397">
        <v>31.17</v>
      </c>
      <c r="I281" s="397">
        <f t="shared" si="86"/>
        <v>18.000000000002814</v>
      </c>
      <c r="J281" s="397">
        <f t="shared" si="87"/>
        <v>18.000000000002814</v>
      </c>
      <c r="K281" s="397">
        <v>18.000000000002814</v>
      </c>
      <c r="L281" s="397">
        <v>31.17</v>
      </c>
      <c r="M281" s="38">
        <f t="shared" si="84"/>
        <v>1.1806780399998154</v>
      </c>
      <c r="N281" s="3">
        <f t="shared" si="88"/>
        <v>105.75213675213622</v>
      </c>
      <c r="O281" s="3">
        <v>105.75213675213622</v>
      </c>
      <c r="P281" s="4">
        <f t="shared" si="85"/>
        <v>1.7625356125356038</v>
      </c>
      <c r="Q281" s="397">
        <f t="shared" si="89"/>
        <v>228.33000000000004</v>
      </c>
      <c r="R281" s="397">
        <v>228.33000000000004</v>
      </c>
      <c r="S281" s="397">
        <v>8</v>
      </c>
      <c r="X281" s="4">
        <v>1.9625356125354751</v>
      </c>
      <c r="Y281" s="397">
        <v>254.83000000000004</v>
      </c>
      <c r="Z281" s="38">
        <v>1.5056770000009683</v>
      </c>
    </row>
    <row r="282" spans="1:26" x14ac:dyDescent="0.25">
      <c r="A282" s="382"/>
      <c r="B282" s="210">
        <v>302312</v>
      </c>
      <c r="C282" s="210">
        <v>20004</v>
      </c>
      <c r="D282" s="210" t="s">
        <v>2</v>
      </c>
      <c r="E282" s="393">
        <v>0.47207175925925932</v>
      </c>
      <c r="F282" s="393">
        <v>0.47221064814814812</v>
      </c>
      <c r="G282" s="397">
        <v>12</v>
      </c>
      <c r="H282" s="397">
        <v>26.5</v>
      </c>
      <c r="I282" s="397">
        <f t="shared" si="86"/>
        <v>11.999999999992284</v>
      </c>
      <c r="J282" s="397">
        <f t="shared" si="87"/>
        <v>11.999999999992284</v>
      </c>
      <c r="K282" s="397">
        <v>11.999999999992284</v>
      </c>
      <c r="L282" s="397">
        <v>26.5</v>
      </c>
      <c r="M282" s="38">
        <f t="shared" si="84"/>
        <v>1.5056770000009683</v>
      </c>
      <c r="N282" s="3">
        <f t="shared" si="88"/>
        <v>117.75213675212851</v>
      </c>
      <c r="O282" s="3">
        <v>117.75213675212851</v>
      </c>
      <c r="P282" s="4">
        <f t="shared" si="85"/>
        <v>1.9625356125354751</v>
      </c>
      <c r="Q282" s="397">
        <f t="shared" si="89"/>
        <v>254.83000000000004</v>
      </c>
      <c r="R282" s="397">
        <v>254.83000000000004</v>
      </c>
      <c r="S282" s="397">
        <v>9</v>
      </c>
      <c r="X282" s="4">
        <v>2.1125356125354986</v>
      </c>
      <c r="Y282" s="397">
        <v>283.41000000000003</v>
      </c>
      <c r="Z282" s="38">
        <v>2.1651445866663281</v>
      </c>
    </row>
    <row r="283" spans="1:26" x14ac:dyDescent="0.25">
      <c r="A283" s="382"/>
      <c r="B283" s="210">
        <v>302312</v>
      </c>
      <c r="C283" s="210">
        <v>20013</v>
      </c>
      <c r="D283" s="210" t="s">
        <v>36</v>
      </c>
      <c r="E283" s="393">
        <v>0.47221064814814812</v>
      </c>
      <c r="F283" s="393">
        <v>0.4723148148148148</v>
      </c>
      <c r="G283" s="397">
        <v>9</v>
      </c>
      <c r="H283" s="397">
        <v>28.58</v>
      </c>
      <c r="I283" s="397">
        <f t="shared" si="86"/>
        <v>9.0000000000014069</v>
      </c>
      <c r="J283" s="397">
        <f t="shared" si="87"/>
        <v>9.0000000000014069</v>
      </c>
      <c r="K283" s="397">
        <v>9.0000000000014069</v>
      </c>
      <c r="L283" s="397">
        <v>28.58</v>
      </c>
      <c r="M283" s="38">
        <f t="shared" si="84"/>
        <v>2.1651445866663281</v>
      </c>
      <c r="N283" s="3">
        <f t="shared" si="88"/>
        <v>126.75213675212991</v>
      </c>
      <c r="O283" s="3">
        <v>126.75213675212991</v>
      </c>
      <c r="P283" s="4">
        <f t="shared" si="85"/>
        <v>2.1125356125354986</v>
      </c>
      <c r="Q283" s="397">
        <f t="shared" si="89"/>
        <v>283.41000000000003</v>
      </c>
      <c r="R283" s="397">
        <v>283.41000000000003</v>
      </c>
      <c r="S283" s="397">
        <v>10</v>
      </c>
      <c r="X283" s="4">
        <v>2.2125356125355142</v>
      </c>
      <c r="Y283" s="397">
        <v>311.83000000000004</v>
      </c>
      <c r="Z283" s="38">
        <v>3.2295351199994951</v>
      </c>
    </row>
    <row r="284" spans="1:26" x14ac:dyDescent="0.25">
      <c r="A284" s="382"/>
      <c r="B284" s="210">
        <v>302312</v>
      </c>
      <c r="C284" s="210">
        <v>20015</v>
      </c>
      <c r="D284" s="210" t="s">
        <v>37</v>
      </c>
      <c r="E284" s="393">
        <v>0.4723148148148148</v>
      </c>
      <c r="F284" s="393">
        <v>0.4723148148148148</v>
      </c>
      <c r="G284" s="397">
        <v>6</v>
      </c>
      <c r="H284" s="397">
        <v>28.42</v>
      </c>
      <c r="I284" s="397">
        <f t="shared" si="86"/>
        <v>0</v>
      </c>
      <c r="J284" s="397">
        <f t="shared" si="87"/>
        <v>6.0000000000009379</v>
      </c>
      <c r="K284" s="397">
        <v>6.0000000000009379</v>
      </c>
      <c r="L284" s="397">
        <v>28.42</v>
      </c>
      <c r="M284" s="38">
        <f t="shared" si="84"/>
        <v>3.2295351199994951</v>
      </c>
      <c r="N284" s="3">
        <f t="shared" si="88"/>
        <v>132.75213675213087</v>
      </c>
      <c r="O284" s="3">
        <v>132.75213675213087</v>
      </c>
      <c r="P284" s="4">
        <f t="shared" si="85"/>
        <v>2.2125356125355142</v>
      </c>
      <c r="Q284" s="397">
        <f t="shared" si="89"/>
        <v>311.83000000000004</v>
      </c>
      <c r="R284" s="397">
        <v>311.83000000000004</v>
      </c>
      <c r="S284" s="397">
        <v>11</v>
      </c>
      <c r="X284" s="4">
        <v>2.3125356125355299</v>
      </c>
      <c r="Y284" s="397">
        <v>338.50000000000006</v>
      </c>
      <c r="Z284" s="38">
        <v>3.0306721199995263</v>
      </c>
    </row>
    <row r="285" spans="1:26" x14ac:dyDescent="0.25">
      <c r="A285" s="382"/>
      <c r="B285" s="210">
        <v>302312</v>
      </c>
      <c r="C285" s="210">
        <v>20025</v>
      </c>
      <c r="D285" s="210" t="s">
        <v>39</v>
      </c>
      <c r="E285" s="393">
        <v>0.47238425925925925</v>
      </c>
      <c r="F285" s="393">
        <v>0.47245370370370371</v>
      </c>
      <c r="G285" s="397">
        <v>6</v>
      </c>
      <c r="H285" s="397">
        <v>26.67</v>
      </c>
      <c r="I285" s="397">
        <f t="shared" si="86"/>
        <v>6.0000000000009379</v>
      </c>
      <c r="J285" s="397">
        <f t="shared" si="87"/>
        <v>6.0000000000009379</v>
      </c>
      <c r="K285" s="397">
        <v>6.0000000000009379</v>
      </c>
      <c r="L285" s="397">
        <v>26.67</v>
      </c>
      <c r="M285" s="38">
        <f t="shared" si="84"/>
        <v>3.0306721199995263</v>
      </c>
      <c r="N285" s="3">
        <f t="shared" si="88"/>
        <v>138.7521367521318</v>
      </c>
      <c r="O285" s="3">
        <v>138.7521367521318</v>
      </c>
      <c r="P285" s="4">
        <f t="shared" si="85"/>
        <v>2.3125356125355299</v>
      </c>
      <c r="Q285" s="397">
        <f t="shared" si="89"/>
        <v>338.50000000000006</v>
      </c>
      <c r="R285" s="397">
        <v>338.50000000000006</v>
      </c>
      <c r="S285" s="397">
        <v>12</v>
      </c>
      <c r="X285" s="4">
        <v>2.4625356125354738</v>
      </c>
      <c r="Y285" s="397">
        <v>372.54000000000008</v>
      </c>
      <c r="Z285" s="38">
        <v>2.5787796266676377</v>
      </c>
    </row>
    <row r="286" spans="1:26" x14ac:dyDescent="0.25">
      <c r="A286" s="382"/>
      <c r="B286" s="210">
        <v>302312</v>
      </c>
      <c r="C286" s="210">
        <v>20027</v>
      </c>
      <c r="D286" s="210" t="s">
        <v>38</v>
      </c>
      <c r="E286" s="393">
        <v>0.47245370370370371</v>
      </c>
      <c r="F286" s="393">
        <v>0.47255787037037034</v>
      </c>
      <c r="G286" s="397">
        <v>9</v>
      </c>
      <c r="H286" s="397">
        <v>34.04</v>
      </c>
      <c r="I286" s="397">
        <f t="shared" si="86"/>
        <v>8.9999999999966107</v>
      </c>
      <c r="J286" s="397">
        <f t="shared" si="87"/>
        <v>8.9999999999966107</v>
      </c>
      <c r="K286" s="397">
        <v>8.9999999999966107</v>
      </c>
      <c r="L286" s="397">
        <v>34.04</v>
      </c>
      <c r="M286" s="38">
        <f t="shared" si="84"/>
        <v>2.5787796266676377</v>
      </c>
      <c r="N286" s="3">
        <f t="shared" si="88"/>
        <v>147.75213675212842</v>
      </c>
      <c r="O286" s="3">
        <v>147.75213675212842</v>
      </c>
      <c r="P286" s="4">
        <f t="shared" si="85"/>
        <v>2.4625356125354738</v>
      </c>
      <c r="Q286" s="397">
        <f t="shared" si="89"/>
        <v>372.54000000000008</v>
      </c>
      <c r="R286" s="397">
        <v>372.54000000000008</v>
      </c>
      <c r="S286" s="397">
        <v>13</v>
      </c>
      <c r="X286" s="4">
        <v>2.6292022792021927</v>
      </c>
      <c r="Y286" s="397">
        <v>399.79000000000008</v>
      </c>
      <c r="Z286" s="38">
        <v>1.8579485999994125</v>
      </c>
    </row>
    <row r="287" spans="1:26" x14ac:dyDescent="0.25">
      <c r="A287" s="382"/>
      <c r="B287" s="210">
        <v>302312</v>
      </c>
      <c r="C287" s="210">
        <v>20050</v>
      </c>
      <c r="D287" s="210" t="s">
        <v>12</v>
      </c>
      <c r="E287" s="393">
        <v>0.47255787037037034</v>
      </c>
      <c r="F287" s="393">
        <v>0.47267361111111111</v>
      </c>
      <c r="G287" s="397">
        <v>10</v>
      </c>
      <c r="H287" s="397">
        <v>27.25</v>
      </c>
      <c r="I287" s="397">
        <f t="shared" si="86"/>
        <v>10.000000000003162</v>
      </c>
      <c r="J287" s="397">
        <f t="shared" si="87"/>
        <v>10.000000000003162</v>
      </c>
      <c r="K287" s="397">
        <v>10.000000000003162</v>
      </c>
      <c r="L287" s="397">
        <v>27.25</v>
      </c>
      <c r="M287" s="38">
        <f t="shared" si="84"/>
        <v>1.8579485999994125</v>
      </c>
      <c r="N287" s="3">
        <f t="shared" si="88"/>
        <v>157.75213675213158</v>
      </c>
      <c r="O287" s="3">
        <v>157.75213675213158</v>
      </c>
      <c r="P287" s="4">
        <f t="shared" si="85"/>
        <v>2.6292022792021927</v>
      </c>
      <c r="Q287" s="397">
        <f t="shared" si="89"/>
        <v>399.79000000000008</v>
      </c>
      <c r="R287" s="397">
        <v>399.79000000000008</v>
      </c>
      <c r="S287" s="397">
        <v>14</v>
      </c>
      <c r="X287" s="4">
        <v>2.8792022792021523</v>
      </c>
      <c r="Y287" s="397">
        <v>435.79000000000008</v>
      </c>
      <c r="Z287" s="38">
        <v>1.6363584000002673</v>
      </c>
    </row>
    <row r="288" spans="1:26" x14ac:dyDescent="0.25">
      <c r="A288" s="382"/>
      <c r="B288" s="210">
        <v>302312</v>
      </c>
      <c r="C288" s="210">
        <v>20049</v>
      </c>
      <c r="D288" s="210" t="s">
        <v>13</v>
      </c>
      <c r="E288" s="393">
        <v>0.47267361111111111</v>
      </c>
      <c r="F288" s="393">
        <v>0.4727777777777778</v>
      </c>
      <c r="G288" s="397">
        <v>9</v>
      </c>
      <c r="H288" s="397" t="s">
        <v>581</v>
      </c>
      <c r="I288" s="397">
        <f t="shared" si="86"/>
        <v>9.0000000000014069</v>
      </c>
      <c r="J288" s="397">
        <f t="shared" si="87"/>
        <v>9.0000000000014069</v>
      </c>
      <c r="K288" s="397">
        <f>SUM(J288:J289)</f>
        <v>14.999999999997549</v>
      </c>
      <c r="L288" s="397">
        <v>36</v>
      </c>
      <c r="M288" s="38">
        <f t="shared" si="84"/>
        <v>1.6363584000002673</v>
      </c>
      <c r="N288" s="3">
        <f t="shared" si="88"/>
        <v>172.75213675212913</v>
      </c>
      <c r="O288" s="3">
        <v>172.75213675212913</v>
      </c>
      <c r="P288" s="4">
        <f t="shared" si="85"/>
        <v>2.8792022792021523</v>
      </c>
      <c r="Q288" s="397">
        <f t="shared" si="89"/>
        <v>435.79000000000008</v>
      </c>
      <c r="R288" s="397">
        <v>435.79000000000008</v>
      </c>
      <c r="S288" s="397">
        <v>15</v>
      </c>
      <c r="X288" s="4">
        <v>2.9958689458688639</v>
      </c>
      <c r="Y288" s="397">
        <v>460.29000000000008</v>
      </c>
      <c r="Z288" s="38">
        <v>2.3863559999990818</v>
      </c>
    </row>
    <row r="289" spans="1:37" x14ac:dyDescent="0.25">
      <c r="A289" s="382"/>
      <c r="B289" s="210">
        <v>302312</v>
      </c>
      <c r="C289" s="210">
        <v>20048</v>
      </c>
      <c r="D289" s="210" t="s">
        <v>561</v>
      </c>
      <c r="E289" s="393">
        <v>0.4727777777777778</v>
      </c>
      <c r="F289" s="393">
        <v>0.4728472222222222</v>
      </c>
      <c r="G289" s="397">
        <v>6</v>
      </c>
      <c r="H289" s="397" t="s">
        <v>581</v>
      </c>
      <c r="I289" s="399">
        <f t="shared" si="86"/>
        <v>5.9999999999961418</v>
      </c>
      <c r="J289" s="399">
        <f t="shared" si="87"/>
        <v>5.9999999999961418</v>
      </c>
      <c r="K289" s="399"/>
      <c r="L289" s="399"/>
      <c r="M289" s="38"/>
      <c r="N289" s="3">
        <f t="shared" si="88"/>
        <v>172.75213675212913</v>
      </c>
      <c r="O289" s="3"/>
      <c r="P289" s="4"/>
      <c r="Q289" s="397">
        <f t="shared" si="89"/>
        <v>435.79000000000008</v>
      </c>
      <c r="X289" s="4">
        <v>3.0292022792022562</v>
      </c>
      <c r="Y289" s="397">
        <v>475.96000000000009</v>
      </c>
      <c r="Z289" s="38">
        <v>5.3420283599906249</v>
      </c>
    </row>
    <row r="290" spans="1:37" x14ac:dyDescent="0.25">
      <c r="A290" s="382"/>
      <c r="B290" s="210">
        <v>302312</v>
      </c>
      <c r="C290" s="210">
        <v>20045</v>
      </c>
      <c r="D290" s="210" t="s">
        <v>14</v>
      </c>
      <c r="E290" s="393">
        <v>0.4728472222222222</v>
      </c>
      <c r="F290" s="393">
        <v>0.47292824074074075</v>
      </c>
      <c r="G290" s="397">
        <v>7</v>
      </c>
      <c r="H290" s="397">
        <v>24.5</v>
      </c>
      <c r="I290" s="397">
        <f t="shared" si="86"/>
        <v>7.000000000002693</v>
      </c>
      <c r="J290" s="397">
        <f t="shared" si="87"/>
        <v>7.000000000002693</v>
      </c>
      <c r="K290" s="397">
        <v>7.000000000002693</v>
      </c>
      <c r="L290" s="397">
        <v>24.5</v>
      </c>
      <c r="M290" s="38">
        <f t="shared" si="84"/>
        <v>2.3863559999990818</v>
      </c>
      <c r="N290" s="3">
        <f t="shared" si="88"/>
        <v>179.75213675213183</v>
      </c>
      <c r="O290" s="3">
        <v>179.75213675213183</v>
      </c>
      <c r="P290" s="4">
        <f t="shared" si="85"/>
        <v>2.9958689458688639</v>
      </c>
      <c r="Q290" s="397">
        <f t="shared" si="89"/>
        <v>460.29000000000008</v>
      </c>
      <c r="R290" s="397">
        <v>460.29000000000008</v>
      </c>
      <c r="S290" s="397">
        <v>16</v>
      </c>
      <c r="X290" s="4">
        <v>3.079202279202184</v>
      </c>
      <c r="Y290" s="397">
        <v>501.96000000000009</v>
      </c>
      <c r="Z290" s="38">
        <v>5.9090720000085231</v>
      </c>
    </row>
    <row r="291" spans="1:37" x14ac:dyDescent="0.25">
      <c r="A291" s="382"/>
      <c r="B291" s="210">
        <v>302312</v>
      </c>
      <c r="C291" s="210">
        <v>20044</v>
      </c>
      <c r="D291" s="210" t="s">
        <v>180</v>
      </c>
      <c r="E291" s="393">
        <v>0.47292824074074075</v>
      </c>
      <c r="F291" s="393">
        <v>0.47295138888888894</v>
      </c>
      <c r="G291" s="397">
        <v>2</v>
      </c>
      <c r="H291" s="397">
        <v>15.67</v>
      </c>
      <c r="I291" s="397">
        <f t="shared" si="86"/>
        <v>2.0000000000035101</v>
      </c>
      <c r="J291" s="397">
        <f t="shared" si="87"/>
        <v>2.0000000000035101</v>
      </c>
      <c r="K291" s="397">
        <v>2.0000000000035101</v>
      </c>
      <c r="L291" s="397">
        <v>15.67</v>
      </c>
      <c r="M291" s="38">
        <f t="shared" si="84"/>
        <v>5.3420283599906249</v>
      </c>
      <c r="N291" s="3">
        <f t="shared" si="88"/>
        <v>181.75213675213536</v>
      </c>
      <c r="O291" s="3">
        <v>181.75213675213536</v>
      </c>
      <c r="P291" s="4">
        <f t="shared" si="85"/>
        <v>3.0292022792022562</v>
      </c>
      <c r="Q291" s="397">
        <f t="shared" si="89"/>
        <v>475.96000000000009</v>
      </c>
      <c r="R291" s="397">
        <v>475.96000000000009</v>
      </c>
      <c r="S291" s="397">
        <v>17</v>
      </c>
      <c r="X291" s="4">
        <v>3.1003561253559995</v>
      </c>
      <c r="Y291" s="397">
        <v>512.96</v>
      </c>
      <c r="Z291" s="38">
        <v>5.9090720000085231</v>
      </c>
      <c r="AC291" s="483">
        <v>302312</v>
      </c>
      <c r="AD291" s="483">
        <v>20058</v>
      </c>
      <c r="AE291" s="485">
        <v>42682</v>
      </c>
      <c r="AF291" s="483">
        <v>2</v>
      </c>
      <c r="AG291" s="483">
        <v>512.96</v>
      </c>
      <c r="AH291" s="381">
        <v>0.47096064814814814</v>
      </c>
      <c r="AI291" s="489" t="s">
        <v>878</v>
      </c>
      <c r="AJ291" s="489">
        <v>2.9312</v>
      </c>
      <c r="AK291" s="381">
        <v>0.47298611111111111</v>
      </c>
    </row>
    <row r="292" spans="1:37" x14ac:dyDescent="0.25">
      <c r="A292" s="382"/>
      <c r="B292" s="210">
        <v>302312</v>
      </c>
      <c r="C292" s="210">
        <v>20059</v>
      </c>
      <c r="D292" s="210" t="s">
        <v>10</v>
      </c>
      <c r="E292" s="393">
        <v>0.47295138888888894</v>
      </c>
      <c r="F292" s="393">
        <v>0.47298611111111111</v>
      </c>
      <c r="G292" s="397">
        <v>3</v>
      </c>
      <c r="H292" s="397">
        <v>26</v>
      </c>
      <c r="I292" s="397">
        <f t="shared" si="86"/>
        <v>2.9999999999956728</v>
      </c>
      <c r="J292" s="397">
        <f t="shared" si="87"/>
        <v>2.9999999999956728</v>
      </c>
      <c r="K292" s="397">
        <v>2.9999999999956728</v>
      </c>
      <c r="L292" s="397">
        <v>26</v>
      </c>
      <c r="M292" s="38">
        <f t="shared" si="84"/>
        <v>5.9090720000085231</v>
      </c>
      <c r="N292" s="3">
        <f t="shared" si="88"/>
        <v>184.75213675213104</v>
      </c>
      <c r="O292" s="3">
        <v>184.75213675213104</v>
      </c>
      <c r="P292" s="4">
        <f t="shared" si="85"/>
        <v>3.079202279202184</v>
      </c>
      <c r="Q292" s="397">
        <f t="shared" si="89"/>
        <v>501.96000000000009</v>
      </c>
      <c r="R292" s="397">
        <v>501.96000000000009</v>
      </c>
      <c r="S292" s="397">
        <v>18</v>
      </c>
    </row>
    <row r="293" spans="1:37" x14ac:dyDescent="0.25">
      <c r="A293" s="382"/>
      <c r="B293" s="210">
        <v>302312</v>
      </c>
      <c r="C293" s="210">
        <v>20056</v>
      </c>
      <c r="D293" s="210" t="s">
        <v>9</v>
      </c>
      <c r="E293" s="393">
        <v>0.47298611111111111</v>
      </c>
      <c r="F293" s="393">
        <v>0.47298611111111111</v>
      </c>
      <c r="G293" s="397">
        <v>7</v>
      </c>
      <c r="H293" s="397" t="s">
        <v>580</v>
      </c>
      <c r="I293" s="397">
        <f t="shared" si="86"/>
        <v>0</v>
      </c>
      <c r="J293" s="2">
        <f>L293*K292/L292</f>
        <v>1.2692307692289384</v>
      </c>
      <c r="K293" s="2">
        <v>1.2692307692289384</v>
      </c>
      <c r="L293" s="397">
        <v>11</v>
      </c>
      <c r="M293" s="38">
        <f t="shared" si="84"/>
        <v>5.9090720000085231</v>
      </c>
      <c r="N293" s="3">
        <f t="shared" si="88"/>
        <v>186.02136752135996</v>
      </c>
      <c r="O293" s="3">
        <v>186.02136752135996</v>
      </c>
      <c r="P293" s="4">
        <f t="shared" si="85"/>
        <v>3.1003561253559995</v>
      </c>
      <c r="Q293" s="397">
        <f t="shared" si="89"/>
        <v>512.96</v>
      </c>
      <c r="R293" s="397">
        <v>512.96</v>
      </c>
    </row>
    <row r="294" spans="1:37" x14ac:dyDescent="0.25">
      <c r="A294" s="382"/>
      <c r="B294" s="397">
        <v>302312</v>
      </c>
      <c r="C294" s="392">
        <v>20058</v>
      </c>
      <c r="D294" s="397" t="s">
        <v>687</v>
      </c>
      <c r="E294" s="381">
        <v>0.4730671296296296</v>
      </c>
      <c r="F294" s="381">
        <v>0.47363425925925928</v>
      </c>
      <c r="G294" s="397" t="s">
        <v>566</v>
      </c>
      <c r="H294" s="397" t="s">
        <v>566</v>
      </c>
      <c r="M294" s="38">
        <f>AVERAGE(M274:M292)</f>
        <v>2.5086211161928658</v>
      </c>
    </row>
    <row r="295" spans="1:37" x14ac:dyDescent="0.25">
      <c r="A295" s="382"/>
      <c r="B295" s="397">
        <v>302312</v>
      </c>
      <c r="C295" s="397">
        <v>20056</v>
      </c>
      <c r="D295" s="397" t="s">
        <v>9</v>
      </c>
      <c r="E295" s="381">
        <v>0.47363425925925928</v>
      </c>
      <c r="F295" s="381">
        <v>0.47364583333333332</v>
      </c>
      <c r="G295" s="397" t="s">
        <v>566</v>
      </c>
      <c r="H295" s="397" t="s">
        <v>566</v>
      </c>
    </row>
    <row r="296" spans="1:37" x14ac:dyDescent="0.25">
      <c r="A296" s="382"/>
      <c r="B296" s="397">
        <v>302312</v>
      </c>
      <c r="C296" s="397">
        <v>20059</v>
      </c>
      <c r="D296" s="397" t="s">
        <v>10</v>
      </c>
      <c r="E296" s="381">
        <v>0.47364583333333332</v>
      </c>
      <c r="F296" s="381">
        <v>0.47364583333333332</v>
      </c>
      <c r="G296" s="397" t="s">
        <v>566</v>
      </c>
      <c r="H296" s="397" t="s">
        <v>566</v>
      </c>
    </row>
    <row r="297" spans="1:37" x14ac:dyDescent="0.25">
      <c r="A297" s="382"/>
      <c r="B297" s="397">
        <v>302312</v>
      </c>
      <c r="C297" s="397">
        <v>20044</v>
      </c>
      <c r="D297" s="397" t="s">
        <v>180</v>
      </c>
      <c r="E297" s="381">
        <v>0.4782986111111111</v>
      </c>
      <c r="F297" s="381">
        <v>0.47847222222222219</v>
      </c>
      <c r="G297" s="397" t="s">
        <v>566</v>
      </c>
      <c r="H297" s="397" t="s">
        <v>566</v>
      </c>
    </row>
    <row r="298" spans="1:37" x14ac:dyDescent="0.25">
      <c r="A298" s="382"/>
      <c r="B298" s="397">
        <v>302312</v>
      </c>
      <c r="C298" s="397">
        <v>20047</v>
      </c>
      <c r="D298" s="397" t="s">
        <v>20</v>
      </c>
      <c r="E298" s="381">
        <v>0.47847222222222219</v>
      </c>
      <c r="F298" s="381">
        <v>0.47847222222222219</v>
      </c>
      <c r="G298" s="397" t="s">
        <v>566</v>
      </c>
      <c r="H298" s="397" t="s">
        <v>566</v>
      </c>
    </row>
    <row r="299" spans="1:37" x14ac:dyDescent="0.25">
      <c r="A299" s="382"/>
      <c r="B299" s="397">
        <v>302312</v>
      </c>
      <c r="C299" s="397">
        <v>15104</v>
      </c>
      <c r="D299" s="397" t="s">
        <v>26</v>
      </c>
      <c r="E299" s="381">
        <v>0.47939814814814818</v>
      </c>
      <c r="F299" s="381">
        <v>0.47945601851851855</v>
      </c>
      <c r="G299" s="397" t="s">
        <v>566</v>
      </c>
      <c r="H299" s="397" t="s">
        <v>566</v>
      </c>
    </row>
    <row r="300" spans="1:37" x14ac:dyDescent="0.25">
      <c r="A300" s="382"/>
      <c r="B300" s="397">
        <v>302312</v>
      </c>
      <c r="C300" s="397">
        <v>15106</v>
      </c>
      <c r="D300" s="397" t="s">
        <v>417</v>
      </c>
      <c r="E300" s="381">
        <v>0.47945601851851855</v>
      </c>
      <c r="F300" s="381">
        <v>0.47953703703703704</v>
      </c>
      <c r="G300" s="397" t="s">
        <v>566</v>
      </c>
      <c r="H300" s="397" t="s">
        <v>566</v>
      </c>
    </row>
    <row r="301" spans="1:37" x14ac:dyDescent="0.25">
      <c r="A301" s="382"/>
      <c r="B301" s="397">
        <v>302312</v>
      </c>
      <c r="C301" s="397">
        <v>15127</v>
      </c>
      <c r="D301" s="397" t="s">
        <v>678</v>
      </c>
      <c r="E301" s="381">
        <v>0.47953703703703704</v>
      </c>
      <c r="F301" s="381">
        <v>0.47953703703703704</v>
      </c>
      <c r="G301" s="397" t="s">
        <v>566</v>
      </c>
      <c r="H301" s="397" t="s">
        <v>566</v>
      </c>
    </row>
    <row r="302" spans="1:37" x14ac:dyDescent="0.25">
      <c r="A302" s="382"/>
      <c r="B302" s="397">
        <v>302312</v>
      </c>
      <c r="C302" s="397">
        <v>15145</v>
      </c>
      <c r="D302" s="397" t="s">
        <v>427</v>
      </c>
      <c r="E302" s="381">
        <v>0.49124999999999996</v>
      </c>
      <c r="F302" s="381">
        <v>0.4912731481481481</v>
      </c>
      <c r="G302" s="397" t="s">
        <v>566</v>
      </c>
      <c r="H302" s="397" t="s">
        <v>566</v>
      </c>
    </row>
    <row r="303" spans="1:37" x14ac:dyDescent="0.25">
      <c r="A303" s="382"/>
      <c r="B303" s="397">
        <v>302312</v>
      </c>
      <c r="C303" s="397">
        <v>15232</v>
      </c>
      <c r="D303" s="397" t="s">
        <v>420</v>
      </c>
      <c r="E303" s="381">
        <v>0.4912731481481481</v>
      </c>
      <c r="F303" s="381">
        <v>0.49138888888888888</v>
      </c>
      <c r="G303" s="397" t="s">
        <v>566</v>
      </c>
      <c r="H303" s="397" t="s">
        <v>566</v>
      </c>
    </row>
    <row r="304" spans="1:37" x14ac:dyDescent="0.25">
      <c r="A304" s="382"/>
      <c r="B304" s="397">
        <v>302312</v>
      </c>
      <c r="C304" s="397">
        <v>15231</v>
      </c>
      <c r="D304" s="397" t="s">
        <v>421</v>
      </c>
      <c r="E304" s="381">
        <v>0.49138888888888888</v>
      </c>
      <c r="F304" s="381">
        <v>0.4914351851851852</v>
      </c>
      <c r="G304" s="397" t="s">
        <v>566</v>
      </c>
      <c r="H304" s="397" t="s">
        <v>566</v>
      </c>
    </row>
    <row r="305" spans="1:8" x14ac:dyDescent="0.25">
      <c r="A305" s="382"/>
      <c r="B305" s="397">
        <v>302312</v>
      </c>
      <c r="C305" s="397">
        <v>15230</v>
      </c>
      <c r="D305" s="397" t="s">
        <v>422</v>
      </c>
      <c r="E305" s="381">
        <v>0.4914351851851852</v>
      </c>
      <c r="F305" s="381">
        <v>0.49150462962962965</v>
      </c>
      <c r="G305" s="397" t="s">
        <v>566</v>
      </c>
      <c r="H305" s="397" t="s">
        <v>566</v>
      </c>
    </row>
    <row r="306" spans="1:8" x14ac:dyDescent="0.25">
      <c r="A306" s="382"/>
      <c r="B306" s="397">
        <v>302312</v>
      </c>
      <c r="C306" s="397">
        <v>15157</v>
      </c>
      <c r="D306" s="397" t="s">
        <v>426</v>
      </c>
      <c r="E306" s="381">
        <v>0.49150462962962965</v>
      </c>
      <c r="F306" s="381">
        <v>0.49150462962962965</v>
      </c>
      <c r="G306" s="397" t="s">
        <v>566</v>
      </c>
      <c r="H306" s="397" t="s">
        <v>566</v>
      </c>
    </row>
    <row r="307" spans="1:8" x14ac:dyDescent="0.25">
      <c r="A307" s="382"/>
      <c r="B307" s="397">
        <v>302312</v>
      </c>
      <c r="C307" s="397">
        <v>15229</v>
      </c>
      <c r="D307" s="397" t="s">
        <v>423</v>
      </c>
      <c r="E307" s="381">
        <v>0.49150462962962965</v>
      </c>
      <c r="F307" s="381">
        <v>0.49150462962962965</v>
      </c>
      <c r="G307" s="397" t="s">
        <v>566</v>
      </c>
      <c r="H307" s="397" t="s">
        <v>566</v>
      </c>
    </row>
  </sheetData>
  <mergeCells count="5">
    <mergeCell ref="A1:H1"/>
    <mergeCell ref="I1:K1"/>
    <mergeCell ref="N1:P1"/>
    <mergeCell ref="Q1:R1"/>
    <mergeCell ref="X1:Z1"/>
  </mergeCells>
  <pageMargins left="0.7" right="0.7" top="0.75" bottom="0.75" header="0.3" footer="0.3"/>
  <pageSetup orientation="portrait" verticalDpi="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6"/>
  <sheetViews>
    <sheetView zoomScale="70" zoomScaleNormal="70" workbookViewId="0">
      <pane ySplit="3" topLeftCell="A4" activePane="bottomLeft" state="frozen"/>
      <selection pane="bottomLeft" activeCell="X6" sqref="X6"/>
    </sheetView>
  </sheetViews>
  <sheetFormatPr defaultColWidth="9" defaultRowHeight="15" x14ac:dyDescent="0.25"/>
  <cols>
    <col min="1" max="1" width="3" style="397" bestFit="1" customWidth="1"/>
    <col min="2" max="2" width="10.42578125" style="397" bestFit="1" customWidth="1"/>
    <col min="3" max="3" width="5.140625" style="40" bestFit="1" customWidth="1"/>
    <col min="4" max="4" width="13" style="397" bestFit="1" customWidth="1"/>
    <col min="5" max="5" width="14.140625" style="397" bestFit="1" customWidth="1"/>
    <col min="6" max="6" width="10.85546875" style="397" bestFit="1" customWidth="1"/>
    <col min="7" max="7" width="14.28515625" style="397" bestFit="1" customWidth="1"/>
    <col min="8" max="8" width="17.28515625" style="38" bestFit="1" customWidth="1"/>
    <col min="9" max="9" width="24.140625" style="38" bestFit="1" customWidth="1"/>
    <col min="10" max="10" width="4.85546875" style="397" bestFit="1" customWidth="1"/>
    <col min="11" max="11" width="14.5703125" style="397" bestFit="1" customWidth="1"/>
    <col min="12" max="12" width="16.42578125" style="397" bestFit="1" customWidth="1"/>
    <col min="13" max="13" width="14.28515625" style="397" bestFit="1" customWidth="1"/>
    <col min="14" max="15" width="4.85546875" style="397" customWidth="1"/>
    <col min="16" max="16" width="5.42578125" style="397" bestFit="1" customWidth="1"/>
    <col min="17" max="17" width="10.5703125" style="397" bestFit="1" customWidth="1"/>
    <col min="18" max="18" width="10.42578125" style="397" bestFit="1" customWidth="1"/>
    <col min="19" max="20" width="5.42578125" style="3" bestFit="1" customWidth="1"/>
    <col min="21" max="21" width="5.7109375" style="397" bestFit="1" customWidth="1"/>
    <col min="22" max="22" width="5" style="397" bestFit="1" customWidth="1"/>
    <col min="23" max="23" width="6.42578125" style="397" bestFit="1" customWidth="1"/>
    <col min="24" max="24" width="5.140625" style="3" bestFit="1" customWidth="1"/>
    <col min="25" max="25" width="4.140625" style="397" bestFit="1" customWidth="1"/>
    <col min="26" max="26" width="5.7109375" style="397" bestFit="1" customWidth="1"/>
    <col min="27" max="27" width="5" style="397" bestFit="1" customWidth="1"/>
    <col min="28" max="28" width="4.42578125" style="3" bestFit="1" customWidth="1"/>
    <col min="29" max="29" width="4.140625" style="397" bestFit="1" customWidth="1"/>
    <col min="30" max="30" width="5.7109375" style="397" bestFit="1" customWidth="1"/>
    <col min="31" max="31" width="5" style="397" bestFit="1" customWidth="1"/>
    <col min="32" max="32" width="4.42578125" style="3" bestFit="1" customWidth="1"/>
    <col min="33" max="33" width="4.140625" style="397" bestFit="1" customWidth="1"/>
    <col min="34" max="34" width="7.28515625" style="397" bestFit="1" customWidth="1"/>
    <col min="35" max="35" width="5" style="397" bestFit="1" customWidth="1"/>
    <col min="36" max="36" width="4.42578125" style="397" bestFit="1" customWidth="1"/>
    <col min="37" max="37" width="4.140625" style="397" bestFit="1" customWidth="1"/>
    <col min="38" max="38" width="6" style="397" bestFit="1" customWidth="1"/>
    <col min="39" max="39" width="5" style="397" bestFit="1" customWidth="1"/>
    <col min="40" max="40" width="2.42578125" style="397" bestFit="1" customWidth="1"/>
    <col min="41" max="41" width="4.140625" style="397" bestFit="1" customWidth="1"/>
    <col min="42" max="42" width="5.140625" style="397" bestFit="1" customWidth="1"/>
    <col min="43" max="43" width="5" style="397" bestFit="1" customWidth="1"/>
    <col min="44" max="16384" width="9" style="397"/>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397" t="s">
        <v>16</v>
      </c>
      <c r="B3" s="397" t="s">
        <v>140</v>
      </c>
      <c r="C3" s="40" t="s">
        <v>15</v>
      </c>
      <c r="D3" s="397" t="s">
        <v>145</v>
      </c>
      <c r="E3" s="397" t="s">
        <v>147</v>
      </c>
      <c r="F3" s="397" t="s">
        <v>141</v>
      </c>
      <c r="G3" s="397" t="s">
        <v>142</v>
      </c>
      <c r="H3" s="38" t="s">
        <v>143</v>
      </c>
      <c r="I3" s="38" t="s">
        <v>498</v>
      </c>
      <c r="J3" s="397" t="s">
        <v>43</v>
      </c>
      <c r="K3" s="397" t="s">
        <v>138</v>
      </c>
      <c r="L3" s="397" t="s">
        <v>139</v>
      </c>
      <c r="M3" s="397" t="s">
        <v>144</v>
      </c>
      <c r="O3" s="397" t="s">
        <v>16</v>
      </c>
      <c r="P3" s="9" t="s">
        <v>15</v>
      </c>
      <c r="Q3" s="397" t="s">
        <v>17</v>
      </c>
      <c r="R3" s="397" t="s">
        <v>18</v>
      </c>
      <c r="S3" s="3" t="s">
        <v>44</v>
      </c>
      <c r="T3" s="3" t="s">
        <v>45</v>
      </c>
      <c r="U3" s="38" t="s">
        <v>46</v>
      </c>
      <c r="V3" s="39" t="s">
        <v>43</v>
      </c>
      <c r="W3" s="39" t="s">
        <v>44</v>
      </c>
      <c r="X3" s="3" t="s">
        <v>44</v>
      </c>
      <c r="Y3" s="397" t="s">
        <v>45</v>
      </c>
      <c r="Z3" s="397" t="s">
        <v>46</v>
      </c>
      <c r="AA3" s="397" t="s">
        <v>43</v>
      </c>
      <c r="AB3" s="3" t="s">
        <v>44</v>
      </c>
      <c r="AC3" s="397" t="s">
        <v>45</v>
      </c>
      <c r="AD3" s="397" t="s">
        <v>46</v>
      </c>
      <c r="AE3" s="397" t="s">
        <v>43</v>
      </c>
      <c r="AF3" s="3" t="s">
        <v>44</v>
      </c>
      <c r="AG3" s="397" t="s">
        <v>45</v>
      </c>
      <c r="AH3" s="397" t="s">
        <v>46</v>
      </c>
      <c r="AI3" s="397" t="s">
        <v>43</v>
      </c>
      <c r="AJ3" s="39" t="s">
        <v>44</v>
      </c>
      <c r="AK3" s="397" t="s">
        <v>45</v>
      </c>
      <c r="AL3" s="397" t="s">
        <v>46</v>
      </c>
      <c r="AM3" s="397" t="s">
        <v>43</v>
      </c>
      <c r="AN3" s="39" t="s">
        <v>44</v>
      </c>
      <c r="AO3" s="397" t="s">
        <v>45</v>
      </c>
      <c r="AP3" s="397" t="s">
        <v>46</v>
      </c>
      <c r="AQ3" s="397" t="s">
        <v>43</v>
      </c>
    </row>
    <row r="4" spans="1:44" x14ac:dyDescent="0.25">
      <c r="A4" s="397">
        <v>1</v>
      </c>
      <c r="B4" s="397">
        <v>7</v>
      </c>
      <c r="C4" s="40">
        <v>42680</v>
      </c>
      <c r="D4" s="41">
        <v>42680.349548611113</v>
      </c>
      <c r="E4" s="41" t="s">
        <v>148</v>
      </c>
      <c r="F4" s="3">
        <v>226</v>
      </c>
      <c r="G4" s="397">
        <v>364.32</v>
      </c>
      <c r="H4" s="38">
        <f t="shared" ref="H4:H14" si="0">G4/F4*0.0113636*60</f>
        <v>1.0991115270796459</v>
      </c>
      <c r="I4" s="263">
        <v>2.6880000000000002</v>
      </c>
      <c r="J4" s="39">
        <f>(H4-0.142)/0.1278*0.1+7</f>
        <v>7.7489135579652944</v>
      </c>
      <c r="K4" s="397">
        <v>12</v>
      </c>
      <c r="M4" s="397" t="s">
        <v>149</v>
      </c>
      <c r="O4" s="397">
        <v>0</v>
      </c>
      <c r="P4" s="40">
        <v>42679</v>
      </c>
      <c r="U4" s="38"/>
      <c r="V4" s="39"/>
      <c r="W4" s="39"/>
      <c r="X4" s="397"/>
      <c r="Y4" s="3"/>
      <c r="Z4" s="38"/>
      <c r="AA4" s="39"/>
      <c r="AB4" s="397"/>
      <c r="AC4" s="3"/>
      <c r="AD4" s="38"/>
      <c r="AE4" s="39"/>
      <c r="AF4" s="397"/>
      <c r="AG4" s="3"/>
      <c r="AH4" s="38"/>
      <c r="AI4" s="39"/>
      <c r="AL4" s="38"/>
      <c r="AM4" s="39"/>
      <c r="AP4" s="38"/>
      <c r="AQ4" s="39"/>
      <c r="AR4" s="38">
        <f>MAX(Z4,AD4,AH4,AL4,AP4)</f>
        <v>0</v>
      </c>
    </row>
    <row r="5" spans="1:44" x14ac:dyDescent="0.25">
      <c r="A5" s="397">
        <v>2</v>
      </c>
      <c r="B5" s="397">
        <v>7</v>
      </c>
      <c r="C5" s="40">
        <v>42680</v>
      </c>
      <c r="D5" s="41">
        <v>42680.511874999997</v>
      </c>
      <c r="E5" s="41" t="s">
        <v>148</v>
      </c>
      <c r="F5" s="3">
        <v>174</v>
      </c>
      <c r="G5" s="397">
        <v>319.39999999999998</v>
      </c>
      <c r="H5" s="38">
        <f t="shared" si="0"/>
        <v>1.2515633931034482</v>
      </c>
      <c r="I5" s="263">
        <v>1.3819999999999999</v>
      </c>
      <c r="J5" s="39">
        <f t="shared" ref="J5:J14" si="1">(H5-0.142)/0.1278*0.1+7</f>
        <v>7.8682029679995686</v>
      </c>
      <c r="K5" s="397">
        <v>11</v>
      </c>
      <c r="M5" s="397" t="s">
        <v>149</v>
      </c>
      <c r="O5" s="398">
        <v>1</v>
      </c>
      <c r="P5" s="40">
        <v>42680</v>
      </c>
      <c r="Q5" s="398">
        <v>3</v>
      </c>
      <c r="R5" s="398">
        <v>3</v>
      </c>
      <c r="S5" s="3">
        <f t="shared" ref="S5:S7" si="2">SUM(W5,X5,AB5,AF5,AJ5,AN5)</f>
        <v>1074.04</v>
      </c>
      <c r="T5" s="3">
        <f t="shared" ref="T5:T7" si="3">SUM(Y5,AC5,AG5,AK5,AO5)</f>
        <v>594</v>
      </c>
      <c r="U5" s="38">
        <f t="shared" ref="U5:U7" si="4">S5/T5*0.0113636*60</f>
        <v>1.2328243377777777</v>
      </c>
      <c r="V5" s="39">
        <f>(U5-0.142)/0.1278*0.1+7</f>
        <v>7.8535401704051466</v>
      </c>
      <c r="W5" s="39"/>
      <c r="X5" s="398">
        <v>364.32</v>
      </c>
      <c r="Y5" s="3">
        <v>226</v>
      </c>
      <c r="Z5" s="38">
        <f t="shared" ref="Z5:Z7" si="5">X5/Y5*0.0113636*60</f>
        <v>1.0991115270796459</v>
      </c>
      <c r="AA5" s="39">
        <f>(Z5-0.142)/0.1278*0.1+7</f>
        <v>7.7489135579652944</v>
      </c>
      <c r="AB5" s="398">
        <v>319.39999999999998</v>
      </c>
      <c r="AC5" s="3">
        <v>174</v>
      </c>
      <c r="AD5" s="38">
        <f t="shared" ref="AD5:AD7" si="6">AB5/AC5*0.0113636*60</f>
        <v>1.2515633931034482</v>
      </c>
      <c r="AE5" s="39">
        <f t="shared" ref="AE5:AE7" si="7">(AD5-0.142)/0.1278*0.1+7</f>
        <v>7.8682029679995686</v>
      </c>
      <c r="AF5" s="398">
        <v>390.32</v>
      </c>
      <c r="AG5" s="3">
        <v>194</v>
      </c>
      <c r="AH5" s="38">
        <f t="shared" ref="AH5:AH6" si="8">AF5/AG5*0.0113636*60</f>
        <v>1.3717856758762887</v>
      </c>
      <c r="AI5" s="39">
        <f t="shared" ref="AI5:AI6" si="9">(AH5-0.142)/0.1278*0.1+7</f>
        <v>7.9622736117967836</v>
      </c>
      <c r="AJ5" s="398"/>
      <c r="AK5" s="398"/>
      <c r="AL5" s="38"/>
      <c r="AM5" s="39"/>
      <c r="AN5" s="398"/>
      <c r="AO5" s="398"/>
      <c r="AP5" s="38"/>
      <c r="AQ5" s="39"/>
      <c r="AR5" s="38">
        <f t="shared" ref="AR5:AR16" si="10">MAX(Z5,AD5,AH5,AL5,AP5)</f>
        <v>1.3717856758762887</v>
      </c>
    </row>
    <row r="6" spans="1:44" x14ac:dyDescent="0.25">
      <c r="A6" s="397">
        <v>3</v>
      </c>
      <c r="B6" s="397">
        <v>7</v>
      </c>
      <c r="C6" s="40">
        <v>42680</v>
      </c>
      <c r="D6" s="41">
        <v>42680.719351851854</v>
      </c>
      <c r="E6" s="41" t="s">
        <v>148</v>
      </c>
      <c r="F6" s="3">
        <v>194</v>
      </c>
      <c r="G6" s="397">
        <v>390.32</v>
      </c>
      <c r="H6" s="38">
        <f t="shared" si="0"/>
        <v>1.3717856758762887</v>
      </c>
      <c r="I6" s="263">
        <v>1.5820000000000001</v>
      </c>
      <c r="J6" s="39">
        <f t="shared" si="1"/>
        <v>7.9622736117967836</v>
      </c>
      <c r="K6" s="397">
        <v>13</v>
      </c>
      <c r="M6" s="397" t="s">
        <v>149</v>
      </c>
      <c r="O6" s="398">
        <v>2</v>
      </c>
      <c r="P6" s="40">
        <v>42681</v>
      </c>
      <c r="Q6" s="398">
        <v>6</v>
      </c>
      <c r="R6" s="398">
        <v>5</v>
      </c>
      <c r="S6" s="3">
        <f t="shared" si="2"/>
        <v>2198.7399999999998</v>
      </c>
      <c r="T6" s="3">
        <f t="shared" si="3"/>
        <v>1089</v>
      </c>
      <c r="U6" s="38">
        <f t="shared" si="4"/>
        <v>1.3766171825895317</v>
      </c>
      <c r="V6" s="39">
        <f>(U6-0.142)/0.1278*0.1+7</f>
        <v>7.966054133481637</v>
      </c>
      <c r="W6" s="398">
        <v>20</v>
      </c>
      <c r="X6" s="398">
        <v>416.32</v>
      </c>
      <c r="Y6" s="3">
        <v>193</v>
      </c>
      <c r="Z6" s="38">
        <f t="shared" si="5"/>
        <v>1.4707442337823833</v>
      </c>
      <c r="AA6" s="39">
        <f>(Z6-0.142)/0.1278*0.1+7</f>
        <v>8.0397059732256526</v>
      </c>
      <c r="AB6" s="398">
        <v>248.32</v>
      </c>
      <c r="AC6" s="3">
        <v>205</v>
      </c>
      <c r="AD6" s="38">
        <f t="shared" si="6"/>
        <v>0.82589536156097554</v>
      </c>
      <c r="AE6" s="39">
        <f t="shared" si="7"/>
        <v>7.5351293908927826</v>
      </c>
      <c r="AF6" s="398">
        <v>516.96</v>
      </c>
      <c r="AG6" s="3">
        <v>213</v>
      </c>
      <c r="AH6" s="38">
        <f t="shared" si="8"/>
        <v>1.6547962411267607</v>
      </c>
      <c r="AI6" s="39">
        <f t="shared" si="9"/>
        <v>8.1837216284246956</v>
      </c>
      <c r="AJ6" s="398">
        <v>484.18</v>
      </c>
      <c r="AK6" s="3">
        <v>192</v>
      </c>
      <c r="AL6" s="38">
        <f t="shared" ref="AL6" si="11">AJ6/AK6*0.0113636*60</f>
        <v>1.7193837025000001</v>
      </c>
      <c r="AM6" s="39">
        <f t="shared" ref="AM6" si="12">(AL6-0.142)/0.1278*0.1+7</f>
        <v>8.2342595481220666</v>
      </c>
      <c r="AN6" s="398">
        <v>512.96</v>
      </c>
      <c r="AO6" s="3">
        <v>286</v>
      </c>
      <c r="AP6" s="38">
        <f t="shared" ref="AP6" si="13">AN6/AO6*0.0113636*60</f>
        <v>1.2228822914685316</v>
      </c>
      <c r="AQ6" s="39">
        <f t="shared" ref="AQ6" si="14">(AP6-0.142)/0.1278*0.1+7</f>
        <v>7.8457607914464251</v>
      </c>
      <c r="AR6" s="38">
        <f t="shared" si="10"/>
        <v>1.7193837025000001</v>
      </c>
    </row>
    <row r="7" spans="1:44" x14ac:dyDescent="0.25">
      <c r="A7" s="397">
        <v>4</v>
      </c>
      <c r="B7" s="397">
        <v>7</v>
      </c>
      <c r="C7" s="40">
        <v>42681</v>
      </c>
      <c r="D7" s="41">
        <v>42681.417199074072</v>
      </c>
      <c r="E7" s="41" t="s">
        <v>148</v>
      </c>
      <c r="F7" s="3">
        <v>193</v>
      </c>
      <c r="G7" s="397">
        <v>416.32</v>
      </c>
      <c r="H7" s="38">
        <f t="shared" si="0"/>
        <v>1.4707442337823833</v>
      </c>
      <c r="I7" s="263">
        <v>1.762</v>
      </c>
      <c r="J7" s="39">
        <f t="shared" si="1"/>
        <v>8.0397059732256526</v>
      </c>
      <c r="K7" s="397">
        <v>14</v>
      </c>
      <c r="M7" s="397" t="s">
        <v>149</v>
      </c>
      <c r="O7" s="398">
        <v>3</v>
      </c>
      <c r="P7" s="40">
        <v>42682</v>
      </c>
      <c r="Q7" s="398">
        <v>2</v>
      </c>
      <c r="R7" s="398">
        <v>2</v>
      </c>
      <c r="S7" s="3">
        <f t="shared" si="2"/>
        <v>1236.54</v>
      </c>
      <c r="T7" s="3">
        <f t="shared" si="3"/>
        <v>614</v>
      </c>
      <c r="U7" s="38">
        <f t="shared" si="4"/>
        <v>1.3731152388273615</v>
      </c>
      <c r="V7" s="39">
        <f t="shared" ref="V7" si="15">(U7-0.142)/0.1278*0.1+7</f>
        <v>7.9633139583938668</v>
      </c>
      <c r="W7" s="39"/>
      <c r="X7" s="398">
        <v>723.58</v>
      </c>
      <c r="Y7" s="3">
        <v>428</v>
      </c>
      <c r="Z7" s="38">
        <f t="shared" si="5"/>
        <v>1.1526832272897196</v>
      </c>
      <c r="AA7" s="39">
        <f t="shared" ref="AA7" si="16">(Z7-0.142)/0.1278*0.1+7</f>
        <v>7.7908319462360875</v>
      </c>
      <c r="AB7" s="398">
        <v>512.96</v>
      </c>
      <c r="AC7" s="3">
        <v>186</v>
      </c>
      <c r="AD7" s="38">
        <f t="shared" si="6"/>
        <v>1.8803458890322584</v>
      </c>
      <c r="AE7" s="39">
        <f t="shared" si="7"/>
        <v>8.3602080508859622</v>
      </c>
      <c r="AG7" s="3"/>
      <c r="AH7" s="38"/>
      <c r="AI7" s="39"/>
      <c r="AJ7" s="3"/>
      <c r="AK7" s="3"/>
      <c r="AL7" s="38"/>
      <c r="AM7" s="39"/>
      <c r="AN7" s="398"/>
      <c r="AO7" s="398"/>
      <c r="AP7" s="38"/>
      <c r="AQ7" s="39"/>
      <c r="AR7" s="38">
        <f t="shared" si="10"/>
        <v>1.8803458890322584</v>
      </c>
    </row>
    <row r="8" spans="1:44" x14ac:dyDescent="0.25">
      <c r="A8" s="397">
        <v>5</v>
      </c>
      <c r="B8" s="397">
        <v>7</v>
      </c>
      <c r="C8" s="40">
        <v>42681</v>
      </c>
      <c r="D8" s="41">
        <v>42681.41983796296</v>
      </c>
      <c r="E8" s="41" t="s">
        <v>148</v>
      </c>
      <c r="F8" s="3">
        <v>205</v>
      </c>
      <c r="G8" s="397">
        <v>248.32</v>
      </c>
      <c r="H8" s="38">
        <f t="shared" si="0"/>
        <v>0.82589536156097554</v>
      </c>
      <c r="I8" s="263">
        <v>1.73</v>
      </c>
      <c r="J8" s="39">
        <f t="shared" si="1"/>
        <v>7.5351293908927826</v>
      </c>
      <c r="K8" s="397">
        <v>8</v>
      </c>
      <c r="M8" s="397" t="s">
        <v>149</v>
      </c>
      <c r="P8" s="40"/>
      <c r="U8" s="38"/>
      <c r="V8" s="39"/>
      <c r="W8" s="39"/>
      <c r="X8" s="397"/>
      <c r="Y8" s="3"/>
      <c r="Z8" s="38"/>
      <c r="AA8" s="39"/>
      <c r="AB8" s="397"/>
      <c r="AC8" s="3"/>
      <c r="AD8" s="38"/>
      <c r="AE8" s="39"/>
      <c r="AF8" s="397"/>
      <c r="AG8" s="3"/>
      <c r="AH8" s="39"/>
      <c r="AI8" s="39"/>
      <c r="AL8" s="38"/>
      <c r="AM8" s="39"/>
      <c r="AP8" s="38"/>
      <c r="AQ8" s="39"/>
      <c r="AR8" s="38">
        <f t="shared" si="10"/>
        <v>0</v>
      </c>
    </row>
    <row r="9" spans="1:44" x14ac:dyDescent="0.25">
      <c r="A9" s="397">
        <v>6</v>
      </c>
      <c r="B9" s="397">
        <v>7</v>
      </c>
      <c r="C9" s="40">
        <v>42681</v>
      </c>
      <c r="D9" s="41">
        <v>42681.542002314818</v>
      </c>
      <c r="E9" s="41" t="s">
        <v>148</v>
      </c>
      <c r="F9" s="3">
        <v>213</v>
      </c>
      <c r="G9" s="397">
        <v>516.96</v>
      </c>
      <c r="H9" s="38">
        <f t="shared" si="0"/>
        <v>1.6547962411267607</v>
      </c>
      <c r="I9" s="263">
        <v>1.873</v>
      </c>
      <c r="J9" s="39">
        <f t="shared" si="1"/>
        <v>8.1837216284246956</v>
      </c>
      <c r="K9" s="397">
        <v>18</v>
      </c>
      <c r="M9" s="397" t="s">
        <v>149</v>
      </c>
      <c r="P9" s="40"/>
      <c r="U9" s="38"/>
      <c r="V9" s="39"/>
      <c r="W9" s="39"/>
      <c r="X9" s="397"/>
      <c r="Y9" s="3"/>
      <c r="Z9" s="38"/>
      <c r="AA9" s="39"/>
      <c r="AD9" s="38"/>
      <c r="AE9" s="39"/>
      <c r="AH9" s="38"/>
      <c r="AI9" s="39"/>
      <c r="AL9" s="38"/>
      <c r="AM9" s="39"/>
      <c r="AP9" s="38"/>
      <c r="AQ9" s="39"/>
      <c r="AR9" s="38">
        <f>MAX(Z9,AD9,AH9,AL9,AP9)</f>
        <v>0</v>
      </c>
    </row>
    <row r="10" spans="1:44" x14ac:dyDescent="0.25">
      <c r="A10" s="397">
        <v>7</v>
      </c>
      <c r="B10" s="397">
        <v>7</v>
      </c>
      <c r="C10" s="40">
        <v>42681</v>
      </c>
      <c r="D10" s="41">
        <v>42681.636840277781</v>
      </c>
      <c r="E10" s="41" t="s">
        <v>148</v>
      </c>
      <c r="F10" s="3">
        <v>192</v>
      </c>
      <c r="G10" s="397">
        <v>484.18</v>
      </c>
      <c r="H10" s="38">
        <f t="shared" si="0"/>
        <v>1.7193837025000001</v>
      </c>
      <c r="I10" s="263">
        <v>2.33</v>
      </c>
      <c r="J10" s="39">
        <f t="shared" si="1"/>
        <v>8.2342595481220666</v>
      </c>
      <c r="K10" s="397">
        <v>18</v>
      </c>
      <c r="M10" s="397" t="s">
        <v>149</v>
      </c>
      <c r="U10" s="38"/>
      <c r="V10" s="39"/>
      <c r="W10" s="39"/>
      <c r="Z10" s="38"/>
      <c r="AF10" s="581">
        <v>516.96</v>
      </c>
      <c r="AG10" s="3">
        <v>491</v>
      </c>
      <c r="AH10" s="38">
        <f t="shared" ref="AH10:AH11" si="17">AF10/AG10*0.0113636*60</f>
        <v>0.71786476448065184</v>
      </c>
      <c r="AR10" s="38">
        <f t="shared" si="10"/>
        <v>0.71786476448065184</v>
      </c>
    </row>
    <row r="11" spans="1:44" x14ac:dyDescent="0.25">
      <c r="A11" s="397">
        <v>8</v>
      </c>
      <c r="B11" s="397">
        <v>7</v>
      </c>
      <c r="C11" s="40">
        <v>42681</v>
      </c>
      <c r="D11" s="41">
        <v>42681.640069444446</v>
      </c>
      <c r="E11" s="41" t="s">
        <v>149</v>
      </c>
      <c r="F11" s="3"/>
      <c r="G11" s="397">
        <v>20</v>
      </c>
      <c r="I11" s="263"/>
      <c r="J11" s="397">
        <v>6</v>
      </c>
      <c r="K11" s="397">
        <v>4</v>
      </c>
      <c r="M11" s="397" t="s">
        <v>149</v>
      </c>
      <c r="U11" s="38"/>
      <c r="V11" s="39"/>
      <c r="W11" s="39"/>
      <c r="Z11" s="38"/>
      <c r="AA11" s="39"/>
      <c r="AD11" s="38"/>
      <c r="AE11" s="39"/>
      <c r="AF11" s="3">
        <v>168.34</v>
      </c>
      <c r="AG11" s="397">
        <v>328</v>
      </c>
      <c r="AH11" s="38">
        <f t="shared" si="17"/>
        <v>0.3499295897560975</v>
      </c>
      <c r="AR11" s="38">
        <f t="shared" si="10"/>
        <v>0.3499295897560975</v>
      </c>
    </row>
    <row r="12" spans="1:44" x14ac:dyDescent="0.25">
      <c r="A12" s="397">
        <v>9</v>
      </c>
      <c r="B12" s="397">
        <v>7</v>
      </c>
      <c r="C12" s="40">
        <v>42681</v>
      </c>
      <c r="D12" s="41">
        <v>42681.780023148145</v>
      </c>
      <c r="E12" s="41" t="s">
        <v>148</v>
      </c>
      <c r="F12" s="3">
        <v>286</v>
      </c>
      <c r="G12" s="397">
        <v>512.96</v>
      </c>
      <c r="H12" s="38">
        <f t="shared" si="0"/>
        <v>1.2228822914685316</v>
      </c>
      <c r="I12" s="263">
        <v>2.1459999999999999</v>
      </c>
      <c r="J12" s="39">
        <f t="shared" si="1"/>
        <v>7.8457607914464251</v>
      </c>
      <c r="K12" s="397">
        <v>18</v>
      </c>
      <c r="M12" s="397" t="s">
        <v>149</v>
      </c>
      <c r="P12" s="40"/>
      <c r="U12" s="38"/>
      <c r="V12" s="39"/>
      <c r="W12" s="39"/>
      <c r="Z12" s="38"/>
      <c r="AA12" s="39"/>
      <c r="AD12" s="38"/>
      <c r="AE12" s="39"/>
      <c r="AR12" s="38">
        <f>MAX(Z12,AD12,AH12,AL12,AP12)</f>
        <v>0</v>
      </c>
    </row>
    <row r="13" spans="1:44" x14ac:dyDescent="0.25">
      <c r="A13" s="397">
        <v>10</v>
      </c>
      <c r="B13" s="397">
        <v>7</v>
      </c>
      <c r="C13" s="40">
        <v>42682</v>
      </c>
      <c r="D13" s="261">
        <v>42682.38113425926</v>
      </c>
      <c r="E13" s="261" t="s">
        <v>148</v>
      </c>
      <c r="F13" s="3">
        <v>428</v>
      </c>
      <c r="G13" s="397">
        <v>723.58</v>
      </c>
      <c r="H13" s="38">
        <f t="shared" si="0"/>
        <v>1.1526832272897196</v>
      </c>
      <c r="I13" s="263">
        <v>2.2330000000000001</v>
      </c>
      <c r="J13" s="265">
        <f t="shared" si="1"/>
        <v>7.7908319462360875</v>
      </c>
      <c r="K13" s="52">
        <v>25</v>
      </c>
      <c r="L13" s="52"/>
      <c r="M13" s="397" t="s">
        <v>149</v>
      </c>
      <c r="P13" s="40"/>
      <c r="U13" s="38"/>
      <c r="V13" s="39"/>
      <c r="W13" s="39"/>
      <c r="Z13" s="38"/>
      <c r="AA13" s="39"/>
      <c r="AD13" s="38"/>
      <c r="AE13" s="39"/>
      <c r="AR13" s="38">
        <f t="shared" si="10"/>
        <v>0</v>
      </c>
    </row>
    <row r="14" spans="1:44" x14ac:dyDescent="0.25">
      <c r="A14" s="397">
        <v>11</v>
      </c>
      <c r="B14" s="397">
        <v>7</v>
      </c>
      <c r="C14" s="40">
        <v>42682</v>
      </c>
      <c r="D14" s="261">
        <v>42682.470960648148</v>
      </c>
      <c r="E14" s="261" t="s">
        <v>148</v>
      </c>
      <c r="F14" s="3">
        <v>186</v>
      </c>
      <c r="G14" s="397">
        <v>512.96</v>
      </c>
      <c r="H14" s="38">
        <f t="shared" si="0"/>
        <v>1.8803458890322584</v>
      </c>
      <c r="I14" s="263">
        <v>2.5089999999999999</v>
      </c>
      <c r="J14" s="265">
        <f t="shared" si="1"/>
        <v>8.3602080508859622</v>
      </c>
      <c r="K14" s="52">
        <v>18</v>
      </c>
      <c r="P14" s="9"/>
      <c r="U14" s="38"/>
      <c r="V14" s="39"/>
      <c r="W14" s="39"/>
      <c r="AR14" s="38">
        <f t="shared" si="10"/>
        <v>0</v>
      </c>
    </row>
    <row r="15" spans="1:44" x14ac:dyDescent="0.25">
      <c r="D15" s="261"/>
      <c r="E15" s="261"/>
      <c r="F15" s="2"/>
      <c r="G15" s="52"/>
      <c r="I15" s="263"/>
      <c r="J15" s="265"/>
      <c r="K15" s="52"/>
      <c r="P15" s="40"/>
      <c r="U15" s="38"/>
      <c r="V15" s="39"/>
      <c r="W15" s="39"/>
      <c r="AR15" s="38">
        <f t="shared" si="10"/>
        <v>0</v>
      </c>
    </row>
    <row r="16" spans="1:44" x14ac:dyDescent="0.25">
      <c r="D16" s="261"/>
      <c r="E16" s="261"/>
      <c r="F16" s="3"/>
      <c r="G16" s="52"/>
      <c r="I16" s="263"/>
      <c r="J16" s="265"/>
      <c r="K16" s="52"/>
      <c r="L16" s="52"/>
      <c r="P16" s="40"/>
      <c r="U16" s="38"/>
      <c r="V16" s="39"/>
      <c r="W16" s="39"/>
      <c r="AR16" s="38">
        <f t="shared" si="10"/>
        <v>0</v>
      </c>
    </row>
    <row r="17" spans="16:39" x14ac:dyDescent="0.25">
      <c r="P17" s="9"/>
      <c r="U17" s="38"/>
      <c r="V17" s="39"/>
      <c r="W17" s="39"/>
    </row>
    <row r="18" spans="16:39" x14ac:dyDescent="0.25">
      <c r="P18" s="9"/>
      <c r="U18" s="38"/>
      <c r="V18" s="39"/>
      <c r="W18" s="39"/>
    </row>
    <row r="19" spans="16:39" x14ac:dyDescent="0.25">
      <c r="P19" s="9"/>
      <c r="U19" s="38"/>
      <c r="V19" s="39"/>
      <c r="W19" s="39"/>
    </row>
    <row r="20" spans="16:39" x14ac:dyDescent="0.25">
      <c r="P20" s="9"/>
      <c r="U20" s="38"/>
      <c r="V20" s="39"/>
      <c r="W20" s="39"/>
    </row>
    <row r="21" spans="16:39" x14ac:dyDescent="0.25">
      <c r="P21" s="9"/>
      <c r="U21" s="38"/>
      <c r="V21" s="39"/>
      <c r="W21" s="39"/>
    </row>
    <row r="22" spans="16:39" x14ac:dyDescent="0.25">
      <c r="P22" s="9"/>
      <c r="U22" s="38"/>
      <c r="V22" s="39"/>
      <c r="W22" s="39"/>
    </row>
    <row r="23" spans="16:39" x14ac:dyDescent="0.25">
      <c r="P23" s="9"/>
      <c r="U23" s="38"/>
      <c r="V23" s="39"/>
      <c r="W23" s="39"/>
    </row>
    <row r="24" spans="16:39" x14ac:dyDescent="0.25">
      <c r="P24" s="9"/>
      <c r="U24" s="38"/>
      <c r="V24" s="39"/>
      <c r="W24" s="39"/>
    </row>
    <row r="25" spans="16:39" x14ac:dyDescent="0.25">
      <c r="P25" s="9"/>
      <c r="U25" s="38"/>
      <c r="V25" s="39"/>
      <c r="W25" s="39"/>
    </row>
    <row r="26" spans="16:39" x14ac:dyDescent="0.25">
      <c r="P26" s="9"/>
      <c r="U26" s="38"/>
      <c r="V26" s="39"/>
      <c r="W26" s="39"/>
    </row>
    <row r="27" spans="16:39" x14ac:dyDescent="0.25">
      <c r="P27" s="9"/>
      <c r="U27" s="38"/>
      <c r="V27" s="39"/>
      <c r="W27" s="39"/>
    </row>
    <row r="28" spans="16:39" x14ac:dyDescent="0.25">
      <c r="P28" s="9"/>
      <c r="U28" s="38"/>
      <c r="V28" s="39"/>
      <c r="W28" s="39"/>
    </row>
    <row r="29" spans="16:39" x14ac:dyDescent="0.25">
      <c r="P29" s="9"/>
      <c r="U29" s="38"/>
      <c r="V29" s="39"/>
      <c r="W29" s="39"/>
    </row>
    <row r="32" spans="16:39" x14ac:dyDescent="0.25">
      <c r="P32" s="40"/>
      <c r="U32" s="38"/>
      <c r="V32" s="39"/>
      <c r="W32" s="39"/>
      <c r="Y32" s="3"/>
      <c r="Z32" s="38"/>
      <c r="AA32" s="39"/>
      <c r="AD32" s="38"/>
      <c r="AE32" s="39"/>
      <c r="AH32" s="38"/>
      <c r="AI32" s="39"/>
      <c r="AL32" s="38"/>
      <c r="AM32" s="39"/>
    </row>
    <row r="33" spans="4:39" x14ac:dyDescent="0.25">
      <c r="P33" s="40"/>
      <c r="U33" s="38"/>
      <c r="V33" s="39"/>
      <c r="W33" s="39"/>
      <c r="Y33" s="3"/>
      <c r="Z33" s="38"/>
      <c r="AA33" s="39"/>
      <c r="AC33" s="3"/>
      <c r="AD33" s="38"/>
      <c r="AE33" s="39"/>
      <c r="AG33" s="3"/>
      <c r="AH33" s="38"/>
      <c r="AI33" s="39"/>
      <c r="AL33" s="38"/>
      <c r="AM33" s="39"/>
    </row>
    <row r="34" spans="4:39" x14ac:dyDescent="0.25">
      <c r="P34" s="40"/>
      <c r="U34" s="38"/>
      <c r="V34" s="39"/>
      <c r="W34" s="39"/>
      <c r="Y34" s="3"/>
      <c r="Z34" s="38"/>
      <c r="AA34" s="39"/>
      <c r="AC34" s="3"/>
      <c r="AD34" s="38"/>
      <c r="AE34" s="39"/>
      <c r="AG34" s="3"/>
      <c r="AH34" s="38"/>
      <c r="AI34" s="39"/>
      <c r="AJ34" s="3"/>
      <c r="AK34" s="3"/>
      <c r="AL34" s="38"/>
      <c r="AM34" s="39"/>
    </row>
    <row r="35" spans="4:39" x14ac:dyDescent="0.25">
      <c r="P35" s="40"/>
      <c r="U35" s="38"/>
      <c r="V35" s="39"/>
      <c r="W35" s="39"/>
      <c r="X35" s="397"/>
      <c r="Y35" s="3"/>
      <c r="Z35" s="38"/>
      <c r="AA35" s="39"/>
      <c r="AB35" s="397"/>
      <c r="AC35" s="3"/>
      <c r="AD35" s="38"/>
      <c r="AE35" s="39"/>
      <c r="AF35" s="397"/>
      <c r="AG35" s="3"/>
      <c r="AH35" s="38"/>
      <c r="AI35" s="39"/>
      <c r="AL35" s="38"/>
      <c r="AM35" s="39"/>
    </row>
    <row r="36" spans="4:39" x14ac:dyDescent="0.25">
      <c r="P36" s="40"/>
      <c r="U36" s="38"/>
      <c r="V36" s="39"/>
      <c r="W36" s="39"/>
      <c r="X36" s="397"/>
      <c r="Y36" s="3"/>
      <c r="Z36" s="38"/>
      <c r="AA36" s="39"/>
      <c r="AD36" s="38"/>
      <c r="AE36" s="39"/>
      <c r="AH36" s="38"/>
      <c r="AI36" s="39"/>
      <c r="AL36" s="38"/>
      <c r="AM36" s="39"/>
    </row>
    <row r="37" spans="4:39" x14ac:dyDescent="0.25">
      <c r="D37" s="41">
        <v>42680.349548611113</v>
      </c>
      <c r="E37" s="41" t="s">
        <v>148</v>
      </c>
      <c r="F37" s="579">
        <v>364.32</v>
      </c>
      <c r="G37" s="3">
        <v>226</v>
      </c>
      <c r="H37" s="38">
        <f t="shared" ref="H37:H46" si="18">F37/G37*0.0113636*60</f>
        <v>1.0991115270796459</v>
      </c>
    </row>
    <row r="38" spans="4:39" x14ac:dyDescent="0.25">
      <c r="D38" s="41">
        <v>42680.511874999997</v>
      </c>
      <c r="E38" s="41" t="s">
        <v>148</v>
      </c>
      <c r="F38" s="579">
        <v>319.39999999999998</v>
      </c>
      <c r="G38" s="3">
        <v>174</v>
      </c>
      <c r="H38" s="38">
        <f t="shared" si="18"/>
        <v>1.2515633931034482</v>
      </c>
    </row>
    <row r="39" spans="4:39" x14ac:dyDescent="0.25">
      <c r="D39" s="41">
        <v>42680.719351851854</v>
      </c>
      <c r="E39" s="41" t="s">
        <v>148</v>
      </c>
      <c r="F39" s="579">
        <v>390.32</v>
      </c>
      <c r="G39" s="3">
        <v>194</v>
      </c>
      <c r="H39" s="38">
        <f t="shared" si="18"/>
        <v>1.3717856758762887</v>
      </c>
    </row>
    <row r="40" spans="4:39" x14ac:dyDescent="0.25">
      <c r="D40" s="41">
        <v>42681.417199074072</v>
      </c>
      <c r="E40" s="41" t="s">
        <v>148</v>
      </c>
      <c r="F40" s="579">
        <v>416.32</v>
      </c>
      <c r="G40" s="3">
        <v>193</v>
      </c>
      <c r="H40" s="38">
        <f t="shared" si="18"/>
        <v>1.4707442337823833</v>
      </c>
    </row>
    <row r="41" spans="4:39" x14ac:dyDescent="0.25">
      <c r="D41" s="41">
        <v>42681.41983796296</v>
      </c>
      <c r="E41" s="41" t="s">
        <v>148</v>
      </c>
      <c r="F41" s="579">
        <v>248.32</v>
      </c>
      <c r="G41" s="3">
        <v>205</v>
      </c>
      <c r="H41" s="38">
        <f t="shared" si="18"/>
        <v>0.82589536156097554</v>
      </c>
    </row>
    <row r="42" spans="4:39" x14ac:dyDescent="0.25">
      <c r="D42" s="41">
        <v>42681.542002314818</v>
      </c>
      <c r="E42" s="41" t="s">
        <v>148</v>
      </c>
      <c r="F42" s="579">
        <v>516.96</v>
      </c>
      <c r="G42" s="3">
        <v>213</v>
      </c>
      <c r="H42" s="38">
        <f t="shared" si="18"/>
        <v>1.6547962411267607</v>
      </c>
    </row>
    <row r="43" spans="4:39" x14ac:dyDescent="0.25">
      <c r="D43" s="41">
        <v>42681.636840277781</v>
      </c>
      <c r="E43" s="41" t="s">
        <v>148</v>
      </c>
      <c r="F43" s="579">
        <v>484.18</v>
      </c>
      <c r="G43" s="3">
        <v>192</v>
      </c>
      <c r="H43" s="38">
        <f t="shared" si="18"/>
        <v>1.7193837025000001</v>
      </c>
    </row>
    <row r="44" spans="4:39" x14ac:dyDescent="0.25">
      <c r="D44" s="41">
        <v>42681.780023148145</v>
      </c>
      <c r="E44" s="41" t="s">
        <v>148</v>
      </c>
      <c r="F44" s="579">
        <v>512.96</v>
      </c>
      <c r="G44" s="3">
        <v>286</v>
      </c>
      <c r="H44" s="38">
        <f t="shared" si="18"/>
        <v>1.2228822914685316</v>
      </c>
    </row>
    <row r="45" spans="4:39" x14ac:dyDescent="0.25">
      <c r="D45" s="261">
        <v>42682.38113425926</v>
      </c>
      <c r="E45" s="261" t="s">
        <v>148</v>
      </c>
      <c r="F45" s="579">
        <v>723.58</v>
      </c>
      <c r="G45" s="3">
        <v>428</v>
      </c>
      <c r="H45" s="38">
        <f t="shared" si="18"/>
        <v>1.1526832272897196</v>
      </c>
    </row>
    <row r="46" spans="4:39" x14ac:dyDescent="0.25">
      <c r="D46" s="261">
        <v>42682.470960648148</v>
      </c>
      <c r="E46" s="261" t="s">
        <v>148</v>
      </c>
      <c r="F46" s="579">
        <v>512.96</v>
      </c>
      <c r="G46" s="3">
        <v>186</v>
      </c>
      <c r="H46" s="38">
        <f t="shared" si="18"/>
        <v>1.8803458890322584</v>
      </c>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33"/>
  <sheetViews>
    <sheetView zoomScale="85" zoomScaleNormal="85" workbookViewId="0">
      <pane ySplit="2" topLeftCell="A3" activePane="bottomLeft" state="frozen"/>
      <selection pane="bottomLeft" activeCell="F22" sqref="F22"/>
    </sheetView>
  </sheetViews>
  <sheetFormatPr defaultColWidth="9" defaultRowHeight="15" x14ac:dyDescent="0.25"/>
  <cols>
    <col min="1" max="1" width="11" style="397" bestFit="1" customWidth="1"/>
    <col min="2" max="5" width="9" style="397"/>
    <col min="6" max="6" width="26.5703125" style="397" customWidth="1"/>
    <col min="7" max="7" width="21.42578125" style="397" bestFit="1" customWidth="1"/>
    <col min="8" max="16384" width="9" style="397"/>
  </cols>
  <sheetData>
    <row r="1" spans="1:43" x14ac:dyDescent="0.25">
      <c r="B1" s="583" t="s">
        <v>486</v>
      </c>
      <c r="C1" s="583"/>
      <c r="D1" s="583"/>
      <c r="E1" s="583"/>
      <c r="F1" s="583" t="s">
        <v>485</v>
      </c>
      <c r="G1" s="583"/>
    </row>
    <row r="2" spans="1:43" x14ac:dyDescent="0.25">
      <c r="A2" s="397" t="s">
        <v>487</v>
      </c>
      <c r="B2" s="397" t="s">
        <v>472</v>
      </c>
      <c r="C2" s="397" t="s">
        <v>483</v>
      </c>
      <c r="D2" s="397" t="s">
        <v>470</v>
      </c>
      <c r="E2" s="397" t="s">
        <v>484</v>
      </c>
      <c r="F2" s="397" t="s">
        <v>470</v>
      </c>
      <c r="G2" s="397" t="s">
        <v>484</v>
      </c>
    </row>
    <row r="3" spans="1:43" x14ac:dyDescent="0.25">
      <c r="A3" s="397">
        <v>1</v>
      </c>
      <c r="B3" s="397">
        <v>12</v>
      </c>
      <c r="C3" s="397">
        <f>B3-D3</f>
        <v>12</v>
      </c>
      <c r="F3" s="167"/>
      <c r="G3" s="167"/>
    </row>
    <row r="4" spans="1:43" x14ac:dyDescent="0.25">
      <c r="A4" s="397">
        <v>2</v>
      </c>
      <c r="B4" s="397">
        <v>11</v>
      </c>
      <c r="C4" s="397">
        <f t="shared" ref="C4:C12" si="0">B4-D4</f>
        <v>11</v>
      </c>
      <c r="E4" s="397">
        <v>1</v>
      </c>
      <c r="F4" s="167"/>
      <c r="G4" s="167" t="s">
        <v>732</v>
      </c>
    </row>
    <row r="5" spans="1:43" x14ac:dyDescent="0.25">
      <c r="A5" s="397">
        <v>3</v>
      </c>
      <c r="B5" s="397">
        <v>13</v>
      </c>
      <c r="C5" s="397">
        <f t="shared" si="0"/>
        <v>13</v>
      </c>
      <c r="F5" s="167"/>
      <c r="G5" s="167"/>
    </row>
    <row r="6" spans="1:43" x14ac:dyDescent="0.25">
      <c r="A6" s="397">
        <v>4</v>
      </c>
      <c r="B6" s="397">
        <v>14</v>
      </c>
      <c r="C6" s="397">
        <f t="shared" si="0"/>
        <v>14</v>
      </c>
      <c r="E6" s="397">
        <v>2</v>
      </c>
      <c r="F6" s="167"/>
      <c r="G6" s="167" t="s">
        <v>733</v>
      </c>
    </row>
    <row r="7" spans="1:43" x14ac:dyDescent="0.25">
      <c r="A7" s="397">
        <v>5</v>
      </c>
      <c r="B7" s="397">
        <v>8</v>
      </c>
      <c r="C7" s="397">
        <f t="shared" si="0"/>
        <v>8</v>
      </c>
      <c r="F7" s="167"/>
      <c r="G7" s="167"/>
    </row>
    <row r="8" spans="1:43" x14ac:dyDescent="0.25">
      <c r="A8" s="397">
        <v>6</v>
      </c>
      <c r="B8" s="397">
        <v>18</v>
      </c>
      <c r="C8" s="397">
        <f t="shared" si="0"/>
        <v>18</v>
      </c>
      <c r="E8" s="397">
        <v>3</v>
      </c>
      <c r="F8" s="167"/>
      <c r="G8" s="167" t="s">
        <v>734</v>
      </c>
    </row>
    <row r="9" spans="1:43" x14ac:dyDescent="0.25">
      <c r="A9" s="397">
        <v>7</v>
      </c>
      <c r="B9" s="397">
        <v>18</v>
      </c>
      <c r="C9" s="397">
        <f t="shared" si="0"/>
        <v>18</v>
      </c>
      <c r="E9" s="397">
        <v>1</v>
      </c>
      <c r="G9" s="167" t="s">
        <v>732</v>
      </c>
      <c r="P9" s="40"/>
      <c r="S9" s="3"/>
      <c r="T9" s="3"/>
      <c r="U9" s="38"/>
      <c r="V9" s="39"/>
      <c r="W9" s="39"/>
      <c r="X9" s="3"/>
      <c r="Y9" s="3"/>
      <c r="Z9" s="38"/>
      <c r="AA9" s="39"/>
      <c r="AB9" s="3"/>
      <c r="AC9" s="3"/>
      <c r="AD9" s="38"/>
      <c r="AE9" s="39"/>
      <c r="AF9" s="3"/>
      <c r="AG9" s="3"/>
      <c r="AH9" s="38"/>
      <c r="AI9" s="39"/>
      <c r="AJ9" s="3"/>
      <c r="AK9" s="3"/>
      <c r="AL9" s="38"/>
      <c r="AM9" s="39"/>
      <c r="AP9" s="38"/>
      <c r="AQ9" s="39"/>
    </row>
    <row r="10" spans="1:43" x14ac:dyDescent="0.25">
      <c r="A10" s="397">
        <v>8</v>
      </c>
      <c r="B10" s="52">
        <v>18</v>
      </c>
      <c r="C10" s="397">
        <f t="shared" si="0"/>
        <v>18</v>
      </c>
      <c r="D10" s="52"/>
      <c r="F10" s="167"/>
      <c r="P10" s="40"/>
      <c r="S10" s="3"/>
      <c r="T10" s="3"/>
      <c r="U10" s="38"/>
      <c r="V10" s="39"/>
      <c r="W10" s="39"/>
      <c r="Y10" s="3"/>
      <c r="Z10" s="38"/>
      <c r="AA10" s="39"/>
      <c r="AC10" s="3"/>
      <c r="AD10" s="38"/>
      <c r="AE10" s="39"/>
      <c r="AG10" s="3"/>
      <c r="AH10" s="38"/>
      <c r="AI10" s="39"/>
      <c r="AL10" s="38"/>
      <c r="AM10" s="39"/>
      <c r="AP10" s="38"/>
      <c r="AQ10" s="39"/>
    </row>
    <row r="11" spans="1:43" x14ac:dyDescent="0.25">
      <c r="A11" s="397">
        <v>9</v>
      </c>
      <c r="B11" s="52">
        <v>25</v>
      </c>
      <c r="C11" s="397">
        <f t="shared" si="0"/>
        <v>25</v>
      </c>
      <c r="E11" s="397">
        <v>3</v>
      </c>
      <c r="F11" s="167"/>
      <c r="G11" s="167" t="s">
        <v>735</v>
      </c>
      <c r="L11" s="52"/>
      <c r="M11" s="52"/>
      <c r="N11" s="240"/>
      <c r="O11" s="261"/>
      <c r="P11" s="261"/>
      <c r="Q11" s="2"/>
      <c r="R11" s="52"/>
      <c r="S11" s="53"/>
      <c r="T11" s="53"/>
      <c r="U11" s="52"/>
      <c r="V11" s="52"/>
      <c r="W11" s="52"/>
      <c r="X11" s="52"/>
      <c r="Y11" s="52"/>
      <c r="Z11" s="38"/>
      <c r="AB11" s="3"/>
      <c r="AF11" s="3"/>
    </row>
    <row r="12" spans="1:43" x14ac:dyDescent="0.25">
      <c r="A12" s="397">
        <v>10</v>
      </c>
      <c r="B12" s="52">
        <v>18</v>
      </c>
      <c r="C12" s="397">
        <f t="shared" si="0"/>
        <v>18</v>
      </c>
      <c r="F12" s="167"/>
      <c r="L12" s="52"/>
      <c r="M12" s="52"/>
      <c r="N12" s="240"/>
      <c r="O12" s="261"/>
      <c r="P12" s="261"/>
      <c r="Q12" s="2"/>
      <c r="R12" s="52"/>
      <c r="S12" s="53"/>
      <c r="T12" s="53"/>
      <c r="U12" s="52"/>
      <c r="V12" s="52"/>
      <c r="W12" s="52"/>
      <c r="X12" s="52"/>
      <c r="Y12" s="52"/>
      <c r="Z12" s="38"/>
      <c r="AA12" s="39"/>
      <c r="AB12" s="3"/>
      <c r="AD12" s="38"/>
      <c r="AE12" s="39"/>
      <c r="AF12" s="3"/>
    </row>
    <row r="13" spans="1:43" x14ac:dyDescent="0.25">
      <c r="A13" s="397" t="s">
        <v>472</v>
      </c>
      <c r="B13" s="397">
        <f>SUM(B3:B12)</f>
        <v>155</v>
      </c>
      <c r="C13" s="397">
        <f>SUM(C3:C12)</f>
        <v>155</v>
      </c>
      <c r="D13" s="397">
        <f>SUM(D3:D12)</f>
        <v>0</v>
      </c>
      <c r="E13" s="409">
        <f>SUM(E3:E12)</f>
        <v>10</v>
      </c>
      <c r="L13" s="52"/>
      <c r="M13" s="52"/>
      <c r="N13" s="240"/>
      <c r="O13" s="261"/>
      <c r="P13" s="261"/>
      <c r="Q13" s="2"/>
      <c r="R13" s="52"/>
      <c r="S13" s="53"/>
      <c r="T13" s="53"/>
      <c r="U13" s="265"/>
      <c r="V13" s="52"/>
      <c r="W13" s="52"/>
      <c r="X13" s="52"/>
      <c r="Y13" s="52"/>
      <c r="Z13" s="38"/>
      <c r="AA13" s="39"/>
      <c r="AB13" s="3"/>
      <c r="AD13" s="38"/>
      <c r="AE13" s="39"/>
      <c r="AF13" s="3"/>
    </row>
    <row r="14" spans="1:43" x14ac:dyDescent="0.25">
      <c r="A14" s="397" t="s">
        <v>488</v>
      </c>
      <c r="C14" s="153">
        <f>C13/B13</f>
        <v>1</v>
      </c>
      <c r="D14" s="153">
        <f>D13/C13</f>
        <v>0</v>
      </c>
      <c r="L14" s="52"/>
      <c r="M14" s="52"/>
      <c r="N14" s="52"/>
      <c r="O14" s="52"/>
      <c r="P14" s="266"/>
      <c r="Q14" s="52"/>
      <c r="R14" s="52"/>
      <c r="S14" s="2"/>
      <c r="T14" s="2"/>
      <c r="U14" s="53"/>
      <c r="V14" s="265"/>
      <c r="W14" s="265"/>
      <c r="X14" s="2"/>
      <c r="Y14" s="52"/>
      <c r="AB14" s="3"/>
      <c r="AF14" s="3"/>
    </row>
    <row r="15" spans="1:43" x14ac:dyDescent="0.25">
      <c r="P15" s="9"/>
      <c r="S15" s="3"/>
      <c r="T15" s="3"/>
      <c r="U15" s="38"/>
      <c r="V15" s="39"/>
      <c r="W15" s="39"/>
      <c r="X15" s="3"/>
      <c r="AB15" s="3"/>
      <c r="AF15" s="3"/>
    </row>
    <row r="16" spans="1:43" x14ac:dyDescent="0.25">
      <c r="P16" s="9"/>
      <c r="S16" s="3"/>
      <c r="T16" s="3"/>
      <c r="U16" s="38"/>
      <c r="V16" s="39"/>
      <c r="W16" s="39"/>
      <c r="X16" s="3"/>
      <c r="AB16" s="3"/>
      <c r="AF16" s="3"/>
    </row>
    <row r="17" spans="3:32" x14ac:dyDescent="0.25">
      <c r="K17" s="52"/>
      <c r="L17" s="52"/>
      <c r="M17" s="240"/>
      <c r="N17" s="261"/>
      <c r="O17" s="261"/>
      <c r="P17" s="2"/>
      <c r="Q17" s="52"/>
      <c r="R17" s="53"/>
      <c r="S17" s="53"/>
      <c r="T17" s="265"/>
      <c r="U17" s="52"/>
      <c r="V17" s="52"/>
      <c r="W17" s="52"/>
      <c r="X17" s="3"/>
      <c r="AB17" s="3"/>
      <c r="AF17" s="3"/>
    </row>
    <row r="18" spans="3:32" x14ac:dyDescent="0.25">
      <c r="K18" s="52"/>
      <c r="L18" s="52"/>
      <c r="M18" s="240"/>
      <c r="N18" s="261"/>
      <c r="O18" s="261"/>
      <c r="P18" s="2"/>
      <c r="Q18" s="52"/>
      <c r="R18" s="53"/>
      <c r="S18" s="53"/>
      <c r="T18" s="265"/>
      <c r="U18" s="52"/>
      <c r="V18" s="52"/>
      <c r="W18" s="52"/>
    </row>
    <row r="19" spans="3:32" x14ac:dyDescent="0.25">
      <c r="K19" s="52"/>
      <c r="L19" s="52"/>
      <c r="M19" s="240"/>
      <c r="N19" s="261"/>
      <c r="O19" s="261"/>
      <c r="P19" s="2"/>
      <c r="Q19" s="52"/>
      <c r="R19" s="53"/>
      <c r="S19" s="53"/>
      <c r="T19" s="265"/>
      <c r="U19" s="52"/>
      <c r="V19" s="52"/>
      <c r="W19" s="52"/>
    </row>
    <row r="20" spans="3:32" x14ac:dyDescent="0.25">
      <c r="K20" s="52"/>
      <c r="L20" s="52"/>
      <c r="M20" s="240"/>
      <c r="N20" s="261"/>
      <c r="O20" s="261"/>
      <c r="P20" s="2"/>
      <c r="Q20" s="52"/>
      <c r="R20" s="53"/>
      <c r="S20" s="53"/>
      <c r="T20" s="265"/>
      <c r="U20" s="52"/>
      <c r="V20" s="52"/>
      <c r="W20" s="52"/>
    </row>
    <row r="21" spans="3:32" x14ac:dyDescent="0.25">
      <c r="E21" s="41"/>
      <c r="F21" s="3"/>
      <c r="H21" s="38"/>
      <c r="I21" s="38"/>
      <c r="K21" s="52"/>
      <c r="L21" s="52"/>
      <c r="M21" s="240"/>
      <c r="N21" s="261"/>
      <c r="O21" s="261"/>
      <c r="P21" s="2"/>
      <c r="Q21" s="52"/>
      <c r="R21" s="53"/>
      <c r="S21" s="53"/>
      <c r="T21" s="265"/>
      <c r="U21" s="52"/>
      <c r="V21" s="52"/>
      <c r="W21" s="52"/>
    </row>
    <row r="22" spans="3:32" x14ac:dyDescent="0.25">
      <c r="C22" s="40"/>
      <c r="D22" s="41"/>
      <c r="E22" s="41"/>
      <c r="F22" s="3"/>
      <c r="H22" s="38"/>
      <c r="I22" s="38"/>
      <c r="K22" s="52"/>
      <c r="L22" s="52"/>
      <c r="M22" s="240"/>
      <c r="N22" s="261"/>
      <c r="O22" s="261"/>
      <c r="P22" s="2"/>
      <c r="Q22" s="52"/>
      <c r="R22" s="53"/>
      <c r="S22" s="53"/>
      <c r="T22" s="265"/>
      <c r="U22" s="52"/>
      <c r="V22" s="52"/>
      <c r="W22" s="52"/>
    </row>
    <row r="23" spans="3:32" x14ac:dyDescent="0.25">
      <c r="C23" s="40"/>
      <c r="D23" s="41"/>
      <c r="E23" s="41"/>
      <c r="F23" s="3"/>
      <c r="H23" s="38"/>
      <c r="I23" s="38"/>
    </row>
    <row r="24" spans="3:32" x14ac:dyDescent="0.25">
      <c r="C24" s="40"/>
      <c r="D24" s="41"/>
      <c r="E24" s="41"/>
      <c r="F24" s="3"/>
      <c r="H24" s="38"/>
      <c r="I24" s="38"/>
    </row>
    <row r="25" spans="3:32" x14ac:dyDescent="0.25">
      <c r="C25" s="40"/>
      <c r="D25" s="41"/>
      <c r="E25" s="41"/>
      <c r="F25" s="3"/>
      <c r="H25" s="38"/>
      <c r="I25" s="38"/>
    </row>
    <row r="26" spans="3:32" x14ac:dyDescent="0.25">
      <c r="C26" s="40"/>
      <c r="D26" s="41"/>
      <c r="E26" s="41"/>
      <c r="F26" s="3"/>
      <c r="H26" s="38"/>
      <c r="I26" s="38"/>
    </row>
    <row r="27" spans="3:32" x14ac:dyDescent="0.25">
      <c r="C27" s="40"/>
      <c r="D27" s="41"/>
      <c r="E27" s="41"/>
      <c r="F27" s="3"/>
      <c r="H27" s="38"/>
      <c r="I27" s="38"/>
    </row>
    <row r="28" spans="3:32" x14ac:dyDescent="0.25">
      <c r="C28" s="40"/>
      <c r="D28" s="41"/>
      <c r="E28" s="41"/>
      <c r="F28" s="3"/>
      <c r="H28" s="38"/>
      <c r="I28" s="38"/>
    </row>
    <row r="29" spans="3:32" x14ac:dyDescent="0.25">
      <c r="C29" s="40"/>
      <c r="D29" s="41"/>
      <c r="E29" s="41"/>
      <c r="F29" s="3"/>
      <c r="H29" s="38"/>
      <c r="I29" s="38"/>
    </row>
    <row r="30" spans="3:32" x14ac:dyDescent="0.25">
      <c r="C30" s="40"/>
      <c r="D30" s="41"/>
      <c r="E30" s="41"/>
      <c r="F30" s="3"/>
      <c r="H30" s="38"/>
      <c r="I30" s="38"/>
    </row>
    <row r="31" spans="3:32" x14ac:dyDescent="0.25">
      <c r="C31" s="40"/>
      <c r="D31" s="41"/>
      <c r="E31" s="41"/>
      <c r="H31" s="38"/>
      <c r="I31" s="38"/>
    </row>
    <row r="32" spans="3:32" x14ac:dyDescent="0.25">
      <c r="C32" s="40"/>
      <c r="D32" s="41"/>
      <c r="E32" s="41"/>
      <c r="F32" s="3"/>
      <c r="H32" s="38"/>
      <c r="I32" s="38"/>
    </row>
    <row r="33" spans="3:9" x14ac:dyDescent="0.25">
      <c r="C33" s="40"/>
      <c r="D33" s="41"/>
      <c r="E33" s="41"/>
      <c r="F33" s="3"/>
      <c r="H33" s="38"/>
      <c r="I33" s="38"/>
    </row>
  </sheetData>
  <mergeCells count="2">
    <mergeCell ref="B1:E1"/>
    <mergeCell ref="F1:G1"/>
  </mergeCells>
  <pageMargins left="0.7" right="0.7" top="0.75" bottom="0.75" header="0.3" footer="0.3"/>
  <pageSetup orientation="portrait" verticalDpi="3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36"/>
  <sheetViews>
    <sheetView zoomScale="85" zoomScaleNormal="85" workbookViewId="0">
      <pane ySplit="2" topLeftCell="A3" activePane="bottomLeft" state="frozen"/>
      <selection pane="bottomLeft" activeCell="J135" sqref="J135"/>
    </sheetView>
  </sheetViews>
  <sheetFormatPr defaultRowHeight="15" x14ac:dyDescent="0.25"/>
  <cols>
    <col min="1" max="1" width="9.140625" style="40"/>
    <col min="2" max="3" width="9.140625" style="389"/>
    <col min="4" max="4" width="26" style="389" bestFit="1" customWidth="1"/>
    <col min="5" max="16384" width="9.140625" style="389"/>
  </cols>
  <sheetData>
    <row r="1" spans="1:28" x14ac:dyDescent="0.25">
      <c r="A1" s="588" t="s">
        <v>136</v>
      </c>
      <c r="B1" s="588"/>
      <c r="C1" s="588"/>
      <c r="D1" s="588"/>
      <c r="E1" s="588"/>
      <c r="F1" s="588"/>
      <c r="G1" s="588"/>
      <c r="H1" s="588"/>
      <c r="I1" s="583" t="s">
        <v>125</v>
      </c>
      <c r="J1" s="583"/>
      <c r="K1" s="583"/>
      <c r="L1" s="4"/>
      <c r="N1" s="583" t="s">
        <v>123</v>
      </c>
      <c r="O1" s="583"/>
      <c r="P1" s="583"/>
      <c r="Q1" s="583" t="s">
        <v>128</v>
      </c>
      <c r="R1" s="583"/>
      <c r="S1" s="388"/>
      <c r="T1" s="388"/>
      <c r="U1" s="388"/>
      <c r="V1" s="128"/>
      <c r="X1" s="583" t="s">
        <v>130</v>
      </c>
      <c r="Y1" s="583"/>
      <c r="Z1" s="583"/>
      <c r="AA1" s="48" t="s">
        <v>135</v>
      </c>
      <c r="AB1" s="45" t="s">
        <v>133</v>
      </c>
    </row>
    <row r="2" spans="1:28" x14ac:dyDescent="0.25">
      <c r="A2" s="40" t="s">
        <v>15</v>
      </c>
      <c r="B2" s="44" t="s">
        <v>112</v>
      </c>
      <c r="C2" s="389" t="s">
        <v>113</v>
      </c>
      <c r="D2" s="389" t="s">
        <v>114</v>
      </c>
      <c r="E2" s="389" t="s">
        <v>115</v>
      </c>
      <c r="F2" s="389" t="s">
        <v>116</v>
      </c>
      <c r="G2" s="389" t="s">
        <v>117</v>
      </c>
      <c r="H2" s="389" t="s">
        <v>137</v>
      </c>
      <c r="I2" s="389" t="s">
        <v>118</v>
      </c>
      <c r="J2" s="389" t="s">
        <v>119</v>
      </c>
      <c r="K2" s="389" t="s">
        <v>120</v>
      </c>
      <c r="L2" s="4" t="s">
        <v>121</v>
      </c>
      <c r="M2" s="389" t="s">
        <v>122</v>
      </c>
      <c r="N2" s="389" t="s">
        <v>119</v>
      </c>
      <c r="O2" s="3" t="s">
        <v>126</v>
      </c>
      <c r="P2" s="4" t="s">
        <v>127</v>
      </c>
      <c r="Q2" s="389" t="s">
        <v>129</v>
      </c>
      <c r="R2" s="389" t="s">
        <v>120</v>
      </c>
      <c r="S2" s="51" t="s">
        <v>179</v>
      </c>
      <c r="T2" s="389" t="s">
        <v>178</v>
      </c>
      <c r="U2" s="44" t="s">
        <v>416</v>
      </c>
      <c r="V2" s="116" t="s">
        <v>461</v>
      </c>
      <c r="X2" s="389" t="s">
        <v>124</v>
      </c>
      <c r="Y2" s="389" t="s">
        <v>131</v>
      </c>
      <c r="Z2" s="389" t="s">
        <v>132</v>
      </c>
      <c r="AA2" s="47" t="s">
        <v>18</v>
      </c>
      <c r="AB2" s="46" t="s">
        <v>134</v>
      </c>
    </row>
    <row r="3" spans="1:28" x14ac:dyDescent="0.25">
      <c r="A3" s="382">
        <v>42690</v>
      </c>
      <c r="B3" s="389">
        <v>306718</v>
      </c>
      <c r="C3" s="389">
        <v>8206</v>
      </c>
      <c r="D3" s="389" t="s">
        <v>506</v>
      </c>
      <c r="E3" s="381">
        <v>0.58461805555555557</v>
      </c>
      <c r="F3" s="381">
        <v>0.58468750000000003</v>
      </c>
      <c r="G3" s="389" t="s">
        <v>566</v>
      </c>
      <c r="H3" s="389" t="s">
        <v>566</v>
      </c>
    </row>
    <row r="4" spans="1:28" x14ac:dyDescent="0.25">
      <c r="A4" s="382"/>
      <c r="B4" s="389">
        <v>306718</v>
      </c>
      <c r="C4" s="389">
        <v>8208</v>
      </c>
      <c r="D4" s="389" t="s">
        <v>176</v>
      </c>
      <c r="E4" s="381">
        <v>0.58468750000000003</v>
      </c>
      <c r="F4" s="381">
        <v>0.58468750000000003</v>
      </c>
      <c r="G4" s="389" t="s">
        <v>566</v>
      </c>
      <c r="H4" s="389" t="s">
        <v>566</v>
      </c>
    </row>
    <row r="5" spans="1:28" x14ac:dyDescent="0.25">
      <c r="A5" s="382"/>
      <c r="B5" s="389">
        <v>306718</v>
      </c>
      <c r="C5" s="389">
        <v>13317</v>
      </c>
      <c r="D5" s="389" t="s">
        <v>23</v>
      </c>
      <c r="E5" s="381">
        <v>0.58503472222222219</v>
      </c>
      <c r="F5" s="381">
        <v>0.58508101851851857</v>
      </c>
      <c r="G5" s="389" t="s">
        <v>566</v>
      </c>
      <c r="H5" s="389" t="s">
        <v>566</v>
      </c>
    </row>
    <row r="6" spans="1:28" x14ac:dyDescent="0.25">
      <c r="A6" s="382"/>
      <c r="B6" s="389">
        <v>306718</v>
      </c>
      <c r="C6" s="389">
        <v>13052</v>
      </c>
      <c r="D6" s="389" t="s">
        <v>23</v>
      </c>
      <c r="E6" s="381">
        <v>0.58508101851851857</v>
      </c>
      <c r="F6" s="381">
        <v>0.58519675925925929</v>
      </c>
      <c r="G6" s="389" t="s">
        <v>566</v>
      </c>
      <c r="H6" s="389" t="s">
        <v>566</v>
      </c>
    </row>
    <row r="7" spans="1:28" x14ac:dyDescent="0.25">
      <c r="A7" s="382"/>
      <c r="B7" s="389">
        <v>306718</v>
      </c>
      <c r="C7" s="389">
        <v>13035</v>
      </c>
      <c r="D7" s="389" t="s">
        <v>42</v>
      </c>
      <c r="E7" s="381">
        <v>0.58519675925925929</v>
      </c>
      <c r="F7" s="381">
        <v>0.58524305555555556</v>
      </c>
      <c r="G7" s="389" t="s">
        <v>566</v>
      </c>
      <c r="H7" s="389" t="s">
        <v>566</v>
      </c>
    </row>
    <row r="8" spans="1:28" x14ac:dyDescent="0.25">
      <c r="A8" s="382"/>
      <c r="B8" s="389">
        <v>306718</v>
      </c>
      <c r="C8" s="389">
        <v>13047</v>
      </c>
      <c r="D8" s="389" t="s">
        <v>41</v>
      </c>
      <c r="E8" s="381">
        <v>0.58524305555555556</v>
      </c>
      <c r="F8" s="381">
        <v>0.58528935185185182</v>
      </c>
      <c r="G8" s="389" t="s">
        <v>566</v>
      </c>
      <c r="H8" s="389" t="s">
        <v>566</v>
      </c>
    </row>
    <row r="9" spans="1:28" x14ac:dyDescent="0.25">
      <c r="A9" s="382"/>
      <c r="B9" s="389">
        <v>306718</v>
      </c>
      <c r="C9" s="389">
        <v>13046</v>
      </c>
      <c r="D9" s="389" t="s">
        <v>22</v>
      </c>
      <c r="E9" s="381">
        <v>0.58528935185185182</v>
      </c>
      <c r="F9" s="381">
        <v>0.58538194444444447</v>
      </c>
      <c r="G9" s="389" t="s">
        <v>566</v>
      </c>
      <c r="H9" s="389" t="s">
        <v>566</v>
      </c>
    </row>
    <row r="10" spans="1:28" x14ac:dyDescent="0.25">
      <c r="A10" s="382"/>
      <c r="B10" s="389">
        <v>306718</v>
      </c>
      <c r="C10" s="389">
        <v>13060</v>
      </c>
      <c r="D10" s="389" t="s">
        <v>24</v>
      </c>
      <c r="E10" s="381">
        <v>0.58538194444444447</v>
      </c>
      <c r="F10" s="381">
        <v>0.58559027777777783</v>
      </c>
      <c r="G10" s="389" t="s">
        <v>566</v>
      </c>
      <c r="H10" s="389" t="s">
        <v>566</v>
      </c>
    </row>
    <row r="11" spans="1:28" x14ac:dyDescent="0.25">
      <c r="A11" s="382"/>
      <c r="B11" s="389">
        <v>306718</v>
      </c>
      <c r="C11" s="389">
        <v>13069</v>
      </c>
      <c r="D11" s="389" t="s">
        <v>21</v>
      </c>
      <c r="E11" s="381">
        <v>0.58559027777777783</v>
      </c>
      <c r="F11" s="381">
        <v>0.58559027777777783</v>
      </c>
      <c r="G11" s="389" t="s">
        <v>566</v>
      </c>
      <c r="H11" s="389" t="s">
        <v>566</v>
      </c>
    </row>
    <row r="12" spans="1:28" x14ac:dyDescent="0.25">
      <c r="A12" s="382"/>
      <c r="B12" s="389">
        <v>306718</v>
      </c>
      <c r="C12" s="389">
        <v>16012</v>
      </c>
      <c r="D12" s="389" t="s">
        <v>442</v>
      </c>
      <c r="E12" s="381">
        <v>0.58633101851851854</v>
      </c>
      <c r="F12" s="381">
        <v>0.58646990740740745</v>
      </c>
      <c r="G12" s="389" t="s">
        <v>566</v>
      </c>
      <c r="H12" s="389" t="s">
        <v>566</v>
      </c>
    </row>
    <row r="13" spans="1:28" x14ac:dyDescent="0.25">
      <c r="A13" s="382"/>
      <c r="B13" s="389">
        <v>306718</v>
      </c>
      <c r="C13" s="389">
        <v>16022</v>
      </c>
      <c r="D13" s="389" t="s">
        <v>430</v>
      </c>
      <c r="E13" s="381">
        <v>0.58646990740740745</v>
      </c>
      <c r="F13" s="381">
        <v>0.58656249999999999</v>
      </c>
      <c r="G13" s="389" t="s">
        <v>566</v>
      </c>
      <c r="H13" s="389" t="s">
        <v>566</v>
      </c>
    </row>
    <row r="14" spans="1:28" x14ac:dyDescent="0.25">
      <c r="A14" s="382"/>
      <c r="B14" s="389">
        <v>306718</v>
      </c>
      <c r="C14" s="389">
        <v>16024</v>
      </c>
      <c r="D14" s="389" t="s">
        <v>432</v>
      </c>
      <c r="E14" s="381">
        <v>0.58656249999999999</v>
      </c>
      <c r="F14" s="381">
        <v>0.58665509259259252</v>
      </c>
      <c r="G14" s="389" t="s">
        <v>566</v>
      </c>
      <c r="H14" s="389" t="s">
        <v>566</v>
      </c>
    </row>
    <row r="15" spans="1:28" x14ac:dyDescent="0.25">
      <c r="A15" s="382"/>
      <c r="B15" s="389">
        <v>306718</v>
      </c>
      <c r="C15" s="389">
        <v>16027</v>
      </c>
      <c r="D15" s="389" t="s">
        <v>433</v>
      </c>
      <c r="E15" s="381">
        <v>0.58665509259259252</v>
      </c>
      <c r="F15" s="381">
        <v>0.5867013888888889</v>
      </c>
      <c r="G15" s="389" t="s">
        <v>566</v>
      </c>
      <c r="H15" s="389" t="s">
        <v>566</v>
      </c>
    </row>
    <row r="16" spans="1:28" x14ac:dyDescent="0.25">
      <c r="A16" s="382"/>
      <c r="B16" s="389">
        <v>306718</v>
      </c>
      <c r="C16" s="389">
        <v>16028</v>
      </c>
      <c r="D16" s="389" t="s">
        <v>434</v>
      </c>
      <c r="E16" s="381">
        <v>0.5867013888888889</v>
      </c>
      <c r="F16" s="381">
        <v>0.58675925925925931</v>
      </c>
      <c r="G16" s="389" t="s">
        <v>566</v>
      </c>
      <c r="H16" s="389" t="s">
        <v>566</v>
      </c>
    </row>
    <row r="17" spans="1:8" x14ac:dyDescent="0.25">
      <c r="A17" s="382"/>
      <c r="B17" s="389">
        <v>306718</v>
      </c>
      <c r="C17" s="389">
        <v>16030</v>
      </c>
      <c r="D17" s="389" t="s">
        <v>435</v>
      </c>
      <c r="E17" s="381">
        <v>0.58675925925925931</v>
      </c>
      <c r="F17" s="381">
        <v>0.58686342592592589</v>
      </c>
      <c r="G17" s="389" t="s">
        <v>566</v>
      </c>
      <c r="H17" s="389" t="s">
        <v>566</v>
      </c>
    </row>
    <row r="18" spans="1:8" x14ac:dyDescent="0.25">
      <c r="A18" s="382"/>
      <c r="B18" s="389">
        <v>306718</v>
      </c>
      <c r="C18" s="389">
        <v>16031</v>
      </c>
      <c r="D18" s="389" t="s">
        <v>436</v>
      </c>
      <c r="E18" s="381">
        <v>0.58686342592592589</v>
      </c>
      <c r="F18" s="381">
        <v>0.58687500000000004</v>
      </c>
      <c r="G18" s="389" t="s">
        <v>566</v>
      </c>
      <c r="H18" s="389" t="s">
        <v>566</v>
      </c>
    </row>
    <row r="19" spans="1:8" x14ac:dyDescent="0.25">
      <c r="A19" s="382"/>
      <c r="B19" s="389">
        <v>306718</v>
      </c>
      <c r="C19" s="389">
        <v>16032</v>
      </c>
      <c r="D19" s="389" t="s">
        <v>436</v>
      </c>
      <c r="E19" s="381">
        <v>0.58687500000000004</v>
      </c>
      <c r="F19" s="381">
        <v>0.58693287037037034</v>
      </c>
      <c r="G19" s="389" t="s">
        <v>566</v>
      </c>
      <c r="H19" s="389" t="s">
        <v>566</v>
      </c>
    </row>
    <row r="20" spans="1:8" x14ac:dyDescent="0.25">
      <c r="A20" s="382"/>
      <c r="B20" s="389">
        <v>306718</v>
      </c>
      <c r="C20" s="389">
        <v>16034</v>
      </c>
      <c r="D20" s="389" t="s">
        <v>437</v>
      </c>
      <c r="E20" s="381">
        <v>0.58693287037037034</v>
      </c>
      <c r="F20" s="381">
        <v>0.58693287037037034</v>
      </c>
      <c r="G20" s="389" t="s">
        <v>566</v>
      </c>
      <c r="H20" s="389" t="s">
        <v>566</v>
      </c>
    </row>
    <row r="21" spans="1:8" x14ac:dyDescent="0.25">
      <c r="A21" s="382"/>
      <c r="B21" s="389">
        <v>306718</v>
      </c>
      <c r="C21" s="389">
        <v>16035</v>
      </c>
      <c r="D21" s="389" t="s">
        <v>439</v>
      </c>
      <c r="E21" s="381">
        <v>0.58701388888888884</v>
      </c>
      <c r="F21" s="381">
        <v>0.58707175925925925</v>
      </c>
      <c r="G21" s="389" t="s">
        <v>566</v>
      </c>
      <c r="H21" s="389" t="s">
        <v>566</v>
      </c>
    </row>
    <row r="22" spans="1:8" x14ac:dyDescent="0.25">
      <c r="A22" s="382"/>
      <c r="B22" s="389">
        <v>306718</v>
      </c>
      <c r="C22" s="389">
        <v>16041</v>
      </c>
      <c r="D22" s="389" t="s">
        <v>440</v>
      </c>
      <c r="E22" s="381">
        <v>0.58707175925925925</v>
      </c>
      <c r="F22" s="381">
        <v>0.58707175925925925</v>
      </c>
      <c r="G22" s="389" t="s">
        <v>566</v>
      </c>
      <c r="H22" s="389" t="s">
        <v>566</v>
      </c>
    </row>
    <row r="23" spans="1:8" x14ac:dyDescent="0.25">
      <c r="A23" s="382"/>
      <c r="B23" s="389">
        <v>306718</v>
      </c>
      <c r="C23" s="389">
        <v>16040</v>
      </c>
      <c r="D23" s="389" t="s">
        <v>441</v>
      </c>
      <c r="E23" s="381">
        <v>0.59020833333333333</v>
      </c>
      <c r="F23" s="381">
        <v>0.59033564814814821</v>
      </c>
      <c r="G23" s="389" t="s">
        <v>566</v>
      </c>
      <c r="H23" s="389" t="s">
        <v>566</v>
      </c>
    </row>
    <row r="24" spans="1:8" x14ac:dyDescent="0.25">
      <c r="A24" s="382"/>
      <c r="B24" s="389">
        <v>306718</v>
      </c>
      <c r="C24" s="389">
        <v>16041</v>
      </c>
      <c r="D24" s="389" t="s">
        <v>440</v>
      </c>
      <c r="E24" s="381">
        <v>0.59033564814814821</v>
      </c>
      <c r="F24" s="381">
        <v>0.59037037037037032</v>
      </c>
      <c r="G24" s="389" t="s">
        <v>566</v>
      </c>
      <c r="H24" s="389" t="s">
        <v>566</v>
      </c>
    </row>
    <row r="25" spans="1:8" x14ac:dyDescent="0.25">
      <c r="A25" s="382"/>
      <c r="B25" s="389">
        <v>306718</v>
      </c>
      <c r="C25" s="389">
        <v>16035</v>
      </c>
      <c r="D25" s="389" t="s">
        <v>439</v>
      </c>
      <c r="E25" s="381">
        <v>0.59037037037037032</v>
      </c>
      <c r="F25" s="381">
        <v>0.59037037037037032</v>
      </c>
      <c r="G25" s="389" t="s">
        <v>566</v>
      </c>
      <c r="H25" s="389" t="s">
        <v>566</v>
      </c>
    </row>
    <row r="26" spans="1:8" x14ac:dyDescent="0.25">
      <c r="A26" s="382"/>
      <c r="B26" s="389">
        <v>306718</v>
      </c>
      <c r="C26" s="389">
        <v>16036</v>
      </c>
      <c r="D26" s="389" t="s">
        <v>438</v>
      </c>
      <c r="E26" s="381">
        <v>0.59048611111111116</v>
      </c>
      <c r="F26" s="381">
        <v>0.59048611111111116</v>
      </c>
      <c r="G26" s="389" t="s">
        <v>566</v>
      </c>
      <c r="H26" s="389" t="s">
        <v>566</v>
      </c>
    </row>
    <row r="27" spans="1:8" x14ac:dyDescent="0.25">
      <c r="A27" s="382"/>
      <c r="B27" s="389">
        <v>306718</v>
      </c>
      <c r="C27" s="389">
        <v>16032</v>
      </c>
      <c r="D27" s="389" t="s">
        <v>436</v>
      </c>
      <c r="E27" s="381">
        <v>0.59134259259259259</v>
      </c>
      <c r="F27" s="381">
        <v>0.59138888888888885</v>
      </c>
      <c r="G27" s="389" t="s">
        <v>566</v>
      </c>
      <c r="H27" s="389" t="s">
        <v>566</v>
      </c>
    </row>
    <row r="28" spans="1:8" x14ac:dyDescent="0.25">
      <c r="A28" s="382"/>
      <c r="B28" s="389">
        <v>306718</v>
      </c>
      <c r="C28" s="389">
        <v>16031</v>
      </c>
      <c r="D28" s="389" t="s">
        <v>436</v>
      </c>
      <c r="E28" s="381">
        <v>0.59138888888888885</v>
      </c>
      <c r="F28" s="381">
        <v>0.59146990740740735</v>
      </c>
      <c r="G28" s="389" t="s">
        <v>566</v>
      </c>
      <c r="H28" s="389" t="s">
        <v>566</v>
      </c>
    </row>
    <row r="29" spans="1:8" x14ac:dyDescent="0.25">
      <c r="A29" s="382"/>
      <c r="B29" s="389">
        <v>306718</v>
      </c>
      <c r="C29" s="389">
        <v>16030</v>
      </c>
      <c r="D29" s="389" t="s">
        <v>435</v>
      </c>
      <c r="E29" s="381">
        <v>0.59146990740740735</v>
      </c>
      <c r="F29" s="381">
        <v>0.59151620370370372</v>
      </c>
      <c r="G29" s="389" t="s">
        <v>566</v>
      </c>
      <c r="H29" s="389" t="s">
        <v>566</v>
      </c>
    </row>
    <row r="30" spans="1:8" x14ac:dyDescent="0.25">
      <c r="A30" s="382"/>
      <c r="B30" s="389">
        <v>306718</v>
      </c>
      <c r="C30" s="389">
        <v>16028</v>
      </c>
      <c r="D30" s="389" t="s">
        <v>434</v>
      </c>
      <c r="E30" s="381">
        <v>0.59151620370370372</v>
      </c>
      <c r="F30" s="381">
        <v>0.59158564814814818</v>
      </c>
      <c r="G30" s="389" t="s">
        <v>566</v>
      </c>
      <c r="H30" s="389" t="s">
        <v>566</v>
      </c>
    </row>
    <row r="31" spans="1:8" x14ac:dyDescent="0.25">
      <c r="A31" s="382"/>
      <c r="B31" s="389">
        <v>306718</v>
      </c>
      <c r="C31" s="389">
        <v>16027</v>
      </c>
      <c r="D31" s="389" t="s">
        <v>433</v>
      </c>
      <c r="E31" s="381">
        <v>0.59158564814814818</v>
      </c>
      <c r="F31" s="381">
        <v>0.59165509259259264</v>
      </c>
      <c r="G31" s="389" t="s">
        <v>566</v>
      </c>
      <c r="H31" s="389" t="s">
        <v>566</v>
      </c>
    </row>
    <row r="32" spans="1:8" x14ac:dyDescent="0.25">
      <c r="A32" s="382"/>
      <c r="B32" s="389">
        <v>306718</v>
      </c>
      <c r="C32" s="389">
        <v>16024</v>
      </c>
      <c r="D32" s="389" t="s">
        <v>432</v>
      </c>
      <c r="E32" s="381">
        <v>0.59165509259259264</v>
      </c>
      <c r="F32" s="381">
        <v>0.59173611111111113</v>
      </c>
      <c r="G32" s="389" t="s">
        <v>566</v>
      </c>
      <c r="H32" s="389" t="s">
        <v>566</v>
      </c>
    </row>
    <row r="33" spans="1:8" x14ac:dyDescent="0.25">
      <c r="A33" s="382"/>
      <c r="B33" s="389">
        <v>306718</v>
      </c>
      <c r="C33" s="389">
        <v>16021</v>
      </c>
      <c r="D33" s="389" t="s">
        <v>431</v>
      </c>
      <c r="E33" s="381">
        <v>0.59173611111111113</v>
      </c>
      <c r="F33" s="381">
        <v>0.59173611111111113</v>
      </c>
      <c r="G33" s="389" t="s">
        <v>566</v>
      </c>
      <c r="H33" s="389" t="s">
        <v>566</v>
      </c>
    </row>
    <row r="34" spans="1:8" x14ac:dyDescent="0.25">
      <c r="A34" s="382"/>
      <c r="B34" s="389">
        <v>306718</v>
      </c>
      <c r="C34" s="389">
        <v>15054</v>
      </c>
      <c r="D34" s="389" t="s">
        <v>166</v>
      </c>
      <c r="E34" s="381">
        <v>0.59273148148148147</v>
      </c>
      <c r="F34" s="381">
        <v>0.59304398148148152</v>
      </c>
      <c r="G34" s="389" t="s">
        <v>566</v>
      </c>
      <c r="H34" s="389" t="s">
        <v>566</v>
      </c>
    </row>
    <row r="35" spans="1:8" x14ac:dyDescent="0.25">
      <c r="A35" s="382"/>
      <c r="B35" s="389">
        <v>306718</v>
      </c>
      <c r="C35" s="389">
        <v>15050</v>
      </c>
      <c r="D35" s="389" t="s">
        <v>159</v>
      </c>
      <c r="E35" s="381">
        <v>0.59304398148148152</v>
      </c>
      <c r="F35" s="381">
        <v>0.59304398148148152</v>
      </c>
      <c r="G35" s="389" t="s">
        <v>566</v>
      </c>
      <c r="H35" s="389" t="s">
        <v>566</v>
      </c>
    </row>
    <row r="36" spans="1:8" x14ac:dyDescent="0.25">
      <c r="A36" s="382"/>
      <c r="B36" s="389">
        <v>306718</v>
      </c>
      <c r="C36" s="389">
        <v>15061</v>
      </c>
      <c r="D36" s="389" t="s">
        <v>444</v>
      </c>
      <c r="E36" s="381">
        <v>0.59751157407407407</v>
      </c>
      <c r="F36" s="381">
        <v>0.59759259259259256</v>
      </c>
      <c r="G36" s="389" t="s">
        <v>566</v>
      </c>
      <c r="H36" s="389" t="s">
        <v>566</v>
      </c>
    </row>
    <row r="37" spans="1:8" x14ac:dyDescent="0.25">
      <c r="A37" s="382"/>
      <c r="B37" s="389">
        <v>306718</v>
      </c>
      <c r="C37" s="389">
        <v>15050</v>
      </c>
      <c r="D37" s="389" t="s">
        <v>159</v>
      </c>
      <c r="E37" s="381">
        <v>0.59759259259259256</v>
      </c>
      <c r="F37" s="381">
        <v>0.59799768518518526</v>
      </c>
      <c r="G37" s="389" t="s">
        <v>566</v>
      </c>
      <c r="H37" s="389" t="s">
        <v>566</v>
      </c>
    </row>
    <row r="38" spans="1:8" x14ac:dyDescent="0.25">
      <c r="A38" s="382"/>
      <c r="B38" s="389">
        <v>306718</v>
      </c>
      <c r="C38" s="389">
        <v>15072</v>
      </c>
      <c r="D38" s="389" t="s">
        <v>30</v>
      </c>
      <c r="E38" s="381">
        <v>0.59799768518518526</v>
      </c>
      <c r="F38" s="381">
        <v>0.59799768518518526</v>
      </c>
      <c r="G38" s="389" t="s">
        <v>566</v>
      </c>
      <c r="H38" s="389" t="s">
        <v>566</v>
      </c>
    </row>
    <row r="39" spans="1:8" x14ac:dyDescent="0.25">
      <c r="A39" s="382"/>
      <c r="B39" s="389">
        <v>306718</v>
      </c>
      <c r="C39" s="389">
        <v>15091</v>
      </c>
      <c r="D39" s="389" t="s">
        <v>28</v>
      </c>
      <c r="E39" s="381">
        <v>0.59817129629629628</v>
      </c>
      <c r="F39" s="381">
        <v>0.59828703703703701</v>
      </c>
      <c r="G39" s="389" t="s">
        <v>566</v>
      </c>
      <c r="H39" s="389" t="s">
        <v>566</v>
      </c>
    </row>
    <row r="40" spans="1:8" x14ac:dyDescent="0.25">
      <c r="A40" s="382"/>
      <c r="B40" s="389">
        <v>306718</v>
      </c>
      <c r="C40" s="389">
        <v>15092</v>
      </c>
      <c r="D40" s="389" t="s">
        <v>27</v>
      </c>
      <c r="E40" s="381">
        <v>0.59828703703703701</v>
      </c>
      <c r="F40" s="381">
        <v>0.59828703703703701</v>
      </c>
      <c r="G40" s="389" t="s">
        <v>566</v>
      </c>
      <c r="H40" s="389" t="s">
        <v>566</v>
      </c>
    </row>
    <row r="41" spans="1:8" x14ac:dyDescent="0.25">
      <c r="A41" s="382"/>
      <c r="B41" s="389">
        <v>306718</v>
      </c>
      <c r="C41" s="389">
        <v>13035</v>
      </c>
      <c r="D41" s="389" t="s">
        <v>42</v>
      </c>
      <c r="E41" s="381">
        <v>0.59923611111111108</v>
      </c>
      <c r="F41" s="381">
        <v>0.59923611111111108</v>
      </c>
      <c r="G41" s="389" t="s">
        <v>566</v>
      </c>
      <c r="H41" s="389" t="s">
        <v>566</v>
      </c>
    </row>
    <row r="42" spans="1:8" x14ac:dyDescent="0.25">
      <c r="A42" s="382"/>
      <c r="B42" s="389">
        <v>306718</v>
      </c>
      <c r="C42" s="389">
        <v>15044</v>
      </c>
      <c r="D42" s="389" t="s">
        <v>623</v>
      </c>
      <c r="E42" s="381">
        <v>0.82826388888888891</v>
      </c>
      <c r="F42" s="381">
        <v>0.82873842592592595</v>
      </c>
      <c r="G42" s="389" t="s">
        <v>566</v>
      </c>
      <c r="H42" s="389" t="s">
        <v>566</v>
      </c>
    </row>
    <row r="43" spans="1:8" x14ac:dyDescent="0.25">
      <c r="A43" s="382"/>
    </row>
    <row r="44" spans="1:8" x14ac:dyDescent="0.25">
      <c r="A44" s="382"/>
    </row>
    <row r="45" spans="1:8" x14ac:dyDescent="0.25">
      <c r="A45" s="382">
        <v>42691</v>
      </c>
      <c r="B45" s="389">
        <v>306718</v>
      </c>
      <c r="C45" s="389">
        <v>15049</v>
      </c>
      <c r="D45" s="389" t="s">
        <v>158</v>
      </c>
      <c r="E45" s="381">
        <v>0.24964120370370368</v>
      </c>
      <c r="F45" s="381">
        <v>0.24968749999999998</v>
      </c>
      <c r="G45" s="389" t="s">
        <v>566</v>
      </c>
      <c r="H45" s="389" t="s">
        <v>566</v>
      </c>
    </row>
    <row r="46" spans="1:8" x14ac:dyDescent="0.25">
      <c r="A46" s="382"/>
      <c r="B46" s="389">
        <v>306718</v>
      </c>
      <c r="C46" s="389">
        <v>15044</v>
      </c>
      <c r="D46" s="389" t="s">
        <v>623</v>
      </c>
      <c r="E46" s="381">
        <v>0.24968749999999998</v>
      </c>
      <c r="F46" s="381">
        <v>0.24968749999999998</v>
      </c>
      <c r="G46" s="389" t="s">
        <v>566</v>
      </c>
      <c r="H46" s="389" t="s">
        <v>566</v>
      </c>
    </row>
    <row r="47" spans="1:8" x14ac:dyDescent="0.25">
      <c r="A47" s="382"/>
      <c r="B47" s="389">
        <v>306718</v>
      </c>
      <c r="C47" s="389">
        <v>15049</v>
      </c>
      <c r="D47" s="389" t="s">
        <v>158</v>
      </c>
      <c r="E47" s="381">
        <v>0.29480324074074077</v>
      </c>
      <c r="F47" s="381">
        <v>0.29481481481481481</v>
      </c>
      <c r="G47" s="389" t="s">
        <v>566</v>
      </c>
      <c r="H47" s="389" t="s">
        <v>566</v>
      </c>
    </row>
    <row r="48" spans="1:8" x14ac:dyDescent="0.25">
      <c r="A48" s="382"/>
      <c r="B48" s="389">
        <v>306718</v>
      </c>
      <c r="C48" s="389">
        <v>15044</v>
      </c>
      <c r="D48" s="389" t="s">
        <v>623</v>
      </c>
      <c r="E48" s="381">
        <v>0.29481481481481481</v>
      </c>
      <c r="F48" s="381">
        <v>0.29481481481481481</v>
      </c>
      <c r="G48" s="389" t="s">
        <v>566</v>
      </c>
      <c r="H48" s="389" t="s">
        <v>566</v>
      </c>
    </row>
    <row r="49" spans="1:8" x14ac:dyDescent="0.25">
      <c r="A49" s="382"/>
      <c r="B49" s="389">
        <v>306718</v>
      </c>
      <c r="C49" s="389">
        <v>15044</v>
      </c>
      <c r="D49" s="389" t="s">
        <v>623</v>
      </c>
      <c r="E49" s="381">
        <v>0.29504629629629631</v>
      </c>
      <c r="F49" s="381">
        <v>0.29504629629629631</v>
      </c>
      <c r="G49" s="389" t="s">
        <v>566</v>
      </c>
      <c r="H49" s="389" t="s">
        <v>566</v>
      </c>
    </row>
    <row r="50" spans="1:8" x14ac:dyDescent="0.25">
      <c r="A50" s="382"/>
      <c r="B50" s="389">
        <v>306718</v>
      </c>
      <c r="C50" s="389">
        <v>15049</v>
      </c>
      <c r="D50" s="389" t="s">
        <v>158</v>
      </c>
      <c r="E50" s="381">
        <v>0.29504629629629631</v>
      </c>
      <c r="F50" s="381">
        <v>0.29504629629629631</v>
      </c>
      <c r="G50" s="389" t="s">
        <v>566</v>
      </c>
      <c r="H50" s="389" t="s">
        <v>566</v>
      </c>
    </row>
    <row r="51" spans="1:8" x14ac:dyDescent="0.25">
      <c r="A51" s="382"/>
      <c r="B51" s="389">
        <v>306718</v>
      </c>
      <c r="C51" s="389">
        <v>15049</v>
      </c>
      <c r="D51" s="389" t="s">
        <v>158</v>
      </c>
      <c r="E51" s="381">
        <v>0.36546296296296293</v>
      </c>
      <c r="F51" s="381">
        <v>0.36548611111111112</v>
      </c>
      <c r="G51" s="389" t="s">
        <v>566</v>
      </c>
      <c r="H51" s="389" t="s">
        <v>566</v>
      </c>
    </row>
    <row r="52" spans="1:8" x14ac:dyDescent="0.25">
      <c r="A52" s="382"/>
      <c r="B52" s="389">
        <v>306718</v>
      </c>
      <c r="C52" s="389">
        <v>15044</v>
      </c>
      <c r="D52" s="389" t="s">
        <v>623</v>
      </c>
      <c r="E52" s="381">
        <v>0.36548611111111112</v>
      </c>
      <c r="F52" s="381">
        <v>0.36550925925925926</v>
      </c>
      <c r="G52" s="389" t="s">
        <v>566</v>
      </c>
      <c r="H52" s="389" t="s">
        <v>566</v>
      </c>
    </row>
    <row r="53" spans="1:8" x14ac:dyDescent="0.25">
      <c r="A53" s="382"/>
      <c r="B53" s="389">
        <v>306718</v>
      </c>
      <c r="C53" s="389">
        <v>15049</v>
      </c>
      <c r="D53" s="389" t="s">
        <v>158</v>
      </c>
      <c r="E53" s="381">
        <v>0.36550925925925926</v>
      </c>
      <c r="F53" s="381">
        <v>0.36553240740740739</v>
      </c>
      <c r="G53" s="389" t="s">
        <v>566</v>
      </c>
      <c r="H53" s="389" t="s">
        <v>566</v>
      </c>
    </row>
    <row r="54" spans="1:8" x14ac:dyDescent="0.25">
      <c r="A54" s="382"/>
      <c r="B54" s="389">
        <v>306718</v>
      </c>
      <c r="C54" s="389">
        <v>15044</v>
      </c>
      <c r="D54" s="389" t="s">
        <v>623</v>
      </c>
      <c r="E54" s="381">
        <v>0.36553240740740739</v>
      </c>
      <c r="F54" s="381">
        <v>0.36553240740740739</v>
      </c>
      <c r="G54" s="389" t="s">
        <v>566</v>
      </c>
      <c r="H54" s="389" t="s">
        <v>566</v>
      </c>
    </row>
    <row r="55" spans="1:8" x14ac:dyDescent="0.25">
      <c r="A55" s="382"/>
      <c r="B55" s="389">
        <v>306718</v>
      </c>
      <c r="C55" s="389">
        <v>15049</v>
      </c>
      <c r="D55" s="389" t="s">
        <v>158</v>
      </c>
      <c r="E55" s="381">
        <v>0.41714120370370367</v>
      </c>
      <c r="F55" s="381">
        <v>0.41776620370370371</v>
      </c>
      <c r="G55" s="389" t="s">
        <v>566</v>
      </c>
      <c r="H55" s="389" t="s">
        <v>566</v>
      </c>
    </row>
    <row r="56" spans="1:8" x14ac:dyDescent="0.25">
      <c r="A56" s="382"/>
      <c r="B56" s="389">
        <v>306718</v>
      </c>
      <c r="C56" s="389">
        <v>15044</v>
      </c>
      <c r="D56" s="389" t="s">
        <v>623</v>
      </c>
      <c r="E56" s="381">
        <v>0.41776620370370371</v>
      </c>
      <c r="F56" s="381">
        <v>0.41776620370370371</v>
      </c>
      <c r="G56" s="389" t="s">
        <v>566</v>
      </c>
      <c r="H56" s="389" t="s">
        <v>566</v>
      </c>
    </row>
    <row r="57" spans="1:8" x14ac:dyDescent="0.25">
      <c r="A57" s="382"/>
      <c r="B57" s="389">
        <v>306718</v>
      </c>
      <c r="C57" s="389">
        <v>15044</v>
      </c>
      <c r="D57" s="389" t="s">
        <v>623</v>
      </c>
      <c r="E57" s="381">
        <v>0.44068287037037041</v>
      </c>
      <c r="F57" s="381">
        <v>0.44068287037037041</v>
      </c>
      <c r="G57" s="389" t="s">
        <v>566</v>
      </c>
      <c r="H57" s="389" t="s">
        <v>566</v>
      </c>
    </row>
    <row r="58" spans="1:8" x14ac:dyDescent="0.25">
      <c r="A58" s="382"/>
      <c r="B58" s="389">
        <v>306718</v>
      </c>
      <c r="C58" s="389">
        <v>15049</v>
      </c>
      <c r="D58" s="389" t="s">
        <v>158</v>
      </c>
      <c r="E58" s="381">
        <v>0.44068287037037041</v>
      </c>
      <c r="F58" s="381">
        <v>0.44068287037037041</v>
      </c>
      <c r="G58" s="389" t="s">
        <v>566</v>
      </c>
      <c r="H58" s="389" t="s">
        <v>566</v>
      </c>
    </row>
    <row r="59" spans="1:8" x14ac:dyDescent="0.25">
      <c r="A59" s="382"/>
      <c r="B59" s="389">
        <v>306718</v>
      </c>
      <c r="C59" s="389">
        <v>15049</v>
      </c>
      <c r="D59" s="389" t="s">
        <v>158</v>
      </c>
      <c r="E59" s="381">
        <v>0.4455439814814815</v>
      </c>
      <c r="F59" s="381">
        <v>0.4455439814814815</v>
      </c>
      <c r="G59" s="389" t="s">
        <v>566</v>
      </c>
      <c r="H59" s="389" t="s">
        <v>566</v>
      </c>
    </row>
    <row r="60" spans="1:8" x14ac:dyDescent="0.25">
      <c r="A60" s="382"/>
      <c r="B60" s="389">
        <v>306718</v>
      </c>
      <c r="C60" s="389">
        <v>15050</v>
      </c>
      <c r="D60" s="389" t="s">
        <v>159</v>
      </c>
      <c r="E60" s="381">
        <v>0.44662037037037039</v>
      </c>
      <c r="F60" s="381">
        <v>0.44662037037037039</v>
      </c>
      <c r="G60" s="389" t="s">
        <v>566</v>
      </c>
      <c r="H60" s="389" t="s">
        <v>566</v>
      </c>
    </row>
    <row r="61" spans="1:8" x14ac:dyDescent="0.25">
      <c r="A61" s="382"/>
      <c r="B61" s="389">
        <v>306718</v>
      </c>
      <c r="C61" s="389">
        <v>15061</v>
      </c>
      <c r="D61" s="389" t="s">
        <v>444</v>
      </c>
      <c r="E61" s="381">
        <v>0.44784722222222223</v>
      </c>
      <c r="F61" s="381">
        <v>0.44784722222222223</v>
      </c>
      <c r="G61" s="389" t="s">
        <v>566</v>
      </c>
      <c r="H61" s="389" t="s">
        <v>566</v>
      </c>
    </row>
    <row r="62" spans="1:8" x14ac:dyDescent="0.25">
      <c r="A62" s="382"/>
      <c r="B62" s="389">
        <v>306718</v>
      </c>
      <c r="C62" s="389">
        <v>15050</v>
      </c>
      <c r="D62" s="389" t="s">
        <v>159</v>
      </c>
      <c r="E62" s="381">
        <v>0.44924768518518521</v>
      </c>
      <c r="F62" s="381">
        <v>0.44942129629629629</v>
      </c>
      <c r="G62" s="389" t="s">
        <v>566</v>
      </c>
      <c r="H62" s="389" t="s">
        <v>566</v>
      </c>
    </row>
    <row r="63" spans="1:8" x14ac:dyDescent="0.25">
      <c r="A63" s="382"/>
      <c r="B63" s="389">
        <v>306718</v>
      </c>
      <c r="C63" s="389">
        <v>15049</v>
      </c>
      <c r="D63" s="389" t="s">
        <v>158</v>
      </c>
      <c r="E63" s="381">
        <v>0.44942129629629629</v>
      </c>
      <c r="F63" s="381">
        <v>0.44942129629629629</v>
      </c>
      <c r="G63" s="389" t="s">
        <v>566</v>
      </c>
      <c r="H63" s="389" t="s">
        <v>566</v>
      </c>
    </row>
    <row r="64" spans="1:8" x14ac:dyDescent="0.25">
      <c r="A64" s="382"/>
      <c r="B64" s="389">
        <v>306718</v>
      </c>
      <c r="C64" s="389">
        <v>15044</v>
      </c>
      <c r="D64" s="389" t="s">
        <v>623</v>
      </c>
      <c r="E64" s="381">
        <v>0.45111111111111107</v>
      </c>
      <c r="F64" s="381">
        <v>0.45111111111111107</v>
      </c>
      <c r="G64" s="389" t="s">
        <v>566</v>
      </c>
      <c r="H64" s="389" t="s">
        <v>566</v>
      </c>
    </row>
    <row r="65" spans="1:26" x14ac:dyDescent="0.25">
      <c r="A65" s="382"/>
      <c r="B65" s="389">
        <v>306718</v>
      </c>
      <c r="C65" s="389">
        <v>15049</v>
      </c>
      <c r="D65" s="389" t="s">
        <v>158</v>
      </c>
      <c r="E65" s="381">
        <v>0.68511574074074078</v>
      </c>
      <c r="F65" s="381">
        <v>0.68511574074074078</v>
      </c>
      <c r="G65" s="389" t="s">
        <v>566</v>
      </c>
      <c r="H65" s="389" t="s">
        <v>566</v>
      </c>
    </row>
    <row r="66" spans="1:26" x14ac:dyDescent="0.25">
      <c r="A66" s="382"/>
      <c r="B66" s="389">
        <v>306718</v>
      </c>
      <c r="C66" s="389">
        <v>15061</v>
      </c>
      <c r="D66" s="389" t="s">
        <v>444</v>
      </c>
      <c r="E66" s="381">
        <v>0.68550925925925921</v>
      </c>
      <c r="F66" s="381">
        <v>0.68563657407407408</v>
      </c>
      <c r="G66" s="389" t="s">
        <v>566</v>
      </c>
      <c r="H66" s="389" t="s">
        <v>566</v>
      </c>
    </row>
    <row r="67" spans="1:26" x14ac:dyDescent="0.25">
      <c r="A67" s="382"/>
      <c r="B67" s="389">
        <v>306718</v>
      </c>
      <c r="C67" s="389">
        <v>15081</v>
      </c>
      <c r="D67" s="389" t="s">
        <v>160</v>
      </c>
      <c r="E67" s="381">
        <v>0.68563657407407408</v>
      </c>
      <c r="F67" s="381">
        <v>0.68570601851851853</v>
      </c>
      <c r="G67" s="389" t="s">
        <v>566</v>
      </c>
      <c r="H67" s="389" t="s">
        <v>566</v>
      </c>
    </row>
    <row r="68" spans="1:26" x14ac:dyDescent="0.25">
      <c r="A68" s="382"/>
      <c r="B68" s="389">
        <v>306718</v>
      </c>
      <c r="C68" s="389">
        <v>15080</v>
      </c>
      <c r="D68" s="389" t="s">
        <v>161</v>
      </c>
      <c r="E68" s="381">
        <v>0.68570601851851853</v>
      </c>
      <c r="F68" s="381">
        <v>0.68578703703703703</v>
      </c>
      <c r="G68" s="389" t="s">
        <v>566</v>
      </c>
      <c r="H68" s="389" t="s">
        <v>566</v>
      </c>
    </row>
    <row r="69" spans="1:26" x14ac:dyDescent="0.25">
      <c r="A69" s="382"/>
      <c r="B69" s="389">
        <v>306718</v>
      </c>
      <c r="C69" s="389">
        <v>15077</v>
      </c>
      <c r="D69" s="389" t="s">
        <v>162</v>
      </c>
      <c r="E69" s="381">
        <v>0.68578703703703703</v>
      </c>
      <c r="F69" s="381">
        <v>0.68578703703703703</v>
      </c>
      <c r="G69" s="389" t="s">
        <v>566</v>
      </c>
      <c r="H69" s="389" t="s">
        <v>566</v>
      </c>
    </row>
    <row r="70" spans="1:26" x14ac:dyDescent="0.25">
      <c r="A70" s="382"/>
      <c r="B70" s="389">
        <v>306718</v>
      </c>
      <c r="C70" s="389">
        <v>15096</v>
      </c>
      <c r="D70" s="389" t="s">
        <v>448</v>
      </c>
      <c r="E70" s="381">
        <v>0.68657407407407411</v>
      </c>
      <c r="F70" s="381">
        <v>0.68657407407407411</v>
      </c>
      <c r="G70" s="389" t="s">
        <v>566</v>
      </c>
      <c r="H70" s="389" t="s">
        <v>566</v>
      </c>
    </row>
    <row r="71" spans="1:26" x14ac:dyDescent="0.25">
      <c r="A71" s="382"/>
      <c r="B71" s="389">
        <v>306718</v>
      </c>
      <c r="C71" s="389">
        <v>20039</v>
      </c>
      <c r="D71" s="389" t="s">
        <v>527</v>
      </c>
      <c r="E71" s="381">
        <v>0.68773148148148155</v>
      </c>
      <c r="F71" s="381">
        <v>0.68783564814814813</v>
      </c>
      <c r="G71" s="389" t="s">
        <v>566</v>
      </c>
      <c r="H71" s="389" t="s">
        <v>566</v>
      </c>
    </row>
    <row r="72" spans="1:26" x14ac:dyDescent="0.25">
      <c r="A72" s="382"/>
      <c r="B72" s="389">
        <v>306718</v>
      </c>
      <c r="C72" s="389">
        <v>20038</v>
      </c>
      <c r="D72" s="389" t="s">
        <v>182</v>
      </c>
      <c r="E72" s="381">
        <v>0.68783564814814813</v>
      </c>
      <c r="F72" s="381">
        <v>0.68798611111111108</v>
      </c>
      <c r="G72" s="389" t="s">
        <v>566</v>
      </c>
      <c r="H72" s="389" t="s">
        <v>566</v>
      </c>
    </row>
    <row r="73" spans="1:26" x14ac:dyDescent="0.25">
      <c r="A73" s="382"/>
      <c r="B73" s="389">
        <v>306718</v>
      </c>
      <c r="C73" s="389">
        <v>20037</v>
      </c>
      <c r="D73" s="389" t="s">
        <v>8</v>
      </c>
      <c r="E73" s="381">
        <v>0.68798611111111108</v>
      </c>
      <c r="F73" s="381">
        <v>0.68798611111111108</v>
      </c>
      <c r="G73" s="389" t="s">
        <v>566</v>
      </c>
      <c r="H73" s="389" t="s">
        <v>566</v>
      </c>
    </row>
    <row r="74" spans="1:26" x14ac:dyDescent="0.25">
      <c r="A74" s="382"/>
      <c r="B74" s="389">
        <v>306718</v>
      </c>
      <c r="C74" s="392">
        <v>20034</v>
      </c>
      <c r="D74" s="389" t="s">
        <v>684</v>
      </c>
      <c r="E74" s="381">
        <v>0.68824074074074071</v>
      </c>
      <c r="F74" s="381">
        <v>0.68824074074074071</v>
      </c>
      <c r="G74" s="389" t="s">
        <v>566</v>
      </c>
      <c r="H74" s="389" t="s">
        <v>566</v>
      </c>
    </row>
    <row r="75" spans="1:26" x14ac:dyDescent="0.25">
      <c r="A75" s="382"/>
    </row>
    <row r="76" spans="1:26" x14ac:dyDescent="0.25">
      <c r="A76" s="382"/>
    </row>
    <row r="77" spans="1:26" x14ac:dyDescent="0.25">
      <c r="A77" s="382">
        <v>42692</v>
      </c>
      <c r="B77" s="210">
        <v>306718</v>
      </c>
      <c r="C77" s="210">
        <v>20035</v>
      </c>
      <c r="D77" s="210" t="s">
        <v>8</v>
      </c>
      <c r="E77" s="393">
        <v>0.42381944444444447</v>
      </c>
      <c r="F77" s="393">
        <v>0.4241550925925926</v>
      </c>
      <c r="G77" s="389">
        <v>29</v>
      </c>
      <c r="H77" s="389">
        <v>18.579999999999998</v>
      </c>
      <c r="I77" s="2">
        <f t="shared" ref="I77:I83" si="0">(F77-E77)*86400</f>
        <v>28.999999999998138</v>
      </c>
      <c r="J77" s="2">
        <f>L77*J78/L78</f>
        <v>26.467236467238486</v>
      </c>
      <c r="K77" s="2">
        <v>26.467236467238486</v>
      </c>
      <c r="L77" s="389">
        <v>18.579999999999998</v>
      </c>
      <c r="M77" s="38">
        <f t="shared" ref="M77:M83" si="1">L77/K77*0.0113636*60</f>
        <v>0.47863483199996348</v>
      </c>
      <c r="N77" s="3">
        <f>J77</f>
        <v>26.467236467238486</v>
      </c>
      <c r="O77" s="3">
        <v>26.467236467238486</v>
      </c>
      <c r="P77" s="4">
        <f t="shared" ref="P77:P83" si="2">O77/60</f>
        <v>0.44112060778730811</v>
      </c>
      <c r="Q77" s="389">
        <f>L77</f>
        <v>18.579999999999998</v>
      </c>
      <c r="R77" s="389">
        <v>18.579999999999998</v>
      </c>
      <c r="S77" s="51">
        <v>1</v>
      </c>
      <c r="X77" s="4">
        <v>0.44112060778730811</v>
      </c>
      <c r="Y77" s="389">
        <v>18.579999999999998</v>
      </c>
      <c r="Z77" s="38">
        <v>0.47863483199996348</v>
      </c>
    </row>
    <row r="78" spans="1:26" x14ac:dyDescent="0.25">
      <c r="A78" s="382"/>
      <c r="B78" s="210">
        <v>306718</v>
      </c>
      <c r="C78" s="210">
        <v>20052</v>
      </c>
      <c r="D78" s="210" t="s">
        <v>7</v>
      </c>
      <c r="E78" s="393">
        <v>0.4241550925925926</v>
      </c>
      <c r="F78" s="393">
        <v>0.4241550925925926</v>
      </c>
      <c r="G78" s="389">
        <v>40</v>
      </c>
      <c r="H78" s="389">
        <v>28.08</v>
      </c>
      <c r="I78" s="2">
        <f t="shared" si="0"/>
        <v>0</v>
      </c>
      <c r="J78" s="2">
        <f>(E79-E78)*86400</f>
        <v>40.000000000003055</v>
      </c>
      <c r="K78" s="2">
        <v>40.000000000003055</v>
      </c>
      <c r="L78" s="389">
        <v>28.08</v>
      </c>
      <c r="M78" s="38">
        <f t="shared" si="1"/>
        <v>0.47863483199996343</v>
      </c>
      <c r="N78" s="3">
        <f>N77+K78</f>
        <v>66.467236467241548</v>
      </c>
      <c r="O78" s="3">
        <v>66.467236467241548</v>
      </c>
      <c r="P78" s="4">
        <f t="shared" si="2"/>
        <v>1.1077872744540258</v>
      </c>
      <c r="Q78" s="389">
        <f>Q77+L78</f>
        <v>46.66</v>
      </c>
      <c r="R78" s="389">
        <v>46.66</v>
      </c>
      <c r="S78" s="51">
        <v>2</v>
      </c>
      <c r="X78" s="4">
        <v>1.1077872744540258</v>
      </c>
      <c r="Y78" s="389">
        <v>46.66</v>
      </c>
      <c r="Z78" s="38">
        <v>0.47863483199996343</v>
      </c>
    </row>
    <row r="79" spans="1:26" x14ac:dyDescent="0.25">
      <c r="A79" s="382"/>
      <c r="B79" s="210">
        <v>306718</v>
      </c>
      <c r="C79" s="210">
        <v>20056</v>
      </c>
      <c r="D79" s="210" t="s">
        <v>9</v>
      </c>
      <c r="E79" s="393">
        <v>0.4246180555555556</v>
      </c>
      <c r="F79" s="393">
        <v>0.4246180555555556</v>
      </c>
      <c r="G79" s="389">
        <v>79</v>
      </c>
      <c r="H79" s="389">
        <v>26</v>
      </c>
      <c r="I79" s="2">
        <f t="shared" si="0"/>
        <v>0</v>
      </c>
      <c r="J79" s="2">
        <f t="shared" ref="J79:J82" si="3">(E80-E79)*86400</f>
        <v>78.99999999999477</v>
      </c>
      <c r="K79" s="2">
        <v>78.99999999999477</v>
      </c>
      <c r="L79" s="389">
        <v>26</v>
      </c>
      <c r="M79" s="38">
        <f t="shared" si="1"/>
        <v>0.22439513924052118</v>
      </c>
      <c r="N79" s="3">
        <f t="shared" ref="N79:N83" si="4">N78+K79</f>
        <v>145.46723646723632</v>
      </c>
      <c r="O79" s="3">
        <v>145.46723646723632</v>
      </c>
      <c r="P79" s="4">
        <f t="shared" si="2"/>
        <v>2.4244539411206052</v>
      </c>
      <c r="Q79" s="389">
        <f t="shared" ref="Q79:Q83" si="5">Q78+L79</f>
        <v>72.66</v>
      </c>
      <c r="R79" s="389">
        <v>72.66</v>
      </c>
      <c r="S79" s="51">
        <v>3</v>
      </c>
      <c r="X79" s="4">
        <v>2.4244539411206052</v>
      </c>
      <c r="Y79" s="389">
        <v>72.66</v>
      </c>
      <c r="Z79" s="38">
        <v>0.22439513924052118</v>
      </c>
    </row>
    <row r="80" spans="1:26" x14ac:dyDescent="0.25">
      <c r="A80" s="382"/>
      <c r="B80" s="210">
        <v>306718</v>
      </c>
      <c r="C80" s="210">
        <v>20059</v>
      </c>
      <c r="D80" s="210" t="s">
        <v>10</v>
      </c>
      <c r="E80" s="393">
        <v>0.42553240740740739</v>
      </c>
      <c r="F80" s="393">
        <v>0.42553240740740739</v>
      </c>
      <c r="G80" s="389">
        <v>103</v>
      </c>
      <c r="H80" s="389">
        <v>26</v>
      </c>
      <c r="I80" s="2">
        <f t="shared" si="0"/>
        <v>0</v>
      </c>
      <c r="J80" s="2">
        <f t="shared" si="3"/>
        <v>102.99999999999852</v>
      </c>
      <c r="K80" s="2">
        <v>102.99999999999852</v>
      </c>
      <c r="L80" s="389">
        <v>26</v>
      </c>
      <c r="M80" s="38">
        <f t="shared" si="1"/>
        <v>0.17210889320388595</v>
      </c>
      <c r="N80" s="3">
        <f t="shared" si="4"/>
        <v>248.46723646723484</v>
      </c>
      <c r="O80" s="3">
        <v>248.46723646723484</v>
      </c>
      <c r="P80" s="4">
        <f t="shared" si="2"/>
        <v>4.1411206077872471</v>
      </c>
      <c r="Q80" s="389">
        <f t="shared" si="5"/>
        <v>98.66</v>
      </c>
      <c r="R80" s="389">
        <v>98.66</v>
      </c>
      <c r="S80" s="51">
        <v>4</v>
      </c>
      <c r="X80" s="4">
        <v>4.1411206077872471</v>
      </c>
      <c r="Y80" s="389">
        <v>98.66</v>
      </c>
      <c r="Z80" s="38">
        <v>0.17210889320388595</v>
      </c>
    </row>
    <row r="81" spans="1:26" x14ac:dyDescent="0.25">
      <c r="A81" s="382"/>
      <c r="B81" s="210">
        <v>306718</v>
      </c>
      <c r="C81" s="210">
        <v>20056</v>
      </c>
      <c r="D81" s="210" t="s">
        <v>9</v>
      </c>
      <c r="E81" s="393">
        <v>0.426724537037037</v>
      </c>
      <c r="F81" s="393">
        <v>0.426724537037037</v>
      </c>
      <c r="G81" s="389">
        <v>35</v>
      </c>
      <c r="H81" s="389">
        <v>28.08</v>
      </c>
      <c r="I81" s="2">
        <f t="shared" si="0"/>
        <v>0</v>
      </c>
      <c r="J81" s="2">
        <f t="shared" si="3"/>
        <v>35.000000000003872</v>
      </c>
      <c r="K81" s="2">
        <v>35.000000000003872</v>
      </c>
      <c r="L81" s="389">
        <v>28.08</v>
      </c>
      <c r="M81" s="38">
        <f t="shared" si="1"/>
        <v>0.54701123657136796</v>
      </c>
      <c r="N81" s="3">
        <f t="shared" si="4"/>
        <v>283.46723646723871</v>
      </c>
      <c r="O81" s="3">
        <v>283.46723646723871</v>
      </c>
      <c r="P81" s="4">
        <f t="shared" si="2"/>
        <v>4.724453941120645</v>
      </c>
      <c r="Q81" s="389">
        <f t="shared" si="5"/>
        <v>126.74</v>
      </c>
      <c r="R81" s="389">
        <v>126.74</v>
      </c>
      <c r="S81" s="51">
        <v>5</v>
      </c>
      <c r="X81" s="4">
        <v>4.724453941120645</v>
      </c>
      <c r="Y81" s="389">
        <v>126.74</v>
      </c>
      <c r="Z81" s="38">
        <v>0.54701123657136796</v>
      </c>
    </row>
    <row r="82" spans="1:26" x14ac:dyDescent="0.25">
      <c r="A82" s="382"/>
      <c r="B82" s="210">
        <v>306718</v>
      </c>
      <c r="C82" s="210">
        <v>20052</v>
      </c>
      <c r="D82" s="210" t="s">
        <v>7</v>
      </c>
      <c r="E82" s="393">
        <v>0.42712962962962964</v>
      </c>
      <c r="F82" s="393">
        <v>0.4277199074074074</v>
      </c>
      <c r="G82" s="389">
        <v>51</v>
      </c>
      <c r="H82" s="389">
        <v>29.58</v>
      </c>
      <c r="I82" s="2">
        <f t="shared" si="0"/>
        <v>50.99999999999838</v>
      </c>
      <c r="J82" s="2">
        <f t="shared" si="3"/>
        <v>50.99999999999838</v>
      </c>
      <c r="K82" s="2">
        <v>50.99999999999838</v>
      </c>
      <c r="L82" s="389">
        <v>29.58</v>
      </c>
      <c r="M82" s="38">
        <f t="shared" si="1"/>
        <v>0.39545328000001251</v>
      </c>
      <c r="N82" s="3">
        <f t="shared" si="4"/>
        <v>334.46723646723706</v>
      </c>
      <c r="O82" s="3">
        <v>334.46723646723706</v>
      </c>
      <c r="P82" s="4">
        <f t="shared" si="2"/>
        <v>5.574453941120618</v>
      </c>
      <c r="Q82" s="389">
        <f t="shared" si="5"/>
        <v>156.32</v>
      </c>
      <c r="R82" s="389">
        <v>156.32</v>
      </c>
      <c r="S82" s="51">
        <v>6</v>
      </c>
      <c r="X82" s="4">
        <v>5.574453941120618</v>
      </c>
      <c r="Y82" s="389">
        <v>156.32</v>
      </c>
      <c r="Z82" s="38">
        <v>0.39545328000001251</v>
      </c>
    </row>
    <row r="83" spans="1:26" x14ac:dyDescent="0.25">
      <c r="A83" s="382"/>
      <c r="B83" s="210">
        <v>306718</v>
      </c>
      <c r="C83" s="210">
        <v>20035</v>
      </c>
      <c r="D83" s="210" t="s">
        <v>8</v>
      </c>
      <c r="E83" s="393">
        <v>0.4277199074074074</v>
      </c>
      <c r="F83" s="393">
        <v>0.4277199074074074</v>
      </c>
      <c r="G83" s="389">
        <v>27</v>
      </c>
      <c r="H83" s="389">
        <v>11</v>
      </c>
      <c r="I83" s="2">
        <f t="shared" si="0"/>
        <v>0</v>
      </c>
      <c r="J83" s="2">
        <f>L83*J82/L82</f>
        <v>18.965517241378709</v>
      </c>
      <c r="K83" s="2">
        <v>18.965517241378709</v>
      </c>
      <c r="L83" s="389">
        <v>11</v>
      </c>
      <c r="M83" s="38">
        <f t="shared" si="1"/>
        <v>0.39545328000001251</v>
      </c>
      <c r="N83" s="3">
        <f t="shared" si="4"/>
        <v>353.43275370861579</v>
      </c>
      <c r="O83" s="3">
        <v>353.43275370861579</v>
      </c>
      <c r="P83" s="4">
        <f t="shared" si="2"/>
        <v>5.8905458951435969</v>
      </c>
      <c r="Q83" s="389">
        <f t="shared" si="5"/>
        <v>167.32</v>
      </c>
      <c r="R83" s="389">
        <v>167.32</v>
      </c>
      <c r="X83" s="4">
        <v>5.8905458951435969</v>
      </c>
      <c r="Y83" s="389">
        <v>167.32</v>
      </c>
      <c r="Z83" s="38">
        <v>0.39545328000001251</v>
      </c>
    </row>
    <row r="84" spans="1:26" x14ac:dyDescent="0.25">
      <c r="A84" s="382"/>
      <c r="B84" s="389">
        <v>306718</v>
      </c>
      <c r="C84" s="392">
        <v>20034</v>
      </c>
      <c r="D84" s="389" t="s">
        <v>684</v>
      </c>
      <c r="E84" s="381">
        <v>0.42803240740740739</v>
      </c>
      <c r="F84" s="381">
        <v>0.42803240740740739</v>
      </c>
      <c r="G84" s="389" t="s">
        <v>566</v>
      </c>
      <c r="H84" s="389" t="s">
        <v>566</v>
      </c>
      <c r="M84" s="38">
        <f>AVERAGE(M78:M82)</f>
        <v>0.36352067620315021</v>
      </c>
    </row>
    <row r="85" spans="1:26" x14ac:dyDescent="0.25">
      <c r="A85" s="382"/>
    </row>
    <row r="86" spans="1:26" x14ac:dyDescent="0.25">
      <c r="A86" s="382"/>
    </row>
    <row r="87" spans="1:26" x14ac:dyDescent="0.25">
      <c r="A87" s="382">
        <v>42693</v>
      </c>
      <c r="B87" s="210">
        <v>306718</v>
      </c>
      <c r="C87" s="210">
        <v>20035</v>
      </c>
      <c r="D87" s="210" t="s">
        <v>8</v>
      </c>
      <c r="E87" s="393">
        <v>0.47548611111111111</v>
      </c>
      <c r="F87" s="393">
        <v>0.47576388888888888</v>
      </c>
      <c r="G87" s="389">
        <v>24</v>
      </c>
      <c r="H87" s="389">
        <v>18.579999999999998</v>
      </c>
      <c r="I87" s="2">
        <f t="shared" ref="I87:I93" si="6">(F87-E87)*86400</f>
        <v>23.999999999998956</v>
      </c>
      <c r="J87" s="2">
        <f>L87*J88/L88</f>
        <v>32.422364672364452</v>
      </c>
      <c r="K87" s="2">
        <v>32.422364672364452</v>
      </c>
      <c r="L87" s="389">
        <v>18.579999999999998</v>
      </c>
      <c r="M87" s="38">
        <f t="shared" ref="M87:M93" si="7">L87/K87*0.0113636*60</f>
        <v>0.39072231183673733</v>
      </c>
      <c r="N87" s="3">
        <f>J87</f>
        <v>32.422364672364452</v>
      </c>
      <c r="O87" s="3">
        <v>32.422364672364452</v>
      </c>
      <c r="P87" s="4">
        <f t="shared" ref="P87:P93" si="8">O87/60</f>
        <v>0.54037274453940753</v>
      </c>
      <c r="Q87" s="389">
        <f>L87</f>
        <v>18.579999999999998</v>
      </c>
      <c r="R87" s="389">
        <v>18.579999999999998</v>
      </c>
      <c r="S87" s="51">
        <v>1</v>
      </c>
      <c r="X87" s="4">
        <v>0.54037274453940753</v>
      </c>
      <c r="Y87" s="389">
        <v>18.579999999999998</v>
      </c>
      <c r="Z87" s="38">
        <v>0.39072231183673733</v>
      </c>
    </row>
    <row r="88" spans="1:26" x14ac:dyDescent="0.25">
      <c r="A88" s="382"/>
      <c r="B88" s="210">
        <v>306718</v>
      </c>
      <c r="C88" s="210">
        <v>20052</v>
      </c>
      <c r="D88" s="210" t="s">
        <v>7</v>
      </c>
      <c r="E88" s="393">
        <v>0.47576388888888888</v>
      </c>
      <c r="F88" s="393">
        <v>0.47576388888888888</v>
      </c>
      <c r="G88" s="389">
        <v>49</v>
      </c>
      <c r="H88" s="389">
        <v>28.08</v>
      </c>
      <c r="I88" s="2">
        <f t="shared" si="6"/>
        <v>0</v>
      </c>
      <c r="J88" s="2">
        <f>(E89-E88)*86400</f>
        <v>48.999999999999666</v>
      </c>
      <c r="K88" s="2">
        <v>48.999999999999666</v>
      </c>
      <c r="L88" s="389">
        <v>28.08</v>
      </c>
      <c r="M88" s="38">
        <f t="shared" si="7"/>
        <v>0.39072231183673733</v>
      </c>
      <c r="N88" s="3">
        <f>N87+K88</f>
        <v>81.422364672364125</v>
      </c>
      <c r="O88" s="3">
        <v>81.422364672364125</v>
      </c>
      <c r="P88" s="4">
        <f t="shared" si="8"/>
        <v>1.3570394112060689</v>
      </c>
      <c r="Q88" s="389">
        <f>Q87+L88</f>
        <v>46.66</v>
      </c>
      <c r="R88" s="389">
        <v>46.66</v>
      </c>
      <c r="S88" s="51">
        <v>2</v>
      </c>
      <c r="X88" s="4">
        <v>1.3570394112060689</v>
      </c>
      <c r="Y88" s="389">
        <v>46.66</v>
      </c>
      <c r="Z88" s="38">
        <v>0.39072231183673733</v>
      </c>
    </row>
    <row r="89" spans="1:26" x14ac:dyDescent="0.25">
      <c r="A89" s="382"/>
      <c r="B89" s="210">
        <v>306718</v>
      </c>
      <c r="C89" s="210">
        <v>20056</v>
      </c>
      <c r="D89" s="210" t="s">
        <v>9</v>
      </c>
      <c r="E89" s="393">
        <v>0.4763310185185185</v>
      </c>
      <c r="F89" s="393">
        <v>0.4763310185185185</v>
      </c>
      <c r="G89" s="389">
        <v>67</v>
      </c>
      <c r="H89" s="389">
        <v>26</v>
      </c>
      <c r="I89" s="2">
        <f t="shared" si="6"/>
        <v>0</v>
      </c>
      <c r="J89" s="2">
        <f t="shared" ref="J89:J92" si="9">(E90-E89)*86400</f>
        <v>66.999999999997684</v>
      </c>
      <c r="K89" s="2">
        <v>66.999999999997684</v>
      </c>
      <c r="L89" s="389">
        <v>26</v>
      </c>
      <c r="M89" s="38">
        <f t="shared" si="7"/>
        <v>0.26458531343284497</v>
      </c>
      <c r="N89" s="3">
        <f t="shared" ref="N89:N93" si="10">N88+K89</f>
        <v>148.42236467236182</v>
      </c>
      <c r="O89" s="3">
        <v>148.42236467236182</v>
      </c>
      <c r="P89" s="4">
        <f t="shared" si="8"/>
        <v>2.4737060778726971</v>
      </c>
      <c r="Q89" s="389">
        <f t="shared" ref="Q89:Q93" si="11">Q88+L89</f>
        <v>72.66</v>
      </c>
      <c r="R89" s="389">
        <v>72.66</v>
      </c>
      <c r="S89" s="51">
        <v>3</v>
      </c>
      <c r="X89" s="4">
        <v>2.4737060778726971</v>
      </c>
      <c r="Y89" s="389">
        <v>72.66</v>
      </c>
      <c r="Z89" s="38">
        <v>0.26458531343284497</v>
      </c>
    </row>
    <row r="90" spans="1:26" x14ac:dyDescent="0.25">
      <c r="A90" s="382"/>
      <c r="B90" s="210">
        <v>306718</v>
      </c>
      <c r="C90" s="210">
        <v>20059</v>
      </c>
      <c r="D90" s="210" t="s">
        <v>10</v>
      </c>
      <c r="E90" s="393">
        <v>0.47710648148148144</v>
      </c>
      <c r="F90" s="393">
        <v>0.47710648148148144</v>
      </c>
      <c r="G90" s="389">
        <v>62</v>
      </c>
      <c r="H90" s="389">
        <v>26</v>
      </c>
      <c r="I90" s="2">
        <f t="shared" si="6"/>
        <v>0</v>
      </c>
      <c r="J90" s="2">
        <f t="shared" si="9"/>
        <v>62.000000000003297</v>
      </c>
      <c r="K90" s="2">
        <v>62.000000000003297</v>
      </c>
      <c r="L90" s="389">
        <v>26</v>
      </c>
      <c r="M90" s="38">
        <f t="shared" si="7"/>
        <v>0.28592283870966223</v>
      </c>
      <c r="N90" s="3">
        <f t="shared" si="10"/>
        <v>210.42236467236512</v>
      </c>
      <c r="O90" s="3">
        <v>210.42236467236512</v>
      </c>
      <c r="P90" s="4">
        <f t="shared" si="8"/>
        <v>3.5070394112060854</v>
      </c>
      <c r="Q90" s="389">
        <f t="shared" si="11"/>
        <v>98.66</v>
      </c>
      <c r="R90" s="389">
        <v>98.66</v>
      </c>
      <c r="S90" s="51">
        <v>4</v>
      </c>
      <c r="X90" s="4">
        <v>3.5070394112060854</v>
      </c>
      <c r="Y90" s="389">
        <v>98.66</v>
      </c>
      <c r="Z90" s="38">
        <v>0.28592283870966223</v>
      </c>
    </row>
    <row r="91" spans="1:26" x14ac:dyDescent="0.25">
      <c r="A91" s="382"/>
      <c r="B91" s="210">
        <v>306718</v>
      </c>
      <c r="C91" s="210">
        <v>20056</v>
      </c>
      <c r="D91" s="210" t="s">
        <v>9</v>
      </c>
      <c r="E91" s="393">
        <v>0.47782407407407407</v>
      </c>
      <c r="F91" s="393">
        <v>0.47782407407407407</v>
      </c>
      <c r="G91" s="389">
        <v>47</v>
      </c>
      <c r="H91" s="389">
        <v>28.08</v>
      </c>
      <c r="I91" s="2">
        <f t="shared" si="6"/>
        <v>0</v>
      </c>
      <c r="J91" s="2">
        <f t="shared" si="9"/>
        <v>47.000000000000952</v>
      </c>
      <c r="K91" s="2">
        <v>47.000000000000952</v>
      </c>
      <c r="L91" s="389">
        <v>28.08</v>
      </c>
      <c r="M91" s="38">
        <f t="shared" si="7"/>
        <v>0.4073487931914811</v>
      </c>
      <c r="N91" s="3">
        <f t="shared" si="10"/>
        <v>257.42236467236609</v>
      </c>
      <c r="O91" s="3">
        <v>257.42236467236609</v>
      </c>
      <c r="P91" s="4">
        <f t="shared" si="8"/>
        <v>4.2903727445394351</v>
      </c>
      <c r="Q91" s="389">
        <f t="shared" si="11"/>
        <v>126.74</v>
      </c>
      <c r="R91" s="389">
        <v>126.74</v>
      </c>
      <c r="S91" s="51">
        <v>5</v>
      </c>
      <c r="X91" s="4">
        <v>4.2903727445394351</v>
      </c>
      <c r="Y91" s="389">
        <v>126.74</v>
      </c>
      <c r="Z91" s="38">
        <v>0.4073487931914811</v>
      </c>
    </row>
    <row r="92" spans="1:26" x14ac:dyDescent="0.25">
      <c r="A92" s="382"/>
      <c r="B92" s="210">
        <v>306718</v>
      </c>
      <c r="C92" s="210">
        <v>20052</v>
      </c>
      <c r="D92" s="210" t="s">
        <v>7</v>
      </c>
      <c r="E92" s="393">
        <v>0.47836805555555556</v>
      </c>
      <c r="F92" s="393">
        <v>0.47836805555555556</v>
      </c>
      <c r="G92" s="389">
        <v>49</v>
      </c>
      <c r="H92" s="389">
        <v>29.58</v>
      </c>
      <c r="I92" s="2">
        <f t="shared" si="6"/>
        <v>0</v>
      </c>
      <c r="J92" s="2">
        <f t="shared" si="9"/>
        <v>48.99999999999487</v>
      </c>
      <c r="K92" s="2">
        <v>48.99999999999487</v>
      </c>
      <c r="L92" s="389">
        <v>29.58</v>
      </c>
      <c r="M92" s="38">
        <f t="shared" si="7"/>
        <v>0.41159423020412467</v>
      </c>
      <c r="N92" s="3">
        <f t="shared" si="10"/>
        <v>306.42236467236097</v>
      </c>
      <c r="O92" s="3">
        <v>306.42236467236097</v>
      </c>
      <c r="P92" s="4">
        <f t="shared" si="8"/>
        <v>5.1070394112060162</v>
      </c>
      <c r="Q92" s="389">
        <f t="shared" si="11"/>
        <v>156.32</v>
      </c>
      <c r="R92" s="389">
        <v>156.32</v>
      </c>
      <c r="S92" s="51">
        <v>6</v>
      </c>
      <c r="X92" s="4">
        <v>5.1070394112060162</v>
      </c>
      <c r="Y92" s="389">
        <v>156.32</v>
      </c>
      <c r="Z92" s="38">
        <v>0.41159423020412467</v>
      </c>
    </row>
    <row r="93" spans="1:26" x14ac:dyDescent="0.25">
      <c r="A93" s="382"/>
      <c r="B93" s="210">
        <v>306718</v>
      </c>
      <c r="C93" s="210">
        <v>20035</v>
      </c>
      <c r="D93" s="210" t="s">
        <v>8</v>
      </c>
      <c r="E93" s="393">
        <v>0.47893518518518513</v>
      </c>
      <c r="F93" s="393">
        <v>0.47893518518518513</v>
      </c>
      <c r="G93" s="389">
        <v>51</v>
      </c>
      <c r="H93" s="389">
        <v>11</v>
      </c>
      <c r="I93" s="2">
        <f t="shared" si="6"/>
        <v>0</v>
      </c>
      <c r="J93" s="2">
        <f>L93*J92/L92</f>
        <v>18.221771467205667</v>
      </c>
      <c r="K93" s="2">
        <v>18.221771467205667</v>
      </c>
      <c r="L93" s="389">
        <v>11</v>
      </c>
      <c r="M93" s="38">
        <f t="shared" si="7"/>
        <v>0.41159423020412467</v>
      </c>
      <c r="N93" s="3">
        <f t="shared" si="10"/>
        <v>324.64413613956663</v>
      </c>
      <c r="O93" s="3">
        <v>324.64413613956663</v>
      </c>
      <c r="P93" s="4">
        <f t="shared" si="8"/>
        <v>5.4107356023261106</v>
      </c>
      <c r="Q93" s="389">
        <f t="shared" si="11"/>
        <v>167.32</v>
      </c>
      <c r="R93" s="389">
        <v>167.32</v>
      </c>
      <c r="X93" s="4">
        <v>5.4107356023261106</v>
      </c>
      <c r="Y93" s="389">
        <v>167.32</v>
      </c>
      <c r="Z93" s="38">
        <v>0.41159423020412467</v>
      </c>
    </row>
    <row r="94" spans="1:26" x14ac:dyDescent="0.25">
      <c r="A94" s="382"/>
      <c r="B94" s="389">
        <v>306718</v>
      </c>
      <c r="C94" s="392">
        <v>20034</v>
      </c>
      <c r="D94" s="389" t="s">
        <v>684</v>
      </c>
      <c r="E94" s="381">
        <v>0.479525462962963</v>
      </c>
      <c r="F94" s="381">
        <v>0.479525462962963</v>
      </c>
      <c r="G94" s="389" t="s">
        <v>566</v>
      </c>
      <c r="H94" s="389" t="s">
        <v>566</v>
      </c>
      <c r="M94" s="38">
        <f>AVERAGE(M88:M92)</f>
        <v>0.35203469747497007</v>
      </c>
    </row>
    <row r="95" spans="1:26" x14ac:dyDescent="0.25">
      <c r="A95" s="382"/>
      <c r="C95" s="392"/>
      <c r="E95" s="381"/>
      <c r="F95" s="381"/>
      <c r="M95" s="38"/>
    </row>
    <row r="96" spans="1:26" x14ac:dyDescent="0.25">
      <c r="A96" s="382"/>
      <c r="B96" s="210">
        <v>306718</v>
      </c>
      <c r="C96" s="210">
        <v>20030</v>
      </c>
      <c r="D96" s="210" t="s">
        <v>6</v>
      </c>
      <c r="E96" s="393">
        <v>0.63358796296296294</v>
      </c>
      <c r="F96" s="393">
        <v>0.63358796296296294</v>
      </c>
      <c r="G96" s="389">
        <v>30</v>
      </c>
      <c r="H96" s="389">
        <v>60.25</v>
      </c>
      <c r="I96" s="2">
        <f t="shared" ref="I96:I106" si="12">(F96-E96)*86400</f>
        <v>0</v>
      </c>
      <c r="J96" s="2">
        <f>L96*J97/L97</f>
        <v>17.252183820734704</v>
      </c>
      <c r="K96" s="2">
        <v>17.252183820734704</v>
      </c>
      <c r="L96" s="389">
        <v>19.75</v>
      </c>
      <c r="M96" s="38">
        <f t="shared" ref="M96:M106" si="13">L96/K96*0.0113636*60</f>
        <v>0.78053109913052976</v>
      </c>
      <c r="N96" s="3">
        <f>J96</f>
        <v>17.252183820734704</v>
      </c>
      <c r="O96" s="3">
        <v>17.252183820734704</v>
      </c>
      <c r="P96" s="4">
        <f t="shared" ref="P96:P106" si="14">O96/60</f>
        <v>0.28753639701224504</v>
      </c>
      <c r="Q96" s="389">
        <f>L96</f>
        <v>19.75</v>
      </c>
      <c r="R96" s="389">
        <v>19.75</v>
      </c>
      <c r="S96" s="51">
        <v>1</v>
      </c>
      <c r="X96" s="4">
        <v>0.28753639701224504</v>
      </c>
      <c r="Y96" s="389">
        <v>19.75</v>
      </c>
      <c r="Z96" s="38">
        <v>0.78053109913052976</v>
      </c>
    </row>
    <row r="97" spans="1:26" x14ac:dyDescent="0.25">
      <c r="A97" s="382"/>
      <c r="B97" s="210">
        <v>306718</v>
      </c>
      <c r="C97" s="210">
        <v>20017</v>
      </c>
      <c r="D97" s="210" t="s">
        <v>5</v>
      </c>
      <c r="E97" s="393">
        <v>0.63393518518518521</v>
      </c>
      <c r="F97" s="393">
        <v>0.63393518518518521</v>
      </c>
      <c r="G97" s="389">
        <v>23</v>
      </c>
      <c r="H97" s="389">
        <v>26.33</v>
      </c>
      <c r="I97" s="2">
        <f t="shared" si="12"/>
        <v>0</v>
      </c>
      <c r="J97" s="2">
        <f>(E98-E97)*86400</f>
        <v>22.9999999999972</v>
      </c>
      <c r="K97" s="2">
        <v>22.9999999999972</v>
      </c>
      <c r="L97" s="389">
        <v>26.33</v>
      </c>
      <c r="M97" s="38">
        <f t="shared" si="13"/>
        <v>0.78053109913052976</v>
      </c>
      <c r="N97" s="3">
        <f>N96+K97</f>
        <v>40.252183820731901</v>
      </c>
      <c r="O97" s="3">
        <v>40.252183820731901</v>
      </c>
      <c r="P97" s="4">
        <f t="shared" si="14"/>
        <v>0.67086973034553166</v>
      </c>
      <c r="Q97" s="389">
        <f>Q96+L97</f>
        <v>46.08</v>
      </c>
      <c r="R97" s="389">
        <v>46.08</v>
      </c>
      <c r="S97" s="51">
        <v>2</v>
      </c>
      <c r="X97" s="4">
        <v>0.67086973034553166</v>
      </c>
      <c r="Y97" s="389">
        <v>46.08</v>
      </c>
      <c r="Z97" s="38">
        <v>0.78053109913052976</v>
      </c>
    </row>
    <row r="98" spans="1:26" x14ac:dyDescent="0.25">
      <c r="A98" s="382"/>
      <c r="B98" s="210">
        <v>306718</v>
      </c>
      <c r="C98" s="210">
        <v>20021</v>
      </c>
      <c r="D98" s="210" t="s">
        <v>0</v>
      </c>
      <c r="E98" s="393">
        <v>0.63420138888888888</v>
      </c>
      <c r="F98" s="393">
        <v>0.63446759259259256</v>
      </c>
      <c r="G98" s="389">
        <v>23</v>
      </c>
      <c r="H98" s="389">
        <v>26.92</v>
      </c>
      <c r="I98" s="2">
        <f t="shared" si="12"/>
        <v>22.9999999999972</v>
      </c>
      <c r="J98" s="2">
        <f t="shared" ref="J98:J105" si="15">(E99-E98)*86400</f>
        <v>22.9999999999972</v>
      </c>
      <c r="K98" s="2">
        <v>22.9999999999972</v>
      </c>
      <c r="L98" s="389">
        <v>26.92</v>
      </c>
      <c r="M98" s="38">
        <f t="shared" si="13"/>
        <v>0.79802116173922755</v>
      </c>
      <c r="N98" s="3">
        <f t="shared" ref="N98:N106" si="16">N97+K98</f>
        <v>63.252183820729101</v>
      </c>
      <c r="O98" s="3">
        <v>63.252183820729101</v>
      </c>
      <c r="P98" s="4">
        <f t="shared" si="14"/>
        <v>1.0542030636788184</v>
      </c>
      <c r="Q98" s="389">
        <f t="shared" ref="Q98:Q106" si="17">Q97+L98</f>
        <v>73</v>
      </c>
      <c r="R98" s="389">
        <v>73</v>
      </c>
      <c r="S98" s="51">
        <v>3</v>
      </c>
      <c r="X98" s="4">
        <v>1.0542030636788184</v>
      </c>
      <c r="Y98" s="389">
        <v>73</v>
      </c>
      <c r="Z98" s="38">
        <v>0.79802116173922755</v>
      </c>
    </row>
    <row r="99" spans="1:26" x14ac:dyDescent="0.25">
      <c r="A99" s="382"/>
      <c r="B99" s="210">
        <v>306718</v>
      </c>
      <c r="C99" s="210">
        <v>20010</v>
      </c>
      <c r="D99" s="210" t="s">
        <v>1</v>
      </c>
      <c r="E99" s="393">
        <v>0.63446759259259256</v>
      </c>
      <c r="F99" s="393">
        <v>0.63446759259259256</v>
      </c>
      <c r="G99" s="389">
        <v>53</v>
      </c>
      <c r="H99" s="389">
        <v>31.17</v>
      </c>
      <c r="I99" s="2">
        <f t="shared" si="12"/>
        <v>0</v>
      </c>
      <c r="J99" s="2">
        <f t="shared" si="15"/>
        <v>53.00000000000189</v>
      </c>
      <c r="K99" s="2">
        <v>53.00000000000189</v>
      </c>
      <c r="L99" s="389">
        <v>31.17</v>
      </c>
      <c r="M99" s="38">
        <f t="shared" si="13"/>
        <v>0.40098499471696686</v>
      </c>
      <c r="N99" s="3">
        <f t="shared" si="16"/>
        <v>116.25218382073099</v>
      </c>
      <c r="O99" s="3">
        <v>116.25218382073099</v>
      </c>
      <c r="P99" s="4">
        <f t="shared" si="14"/>
        <v>1.9375363970121833</v>
      </c>
      <c r="Q99" s="389">
        <f t="shared" si="17"/>
        <v>104.17</v>
      </c>
      <c r="R99" s="389">
        <v>104.17</v>
      </c>
      <c r="S99" s="51">
        <v>4</v>
      </c>
      <c r="X99" s="4">
        <v>1.9375363970121833</v>
      </c>
      <c r="Y99" s="389">
        <v>104.17</v>
      </c>
      <c r="Z99" s="38">
        <v>0.40098499471696686</v>
      </c>
    </row>
    <row r="100" spans="1:26" x14ac:dyDescent="0.25">
      <c r="A100" s="382"/>
      <c r="B100" s="210">
        <v>306718</v>
      </c>
      <c r="C100" s="210">
        <v>20004</v>
      </c>
      <c r="D100" s="210" t="s">
        <v>2</v>
      </c>
      <c r="E100" s="393">
        <v>0.6350810185185185</v>
      </c>
      <c r="F100" s="393">
        <v>0.635625</v>
      </c>
      <c r="G100" s="389">
        <v>47</v>
      </c>
      <c r="H100" s="389">
        <v>26.5</v>
      </c>
      <c r="I100" s="2">
        <f t="shared" si="12"/>
        <v>47.000000000000952</v>
      </c>
      <c r="J100" s="2">
        <f t="shared" si="15"/>
        <v>47.000000000000952</v>
      </c>
      <c r="K100" s="2">
        <v>47.000000000000952</v>
      </c>
      <c r="L100" s="389">
        <v>26.5</v>
      </c>
      <c r="M100" s="38">
        <f t="shared" si="13"/>
        <v>0.38442817021275816</v>
      </c>
      <c r="N100" s="3">
        <f t="shared" si="16"/>
        <v>163.25218382073194</v>
      </c>
      <c r="O100" s="3">
        <v>163.25218382073194</v>
      </c>
      <c r="P100" s="4">
        <f t="shared" si="14"/>
        <v>2.7208697303455325</v>
      </c>
      <c r="Q100" s="389">
        <f t="shared" si="17"/>
        <v>130.67000000000002</v>
      </c>
      <c r="R100" s="389">
        <v>130.67000000000002</v>
      </c>
      <c r="S100" s="51">
        <v>5</v>
      </c>
      <c r="X100" s="4">
        <v>2.7208697303455325</v>
      </c>
      <c r="Y100" s="389">
        <v>130.67000000000002</v>
      </c>
      <c r="Z100" s="38">
        <v>0.38442817021275816</v>
      </c>
    </row>
    <row r="101" spans="1:26" x14ac:dyDescent="0.25">
      <c r="A101" s="382"/>
      <c r="B101" s="210">
        <v>306718</v>
      </c>
      <c r="C101" s="210">
        <v>20013</v>
      </c>
      <c r="D101" s="210" t="s">
        <v>36</v>
      </c>
      <c r="E101" s="393">
        <v>0.635625</v>
      </c>
      <c r="F101" s="393">
        <v>0.635625</v>
      </c>
      <c r="G101" s="389">
        <v>22</v>
      </c>
      <c r="H101" s="389">
        <v>28.58</v>
      </c>
      <c r="I101" s="2">
        <f t="shared" si="12"/>
        <v>0</v>
      </c>
      <c r="J101" s="2">
        <f t="shared" si="15"/>
        <v>22.000000000000242</v>
      </c>
      <c r="K101" s="2">
        <v>22.000000000000242</v>
      </c>
      <c r="L101" s="389">
        <v>28.58</v>
      </c>
      <c r="M101" s="38">
        <f t="shared" si="13"/>
        <v>0.88574096727271734</v>
      </c>
      <c r="N101" s="3">
        <f t="shared" si="16"/>
        <v>185.25218382073217</v>
      </c>
      <c r="O101" s="3">
        <v>185.25218382073217</v>
      </c>
      <c r="P101" s="4">
        <f t="shared" si="14"/>
        <v>3.0875363970122027</v>
      </c>
      <c r="Q101" s="389">
        <f t="shared" si="17"/>
        <v>159.25</v>
      </c>
      <c r="R101" s="389">
        <v>159.25</v>
      </c>
      <c r="S101" s="51">
        <v>6</v>
      </c>
      <c r="X101" s="4">
        <v>3.0875363970122027</v>
      </c>
      <c r="Y101" s="389">
        <v>159.25</v>
      </c>
      <c r="Z101" s="38">
        <v>0.88574096727271734</v>
      </c>
    </row>
    <row r="102" spans="1:26" x14ac:dyDescent="0.25">
      <c r="A102" s="382"/>
      <c r="B102" s="210">
        <v>306718</v>
      </c>
      <c r="C102" s="210">
        <v>20015</v>
      </c>
      <c r="D102" s="210" t="s">
        <v>37</v>
      </c>
      <c r="E102" s="393">
        <v>0.63587962962962963</v>
      </c>
      <c r="F102" s="393">
        <v>0.63618055555555553</v>
      </c>
      <c r="G102" s="389">
        <v>26</v>
      </c>
      <c r="H102" s="389">
        <v>28.42</v>
      </c>
      <c r="I102" s="2">
        <f t="shared" si="12"/>
        <v>25.999999999997669</v>
      </c>
      <c r="J102" s="2">
        <f t="shared" si="15"/>
        <v>25.999999999997669</v>
      </c>
      <c r="K102" s="2">
        <v>25.999999999997669</v>
      </c>
      <c r="L102" s="389">
        <v>28.42</v>
      </c>
      <c r="M102" s="38">
        <f t="shared" si="13"/>
        <v>0.74527733538468233</v>
      </c>
      <c r="N102" s="3">
        <f t="shared" si="16"/>
        <v>211.25218382072984</v>
      </c>
      <c r="O102" s="3">
        <v>211.25218382072984</v>
      </c>
      <c r="P102" s="4">
        <f t="shared" si="14"/>
        <v>3.5208697303454972</v>
      </c>
      <c r="Q102" s="389">
        <f t="shared" si="17"/>
        <v>187.67000000000002</v>
      </c>
      <c r="R102" s="389">
        <v>187.67000000000002</v>
      </c>
      <c r="S102" s="51">
        <v>7</v>
      </c>
      <c r="X102" s="4">
        <v>3.5208697303454972</v>
      </c>
      <c r="Y102" s="389">
        <v>187.67000000000002</v>
      </c>
      <c r="Z102" s="38">
        <v>0.74527733538468233</v>
      </c>
    </row>
    <row r="103" spans="1:26" x14ac:dyDescent="0.25">
      <c r="A103" s="382"/>
      <c r="B103" s="210">
        <v>306718</v>
      </c>
      <c r="C103" s="210">
        <v>20025</v>
      </c>
      <c r="D103" s="210" t="s">
        <v>39</v>
      </c>
      <c r="E103" s="393">
        <v>0.63618055555555553</v>
      </c>
      <c r="F103" s="393">
        <v>0.63623842592592594</v>
      </c>
      <c r="G103" s="389">
        <v>5</v>
      </c>
      <c r="H103" s="389">
        <v>26.67</v>
      </c>
      <c r="I103" s="2">
        <f t="shared" si="12"/>
        <v>5.000000000003979</v>
      </c>
      <c r="J103" s="2">
        <f t="shared" si="15"/>
        <v>5.000000000003979</v>
      </c>
      <c r="K103" s="2">
        <v>5.000000000003979</v>
      </c>
      <c r="L103" s="389">
        <v>26.67</v>
      </c>
      <c r="M103" s="38">
        <f t="shared" si="13"/>
        <v>3.636806543997106</v>
      </c>
      <c r="N103" s="3">
        <f t="shared" si="16"/>
        <v>216.25218382073382</v>
      </c>
      <c r="O103" s="3">
        <v>216.25218382073382</v>
      </c>
      <c r="P103" s="4">
        <f t="shared" si="14"/>
        <v>3.6042030636788969</v>
      </c>
      <c r="Q103" s="389">
        <f t="shared" si="17"/>
        <v>214.34000000000003</v>
      </c>
      <c r="R103" s="389">
        <v>214.34000000000003</v>
      </c>
      <c r="S103" s="51">
        <v>8</v>
      </c>
      <c r="X103" s="4">
        <v>3.6042030636788969</v>
      </c>
      <c r="Y103" s="389">
        <v>214.34000000000003</v>
      </c>
      <c r="Z103" s="38">
        <v>3.636806543997106</v>
      </c>
    </row>
    <row r="104" spans="1:26" x14ac:dyDescent="0.25">
      <c r="A104" s="382"/>
      <c r="B104" s="210">
        <v>306718</v>
      </c>
      <c r="C104" s="210">
        <v>20027</v>
      </c>
      <c r="D104" s="210" t="s">
        <v>38</v>
      </c>
      <c r="E104" s="393">
        <v>0.63623842592592594</v>
      </c>
      <c r="F104" s="393">
        <v>0.63623842592592594</v>
      </c>
      <c r="G104" s="389">
        <v>36</v>
      </c>
      <c r="H104" s="389">
        <v>13.17</v>
      </c>
      <c r="I104" s="2">
        <f t="shared" si="12"/>
        <v>0</v>
      </c>
      <c r="J104" s="2">
        <f t="shared" si="15"/>
        <v>35.999999999996035</v>
      </c>
      <c r="K104" s="2">
        <v>35.999999999996035</v>
      </c>
      <c r="L104" s="389">
        <v>13.17</v>
      </c>
      <c r="M104" s="38">
        <f t="shared" si="13"/>
        <v>0.24943102000002745</v>
      </c>
      <c r="N104" s="3">
        <f t="shared" si="16"/>
        <v>252.25218382072984</v>
      </c>
      <c r="O104" s="3">
        <v>252.25218382072984</v>
      </c>
      <c r="P104" s="4">
        <f t="shared" si="14"/>
        <v>4.2042030636788308</v>
      </c>
      <c r="Q104" s="389">
        <f t="shared" si="17"/>
        <v>227.51000000000002</v>
      </c>
      <c r="R104" s="389">
        <v>227.51000000000002</v>
      </c>
      <c r="S104" s="51">
        <v>9</v>
      </c>
      <c r="X104" s="4">
        <v>4.2042030636788308</v>
      </c>
      <c r="Y104" s="389">
        <v>227.51000000000002</v>
      </c>
      <c r="Z104" s="38">
        <v>0.24943102000002745</v>
      </c>
    </row>
    <row r="105" spans="1:26" x14ac:dyDescent="0.25">
      <c r="A105" s="382"/>
      <c r="B105" s="210">
        <v>306718</v>
      </c>
      <c r="C105" s="210">
        <v>20037</v>
      </c>
      <c r="D105" s="210" t="s">
        <v>8</v>
      </c>
      <c r="E105" s="393">
        <v>0.63665509259259256</v>
      </c>
      <c r="F105" s="393">
        <v>0.63692129629629635</v>
      </c>
      <c r="G105" s="389">
        <v>23</v>
      </c>
      <c r="H105" s="389">
        <v>23.79</v>
      </c>
      <c r="I105" s="2">
        <f t="shared" si="12"/>
        <v>23.000000000006793</v>
      </c>
      <c r="J105" s="2">
        <f t="shared" si="15"/>
        <v>23.000000000006793</v>
      </c>
      <c r="K105" s="2">
        <v>23.000000000006793</v>
      </c>
      <c r="L105" s="389">
        <v>23.79</v>
      </c>
      <c r="M105" s="38">
        <f t="shared" si="13"/>
        <v>0.70523489739109602</v>
      </c>
      <c r="N105" s="3">
        <f t="shared" si="16"/>
        <v>275.2521838207366</v>
      </c>
      <c r="O105" s="3">
        <v>275.2521838207366</v>
      </c>
      <c r="P105" s="4">
        <f t="shared" si="14"/>
        <v>4.5875363970122764</v>
      </c>
      <c r="Q105" s="389">
        <f t="shared" si="17"/>
        <v>251.3</v>
      </c>
      <c r="R105" s="389">
        <v>251.3</v>
      </c>
      <c r="S105" s="51">
        <v>10</v>
      </c>
      <c r="X105" s="4">
        <v>4.5875363970122764</v>
      </c>
      <c r="Y105" s="389">
        <v>251.3</v>
      </c>
      <c r="Z105" s="38">
        <v>0.70523489739109602</v>
      </c>
    </row>
    <row r="106" spans="1:26" x14ac:dyDescent="0.25">
      <c r="A106" s="382"/>
      <c r="B106" s="210">
        <v>306718</v>
      </c>
      <c r="C106" s="210">
        <v>20035</v>
      </c>
      <c r="D106" s="210" t="s">
        <v>8</v>
      </c>
      <c r="E106" s="393">
        <v>0.63692129629629635</v>
      </c>
      <c r="F106" s="393">
        <v>0.63709490740740737</v>
      </c>
      <c r="G106" s="389">
        <v>15</v>
      </c>
      <c r="H106" s="389">
        <v>11</v>
      </c>
      <c r="I106" s="2">
        <f t="shared" si="12"/>
        <v>14.999999999992752</v>
      </c>
      <c r="J106" s="2">
        <f>L106*K105/L105</f>
        <v>10.634720470789185</v>
      </c>
      <c r="K106" s="3">
        <v>10.634720470789185</v>
      </c>
      <c r="L106" s="389">
        <v>11</v>
      </c>
      <c r="M106" s="38">
        <f t="shared" si="13"/>
        <v>0.70523489739109602</v>
      </c>
      <c r="N106" s="3">
        <f t="shared" si="16"/>
        <v>285.88690429152581</v>
      </c>
      <c r="O106" s="3">
        <v>285.88690429152581</v>
      </c>
      <c r="P106" s="4">
        <f t="shared" si="14"/>
        <v>4.7647817381920969</v>
      </c>
      <c r="Q106" s="389">
        <f t="shared" si="17"/>
        <v>262.3</v>
      </c>
      <c r="R106" s="389">
        <v>262.3</v>
      </c>
      <c r="X106" s="4">
        <v>4.7647817381920969</v>
      </c>
      <c r="Y106" s="389">
        <v>262.3</v>
      </c>
      <c r="Z106" s="38">
        <v>0.70523489739109602</v>
      </c>
    </row>
    <row r="107" spans="1:26" x14ac:dyDescent="0.25">
      <c r="A107" s="382"/>
      <c r="B107" s="389">
        <v>306718</v>
      </c>
      <c r="C107" s="392">
        <v>20034</v>
      </c>
      <c r="D107" s="389" t="s">
        <v>684</v>
      </c>
      <c r="E107" s="381">
        <v>0.63709490740740737</v>
      </c>
      <c r="F107" s="381">
        <v>0.63709490740740737</v>
      </c>
      <c r="G107" s="389" t="s">
        <v>566</v>
      </c>
      <c r="H107" s="389" t="s">
        <v>566</v>
      </c>
      <c r="M107" s="38">
        <f>AVERAGE(M97:M105)</f>
        <v>0.95405068776056801</v>
      </c>
    </row>
    <row r="108" spans="1:26" x14ac:dyDescent="0.25">
      <c r="A108" s="382"/>
    </row>
    <row r="109" spans="1:26" x14ac:dyDescent="0.25">
      <c r="A109" s="382"/>
    </row>
    <row r="110" spans="1:26" x14ac:dyDescent="0.25">
      <c r="A110" s="382">
        <v>42694</v>
      </c>
      <c r="B110" s="394">
        <v>306718</v>
      </c>
      <c r="C110" s="394">
        <v>20035</v>
      </c>
      <c r="D110" s="394" t="s">
        <v>8</v>
      </c>
      <c r="E110" s="395">
        <v>0.36495370370370367</v>
      </c>
      <c r="F110" s="395">
        <v>0.36495370370370367</v>
      </c>
      <c r="G110" s="389">
        <v>6072</v>
      </c>
      <c r="H110" s="389">
        <v>11</v>
      </c>
    </row>
    <row r="111" spans="1:26" x14ac:dyDescent="0.25">
      <c r="A111" s="382"/>
      <c r="B111" s="389">
        <v>306718</v>
      </c>
      <c r="C111" s="392">
        <v>20034</v>
      </c>
      <c r="D111" s="389" t="s">
        <v>684</v>
      </c>
      <c r="E111" s="381">
        <v>0.4352314814814815</v>
      </c>
      <c r="F111" s="381">
        <v>0.4352314814814815</v>
      </c>
      <c r="G111" s="389" t="s">
        <v>566</v>
      </c>
      <c r="H111" s="389" t="s">
        <v>566</v>
      </c>
    </row>
    <row r="112" spans="1:26" x14ac:dyDescent="0.25">
      <c r="A112" s="382"/>
      <c r="B112" s="210">
        <v>306718</v>
      </c>
      <c r="C112" s="210">
        <v>20030</v>
      </c>
      <c r="D112" s="210" t="s">
        <v>6</v>
      </c>
      <c r="E112" s="393">
        <v>0.55283564814814812</v>
      </c>
      <c r="F112" s="393">
        <v>0.55307870370370371</v>
      </c>
      <c r="G112" s="389">
        <v>21</v>
      </c>
      <c r="H112" s="389">
        <v>60.25</v>
      </c>
      <c r="I112" s="2">
        <f t="shared" ref="I112:I122" si="18">(F112-E112)*86400</f>
        <v>21.000000000003283</v>
      </c>
      <c r="J112" s="2">
        <f>L112*J113/L113</f>
        <v>12.001519179642472</v>
      </c>
      <c r="K112" s="2">
        <v>12.001519179642472</v>
      </c>
      <c r="L112" s="389">
        <v>19.75</v>
      </c>
      <c r="M112" s="38">
        <f t="shared" ref="M112:M122" si="19">L112/K112*0.0113636*60</f>
        <v>1.1220134550000487</v>
      </c>
      <c r="N112" s="3">
        <f>J112</f>
        <v>12.001519179642472</v>
      </c>
      <c r="O112" s="3">
        <v>12.001519179642472</v>
      </c>
      <c r="P112" s="4">
        <f t="shared" ref="P112:P122" si="20">O112/60</f>
        <v>0.20002531966070786</v>
      </c>
      <c r="Q112" s="389">
        <f>L112</f>
        <v>19.75</v>
      </c>
      <c r="R112" s="389">
        <v>19.75</v>
      </c>
      <c r="S112" s="51">
        <v>1</v>
      </c>
      <c r="X112" s="4">
        <v>0.20002531966070786</v>
      </c>
      <c r="Y112" s="389">
        <v>19.75</v>
      </c>
      <c r="Z112" s="38">
        <v>1.1220134550000487</v>
      </c>
    </row>
    <row r="113" spans="1:26" x14ac:dyDescent="0.25">
      <c r="A113" s="382"/>
      <c r="B113" s="210">
        <v>306718</v>
      </c>
      <c r="C113" s="210">
        <v>20017</v>
      </c>
      <c r="D113" s="210" t="s">
        <v>5</v>
      </c>
      <c r="E113" s="393">
        <v>0.55307870370370371</v>
      </c>
      <c r="F113" s="393">
        <v>0.55326388888888889</v>
      </c>
      <c r="G113" s="389">
        <v>16</v>
      </c>
      <c r="H113" s="389">
        <v>26.33</v>
      </c>
      <c r="I113" s="2">
        <f t="shared" si="18"/>
        <v>15.999999999999304</v>
      </c>
      <c r="J113" s="2">
        <f>(E114-E113)*86400</f>
        <v>15.999999999999304</v>
      </c>
      <c r="K113" s="2">
        <v>15.999999999999304</v>
      </c>
      <c r="L113" s="389">
        <v>26.33</v>
      </c>
      <c r="M113" s="38">
        <f t="shared" si="19"/>
        <v>1.1220134550000487</v>
      </c>
      <c r="N113" s="3">
        <f>N112+K113</f>
        <v>28.001519179641775</v>
      </c>
      <c r="O113" s="3">
        <v>28.001519179641775</v>
      </c>
      <c r="P113" s="4">
        <f t="shared" si="20"/>
        <v>0.46669198632736292</v>
      </c>
      <c r="Q113" s="389">
        <f>Q112+L113</f>
        <v>46.08</v>
      </c>
      <c r="R113" s="389">
        <v>46.08</v>
      </c>
      <c r="S113" s="51">
        <v>2</v>
      </c>
      <c r="X113" s="4">
        <v>0.46669198632736292</v>
      </c>
      <c r="Y113" s="389">
        <v>46.08</v>
      </c>
      <c r="Z113" s="38">
        <v>1.1220134550000487</v>
      </c>
    </row>
    <row r="114" spans="1:26" x14ac:dyDescent="0.25">
      <c r="A114" s="382"/>
      <c r="B114" s="210">
        <v>306718</v>
      </c>
      <c r="C114" s="210">
        <v>20021</v>
      </c>
      <c r="D114" s="210" t="s">
        <v>0</v>
      </c>
      <c r="E114" s="393">
        <v>0.55326388888888889</v>
      </c>
      <c r="F114" s="393">
        <v>0.55341435185185184</v>
      </c>
      <c r="G114" s="389">
        <v>13</v>
      </c>
      <c r="H114" s="389">
        <v>26.92</v>
      </c>
      <c r="I114" s="2">
        <f t="shared" si="18"/>
        <v>12.999999999998835</v>
      </c>
      <c r="J114" s="2">
        <f t="shared" ref="J114:J121" si="21">(E115-E114)*86400</f>
        <v>12.999999999998835</v>
      </c>
      <c r="K114" s="2">
        <v>12.999999999998835</v>
      </c>
      <c r="L114" s="389">
        <v>26.92</v>
      </c>
      <c r="M114" s="38">
        <f t="shared" si="19"/>
        <v>1.4118835938462801</v>
      </c>
      <c r="N114" s="3">
        <f t="shared" ref="N114:N122" si="22">N113+K114</f>
        <v>41.00151917964061</v>
      </c>
      <c r="O114" s="3">
        <v>41.00151917964061</v>
      </c>
      <c r="P114" s="4">
        <f t="shared" si="20"/>
        <v>0.68335865299401022</v>
      </c>
      <c r="Q114" s="389">
        <f t="shared" ref="Q114:Q122" si="23">Q113+L114</f>
        <v>73</v>
      </c>
      <c r="R114" s="389">
        <v>73</v>
      </c>
      <c r="S114" s="51">
        <v>3</v>
      </c>
      <c r="X114" s="4">
        <v>0.68335865299401022</v>
      </c>
      <c r="Y114" s="389">
        <v>73</v>
      </c>
      <c r="Z114" s="38">
        <v>1.4118835938462801</v>
      </c>
    </row>
    <row r="115" spans="1:26" x14ac:dyDescent="0.25">
      <c r="A115" s="382"/>
      <c r="B115" s="210">
        <v>306718</v>
      </c>
      <c r="C115" s="210">
        <v>20010</v>
      </c>
      <c r="D115" s="210" t="s">
        <v>1</v>
      </c>
      <c r="E115" s="393">
        <v>0.55341435185185184</v>
      </c>
      <c r="F115" s="393">
        <v>0.55377314814814815</v>
      </c>
      <c r="G115" s="389">
        <v>31</v>
      </c>
      <c r="H115" s="389">
        <v>31.17</v>
      </c>
      <c r="I115" s="2">
        <f t="shared" si="18"/>
        <v>31.000000000001648</v>
      </c>
      <c r="J115" s="2">
        <f t="shared" si="21"/>
        <v>31.000000000001648</v>
      </c>
      <c r="K115" s="2">
        <v>31.000000000001648</v>
      </c>
      <c r="L115" s="389">
        <v>31.17</v>
      </c>
      <c r="M115" s="38">
        <f t="shared" si="19"/>
        <v>0.68555499096770556</v>
      </c>
      <c r="N115" s="3">
        <f t="shared" si="22"/>
        <v>72.001519179642258</v>
      </c>
      <c r="O115" s="3">
        <v>72.001519179642258</v>
      </c>
      <c r="P115" s="4">
        <f t="shared" si="20"/>
        <v>1.2000253196607042</v>
      </c>
      <c r="Q115" s="389">
        <f t="shared" si="23"/>
        <v>104.17</v>
      </c>
      <c r="R115" s="389">
        <v>104.17</v>
      </c>
      <c r="S115" s="51">
        <v>4</v>
      </c>
      <c r="X115" s="4">
        <v>1.2000253196607042</v>
      </c>
      <c r="Y115" s="389">
        <v>104.17</v>
      </c>
      <c r="Z115" s="38">
        <v>0.68555499096770556</v>
      </c>
    </row>
    <row r="116" spans="1:26" x14ac:dyDescent="0.25">
      <c r="A116" s="382"/>
      <c r="B116" s="210">
        <v>306718</v>
      </c>
      <c r="C116" s="210">
        <v>20004</v>
      </c>
      <c r="D116" s="210" t="s">
        <v>2</v>
      </c>
      <c r="E116" s="393">
        <v>0.55377314814814815</v>
      </c>
      <c r="F116" s="393">
        <v>0.55377314814814815</v>
      </c>
      <c r="G116" s="389">
        <v>26</v>
      </c>
      <c r="H116" s="389">
        <v>26.5</v>
      </c>
      <c r="I116" s="2">
        <f t="shared" si="18"/>
        <v>0</v>
      </c>
      <c r="J116" s="2">
        <f t="shared" si="21"/>
        <v>25.999999999997669</v>
      </c>
      <c r="K116" s="2">
        <v>25.999999999997669</v>
      </c>
      <c r="L116" s="389">
        <v>26.5</v>
      </c>
      <c r="M116" s="38">
        <f t="shared" si="19"/>
        <v>0.69492784615390846</v>
      </c>
      <c r="N116" s="3">
        <f t="shared" si="22"/>
        <v>98.001519179639928</v>
      </c>
      <c r="O116" s="3">
        <v>98.001519179639928</v>
      </c>
      <c r="P116" s="4">
        <f t="shared" si="20"/>
        <v>1.6333586529939987</v>
      </c>
      <c r="Q116" s="389">
        <f t="shared" si="23"/>
        <v>130.67000000000002</v>
      </c>
      <c r="R116" s="389">
        <v>130.67000000000002</v>
      </c>
      <c r="S116" s="51">
        <v>5</v>
      </c>
      <c r="X116" s="4">
        <v>1.6333586529939987</v>
      </c>
      <c r="Y116" s="389">
        <v>130.67000000000002</v>
      </c>
      <c r="Z116" s="38">
        <v>0.69492784615390846</v>
      </c>
    </row>
    <row r="117" spans="1:26" x14ac:dyDescent="0.25">
      <c r="A117" s="382"/>
      <c r="B117" s="210">
        <v>306718</v>
      </c>
      <c r="C117" s="210">
        <v>20013</v>
      </c>
      <c r="D117" s="210" t="s">
        <v>36</v>
      </c>
      <c r="E117" s="393">
        <v>0.55407407407407405</v>
      </c>
      <c r="F117" s="393">
        <v>0.55425925925925923</v>
      </c>
      <c r="G117" s="389">
        <v>16</v>
      </c>
      <c r="H117" s="389">
        <v>28.58</v>
      </c>
      <c r="I117" s="2">
        <f t="shared" si="18"/>
        <v>15.999999999999304</v>
      </c>
      <c r="J117" s="2">
        <f t="shared" si="21"/>
        <v>15.999999999999304</v>
      </c>
      <c r="K117" s="2">
        <v>15.999999999999304</v>
      </c>
      <c r="L117" s="389">
        <v>28.58</v>
      </c>
      <c r="M117" s="38">
        <f t="shared" si="19"/>
        <v>1.2178938300000528</v>
      </c>
      <c r="N117" s="3">
        <f t="shared" si="22"/>
        <v>114.00151917963923</v>
      </c>
      <c r="O117" s="3">
        <v>114.00151917963923</v>
      </c>
      <c r="P117" s="4">
        <f t="shared" si="20"/>
        <v>1.9000253196606538</v>
      </c>
      <c r="Q117" s="389">
        <f t="shared" si="23"/>
        <v>159.25</v>
      </c>
      <c r="R117" s="389">
        <v>159.25</v>
      </c>
      <c r="S117" s="51">
        <v>6</v>
      </c>
      <c r="X117" s="4">
        <v>1.9000253196606538</v>
      </c>
      <c r="Y117" s="389">
        <v>159.25</v>
      </c>
      <c r="Z117" s="38">
        <v>1.2178938300000528</v>
      </c>
    </row>
    <row r="118" spans="1:26" x14ac:dyDescent="0.25">
      <c r="A118" s="382"/>
      <c r="B118" s="210">
        <v>306718</v>
      </c>
      <c r="C118" s="210">
        <v>20015</v>
      </c>
      <c r="D118" s="210" t="s">
        <v>37</v>
      </c>
      <c r="E118" s="393">
        <v>0.55425925925925923</v>
      </c>
      <c r="F118" s="393">
        <v>0.55447916666666663</v>
      </c>
      <c r="G118" s="389">
        <v>19</v>
      </c>
      <c r="H118" s="389">
        <v>28.42</v>
      </c>
      <c r="I118" s="2">
        <f t="shared" si="18"/>
        <v>18.999999999999773</v>
      </c>
      <c r="J118" s="2">
        <f t="shared" si="21"/>
        <v>18.999999999999773</v>
      </c>
      <c r="K118" s="2">
        <v>18.999999999999773</v>
      </c>
      <c r="L118" s="389">
        <v>28.42</v>
      </c>
      <c r="M118" s="38">
        <f t="shared" si="19"/>
        <v>1.0198531957894859</v>
      </c>
      <c r="N118" s="3">
        <f t="shared" si="22"/>
        <v>133.00151917963899</v>
      </c>
      <c r="O118" s="3">
        <v>133.00151917963899</v>
      </c>
      <c r="P118" s="4">
        <f t="shared" si="20"/>
        <v>2.2166919863273167</v>
      </c>
      <c r="Q118" s="389">
        <f t="shared" si="23"/>
        <v>187.67000000000002</v>
      </c>
      <c r="R118" s="389">
        <v>187.67000000000002</v>
      </c>
      <c r="S118" s="51">
        <v>7</v>
      </c>
      <c r="X118" s="4">
        <v>2.2166919863273167</v>
      </c>
      <c r="Y118" s="389">
        <v>187.67000000000002</v>
      </c>
      <c r="Z118" s="38">
        <v>1.0198531957894859</v>
      </c>
    </row>
    <row r="119" spans="1:26" x14ac:dyDescent="0.25">
      <c r="A119" s="382"/>
      <c r="B119" s="210">
        <v>306718</v>
      </c>
      <c r="C119" s="210">
        <v>20025</v>
      </c>
      <c r="D119" s="210" t="s">
        <v>39</v>
      </c>
      <c r="E119" s="393">
        <v>0.55447916666666663</v>
      </c>
      <c r="F119" s="393">
        <v>0.55454861111111109</v>
      </c>
      <c r="G119" s="389">
        <v>6</v>
      </c>
      <c r="H119" s="389">
        <v>26.67</v>
      </c>
      <c r="I119" s="2">
        <f t="shared" si="18"/>
        <v>6.0000000000009379</v>
      </c>
      <c r="J119" s="2">
        <f t="shared" si="21"/>
        <v>6.0000000000009379</v>
      </c>
      <c r="K119" s="2">
        <v>6.0000000000009379</v>
      </c>
      <c r="L119" s="389">
        <v>26.67</v>
      </c>
      <c r="M119" s="38">
        <f t="shared" si="19"/>
        <v>3.0306721199995263</v>
      </c>
      <c r="N119" s="3">
        <f t="shared" si="22"/>
        <v>139.00151917963993</v>
      </c>
      <c r="O119" s="3">
        <v>139.00151917963993</v>
      </c>
      <c r="P119" s="4">
        <f t="shared" si="20"/>
        <v>2.3166919863273323</v>
      </c>
      <c r="Q119" s="389">
        <f t="shared" si="23"/>
        <v>214.34000000000003</v>
      </c>
      <c r="R119" s="389">
        <v>214.34000000000003</v>
      </c>
      <c r="S119" s="51">
        <v>8</v>
      </c>
      <c r="X119" s="4">
        <v>2.3166919863273323</v>
      </c>
      <c r="Y119" s="389">
        <v>214.34000000000003</v>
      </c>
      <c r="Z119" s="38">
        <v>3.0306721199995263</v>
      </c>
    </row>
    <row r="120" spans="1:26" x14ac:dyDescent="0.25">
      <c r="A120" s="382"/>
      <c r="B120" s="210">
        <v>306718</v>
      </c>
      <c r="C120" s="210">
        <v>20027</v>
      </c>
      <c r="D120" s="210" t="s">
        <v>38</v>
      </c>
      <c r="E120" s="393">
        <v>0.55454861111111109</v>
      </c>
      <c r="F120" s="393">
        <v>0.55454861111111109</v>
      </c>
      <c r="G120" s="389">
        <v>29</v>
      </c>
      <c r="H120" s="389">
        <v>13.17</v>
      </c>
      <c r="I120" s="2">
        <f t="shared" si="18"/>
        <v>0</v>
      </c>
      <c r="J120" s="2">
        <f t="shared" si="21"/>
        <v>28.999999999998138</v>
      </c>
      <c r="K120" s="2">
        <v>28.999999999998138</v>
      </c>
      <c r="L120" s="389">
        <v>13.17</v>
      </c>
      <c r="M120" s="38">
        <f t="shared" si="19"/>
        <v>0.30963850758622674</v>
      </c>
      <c r="N120" s="3">
        <f t="shared" si="22"/>
        <v>168.00151917963808</v>
      </c>
      <c r="O120" s="3">
        <v>168.00151917963808</v>
      </c>
      <c r="P120" s="4">
        <f t="shared" si="20"/>
        <v>2.8000253196606346</v>
      </c>
      <c r="Q120" s="389">
        <f t="shared" si="23"/>
        <v>227.51000000000002</v>
      </c>
      <c r="R120" s="389">
        <v>227.51000000000002</v>
      </c>
      <c r="S120" s="51">
        <v>9</v>
      </c>
      <c r="X120" s="4">
        <v>2.8000253196606346</v>
      </c>
      <c r="Y120" s="389">
        <v>227.51000000000002</v>
      </c>
      <c r="Z120" s="38">
        <v>0.30963850758622674</v>
      </c>
    </row>
    <row r="121" spans="1:26" x14ac:dyDescent="0.25">
      <c r="A121" s="382"/>
      <c r="B121" s="210">
        <v>306718</v>
      </c>
      <c r="C121" s="210">
        <v>20037</v>
      </c>
      <c r="D121" s="210" t="s">
        <v>8</v>
      </c>
      <c r="E121" s="393">
        <v>0.55488425925925922</v>
      </c>
      <c r="F121" s="393">
        <v>0.55508101851851854</v>
      </c>
      <c r="G121" s="389">
        <v>17</v>
      </c>
      <c r="H121" s="389">
        <v>23.79</v>
      </c>
      <c r="I121" s="2">
        <f t="shared" si="18"/>
        <v>17.000000000005855</v>
      </c>
      <c r="J121" s="2">
        <f t="shared" si="21"/>
        <v>17.000000000005855</v>
      </c>
      <c r="K121" s="2">
        <v>17.000000000005855</v>
      </c>
      <c r="L121" s="389">
        <v>23.79</v>
      </c>
      <c r="M121" s="38">
        <f t="shared" si="19"/>
        <v>0.95414133176437721</v>
      </c>
      <c r="N121" s="3">
        <f t="shared" si="22"/>
        <v>185.00151917964394</v>
      </c>
      <c r="O121" s="3">
        <v>185.00151917964394</v>
      </c>
      <c r="P121" s="4">
        <f t="shared" si="20"/>
        <v>3.0833586529940655</v>
      </c>
      <c r="Q121" s="389">
        <f t="shared" si="23"/>
        <v>251.3</v>
      </c>
      <c r="R121" s="389">
        <v>251.3</v>
      </c>
      <c r="S121" s="51">
        <v>10</v>
      </c>
      <c r="X121" s="4">
        <v>3.0833586529940655</v>
      </c>
      <c r="Y121" s="389">
        <v>251.3</v>
      </c>
      <c r="Z121" s="38">
        <v>0.95414133176437721</v>
      </c>
    </row>
    <row r="122" spans="1:26" x14ac:dyDescent="0.25">
      <c r="A122" s="382"/>
      <c r="B122" s="210">
        <v>306718</v>
      </c>
      <c r="C122" s="210">
        <v>20035</v>
      </c>
      <c r="D122" s="210" t="s">
        <v>8</v>
      </c>
      <c r="E122" s="393">
        <v>0.55508101851851854</v>
      </c>
      <c r="F122" s="393">
        <v>0.55524305555555553</v>
      </c>
      <c r="G122" s="389">
        <v>14</v>
      </c>
      <c r="H122" s="389">
        <v>11</v>
      </c>
      <c r="I122" s="2">
        <f t="shared" si="18"/>
        <v>13.999999999995794</v>
      </c>
      <c r="J122" s="2">
        <f>L122*K121/L121</f>
        <v>7.8604455653663052</v>
      </c>
      <c r="K122" s="3">
        <v>7.8604455653663052</v>
      </c>
      <c r="L122" s="389">
        <v>11</v>
      </c>
      <c r="M122" s="38">
        <f t="shared" si="19"/>
        <v>0.95414133176437721</v>
      </c>
      <c r="N122" s="3">
        <f t="shared" si="22"/>
        <v>192.86196474501025</v>
      </c>
      <c r="O122" s="3">
        <v>192.86196474501025</v>
      </c>
      <c r="P122" s="4">
        <f t="shared" si="20"/>
        <v>3.2143660790835042</v>
      </c>
      <c r="Q122" s="389">
        <f t="shared" si="23"/>
        <v>262.3</v>
      </c>
      <c r="R122" s="389">
        <v>262.3</v>
      </c>
      <c r="X122" s="4">
        <v>3.2143660790835042</v>
      </c>
      <c r="Y122" s="389">
        <v>262.3</v>
      </c>
      <c r="Z122" s="38">
        <v>0.95414133176437721</v>
      </c>
    </row>
    <row r="123" spans="1:26" x14ac:dyDescent="0.25">
      <c r="A123" s="382"/>
      <c r="B123" s="389">
        <v>306718</v>
      </c>
      <c r="C123" s="392">
        <v>20034</v>
      </c>
      <c r="D123" s="389" t="s">
        <v>684</v>
      </c>
      <c r="E123" s="381">
        <v>0.55524305555555553</v>
      </c>
      <c r="F123" s="381">
        <v>0.55524305555555553</v>
      </c>
      <c r="G123" s="389" t="s">
        <v>566</v>
      </c>
      <c r="H123" s="389" t="s">
        <v>566</v>
      </c>
      <c r="M123" s="38">
        <f>AVERAGE(M113:M121)</f>
        <v>1.1607309856786234</v>
      </c>
    </row>
    <row r="124" spans="1:26" x14ac:dyDescent="0.25">
      <c r="A124" s="382"/>
      <c r="C124" s="392"/>
      <c r="E124" s="381"/>
      <c r="F124" s="381"/>
      <c r="M124" s="38"/>
    </row>
    <row r="125" spans="1:26" x14ac:dyDescent="0.25">
      <c r="A125" s="382"/>
      <c r="B125" s="210">
        <v>306718</v>
      </c>
      <c r="C125" s="210">
        <v>20030</v>
      </c>
      <c r="D125" s="210" t="s">
        <v>6</v>
      </c>
      <c r="E125" s="393">
        <v>0.73172453703703699</v>
      </c>
      <c r="F125" s="393">
        <v>0.73172453703703699</v>
      </c>
      <c r="G125" s="389">
        <v>41</v>
      </c>
      <c r="H125" s="389">
        <v>60.25</v>
      </c>
      <c r="I125" s="2">
        <f t="shared" ref="I125:I135" si="24">(F125-E125)*86400</f>
        <v>0</v>
      </c>
      <c r="J125" s="2">
        <f>L125*J126/L126</f>
        <v>15.751993923283893</v>
      </c>
      <c r="K125" s="2">
        <v>15.751993923283893</v>
      </c>
      <c r="L125" s="389">
        <v>19.75</v>
      </c>
      <c r="M125" s="38">
        <f t="shared" ref="M125:M135" si="25">L125/K125*0.0113636*60</f>
        <v>0.85486739428558056</v>
      </c>
      <c r="N125" s="3">
        <f>J125</f>
        <v>15.751993923283893</v>
      </c>
      <c r="O125" s="3">
        <v>15.751993923283893</v>
      </c>
      <c r="P125" s="4">
        <f t="shared" ref="P125:P135" si="26">O125/60</f>
        <v>0.26253323205473156</v>
      </c>
      <c r="Q125" s="389">
        <f>L125</f>
        <v>19.75</v>
      </c>
      <c r="R125" s="389">
        <v>19.75</v>
      </c>
      <c r="S125" s="51">
        <v>1</v>
      </c>
      <c r="X125" s="4">
        <v>0.26253323205473156</v>
      </c>
      <c r="Y125" s="389">
        <v>19.75</v>
      </c>
      <c r="Z125" s="38">
        <v>0.85486739428558056</v>
      </c>
    </row>
    <row r="126" spans="1:26" x14ac:dyDescent="0.25">
      <c r="A126" s="382"/>
      <c r="B126" s="210">
        <v>306718</v>
      </c>
      <c r="C126" s="210">
        <v>20017</v>
      </c>
      <c r="D126" s="210" t="s">
        <v>5</v>
      </c>
      <c r="E126" s="393">
        <v>0.73219907407407403</v>
      </c>
      <c r="F126" s="393">
        <v>0.73244212962962962</v>
      </c>
      <c r="G126" s="389">
        <v>21</v>
      </c>
      <c r="H126" s="389">
        <v>26.33</v>
      </c>
      <c r="I126" s="2">
        <f t="shared" si="24"/>
        <v>21.000000000003283</v>
      </c>
      <c r="J126" s="2">
        <f>(E127-E126)*86400</f>
        <v>21.000000000003283</v>
      </c>
      <c r="K126" s="2">
        <v>21.000000000003283</v>
      </c>
      <c r="L126" s="389">
        <v>26.33</v>
      </c>
      <c r="M126" s="38">
        <f t="shared" si="25"/>
        <v>0.85486739428558056</v>
      </c>
      <c r="N126" s="3">
        <f>N125+K126</f>
        <v>36.751993923287174</v>
      </c>
      <c r="O126" s="3">
        <v>36.751993923287174</v>
      </c>
      <c r="P126" s="4">
        <f t="shared" si="26"/>
        <v>0.61253323205478627</v>
      </c>
      <c r="Q126" s="389">
        <f>Q125+L126</f>
        <v>46.08</v>
      </c>
      <c r="R126" s="389">
        <v>46.08</v>
      </c>
      <c r="S126" s="51">
        <v>2</v>
      </c>
      <c r="X126" s="4">
        <v>0.61253323205478627</v>
      </c>
      <c r="Y126" s="389">
        <v>46.08</v>
      </c>
      <c r="Z126" s="38">
        <v>0.85486739428558056</v>
      </c>
    </row>
    <row r="127" spans="1:26" x14ac:dyDescent="0.25">
      <c r="A127" s="382"/>
      <c r="B127" s="210">
        <v>306718</v>
      </c>
      <c r="C127" s="210">
        <v>20021</v>
      </c>
      <c r="D127" s="210" t="s">
        <v>0</v>
      </c>
      <c r="E127" s="393">
        <v>0.73244212962962962</v>
      </c>
      <c r="F127" s="393">
        <v>0.73244212962962962</v>
      </c>
      <c r="G127" s="389">
        <v>18</v>
      </c>
      <c r="H127" s="389">
        <v>26.92</v>
      </c>
      <c r="I127" s="2">
        <f t="shared" si="24"/>
        <v>0</v>
      </c>
      <c r="J127" s="2">
        <f t="shared" ref="J127:J134" si="27">(E128-E127)*86400</f>
        <v>18.000000000002814</v>
      </c>
      <c r="K127" s="2">
        <v>18.000000000002814</v>
      </c>
      <c r="L127" s="389">
        <v>26.92</v>
      </c>
      <c r="M127" s="38">
        <f t="shared" si="25"/>
        <v>1.0196937066665073</v>
      </c>
      <c r="N127" s="3">
        <f t="shared" ref="N127:N135" si="28">N126+K127</f>
        <v>54.751993923289987</v>
      </c>
      <c r="O127" s="3">
        <v>54.751993923289987</v>
      </c>
      <c r="P127" s="4">
        <f t="shared" si="26"/>
        <v>0.91253323205483317</v>
      </c>
      <c r="Q127" s="389">
        <f t="shared" ref="Q127:Q135" si="29">Q126+L127</f>
        <v>73</v>
      </c>
      <c r="R127" s="389">
        <v>73</v>
      </c>
      <c r="S127" s="51">
        <v>3</v>
      </c>
      <c r="X127" s="4">
        <v>0.91253323205483317</v>
      </c>
      <c r="Y127" s="389">
        <v>73</v>
      </c>
      <c r="Z127" s="38">
        <v>1.0196937066665073</v>
      </c>
    </row>
    <row r="128" spans="1:26" x14ac:dyDescent="0.25">
      <c r="A128" s="382"/>
      <c r="B128" s="210">
        <v>306718</v>
      </c>
      <c r="C128" s="210">
        <v>20010</v>
      </c>
      <c r="D128" s="210" t="s">
        <v>1</v>
      </c>
      <c r="E128" s="393">
        <v>0.73265046296296299</v>
      </c>
      <c r="F128" s="393">
        <v>0.73321759259259256</v>
      </c>
      <c r="G128" s="389">
        <v>49</v>
      </c>
      <c r="H128" s="389">
        <v>31.17</v>
      </c>
      <c r="I128" s="2">
        <f t="shared" si="24"/>
        <v>48.99999999999487</v>
      </c>
      <c r="J128" s="2">
        <f t="shared" si="27"/>
        <v>48.99999999999487</v>
      </c>
      <c r="K128" s="2">
        <v>48.99999999999487</v>
      </c>
      <c r="L128" s="389">
        <v>31.17</v>
      </c>
      <c r="M128" s="38">
        <f t="shared" si="25"/>
        <v>0.4337184636735148</v>
      </c>
      <c r="N128" s="3">
        <f t="shared" si="28"/>
        <v>103.75199392328486</v>
      </c>
      <c r="O128" s="3">
        <v>103.75199392328486</v>
      </c>
      <c r="P128" s="4">
        <f t="shared" si="26"/>
        <v>1.7291998987214143</v>
      </c>
      <c r="Q128" s="389">
        <f t="shared" si="29"/>
        <v>104.17</v>
      </c>
      <c r="R128" s="389">
        <v>104.17</v>
      </c>
      <c r="S128" s="51">
        <v>4</v>
      </c>
      <c r="X128" s="4">
        <v>1.7291998987214143</v>
      </c>
      <c r="Y128" s="389">
        <v>104.17</v>
      </c>
      <c r="Z128" s="38">
        <v>0.4337184636735148</v>
      </c>
    </row>
    <row r="129" spans="1:26" x14ac:dyDescent="0.25">
      <c r="A129" s="382"/>
      <c r="B129" s="210">
        <v>306718</v>
      </c>
      <c r="C129" s="210">
        <v>20004</v>
      </c>
      <c r="D129" s="210" t="s">
        <v>2</v>
      </c>
      <c r="E129" s="393">
        <v>0.73321759259259256</v>
      </c>
      <c r="F129" s="393">
        <v>0.73321759259259256</v>
      </c>
      <c r="G129" s="389">
        <v>33</v>
      </c>
      <c r="H129" s="389">
        <v>26.5</v>
      </c>
      <c r="I129" s="2">
        <f t="shared" si="24"/>
        <v>0</v>
      </c>
      <c r="J129" s="2">
        <f t="shared" si="27"/>
        <v>33.000000000005159</v>
      </c>
      <c r="K129" s="2">
        <v>33.000000000005159</v>
      </c>
      <c r="L129" s="389">
        <v>26.5</v>
      </c>
      <c r="M129" s="38">
        <f t="shared" si="25"/>
        <v>0.54751890909082357</v>
      </c>
      <c r="N129" s="3">
        <f t="shared" si="28"/>
        <v>136.75199392329</v>
      </c>
      <c r="O129" s="3">
        <v>136.75199392329</v>
      </c>
      <c r="P129" s="4">
        <f t="shared" si="26"/>
        <v>2.2791998987215001</v>
      </c>
      <c r="Q129" s="389">
        <f t="shared" si="29"/>
        <v>130.67000000000002</v>
      </c>
      <c r="R129" s="389">
        <v>130.67000000000002</v>
      </c>
      <c r="S129" s="51">
        <v>5</v>
      </c>
      <c r="X129" s="4">
        <v>2.2791998987215001</v>
      </c>
      <c r="Y129" s="389">
        <v>130.67000000000002</v>
      </c>
      <c r="Z129" s="38">
        <v>0.54751890909082357</v>
      </c>
    </row>
    <row r="130" spans="1:26" x14ac:dyDescent="0.25">
      <c r="A130" s="382"/>
      <c r="B130" s="210">
        <v>306718</v>
      </c>
      <c r="C130" s="210">
        <v>20013</v>
      </c>
      <c r="D130" s="210" t="s">
        <v>36</v>
      </c>
      <c r="E130" s="393">
        <v>0.73359953703703706</v>
      </c>
      <c r="F130" s="393">
        <v>0.73386574074074085</v>
      </c>
      <c r="G130" s="389">
        <v>23</v>
      </c>
      <c r="H130" s="389">
        <v>28.58</v>
      </c>
      <c r="I130" s="2">
        <f t="shared" si="24"/>
        <v>23.000000000006793</v>
      </c>
      <c r="J130" s="2">
        <f t="shared" si="27"/>
        <v>23.000000000006793</v>
      </c>
      <c r="K130" s="2">
        <v>23.000000000006793</v>
      </c>
      <c r="L130" s="389">
        <v>28.58</v>
      </c>
      <c r="M130" s="38">
        <f t="shared" si="25"/>
        <v>0.84723049043453225</v>
      </c>
      <c r="N130" s="3">
        <f t="shared" si="28"/>
        <v>159.75199392329679</v>
      </c>
      <c r="O130" s="3">
        <v>159.75199392329679</v>
      </c>
      <c r="P130" s="4">
        <f t="shared" si="26"/>
        <v>2.6625332320549466</v>
      </c>
      <c r="Q130" s="389">
        <f t="shared" si="29"/>
        <v>159.25</v>
      </c>
      <c r="R130" s="389">
        <v>159.25</v>
      </c>
      <c r="S130" s="51">
        <v>6</v>
      </c>
      <c r="X130" s="4">
        <v>2.6625332320549466</v>
      </c>
      <c r="Y130" s="389">
        <v>159.25</v>
      </c>
      <c r="Z130" s="38">
        <v>0.84723049043453225</v>
      </c>
    </row>
    <row r="131" spans="1:26" x14ac:dyDescent="0.25">
      <c r="A131" s="382"/>
      <c r="B131" s="210">
        <v>306718</v>
      </c>
      <c r="C131" s="210">
        <v>20015</v>
      </c>
      <c r="D131" s="210" t="s">
        <v>37</v>
      </c>
      <c r="E131" s="393">
        <v>0.73386574074074085</v>
      </c>
      <c r="F131" s="393">
        <v>0.73386574074074085</v>
      </c>
      <c r="G131" s="389">
        <v>24</v>
      </c>
      <c r="H131" s="389">
        <v>28.42</v>
      </c>
      <c r="I131" s="2">
        <f t="shared" si="24"/>
        <v>0</v>
      </c>
      <c r="J131" s="2">
        <f t="shared" si="27"/>
        <v>23.999999999984567</v>
      </c>
      <c r="K131" s="2">
        <v>23.999999999984567</v>
      </c>
      <c r="L131" s="389">
        <v>28.42</v>
      </c>
      <c r="M131" s="38">
        <f t="shared" si="25"/>
        <v>0.80738378000051925</v>
      </c>
      <c r="N131" s="3">
        <f t="shared" si="28"/>
        <v>183.75199392328136</v>
      </c>
      <c r="O131" s="3">
        <v>183.75199392328136</v>
      </c>
      <c r="P131" s="4">
        <f t="shared" si="26"/>
        <v>3.0625332320546894</v>
      </c>
      <c r="Q131" s="389">
        <f t="shared" si="29"/>
        <v>187.67000000000002</v>
      </c>
      <c r="R131" s="389">
        <v>187.67000000000002</v>
      </c>
      <c r="S131" s="51">
        <v>7</v>
      </c>
      <c r="X131" s="4">
        <v>3.0625332320546894</v>
      </c>
      <c r="Y131" s="389">
        <v>187.67000000000002</v>
      </c>
      <c r="Z131" s="38">
        <v>0.80738378000051925</v>
      </c>
    </row>
    <row r="132" spans="1:26" x14ac:dyDescent="0.25">
      <c r="A132" s="382"/>
      <c r="B132" s="210">
        <v>306718</v>
      </c>
      <c r="C132" s="210">
        <v>20025</v>
      </c>
      <c r="D132" s="210" t="s">
        <v>39</v>
      </c>
      <c r="E132" s="393">
        <v>0.73414351851851845</v>
      </c>
      <c r="F132" s="393">
        <v>0.73423611111111109</v>
      </c>
      <c r="G132" s="389">
        <v>8</v>
      </c>
      <c r="H132" s="389">
        <v>26.67</v>
      </c>
      <c r="I132" s="2">
        <f t="shared" si="24"/>
        <v>8.000000000004448</v>
      </c>
      <c r="J132" s="2">
        <f t="shared" si="27"/>
        <v>8.000000000004448</v>
      </c>
      <c r="K132" s="2">
        <v>8.000000000004448</v>
      </c>
      <c r="L132" s="389">
        <v>26.67</v>
      </c>
      <c r="M132" s="38">
        <f t="shared" si="25"/>
        <v>2.2730040899987363</v>
      </c>
      <c r="N132" s="3">
        <f t="shared" si="28"/>
        <v>191.7519939232858</v>
      </c>
      <c r="O132" s="3">
        <v>191.7519939232858</v>
      </c>
      <c r="P132" s="4">
        <f t="shared" si="26"/>
        <v>3.1958665653880964</v>
      </c>
      <c r="Q132" s="389">
        <f t="shared" si="29"/>
        <v>214.34000000000003</v>
      </c>
      <c r="R132" s="389">
        <v>214.34000000000003</v>
      </c>
      <c r="S132" s="51">
        <v>8</v>
      </c>
      <c r="X132" s="4">
        <v>3.1958665653880964</v>
      </c>
      <c r="Y132" s="389">
        <v>214.34000000000003</v>
      </c>
      <c r="Z132" s="38">
        <v>2.2730040899987363</v>
      </c>
    </row>
    <row r="133" spans="1:26" x14ac:dyDescent="0.25">
      <c r="A133" s="382"/>
      <c r="B133" s="210">
        <v>306718</v>
      </c>
      <c r="C133" s="210">
        <v>20027</v>
      </c>
      <c r="D133" s="210" t="s">
        <v>38</v>
      </c>
      <c r="E133" s="393">
        <v>0.73423611111111109</v>
      </c>
      <c r="F133" s="393">
        <v>0.73464120370370367</v>
      </c>
      <c r="G133" s="389">
        <v>35</v>
      </c>
      <c r="H133" s="389">
        <v>13.17</v>
      </c>
      <c r="I133" s="2">
        <f t="shared" si="24"/>
        <v>34.999999999999076</v>
      </c>
      <c r="J133" s="2">
        <f t="shared" si="27"/>
        <v>34.999999999999076</v>
      </c>
      <c r="K133" s="2">
        <v>34.999999999999076</v>
      </c>
      <c r="L133" s="389">
        <v>13.17</v>
      </c>
      <c r="M133" s="38">
        <f t="shared" si="25"/>
        <v>0.25655762057143533</v>
      </c>
      <c r="N133" s="3">
        <f t="shared" si="28"/>
        <v>226.75199392328489</v>
      </c>
      <c r="O133" s="3">
        <v>226.75199392328489</v>
      </c>
      <c r="P133" s="4">
        <f t="shared" si="26"/>
        <v>3.7791998987214148</v>
      </c>
      <c r="Q133" s="389">
        <f t="shared" si="29"/>
        <v>227.51000000000002</v>
      </c>
      <c r="R133" s="389">
        <v>227.51000000000002</v>
      </c>
      <c r="S133" s="51">
        <v>9</v>
      </c>
      <c r="X133" s="4">
        <v>3.7791998987214148</v>
      </c>
      <c r="Y133" s="389">
        <v>227.51000000000002</v>
      </c>
      <c r="Z133" s="38">
        <v>0.25655762057143533</v>
      </c>
    </row>
    <row r="134" spans="1:26" x14ac:dyDescent="0.25">
      <c r="A134" s="382"/>
      <c r="B134" s="210">
        <v>306718</v>
      </c>
      <c r="C134" s="210">
        <v>20037</v>
      </c>
      <c r="D134" s="210" t="s">
        <v>8</v>
      </c>
      <c r="E134" s="393">
        <v>0.73464120370370367</v>
      </c>
      <c r="F134" s="393">
        <v>0.73464120370370367</v>
      </c>
      <c r="G134" s="389">
        <v>23</v>
      </c>
      <c r="H134" s="389">
        <v>23.79</v>
      </c>
      <c r="I134" s="2">
        <f t="shared" si="24"/>
        <v>0</v>
      </c>
      <c r="J134" s="2">
        <f t="shared" si="27"/>
        <v>23.000000000006793</v>
      </c>
      <c r="K134" s="2">
        <v>23.000000000006793</v>
      </c>
      <c r="L134" s="389">
        <v>23.79</v>
      </c>
      <c r="M134" s="38">
        <f t="shared" si="25"/>
        <v>0.70523489739109602</v>
      </c>
      <c r="N134" s="3">
        <f t="shared" si="28"/>
        <v>249.75199392329168</v>
      </c>
      <c r="O134" s="3">
        <v>249.75199392329168</v>
      </c>
      <c r="P134" s="4">
        <f t="shared" si="26"/>
        <v>4.1625332320548614</v>
      </c>
      <c r="Q134" s="389">
        <f t="shared" si="29"/>
        <v>251.3</v>
      </c>
      <c r="R134" s="389">
        <v>251.3</v>
      </c>
      <c r="S134" s="51">
        <v>10</v>
      </c>
      <c r="X134" s="4">
        <v>4.1625332320548614</v>
      </c>
      <c r="Y134" s="389">
        <v>251.3</v>
      </c>
      <c r="Z134" s="38">
        <v>0.70523489739109602</v>
      </c>
    </row>
    <row r="135" spans="1:26" x14ac:dyDescent="0.25">
      <c r="A135" s="382"/>
      <c r="B135" s="210">
        <v>306718</v>
      </c>
      <c r="C135" s="210">
        <v>20035</v>
      </c>
      <c r="D135" s="210" t="s">
        <v>8</v>
      </c>
      <c r="E135" s="393">
        <v>0.73490740740740745</v>
      </c>
      <c r="F135" s="393">
        <v>0.73508101851851848</v>
      </c>
      <c r="G135" s="389">
        <v>15</v>
      </c>
      <c r="H135" s="389">
        <v>11</v>
      </c>
      <c r="I135" s="2">
        <f t="shared" si="24"/>
        <v>14.999999999992752</v>
      </c>
      <c r="J135" s="2">
        <f>L135*K134/L134</f>
        <v>10.634720470789185</v>
      </c>
      <c r="K135" s="3">
        <v>10.634720470789185</v>
      </c>
      <c r="L135" s="389">
        <v>11</v>
      </c>
      <c r="M135" s="38">
        <f t="shared" si="25"/>
        <v>0.70523489739109602</v>
      </c>
      <c r="N135" s="3">
        <f t="shared" si="28"/>
        <v>260.38671439408085</v>
      </c>
      <c r="O135" s="3">
        <v>260.38671439408085</v>
      </c>
      <c r="P135" s="4">
        <f t="shared" si="26"/>
        <v>4.339778573234681</v>
      </c>
      <c r="Q135" s="389">
        <f t="shared" si="29"/>
        <v>262.3</v>
      </c>
      <c r="R135" s="389">
        <v>262.3</v>
      </c>
      <c r="X135" s="4">
        <v>4.339778573234681</v>
      </c>
      <c r="Y135" s="389">
        <v>262.3</v>
      </c>
      <c r="Z135" s="38">
        <v>0.70523489739109602</v>
      </c>
    </row>
    <row r="136" spans="1:26" x14ac:dyDescent="0.25">
      <c r="A136" s="382"/>
      <c r="B136" s="389">
        <v>306718</v>
      </c>
      <c r="C136" s="392">
        <v>20034</v>
      </c>
      <c r="D136" s="389" t="s">
        <v>684</v>
      </c>
      <c r="E136" s="381">
        <v>0.73508101851851848</v>
      </c>
      <c r="F136" s="381">
        <v>0.73508101851851848</v>
      </c>
      <c r="G136" s="389" t="s">
        <v>566</v>
      </c>
      <c r="H136" s="389" t="s">
        <v>566</v>
      </c>
      <c r="M136" s="38">
        <f>AVERAGE(M126:M134)</f>
        <v>0.86057881690141613</v>
      </c>
    </row>
  </sheetData>
  <mergeCells count="5">
    <mergeCell ref="A1:H1"/>
    <mergeCell ref="I1:K1"/>
    <mergeCell ref="N1:P1"/>
    <mergeCell ref="Q1:R1"/>
    <mergeCell ref="X1:Z1"/>
  </mergeCells>
  <pageMargins left="0.7" right="0.7" top="0.75" bottom="0.75" header="0.3" footer="0.3"/>
  <pageSetup orientation="portrait" verticalDpi="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1"/>
  <sheetViews>
    <sheetView zoomScale="70" zoomScaleNormal="70" workbookViewId="0">
      <pane ySplit="3" topLeftCell="A4" activePane="bottomLeft" state="frozen"/>
      <selection pane="bottomLeft" activeCell="H49" sqref="H49"/>
    </sheetView>
  </sheetViews>
  <sheetFormatPr defaultColWidth="9" defaultRowHeight="15" x14ac:dyDescent="0.25"/>
  <cols>
    <col min="1" max="1" width="3" style="397" bestFit="1" customWidth="1"/>
    <col min="2" max="2" width="10.42578125" style="397" bestFit="1" customWidth="1"/>
    <col min="3" max="3" width="6" style="40" bestFit="1" customWidth="1"/>
    <col min="4" max="4" width="13.85546875" style="397" bestFit="1" customWidth="1"/>
    <col min="5" max="5" width="14.140625" style="397" bestFit="1" customWidth="1"/>
    <col min="6" max="6" width="10.85546875" style="397" bestFit="1" customWidth="1"/>
    <col min="7" max="7" width="14.28515625" style="397" bestFit="1" customWidth="1"/>
    <col min="8" max="8" width="17.28515625" style="38" bestFit="1" customWidth="1"/>
    <col min="9" max="9" width="24.140625" style="38" bestFit="1" customWidth="1"/>
    <col min="10" max="10" width="4.85546875" style="397" bestFit="1" customWidth="1"/>
    <col min="11" max="11" width="14.5703125" style="397" bestFit="1" customWidth="1"/>
    <col min="12" max="12" width="16.42578125" style="397" bestFit="1" customWidth="1"/>
    <col min="13" max="13" width="14.28515625" style="397" bestFit="1" customWidth="1"/>
    <col min="14" max="15" width="4.85546875" style="397" customWidth="1"/>
    <col min="16" max="16" width="6" style="397" bestFit="1" customWidth="1"/>
    <col min="17" max="17" width="10.5703125" style="397" bestFit="1" customWidth="1"/>
    <col min="18" max="18" width="10.42578125" style="397" bestFit="1" customWidth="1"/>
    <col min="19" max="20" width="5.42578125" style="3" bestFit="1" customWidth="1"/>
    <col min="21" max="21" width="6.85546875" style="397" bestFit="1" customWidth="1"/>
    <col min="22" max="22" width="5" style="397" bestFit="1" customWidth="1"/>
    <col min="23" max="23" width="6.42578125" style="397" bestFit="1" customWidth="1"/>
    <col min="24" max="24" width="5.140625" style="3" bestFit="1" customWidth="1"/>
    <col min="25" max="25" width="5.85546875" style="397" bestFit="1" customWidth="1"/>
    <col min="26" max="26" width="6.85546875" style="397" bestFit="1" customWidth="1"/>
    <col min="27" max="27" width="5" style="397" bestFit="1" customWidth="1"/>
    <col min="28" max="28" width="8.7109375" style="3" bestFit="1" customWidth="1"/>
    <col min="29" max="29" width="5" style="397" bestFit="1" customWidth="1"/>
    <col min="30" max="30" width="6.85546875" style="397" bestFit="1" customWidth="1"/>
    <col min="31" max="31" width="5" style="397" bestFit="1" customWidth="1"/>
    <col min="32" max="32" width="4.42578125" style="3" bestFit="1" customWidth="1"/>
    <col min="33" max="33" width="4.140625" style="397" bestFit="1" customWidth="1"/>
    <col min="34" max="34" width="7.28515625" style="397" bestFit="1" customWidth="1"/>
    <col min="35" max="35" width="5" style="397" bestFit="1" customWidth="1"/>
    <col min="36" max="36" width="4.42578125" style="397" bestFit="1" customWidth="1"/>
    <col min="37" max="37" width="4.140625" style="397" bestFit="1" customWidth="1"/>
    <col min="38" max="38" width="6" style="397" bestFit="1" customWidth="1"/>
    <col min="39" max="39" width="5" style="397" bestFit="1" customWidth="1"/>
    <col min="40" max="40" width="2.42578125" style="397" bestFit="1" customWidth="1"/>
    <col min="41" max="41" width="4.140625" style="397" bestFit="1" customWidth="1"/>
    <col min="42" max="42" width="5.140625" style="397" bestFit="1" customWidth="1"/>
    <col min="43" max="43" width="5" style="397" bestFit="1" customWidth="1"/>
    <col min="44" max="16384" width="9" style="397"/>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397" t="s">
        <v>16</v>
      </c>
      <c r="B3" s="397" t="s">
        <v>140</v>
      </c>
      <c r="C3" s="40" t="s">
        <v>15</v>
      </c>
      <c r="D3" s="397" t="s">
        <v>145</v>
      </c>
      <c r="E3" s="397" t="s">
        <v>147</v>
      </c>
      <c r="F3" s="397" t="s">
        <v>141</v>
      </c>
      <c r="G3" s="397" t="s">
        <v>142</v>
      </c>
      <c r="H3" s="38" t="s">
        <v>143</v>
      </c>
      <c r="I3" s="38" t="s">
        <v>498</v>
      </c>
      <c r="J3" s="397" t="s">
        <v>43</v>
      </c>
      <c r="K3" s="397" t="s">
        <v>138</v>
      </c>
      <c r="L3" s="397" t="s">
        <v>139</v>
      </c>
      <c r="M3" s="397" t="s">
        <v>144</v>
      </c>
      <c r="O3" s="397" t="s">
        <v>16</v>
      </c>
      <c r="P3" s="9" t="s">
        <v>15</v>
      </c>
      <c r="Q3" s="397" t="s">
        <v>17</v>
      </c>
      <c r="R3" s="397" t="s">
        <v>18</v>
      </c>
      <c r="S3" s="3" t="s">
        <v>44</v>
      </c>
      <c r="T3" s="3" t="s">
        <v>45</v>
      </c>
      <c r="U3" s="38" t="s">
        <v>46</v>
      </c>
      <c r="V3" s="39" t="s">
        <v>43</v>
      </c>
      <c r="W3" s="39" t="s">
        <v>44</v>
      </c>
      <c r="X3" s="3" t="s">
        <v>44</v>
      </c>
      <c r="Y3" s="397" t="s">
        <v>45</v>
      </c>
      <c r="Z3" s="397" t="s">
        <v>46</v>
      </c>
      <c r="AA3" s="397" t="s">
        <v>43</v>
      </c>
      <c r="AB3" s="3" t="s">
        <v>44</v>
      </c>
      <c r="AC3" s="397" t="s">
        <v>45</v>
      </c>
      <c r="AD3" s="397" t="s">
        <v>46</v>
      </c>
      <c r="AE3" s="397" t="s">
        <v>43</v>
      </c>
      <c r="AF3" s="3" t="s">
        <v>44</v>
      </c>
      <c r="AG3" s="397" t="s">
        <v>45</v>
      </c>
      <c r="AH3" s="397" t="s">
        <v>46</v>
      </c>
      <c r="AI3" s="397" t="s">
        <v>43</v>
      </c>
      <c r="AJ3" s="39" t="s">
        <v>44</v>
      </c>
      <c r="AK3" s="397" t="s">
        <v>45</v>
      </c>
      <c r="AL3" s="397" t="s">
        <v>46</v>
      </c>
      <c r="AM3" s="397" t="s">
        <v>43</v>
      </c>
      <c r="AN3" s="39" t="s">
        <v>44</v>
      </c>
      <c r="AO3" s="397" t="s">
        <v>45</v>
      </c>
      <c r="AP3" s="397" t="s">
        <v>46</v>
      </c>
      <c r="AQ3" s="397" t="s">
        <v>43</v>
      </c>
    </row>
    <row r="4" spans="1:44" x14ac:dyDescent="0.25">
      <c r="A4" s="397">
        <v>1</v>
      </c>
      <c r="B4" s="397">
        <v>14</v>
      </c>
      <c r="C4" s="40">
        <v>42692</v>
      </c>
      <c r="D4" s="41">
        <v>42692.423819444448</v>
      </c>
      <c r="E4" s="41" t="s">
        <v>148</v>
      </c>
      <c r="F4" s="3">
        <v>353</v>
      </c>
      <c r="G4" s="397">
        <v>167.32</v>
      </c>
      <c r="H4" s="38">
        <f t="shared" ref="H4:H9" si="0">G4/F4*0.0113636*60</f>
        <v>0.32317692101982998</v>
      </c>
      <c r="I4" s="263">
        <v>0.36399999999999999</v>
      </c>
      <c r="J4" s="39">
        <f>(H4-0.142)/0.1278*0.1+7</f>
        <v>7.1417659788887562</v>
      </c>
      <c r="K4" s="397">
        <v>6</v>
      </c>
      <c r="M4" s="397" t="s">
        <v>149</v>
      </c>
      <c r="O4" s="397">
        <v>1</v>
      </c>
      <c r="P4" s="40">
        <v>42691</v>
      </c>
      <c r="U4" s="38"/>
      <c r="V4" s="39"/>
      <c r="W4" s="39"/>
      <c r="X4" s="397"/>
      <c r="Y4" s="3"/>
      <c r="Z4" s="38"/>
      <c r="AA4" s="39"/>
      <c r="AB4" s="397"/>
      <c r="AC4" s="3"/>
      <c r="AD4" s="38"/>
      <c r="AE4" s="39"/>
      <c r="AH4" s="38"/>
      <c r="AI4" s="39"/>
      <c r="AL4" s="38"/>
      <c r="AM4" s="39"/>
      <c r="AP4" s="38"/>
      <c r="AQ4" s="39"/>
      <c r="AR4" s="38">
        <f>MAX(Z4,AD4,AH4,AL4,AP4)</f>
        <v>0</v>
      </c>
    </row>
    <row r="5" spans="1:44" x14ac:dyDescent="0.25">
      <c r="A5" s="397">
        <v>2</v>
      </c>
      <c r="B5" s="397">
        <v>14</v>
      </c>
      <c r="C5" s="40">
        <v>42693</v>
      </c>
      <c r="D5" s="41">
        <v>42693.475486111114</v>
      </c>
      <c r="E5" s="41" t="s">
        <v>148</v>
      </c>
      <c r="F5" s="3">
        <v>325</v>
      </c>
      <c r="G5" s="397">
        <v>167.32</v>
      </c>
      <c r="H5" s="38">
        <f t="shared" si="0"/>
        <v>0.35101985575384614</v>
      </c>
      <c r="I5" s="263">
        <v>0.35199999999999998</v>
      </c>
      <c r="J5" s="39">
        <f t="shared" ref="J5:J9" si="1">(H5-0.142)/0.1278*0.1+7</f>
        <v>7.1635523127964369</v>
      </c>
      <c r="K5" s="397">
        <v>6</v>
      </c>
      <c r="M5" s="397" t="s">
        <v>149</v>
      </c>
      <c r="O5" s="398">
        <v>1</v>
      </c>
      <c r="P5" s="40">
        <v>42692</v>
      </c>
      <c r="Q5" s="398">
        <v>1</v>
      </c>
      <c r="R5" s="398">
        <v>1</v>
      </c>
      <c r="S5" s="3">
        <f t="shared" ref="S5:S7" si="2">SUM(W5,X5,AB5,AF5,AJ5,AN5)</f>
        <v>167.32</v>
      </c>
      <c r="T5" s="3">
        <f t="shared" ref="T5:T7" si="3">SUM(Y5,AC5,AG5,AK5,AO5)</f>
        <v>353</v>
      </c>
      <c r="U5" s="38">
        <f t="shared" ref="U5:U7" si="4">S5/T5*0.0113636*60</f>
        <v>0.32317692101982998</v>
      </c>
      <c r="V5" s="39">
        <f>(U5-0.142)/0.1278*0.1+7</f>
        <v>7.1417659788887562</v>
      </c>
      <c r="W5" s="39"/>
      <c r="X5" s="398">
        <v>167.32</v>
      </c>
      <c r="Y5" s="3">
        <v>353</v>
      </c>
      <c r="Z5" s="38">
        <f t="shared" ref="Z5:Z7" si="5">X5/Y5*0.0113636*60</f>
        <v>0.32317692101982998</v>
      </c>
      <c r="AA5" s="39">
        <f>(Z5-0.142)/0.1278*0.1+7</f>
        <v>7.1417659788887562</v>
      </c>
      <c r="AB5" s="398"/>
      <c r="AC5" s="3"/>
      <c r="AD5" s="38"/>
      <c r="AE5" s="39"/>
      <c r="AG5" s="3"/>
      <c r="AH5" s="38"/>
      <c r="AI5" s="39"/>
      <c r="AL5" s="38"/>
      <c r="AM5" s="39"/>
      <c r="AP5" s="38"/>
      <c r="AQ5" s="39"/>
      <c r="AR5" s="38">
        <f t="shared" ref="AR5:AR16" si="6">MAX(Z5,AD5,AH5,AL5,AP5)</f>
        <v>0.32317692101982998</v>
      </c>
    </row>
    <row r="6" spans="1:44" x14ac:dyDescent="0.25">
      <c r="A6" s="397">
        <v>3</v>
      </c>
      <c r="B6" s="397">
        <v>14</v>
      </c>
      <c r="C6" s="40">
        <v>42693</v>
      </c>
      <c r="D6" s="41">
        <v>42693.633587962962</v>
      </c>
      <c r="E6" s="41" t="s">
        <v>148</v>
      </c>
      <c r="F6" s="3">
        <v>286</v>
      </c>
      <c r="G6" s="397">
        <v>262.3</v>
      </c>
      <c r="H6" s="38">
        <f t="shared" si="0"/>
        <v>0.62531586293706287</v>
      </c>
      <c r="I6" s="263">
        <v>0.95399999999999996</v>
      </c>
      <c r="J6" s="39">
        <f t="shared" si="1"/>
        <v>7.3781814263983279</v>
      </c>
      <c r="K6" s="397">
        <v>10</v>
      </c>
      <c r="M6" s="397" t="s">
        <v>149</v>
      </c>
      <c r="O6" s="398">
        <v>2</v>
      </c>
      <c r="P6" s="40">
        <v>42693</v>
      </c>
      <c r="Q6" s="398">
        <v>2</v>
      </c>
      <c r="R6" s="398">
        <v>2</v>
      </c>
      <c r="S6" s="3">
        <f t="shared" si="2"/>
        <v>429.62</v>
      </c>
      <c r="T6" s="3">
        <f t="shared" si="3"/>
        <v>611</v>
      </c>
      <c r="U6" s="38">
        <f t="shared" si="4"/>
        <v>0.47941373145662847</v>
      </c>
      <c r="V6" s="39">
        <f>(U6-0.142)/0.1278*0.1+7</f>
        <v>7.2640170042696628</v>
      </c>
      <c r="W6" s="39"/>
      <c r="X6" s="398">
        <v>167.32</v>
      </c>
      <c r="Y6" s="3">
        <v>325</v>
      </c>
      <c r="Z6" s="38">
        <f t="shared" si="5"/>
        <v>0.35101985575384614</v>
      </c>
      <c r="AA6" s="39">
        <f>(Z6-0.142)/0.1278*0.1+7</f>
        <v>7.1635523127964369</v>
      </c>
      <c r="AB6" s="398">
        <v>262.3</v>
      </c>
      <c r="AC6" s="3">
        <v>286</v>
      </c>
      <c r="AD6" s="38">
        <f t="shared" ref="AD6:AD7" si="7">AB6/AC6*0.0113636*60</f>
        <v>0.62531586293706287</v>
      </c>
      <c r="AE6" s="39">
        <f t="shared" ref="AE6:AE7" si="8">(AD6-0.142)/0.1278*0.1+7</f>
        <v>7.3781814263983279</v>
      </c>
      <c r="AG6" s="3"/>
      <c r="AH6" s="38"/>
      <c r="AI6" s="39"/>
      <c r="AJ6" s="3"/>
      <c r="AK6" s="3"/>
      <c r="AL6" s="38"/>
      <c r="AM6" s="39"/>
      <c r="AP6" s="38"/>
      <c r="AQ6" s="39"/>
      <c r="AR6" s="38">
        <f t="shared" si="6"/>
        <v>0.62531586293706287</v>
      </c>
    </row>
    <row r="7" spans="1:44" x14ac:dyDescent="0.25">
      <c r="A7" s="397">
        <v>4</v>
      </c>
      <c r="B7" s="397">
        <v>14</v>
      </c>
      <c r="C7" s="40">
        <v>42694</v>
      </c>
      <c r="D7" s="41">
        <v>42694.364953703705</v>
      </c>
      <c r="E7" s="41" t="s">
        <v>149</v>
      </c>
      <c r="F7" s="3"/>
      <c r="G7" s="397">
        <v>20</v>
      </c>
      <c r="I7" s="263"/>
      <c r="J7" s="39">
        <v>6</v>
      </c>
      <c r="K7" s="397">
        <v>2</v>
      </c>
      <c r="M7" s="397" t="s">
        <v>149</v>
      </c>
      <c r="O7" s="398">
        <v>3</v>
      </c>
      <c r="P7" s="40">
        <v>42694</v>
      </c>
      <c r="Q7" s="398">
        <v>3</v>
      </c>
      <c r="R7" s="398">
        <v>2</v>
      </c>
      <c r="S7" s="3">
        <f t="shared" si="2"/>
        <v>544.6</v>
      </c>
      <c r="T7" s="3">
        <f t="shared" si="3"/>
        <v>453</v>
      </c>
      <c r="U7" s="38">
        <f t="shared" si="4"/>
        <v>0.81968431258278152</v>
      </c>
      <c r="V7" s="39">
        <f t="shared" ref="V7" si="9">(U7-0.142)/0.1278*0.1+7</f>
        <v>7.5302694151664955</v>
      </c>
      <c r="W7" s="39">
        <v>20</v>
      </c>
      <c r="X7" s="398">
        <v>262.3</v>
      </c>
      <c r="Y7" s="3">
        <v>193</v>
      </c>
      <c r="Z7" s="38">
        <f t="shared" si="5"/>
        <v>0.92663386943005188</v>
      </c>
      <c r="AA7" s="39">
        <f t="shared" ref="AA7" si="10">(Z7-0.142)/0.1278*0.1+7</f>
        <v>7.6139545144210112</v>
      </c>
      <c r="AB7" s="398">
        <v>262.3</v>
      </c>
      <c r="AC7" s="3">
        <v>260</v>
      </c>
      <c r="AD7" s="38">
        <f t="shared" si="7"/>
        <v>0.68784744923076935</v>
      </c>
      <c r="AE7" s="39">
        <f t="shared" si="8"/>
        <v>7.4271106801492719</v>
      </c>
      <c r="AG7" s="3"/>
      <c r="AH7" s="38"/>
      <c r="AI7" s="39"/>
      <c r="AJ7" s="3"/>
      <c r="AK7" s="3"/>
      <c r="AL7" s="38"/>
      <c r="AM7" s="39"/>
      <c r="AP7" s="38"/>
      <c r="AQ7" s="39"/>
      <c r="AR7" s="38">
        <f t="shared" si="6"/>
        <v>0.92663386943005188</v>
      </c>
    </row>
    <row r="8" spans="1:44" x14ac:dyDescent="0.25">
      <c r="A8" s="397">
        <v>5</v>
      </c>
      <c r="B8" s="397">
        <v>14</v>
      </c>
      <c r="C8" s="40">
        <v>42694</v>
      </c>
      <c r="D8" s="41">
        <v>42694.552835648145</v>
      </c>
      <c r="E8" s="41" t="s">
        <v>148</v>
      </c>
      <c r="F8" s="3">
        <v>193</v>
      </c>
      <c r="G8" s="397">
        <v>262.3</v>
      </c>
      <c r="H8" s="38">
        <f t="shared" si="0"/>
        <v>0.92663386943005188</v>
      </c>
      <c r="I8" s="263">
        <v>1.161</v>
      </c>
      <c r="J8" s="39">
        <f t="shared" si="1"/>
        <v>7.6139545144210112</v>
      </c>
      <c r="K8" s="397">
        <v>10</v>
      </c>
      <c r="M8" s="397" t="s">
        <v>149</v>
      </c>
      <c r="P8" s="40">
        <v>42695</v>
      </c>
      <c r="U8" s="38"/>
      <c r="V8" s="39"/>
      <c r="W8" s="39"/>
      <c r="X8" s="397"/>
      <c r="Y8" s="3"/>
      <c r="Z8" s="38"/>
      <c r="AA8" s="39"/>
      <c r="AB8" s="397"/>
      <c r="AC8" s="3"/>
      <c r="AD8" s="38"/>
      <c r="AE8" s="39"/>
      <c r="AF8" s="397"/>
      <c r="AG8" s="3"/>
      <c r="AH8" s="39"/>
      <c r="AI8" s="39"/>
      <c r="AL8" s="38"/>
      <c r="AM8" s="39"/>
      <c r="AP8" s="38"/>
      <c r="AQ8" s="39"/>
      <c r="AR8" s="38">
        <f t="shared" si="6"/>
        <v>0</v>
      </c>
    </row>
    <row r="9" spans="1:44" x14ac:dyDescent="0.25">
      <c r="A9" s="397">
        <v>6</v>
      </c>
      <c r="B9" s="397">
        <v>14</v>
      </c>
      <c r="C9" s="40">
        <v>42694</v>
      </c>
      <c r="D9" s="41">
        <v>42694.731724537036</v>
      </c>
      <c r="E9" s="41" t="s">
        <v>148</v>
      </c>
      <c r="F9" s="3">
        <v>260</v>
      </c>
      <c r="G9" s="397">
        <v>262.3</v>
      </c>
      <c r="H9" s="38">
        <f t="shared" si="0"/>
        <v>0.68784744923076935</v>
      </c>
      <c r="I9" s="263">
        <v>0.86099999999999999</v>
      </c>
      <c r="J9" s="39">
        <f t="shared" si="1"/>
        <v>7.4271106801492719</v>
      </c>
      <c r="K9" s="397">
        <v>10</v>
      </c>
      <c r="M9" s="397" t="s">
        <v>149</v>
      </c>
      <c r="P9" s="40"/>
      <c r="U9" s="38"/>
      <c r="V9" s="39"/>
      <c r="W9" s="39"/>
      <c r="X9" s="397"/>
      <c r="Y9" s="3"/>
      <c r="Z9" s="38"/>
      <c r="AA9" s="39"/>
      <c r="AD9" s="38"/>
      <c r="AE9" s="39"/>
      <c r="AH9" s="38"/>
      <c r="AI9" s="39"/>
      <c r="AL9" s="38"/>
      <c r="AM9" s="39"/>
      <c r="AP9" s="38"/>
      <c r="AQ9" s="39"/>
      <c r="AR9" s="38">
        <f>MAX(Z9,AD9,AH9,AL9,AP9)</f>
        <v>0</v>
      </c>
    </row>
    <row r="10" spans="1:44" x14ac:dyDescent="0.25">
      <c r="D10" s="41"/>
      <c r="E10" s="41"/>
      <c r="F10" s="3"/>
      <c r="I10" s="263"/>
      <c r="U10" s="38"/>
      <c r="V10" s="39"/>
      <c r="W10" s="39"/>
      <c r="Z10" s="38"/>
      <c r="AR10" s="38">
        <f t="shared" si="6"/>
        <v>0</v>
      </c>
    </row>
    <row r="11" spans="1:44" x14ac:dyDescent="0.25">
      <c r="D11" s="41"/>
      <c r="E11" s="41"/>
      <c r="F11" s="3"/>
      <c r="I11" s="263"/>
      <c r="U11" s="38"/>
      <c r="V11" s="39"/>
      <c r="W11" s="39"/>
      <c r="Z11" s="38"/>
      <c r="AA11" s="39"/>
      <c r="AD11" s="38"/>
      <c r="AE11" s="39"/>
      <c r="AR11" s="38">
        <f t="shared" si="6"/>
        <v>0</v>
      </c>
    </row>
    <row r="12" spans="1:44" x14ac:dyDescent="0.25">
      <c r="D12" s="41"/>
      <c r="E12" s="41"/>
      <c r="F12" s="3"/>
      <c r="I12" s="263"/>
      <c r="P12" s="40"/>
      <c r="U12" s="38"/>
      <c r="V12" s="39"/>
      <c r="W12" s="39"/>
      <c r="Z12" s="38"/>
      <c r="AA12" s="39"/>
      <c r="AD12" s="38"/>
      <c r="AE12" s="39"/>
      <c r="AR12" s="38">
        <f>MAX(Z12,AD12,AH12,AL12,AP12)</f>
        <v>0</v>
      </c>
    </row>
    <row r="13" spans="1:44" x14ac:dyDescent="0.25">
      <c r="D13" s="261"/>
      <c r="E13" s="261"/>
      <c r="F13" s="3"/>
      <c r="I13" s="263"/>
      <c r="J13" s="52"/>
      <c r="K13" s="52"/>
      <c r="L13" s="52"/>
      <c r="P13" s="40"/>
      <c r="U13" s="38"/>
      <c r="V13" s="39"/>
      <c r="W13" s="39"/>
      <c r="Z13" s="38"/>
      <c r="AA13" s="39"/>
      <c r="AD13" s="38"/>
      <c r="AE13" s="39"/>
      <c r="AR13" s="38">
        <f t="shared" si="6"/>
        <v>0</v>
      </c>
    </row>
    <row r="14" spans="1:44" x14ac:dyDescent="0.25">
      <c r="D14" s="261"/>
      <c r="E14" s="261"/>
      <c r="F14" s="3"/>
      <c r="I14" s="263"/>
      <c r="J14" s="52"/>
      <c r="K14" s="52"/>
      <c r="P14" s="9"/>
      <c r="U14" s="38"/>
      <c r="V14" s="39"/>
      <c r="W14" s="39"/>
      <c r="AR14" s="38">
        <f t="shared" si="6"/>
        <v>0</v>
      </c>
    </row>
    <row r="15" spans="1:44" x14ac:dyDescent="0.25">
      <c r="D15" s="261"/>
      <c r="E15" s="261"/>
      <c r="F15" s="52"/>
      <c r="G15" s="52"/>
      <c r="I15" s="263"/>
      <c r="J15" s="52"/>
      <c r="K15" s="52"/>
      <c r="P15" s="9"/>
      <c r="U15" s="38"/>
      <c r="V15" s="39"/>
      <c r="W15" s="39"/>
      <c r="AR15" s="38">
        <f t="shared" si="6"/>
        <v>0</v>
      </c>
    </row>
    <row r="16" spans="1:44" x14ac:dyDescent="0.25">
      <c r="D16" s="261"/>
      <c r="E16" s="261"/>
      <c r="F16" s="3"/>
      <c r="I16" s="263"/>
      <c r="J16" s="52"/>
      <c r="K16" s="52"/>
      <c r="L16" s="52"/>
      <c r="P16" s="9"/>
      <c r="U16" s="38"/>
      <c r="V16" s="39"/>
      <c r="W16" s="39"/>
      <c r="AR16" s="38">
        <f t="shared" si="6"/>
        <v>0</v>
      </c>
    </row>
    <row r="17" spans="1:43" x14ac:dyDescent="0.25">
      <c r="D17" s="261"/>
      <c r="E17" s="261"/>
      <c r="F17" s="3"/>
      <c r="I17" s="263"/>
      <c r="J17" s="52"/>
      <c r="K17" s="52"/>
      <c r="L17" s="52"/>
      <c r="P17" s="9"/>
      <c r="U17" s="38"/>
      <c r="V17" s="39"/>
      <c r="W17" s="39"/>
    </row>
    <row r="18" spans="1:43" s="3" customFormat="1" x14ac:dyDescent="0.25">
      <c r="A18" s="397"/>
      <c r="B18" s="397"/>
      <c r="C18" s="40"/>
      <c r="D18" s="397"/>
      <c r="E18" s="397"/>
      <c r="F18" s="397"/>
      <c r="G18" s="397"/>
      <c r="H18" s="38"/>
      <c r="I18" s="38"/>
      <c r="J18" s="397"/>
      <c r="K18" s="397"/>
      <c r="L18" s="397"/>
      <c r="M18" s="397"/>
      <c r="N18" s="397"/>
      <c r="O18" s="397"/>
      <c r="P18" s="9"/>
      <c r="Q18" s="397"/>
      <c r="R18" s="397"/>
      <c r="U18" s="38"/>
      <c r="V18" s="39"/>
      <c r="W18" s="39"/>
      <c r="Y18" s="397"/>
      <c r="Z18" s="397"/>
      <c r="AA18" s="397"/>
      <c r="AC18" s="397"/>
      <c r="AD18" s="397"/>
      <c r="AE18" s="397"/>
      <c r="AG18" s="397"/>
      <c r="AH18" s="397"/>
      <c r="AI18" s="397"/>
      <c r="AJ18" s="397"/>
      <c r="AK18" s="397"/>
      <c r="AL18" s="397"/>
      <c r="AM18" s="397"/>
      <c r="AN18" s="397"/>
      <c r="AO18" s="397"/>
      <c r="AP18" s="397"/>
      <c r="AQ18" s="397"/>
    </row>
    <row r="19" spans="1:43" s="3" customFormat="1" x14ac:dyDescent="0.25">
      <c r="A19" s="397"/>
      <c r="B19" s="397"/>
      <c r="C19" s="40"/>
      <c r="D19" s="397"/>
      <c r="E19" s="397"/>
      <c r="F19" s="397"/>
      <c r="G19" s="397"/>
      <c r="H19" s="38"/>
      <c r="I19" s="38"/>
      <c r="J19" s="397"/>
      <c r="K19" s="397"/>
      <c r="L19" s="397"/>
      <c r="M19" s="397"/>
      <c r="N19" s="397"/>
      <c r="O19" s="397"/>
      <c r="P19" s="9"/>
      <c r="Q19" s="397"/>
      <c r="R19" s="397"/>
      <c r="U19" s="38"/>
      <c r="V19" s="39"/>
      <c r="W19" s="39"/>
      <c r="Y19" s="397"/>
      <c r="Z19" s="397"/>
      <c r="AA19" s="397"/>
      <c r="AC19" s="397"/>
      <c r="AD19" s="397"/>
      <c r="AE19" s="397"/>
      <c r="AG19" s="397"/>
      <c r="AH19" s="397"/>
      <c r="AI19" s="397"/>
      <c r="AJ19" s="397"/>
      <c r="AK19" s="397"/>
      <c r="AL19" s="397"/>
      <c r="AM19" s="397"/>
      <c r="AN19" s="397"/>
      <c r="AO19" s="397"/>
      <c r="AP19" s="397"/>
      <c r="AQ19" s="397"/>
    </row>
    <row r="20" spans="1:43" s="3" customFormat="1" x14ac:dyDescent="0.25">
      <c r="A20" s="397"/>
      <c r="B20" s="397"/>
      <c r="C20" s="40"/>
      <c r="D20" s="397"/>
      <c r="E20" s="397"/>
      <c r="F20" s="397"/>
      <c r="G20" s="397"/>
      <c r="H20" s="38"/>
      <c r="I20" s="38"/>
      <c r="J20" s="397"/>
      <c r="K20" s="397"/>
      <c r="L20" s="397"/>
      <c r="M20" s="397"/>
      <c r="N20" s="397"/>
      <c r="O20" s="397"/>
      <c r="P20" s="9"/>
      <c r="Q20" s="397"/>
      <c r="R20" s="397"/>
      <c r="U20" s="38"/>
      <c r="V20" s="39"/>
      <c r="W20" s="39"/>
      <c r="Y20" s="397"/>
      <c r="Z20" s="397"/>
      <c r="AA20" s="397"/>
      <c r="AC20" s="397"/>
      <c r="AD20" s="397"/>
      <c r="AE20" s="397"/>
      <c r="AG20" s="397"/>
      <c r="AH20" s="397"/>
      <c r="AI20" s="397"/>
      <c r="AJ20" s="397"/>
      <c r="AK20" s="397"/>
      <c r="AL20" s="397"/>
      <c r="AM20" s="397"/>
      <c r="AN20" s="397"/>
      <c r="AO20" s="397"/>
      <c r="AP20" s="397"/>
      <c r="AQ20" s="397"/>
    </row>
    <row r="21" spans="1:43" s="3" customFormat="1" x14ac:dyDescent="0.25">
      <c r="A21" s="397"/>
      <c r="B21" s="397"/>
      <c r="C21" s="40"/>
      <c r="D21" s="397"/>
      <c r="E21" s="397"/>
      <c r="F21" s="397"/>
      <c r="G21" s="397"/>
      <c r="H21" s="38"/>
      <c r="I21" s="38"/>
      <c r="J21" s="397"/>
      <c r="K21" s="397"/>
      <c r="L21" s="397"/>
      <c r="M21" s="397"/>
      <c r="N21" s="397"/>
      <c r="O21" s="397"/>
      <c r="P21" s="9"/>
      <c r="Q21" s="397"/>
      <c r="R21" s="397"/>
      <c r="U21" s="38"/>
      <c r="V21" s="39"/>
      <c r="W21" s="39"/>
      <c r="Y21" s="397"/>
      <c r="Z21" s="397"/>
      <c r="AA21" s="397"/>
      <c r="AC21" s="397"/>
      <c r="AD21" s="397"/>
      <c r="AE21" s="397"/>
      <c r="AG21" s="397"/>
      <c r="AH21" s="397"/>
      <c r="AI21" s="397"/>
      <c r="AJ21" s="397"/>
      <c r="AK21" s="397"/>
      <c r="AL21" s="397"/>
      <c r="AM21" s="397"/>
      <c r="AN21" s="397"/>
      <c r="AO21" s="397"/>
      <c r="AP21" s="397"/>
      <c r="AQ21" s="397"/>
    </row>
    <row r="22" spans="1:43" s="3" customFormat="1" x14ac:dyDescent="0.25">
      <c r="A22" s="397"/>
      <c r="B22" s="397"/>
      <c r="C22" s="40"/>
      <c r="D22" s="397"/>
      <c r="E22" s="397"/>
      <c r="F22" s="397"/>
      <c r="G22" s="397"/>
      <c r="H22" s="38"/>
      <c r="I22" s="38"/>
      <c r="J22" s="397"/>
      <c r="K22" s="397"/>
      <c r="L22" s="397"/>
      <c r="M22" s="397"/>
      <c r="N22" s="397"/>
      <c r="O22" s="397"/>
      <c r="P22" s="9"/>
      <c r="Q22" s="397"/>
      <c r="R22" s="397"/>
      <c r="U22" s="38"/>
      <c r="V22" s="39"/>
      <c r="W22" s="39"/>
      <c r="Y22" s="397"/>
      <c r="Z22" s="397"/>
      <c r="AA22" s="397"/>
      <c r="AC22" s="397"/>
      <c r="AD22" s="397"/>
      <c r="AE22" s="397"/>
      <c r="AG22" s="397"/>
      <c r="AH22" s="397"/>
      <c r="AI22" s="397"/>
      <c r="AJ22" s="397"/>
      <c r="AK22" s="397"/>
      <c r="AL22" s="397"/>
      <c r="AM22" s="397"/>
      <c r="AN22" s="397"/>
      <c r="AO22" s="397"/>
      <c r="AP22" s="397"/>
      <c r="AQ22" s="397"/>
    </row>
    <row r="23" spans="1:43" s="3" customFormat="1" x14ac:dyDescent="0.25">
      <c r="A23" s="397"/>
      <c r="B23" s="397"/>
      <c r="C23" s="40"/>
      <c r="D23" s="397"/>
      <c r="E23" s="397"/>
      <c r="F23" s="397"/>
      <c r="G23" s="397"/>
      <c r="H23" s="38"/>
      <c r="I23" s="38"/>
      <c r="J23" s="397"/>
      <c r="K23" s="397"/>
      <c r="L23" s="397"/>
      <c r="M23" s="397"/>
      <c r="N23" s="397"/>
      <c r="O23" s="397"/>
      <c r="P23" s="9"/>
      <c r="Q23" s="397"/>
      <c r="R23" s="397"/>
      <c r="U23" s="38"/>
      <c r="V23" s="39"/>
      <c r="W23" s="39"/>
      <c r="Y23" s="397"/>
      <c r="Z23" s="397"/>
      <c r="AA23" s="397"/>
      <c r="AC23" s="397"/>
      <c r="AD23" s="397"/>
      <c r="AE23" s="397"/>
      <c r="AG23" s="397"/>
      <c r="AH23" s="397"/>
      <c r="AI23" s="397"/>
      <c r="AJ23" s="397"/>
      <c r="AK23" s="397"/>
      <c r="AL23" s="397"/>
      <c r="AM23" s="397"/>
      <c r="AN23" s="397"/>
      <c r="AO23" s="397"/>
      <c r="AP23" s="397"/>
      <c r="AQ23" s="397"/>
    </row>
    <row r="24" spans="1:43" s="3" customFormat="1" x14ac:dyDescent="0.25">
      <c r="A24" s="397"/>
      <c r="B24" s="397"/>
      <c r="C24" s="40"/>
      <c r="D24" s="397"/>
      <c r="E24" s="397"/>
      <c r="F24" s="397"/>
      <c r="G24" s="397"/>
      <c r="H24" s="38"/>
      <c r="I24" s="38"/>
      <c r="J24" s="397"/>
      <c r="K24" s="397"/>
      <c r="L24" s="397"/>
      <c r="M24" s="397"/>
      <c r="N24" s="397"/>
      <c r="O24" s="397"/>
      <c r="P24" s="9"/>
      <c r="Q24" s="397"/>
      <c r="R24" s="397"/>
      <c r="U24" s="38"/>
      <c r="V24" s="39"/>
      <c r="W24" s="39"/>
      <c r="Y24" s="397"/>
      <c r="Z24" s="397"/>
      <c r="AA24" s="397"/>
      <c r="AC24" s="397"/>
      <c r="AD24" s="397"/>
      <c r="AE24" s="397"/>
      <c r="AG24" s="397"/>
      <c r="AH24" s="397"/>
      <c r="AI24" s="397"/>
      <c r="AJ24" s="397"/>
      <c r="AK24" s="397"/>
      <c r="AL24" s="397"/>
      <c r="AM24" s="397"/>
      <c r="AN24" s="397"/>
      <c r="AO24" s="397"/>
      <c r="AP24" s="397"/>
      <c r="AQ24" s="397"/>
    </row>
    <row r="25" spans="1:43" s="3" customFormat="1" x14ac:dyDescent="0.25">
      <c r="A25" s="397"/>
      <c r="B25" s="397"/>
      <c r="C25" s="40"/>
      <c r="D25" s="397"/>
      <c r="E25" s="397"/>
      <c r="F25" s="397"/>
      <c r="G25" s="397"/>
      <c r="H25" s="38"/>
      <c r="I25" s="38"/>
      <c r="J25" s="397"/>
      <c r="K25" s="397"/>
      <c r="L25" s="397"/>
      <c r="M25" s="397"/>
      <c r="N25" s="397"/>
      <c r="O25" s="397"/>
      <c r="P25" s="9"/>
      <c r="Q25" s="397"/>
      <c r="R25" s="397"/>
      <c r="U25" s="38"/>
      <c r="V25" s="39"/>
      <c r="W25" s="39"/>
      <c r="Y25" s="397"/>
      <c r="Z25" s="397"/>
      <c r="AA25" s="397"/>
      <c r="AC25" s="397"/>
      <c r="AD25" s="397"/>
      <c r="AE25" s="397"/>
      <c r="AG25" s="397"/>
      <c r="AH25" s="397"/>
      <c r="AI25" s="397"/>
      <c r="AJ25" s="397"/>
      <c r="AK25" s="397"/>
      <c r="AL25" s="397"/>
      <c r="AM25" s="397"/>
      <c r="AN25" s="397"/>
      <c r="AO25" s="397"/>
      <c r="AP25" s="397"/>
      <c r="AQ25" s="397"/>
    </row>
    <row r="26" spans="1:43" s="3" customFormat="1" x14ac:dyDescent="0.25">
      <c r="A26" s="397"/>
      <c r="B26" s="397"/>
      <c r="C26" s="40"/>
      <c r="D26" s="397"/>
      <c r="E26" s="397"/>
      <c r="F26" s="397"/>
      <c r="G26" s="397"/>
      <c r="H26" s="38"/>
      <c r="I26" s="38"/>
      <c r="J26" s="397"/>
      <c r="K26" s="397"/>
      <c r="L26" s="397"/>
      <c r="M26" s="397"/>
      <c r="N26" s="397"/>
      <c r="O26" s="397"/>
      <c r="P26" s="9"/>
      <c r="Q26" s="397"/>
      <c r="R26" s="397"/>
      <c r="U26" s="38"/>
      <c r="V26" s="39"/>
      <c r="W26" s="39"/>
      <c r="Y26" s="397"/>
      <c r="Z26" s="397"/>
      <c r="AA26" s="397"/>
      <c r="AC26" s="397"/>
      <c r="AD26" s="397"/>
      <c r="AE26" s="397"/>
      <c r="AG26" s="397"/>
      <c r="AH26" s="397"/>
      <c r="AI26" s="397"/>
      <c r="AJ26" s="397"/>
      <c r="AK26" s="397"/>
      <c r="AL26" s="397"/>
      <c r="AM26" s="397"/>
      <c r="AN26" s="397"/>
      <c r="AO26" s="397"/>
      <c r="AP26" s="397"/>
      <c r="AQ26" s="397"/>
    </row>
    <row r="27" spans="1:43" s="3" customFormat="1" x14ac:dyDescent="0.25">
      <c r="A27" s="397"/>
      <c r="B27" s="397"/>
      <c r="C27" s="40"/>
      <c r="D27" s="397"/>
      <c r="E27" s="397"/>
      <c r="F27" s="397"/>
      <c r="G27" s="397"/>
      <c r="H27" s="38"/>
      <c r="I27" s="38"/>
      <c r="J27" s="397"/>
      <c r="K27" s="397"/>
      <c r="L27" s="397"/>
      <c r="M27" s="397"/>
      <c r="N27" s="397"/>
      <c r="O27" s="397"/>
      <c r="P27" s="9"/>
      <c r="Q27" s="397"/>
      <c r="R27" s="397"/>
      <c r="U27" s="38"/>
      <c r="V27" s="39"/>
      <c r="W27" s="39"/>
      <c r="Y27" s="397"/>
      <c r="Z27" s="397"/>
      <c r="AA27" s="397"/>
      <c r="AC27" s="397"/>
      <c r="AD27" s="397"/>
      <c r="AE27" s="397"/>
      <c r="AG27" s="397"/>
      <c r="AH27" s="397"/>
      <c r="AI27" s="397"/>
      <c r="AJ27" s="397"/>
      <c r="AK27" s="397"/>
      <c r="AL27" s="397"/>
      <c r="AM27" s="397"/>
      <c r="AN27" s="397"/>
      <c r="AO27" s="397"/>
      <c r="AP27" s="397"/>
      <c r="AQ27" s="397"/>
    </row>
    <row r="28" spans="1:43" s="3" customFormat="1" x14ac:dyDescent="0.25">
      <c r="A28" s="397"/>
      <c r="B28" s="397"/>
      <c r="C28" s="40"/>
      <c r="D28" s="397"/>
      <c r="E28" s="397"/>
      <c r="F28" s="397"/>
      <c r="G28" s="397"/>
      <c r="H28" s="38"/>
      <c r="I28" s="38"/>
      <c r="J28" s="397"/>
      <c r="K28" s="397"/>
      <c r="L28" s="397"/>
      <c r="M28" s="397"/>
      <c r="N28" s="397"/>
      <c r="O28" s="397"/>
      <c r="P28" s="9"/>
      <c r="Q28" s="397"/>
      <c r="R28" s="397"/>
      <c r="U28" s="38"/>
      <c r="V28" s="39"/>
      <c r="W28" s="39"/>
      <c r="Y28" s="397"/>
      <c r="Z28" s="397"/>
      <c r="AA28" s="397"/>
      <c r="AC28" s="397"/>
      <c r="AD28" s="397"/>
      <c r="AE28" s="397"/>
      <c r="AG28" s="397"/>
      <c r="AH28" s="397"/>
      <c r="AI28" s="397"/>
      <c r="AJ28" s="397"/>
      <c r="AK28" s="397"/>
      <c r="AL28" s="397"/>
      <c r="AM28" s="397"/>
      <c r="AN28" s="397"/>
      <c r="AO28" s="397"/>
      <c r="AP28" s="397"/>
      <c r="AQ28" s="397"/>
    </row>
    <row r="29" spans="1:43" s="3" customFormat="1" x14ac:dyDescent="0.25">
      <c r="A29" s="397"/>
      <c r="B29" s="397"/>
      <c r="C29" s="40"/>
      <c r="D29" s="397"/>
      <c r="E29" s="397"/>
      <c r="F29" s="397"/>
      <c r="G29" s="397"/>
      <c r="H29" s="38"/>
      <c r="I29" s="38"/>
      <c r="J29" s="397"/>
      <c r="K29" s="397"/>
      <c r="L29" s="397"/>
      <c r="M29" s="397"/>
      <c r="N29" s="397"/>
      <c r="O29" s="397"/>
      <c r="P29" s="9"/>
      <c r="Q29" s="397"/>
      <c r="R29" s="397"/>
      <c r="U29" s="38"/>
      <c r="V29" s="39"/>
      <c r="W29" s="39"/>
      <c r="Y29" s="397"/>
      <c r="Z29" s="397"/>
      <c r="AA29" s="397"/>
      <c r="AC29" s="397"/>
      <c r="AD29" s="397"/>
      <c r="AE29" s="397"/>
      <c r="AG29" s="397"/>
      <c r="AH29" s="397"/>
      <c r="AI29" s="397"/>
      <c r="AJ29" s="397"/>
      <c r="AK29" s="397"/>
      <c r="AL29" s="397"/>
      <c r="AM29" s="397"/>
      <c r="AN29" s="397"/>
      <c r="AO29" s="397"/>
      <c r="AP29" s="397"/>
      <c r="AQ29" s="397"/>
    </row>
    <row r="30" spans="1:43" s="3" customFormat="1" x14ac:dyDescent="0.25">
      <c r="A30" s="397"/>
      <c r="B30" s="397"/>
      <c r="C30" s="40"/>
      <c r="D30" s="397"/>
      <c r="E30" s="397"/>
      <c r="F30" s="397"/>
      <c r="G30" s="397"/>
      <c r="H30" s="38"/>
      <c r="I30" s="38"/>
      <c r="J30" s="397"/>
      <c r="K30" s="397"/>
      <c r="L30" s="397"/>
      <c r="M30" s="397"/>
      <c r="N30" s="397"/>
      <c r="O30" s="397"/>
      <c r="P30" s="9"/>
      <c r="Q30" s="397"/>
      <c r="R30" s="397"/>
      <c r="U30" s="38"/>
      <c r="V30" s="39"/>
      <c r="W30" s="39"/>
      <c r="Y30" s="397"/>
      <c r="Z30" s="397"/>
      <c r="AA30" s="397"/>
      <c r="AC30" s="397"/>
      <c r="AD30" s="397"/>
      <c r="AE30" s="397"/>
      <c r="AG30" s="397"/>
      <c r="AH30" s="397"/>
      <c r="AI30" s="397"/>
      <c r="AJ30" s="397"/>
      <c r="AK30" s="397"/>
      <c r="AL30" s="397"/>
      <c r="AM30" s="397"/>
      <c r="AN30" s="397"/>
      <c r="AO30" s="397"/>
      <c r="AP30" s="397"/>
      <c r="AQ30" s="397"/>
    </row>
    <row r="37" spans="4:8" x14ac:dyDescent="0.25">
      <c r="D37" s="41">
        <v>42692.423819444448</v>
      </c>
      <c r="E37" s="41" t="s">
        <v>148</v>
      </c>
      <c r="F37" s="579">
        <v>167.32</v>
      </c>
      <c r="G37" s="3">
        <v>353</v>
      </c>
      <c r="H37" s="38">
        <f>F37/G37*0.0113636*60</f>
        <v>0.32317692101982998</v>
      </c>
    </row>
    <row r="38" spans="4:8" x14ac:dyDescent="0.25">
      <c r="D38" s="41">
        <v>42693.475486111114</v>
      </c>
      <c r="E38" s="41" t="s">
        <v>148</v>
      </c>
      <c r="F38" s="579">
        <v>167.32</v>
      </c>
      <c r="G38" s="3">
        <v>325</v>
      </c>
      <c r="H38" s="38">
        <f>F38/G38*0.0113636*60</f>
        <v>0.35101985575384614</v>
      </c>
    </row>
    <row r="39" spans="4:8" x14ac:dyDescent="0.25">
      <c r="D39" s="41">
        <v>42693.633587962962</v>
      </c>
      <c r="E39" s="41" t="s">
        <v>148</v>
      </c>
      <c r="F39" s="579">
        <v>262.3</v>
      </c>
      <c r="G39" s="3">
        <v>286</v>
      </c>
      <c r="H39" s="38">
        <f>F39/G39*0.0113636*60</f>
        <v>0.62531586293706287</v>
      </c>
    </row>
    <row r="40" spans="4:8" x14ac:dyDescent="0.25">
      <c r="D40" s="41">
        <v>42694.552835648145</v>
      </c>
      <c r="E40" s="41" t="s">
        <v>148</v>
      </c>
      <c r="F40" s="579">
        <v>262.3</v>
      </c>
      <c r="G40" s="3">
        <v>193</v>
      </c>
      <c r="H40" s="38">
        <f>F40/G40*0.0113636*60</f>
        <v>0.92663386943005188</v>
      </c>
    </row>
    <row r="41" spans="4:8" x14ac:dyDescent="0.25">
      <c r="D41" s="41">
        <v>42694.731724537036</v>
      </c>
      <c r="E41" s="41" t="s">
        <v>148</v>
      </c>
      <c r="F41" s="579">
        <v>262.3</v>
      </c>
      <c r="G41" s="3">
        <v>260</v>
      </c>
      <c r="H41" s="38">
        <f>F41/G41*0.0113636*60</f>
        <v>0.68784744923076935</v>
      </c>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34"/>
  <sheetViews>
    <sheetView zoomScale="85" zoomScaleNormal="85" workbookViewId="0">
      <pane ySplit="2" topLeftCell="A3" activePane="bottomLeft" state="frozen"/>
      <selection pane="bottomLeft" activeCell="S62" sqref="S62"/>
    </sheetView>
  </sheetViews>
  <sheetFormatPr defaultColWidth="9" defaultRowHeight="15" x14ac:dyDescent="0.25"/>
  <cols>
    <col min="1" max="1" width="11" style="397" bestFit="1" customWidth="1"/>
    <col min="2" max="5" width="9" style="397"/>
    <col min="6" max="6" width="23.85546875" style="397" bestFit="1" customWidth="1"/>
    <col min="7" max="7" width="33.42578125" style="397" bestFit="1" customWidth="1"/>
    <col min="8" max="16384" width="9" style="397"/>
  </cols>
  <sheetData>
    <row r="1" spans="1:43" x14ac:dyDescent="0.25">
      <c r="B1" s="583" t="s">
        <v>486</v>
      </c>
      <c r="C1" s="583"/>
      <c r="D1" s="583"/>
      <c r="E1" s="583"/>
      <c r="F1" s="583" t="s">
        <v>485</v>
      </c>
      <c r="G1" s="583"/>
    </row>
    <row r="2" spans="1:43" x14ac:dyDescent="0.25">
      <c r="A2" s="397" t="s">
        <v>487</v>
      </c>
      <c r="B2" s="397" t="s">
        <v>472</v>
      </c>
      <c r="C2" s="397" t="s">
        <v>483</v>
      </c>
      <c r="D2" s="397" t="s">
        <v>470</v>
      </c>
      <c r="E2" s="397" t="s">
        <v>484</v>
      </c>
      <c r="F2" s="397" t="s">
        <v>470</v>
      </c>
      <c r="G2" s="397" t="s">
        <v>484</v>
      </c>
    </row>
    <row r="3" spans="1:43" x14ac:dyDescent="0.25">
      <c r="A3" s="397">
        <v>1</v>
      </c>
      <c r="B3" s="397">
        <v>6</v>
      </c>
      <c r="C3" s="397">
        <f>B3-D3</f>
        <v>6</v>
      </c>
      <c r="F3" s="167"/>
      <c r="G3" s="167"/>
    </row>
    <row r="4" spans="1:43" x14ac:dyDescent="0.25">
      <c r="A4" s="397">
        <v>2</v>
      </c>
      <c r="B4" s="397">
        <v>6</v>
      </c>
      <c r="C4" s="397">
        <f t="shared" ref="C4:C7" si="0">B4-D4</f>
        <v>6</v>
      </c>
      <c r="F4" s="167"/>
      <c r="G4" s="167"/>
    </row>
    <row r="5" spans="1:43" x14ac:dyDescent="0.25">
      <c r="A5" s="397">
        <v>3</v>
      </c>
      <c r="B5" s="397">
        <v>10</v>
      </c>
      <c r="C5" s="397">
        <f t="shared" si="0"/>
        <v>10</v>
      </c>
      <c r="F5" s="167"/>
      <c r="G5" s="167"/>
    </row>
    <row r="6" spans="1:43" x14ac:dyDescent="0.25">
      <c r="A6" s="397">
        <v>4</v>
      </c>
      <c r="B6" s="397">
        <v>10</v>
      </c>
      <c r="C6" s="397">
        <f t="shared" si="0"/>
        <v>10</v>
      </c>
      <c r="F6" s="167"/>
      <c r="G6" s="167"/>
    </row>
    <row r="7" spans="1:43" x14ac:dyDescent="0.25">
      <c r="A7" s="397">
        <v>5</v>
      </c>
      <c r="B7" s="397">
        <v>10</v>
      </c>
      <c r="C7" s="397">
        <f t="shared" si="0"/>
        <v>10</v>
      </c>
      <c r="F7" s="167"/>
      <c r="G7" s="167"/>
    </row>
    <row r="8" spans="1:43" x14ac:dyDescent="0.25">
      <c r="A8" s="397" t="s">
        <v>472</v>
      </c>
      <c r="B8" s="397">
        <f>SUM(B3:B7)</f>
        <v>42</v>
      </c>
      <c r="C8" s="397">
        <f>SUM(C3:C7)</f>
        <v>42</v>
      </c>
      <c r="D8" s="397">
        <f>SUM(D3:D7)</f>
        <v>0</v>
      </c>
      <c r="E8" s="409">
        <f>SUM(E3:E7)</f>
        <v>0</v>
      </c>
      <c r="P8" s="40"/>
      <c r="S8" s="3"/>
      <c r="T8" s="3"/>
      <c r="U8" s="38"/>
      <c r="V8" s="39"/>
      <c r="W8" s="39"/>
      <c r="X8" s="3"/>
      <c r="Y8" s="3"/>
      <c r="Z8" s="38"/>
      <c r="AA8" s="39"/>
      <c r="AB8" s="3"/>
      <c r="AC8" s="3"/>
      <c r="AD8" s="38"/>
      <c r="AE8" s="39"/>
      <c r="AF8" s="3"/>
      <c r="AG8" s="3"/>
      <c r="AH8" s="38"/>
      <c r="AI8" s="39"/>
      <c r="AJ8" s="3"/>
      <c r="AK8" s="3"/>
      <c r="AL8" s="38"/>
      <c r="AM8" s="39"/>
      <c r="AP8" s="38"/>
      <c r="AQ8" s="39"/>
    </row>
    <row r="9" spans="1:43" x14ac:dyDescent="0.25">
      <c r="A9" s="397" t="s">
        <v>488</v>
      </c>
      <c r="C9" s="153">
        <f>C8/B8</f>
        <v>1</v>
      </c>
      <c r="D9" s="153">
        <f>D8/B8</f>
        <v>0</v>
      </c>
      <c r="P9" s="40"/>
      <c r="S9" s="3"/>
      <c r="T9" s="3"/>
      <c r="U9" s="38"/>
      <c r="V9" s="39"/>
      <c r="W9" s="39"/>
      <c r="Y9" s="3"/>
      <c r="Z9" s="38"/>
      <c r="AA9" s="39"/>
      <c r="AC9" s="3"/>
      <c r="AD9" s="38"/>
      <c r="AE9" s="39"/>
      <c r="AG9" s="3"/>
      <c r="AH9" s="38"/>
      <c r="AI9" s="39"/>
      <c r="AL9" s="38"/>
      <c r="AM9" s="39"/>
      <c r="AP9" s="38"/>
      <c r="AQ9" s="39"/>
    </row>
    <row r="10" spans="1:43" x14ac:dyDescent="0.25">
      <c r="P10" s="40"/>
      <c r="S10" s="3"/>
      <c r="T10" s="3"/>
      <c r="U10" s="38"/>
      <c r="V10" s="39"/>
      <c r="W10" s="39"/>
      <c r="Y10" s="3"/>
      <c r="Z10" s="38"/>
      <c r="AA10" s="39"/>
      <c r="AB10" s="3"/>
      <c r="AD10" s="38"/>
      <c r="AE10" s="39"/>
      <c r="AF10" s="3"/>
      <c r="AH10" s="38"/>
      <c r="AI10" s="39"/>
      <c r="AL10" s="38"/>
      <c r="AM10" s="39"/>
      <c r="AP10" s="38"/>
      <c r="AQ10" s="39"/>
    </row>
    <row r="11" spans="1:43" x14ac:dyDescent="0.25">
      <c r="L11" s="52"/>
      <c r="M11" s="52"/>
      <c r="N11" s="240"/>
      <c r="O11" s="261"/>
      <c r="P11" s="261"/>
      <c r="Q11" s="2"/>
      <c r="R11" s="52"/>
      <c r="S11" s="53"/>
      <c r="T11" s="53"/>
      <c r="U11" s="52"/>
      <c r="V11" s="52"/>
      <c r="W11" s="52"/>
      <c r="X11" s="52"/>
      <c r="Y11" s="52"/>
      <c r="Z11" s="38"/>
      <c r="AB11" s="3"/>
      <c r="AF11" s="3"/>
    </row>
    <row r="12" spans="1:43" x14ac:dyDescent="0.25">
      <c r="L12" s="52"/>
      <c r="M12" s="52"/>
      <c r="N12" s="240"/>
      <c r="O12" s="261"/>
      <c r="P12" s="261"/>
      <c r="Q12" s="2"/>
      <c r="R12" s="52"/>
      <c r="S12" s="53"/>
      <c r="T12" s="53"/>
      <c r="U12" s="52"/>
      <c r="V12" s="52"/>
      <c r="W12" s="52"/>
      <c r="X12" s="52"/>
      <c r="Y12" s="52"/>
      <c r="Z12" s="38"/>
      <c r="AA12" s="39"/>
      <c r="AB12" s="3"/>
      <c r="AD12" s="38"/>
      <c r="AE12" s="39"/>
      <c r="AF12" s="3"/>
    </row>
    <row r="13" spans="1:43" x14ac:dyDescent="0.25">
      <c r="L13" s="52"/>
      <c r="M13" s="52"/>
      <c r="N13" s="240"/>
      <c r="O13" s="261"/>
      <c r="P13" s="261"/>
      <c r="Q13" s="2"/>
      <c r="R13" s="52"/>
      <c r="S13" s="53"/>
      <c r="T13" s="53"/>
      <c r="U13" s="265"/>
      <c r="V13" s="52"/>
      <c r="W13" s="52"/>
      <c r="X13" s="52"/>
      <c r="Y13" s="52"/>
      <c r="Z13" s="38"/>
      <c r="AA13" s="39"/>
      <c r="AB13" s="3"/>
      <c r="AD13" s="38"/>
      <c r="AE13" s="39"/>
      <c r="AF13" s="3"/>
    </row>
    <row r="14" spans="1:43" x14ac:dyDescent="0.25">
      <c r="L14" s="52"/>
      <c r="M14" s="52"/>
      <c r="N14" s="240"/>
      <c r="O14" s="261"/>
      <c r="P14" s="261"/>
      <c r="Q14" s="2"/>
      <c r="R14" s="52"/>
      <c r="S14" s="53"/>
      <c r="T14" s="53"/>
      <c r="U14" s="265"/>
      <c r="V14" s="52"/>
      <c r="W14" s="52"/>
      <c r="X14" s="52"/>
      <c r="Y14" s="52"/>
      <c r="Z14" s="38"/>
      <c r="AA14" s="39"/>
      <c r="AB14" s="3"/>
      <c r="AD14" s="38"/>
      <c r="AE14" s="39"/>
      <c r="AF14" s="3"/>
    </row>
    <row r="15" spans="1:43" x14ac:dyDescent="0.25">
      <c r="L15" s="52"/>
      <c r="M15" s="52"/>
      <c r="N15" s="52"/>
      <c r="O15" s="52"/>
      <c r="P15" s="266"/>
      <c r="Q15" s="52"/>
      <c r="R15" s="52"/>
      <c r="S15" s="2"/>
      <c r="T15" s="2"/>
      <c r="U15" s="53"/>
      <c r="V15" s="265"/>
      <c r="W15" s="265"/>
      <c r="X15" s="2"/>
      <c r="Y15" s="52"/>
      <c r="AB15" s="3"/>
      <c r="AF15" s="3"/>
    </row>
    <row r="16" spans="1:43" x14ac:dyDescent="0.25">
      <c r="P16" s="9"/>
      <c r="S16" s="3"/>
      <c r="T16" s="3"/>
      <c r="U16" s="38"/>
      <c r="V16" s="39"/>
      <c r="W16" s="39"/>
      <c r="X16" s="3"/>
      <c r="AB16" s="3"/>
      <c r="AF16" s="3"/>
    </row>
    <row r="17" spans="3:32" x14ac:dyDescent="0.25">
      <c r="P17" s="9"/>
      <c r="S17" s="3"/>
      <c r="T17" s="3"/>
      <c r="U17" s="38"/>
      <c r="V17" s="39"/>
      <c r="W17" s="39"/>
      <c r="X17" s="3"/>
      <c r="AB17" s="3"/>
      <c r="AF17" s="3"/>
    </row>
    <row r="18" spans="3:32" x14ac:dyDescent="0.25">
      <c r="K18" s="52"/>
      <c r="L18" s="52"/>
      <c r="M18" s="240"/>
      <c r="N18" s="261"/>
      <c r="O18" s="261"/>
      <c r="P18" s="2"/>
      <c r="Q18" s="52"/>
      <c r="R18" s="53"/>
      <c r="S18" s="53"/>
      <c r="T18" s="265"/>
      <c r="U18" s="52"/>
      <c r="V18" s="52"/>
      <c r="W18" s="52"/>
      <c r="X18" s="3"/>
      <c r="AB18" s="3"/>
      <c r="AF18" s="3"/>
    </row>
    <row r="19" spans="3:32" x14ac:dyDescent="0.25">
      <c r="K19" s="52"/>
      <c r="L19" s="52"/>
      <c r="M19" s="240"/>
      <c r="N19" s="261"/>
      <c r="O19" s="261"/>
      <c r="P19" s="2"/>
      <c r="Q19" s="52"/>
      <c r="R19" s="53"/>
      <c r="S19" s="53"/>
      <c r="T19" s="265"/>
      <c r="U19" s="52"/>
      <c r="V19" s="52"/>
      <c r="W19" s="52"/>
    </row>
    <row r="20" spans="3:32" x14ac:dyDescent="0.25">
      <c r="K20" s="52"/>
      <c r="L20" s="52"/>
      <c r="M20" s="240"/>
      <c r="N20" s="261"/>
      <c r="O20" s="261"/>
      <c r="P20" s="2"/>
      <c r="Q20" s="52"/>
      <c r="R20" s="53"/>
      <c r="S20" s="53"/>
      <c r="T20" s="265"/>
      <c r="U20" s="52"/>
      <c r="V20" s="52"/>
      <c r="W20" s="52"/>
    </row>
    <row r="21" spans="3:32" x14ac:dyDescent="0.25">
      <c r="K21" s="52"/>
      <c r="L21" s="52"/>
      <c r="M21" s="240"/>
      <c r="N21" s="261"/>
      <c r="O21" s="261"/>
      <c r="P21" s="2"/>
      <c r="Q21" s="52"/>
      <c r="R21" s="53"/>
      <c r="S21" s="53"/>
      <c r="T21" s="265"/>
      <c r="U21" s="52"/>
      <c r="V21" s="52"/>
      <c r="W21" s="52"/>
    </row>
    <row r="22" spans="3:32" x14ac:dyDescent="0.25">
      <c r="C22" s="40"/>
      <c r="D22" s="41"/>
      <c r="E22" s="41"/>
      <c r="F22" s="3"/>
      <c r="H22" s="38"/>
      <c r="I22" s="38"/>
      <c r="K22" s="52"/>
      <c r="L22" s="52"/>
      <c r="M22" s="240"/>
      <c r="N22" s="261"/>
      <c r="O22" s="261"/>
      <c r="P22" s="2"/>
      <c r="Q22" s="52"/>
      <c r="R22" s="53"/>
      <c r="S22" s="53"/>
      <c r="T22" s="265"/>
      <c r="U22" s="52"/>
      <c r="V22" s="52"/>
      <c r="W22" s="52"/>
    </row>
    <row r="23" spans="3:32" x14ac:dyDescent="0.25">
      <c r="C23" s="40"/>
      <c r="D23" s="41"/>
      <c r="E23" s="41"/>
      <c r="F23" s="3"/>
      <c r="H23" s="38"/>
      <c r="I23" s="38"/>
      <c r="K23" s="52"/>
      <c r="L23" s="52"/>
      <c r="M23" s="240"/>
      <c r="N23" s="261"/>
      <c r="O23" s="261"/>
      <c r="P23" s="2"/>
      <c r="Q23" s="52"/>
      <c r="R23" s="53"/>
      <c r="S23" s="53"/>
      <c r="T23" s="265"/>
      <c r="U23" s="52"/>
      <c r="V23" s="52"/>
      <c r="W23" s="52"/>
    </row>
    <row r="24" spans="3:32" x14ac:dyDescent="0.25">
      <c r="C24" s="40"/>
      <c r="D24" s="41"/>
      <c r="E24" s="41"/>
      <c r="F24" s="3"/>
      <c r="H24" s="38"/>
      <c r="I24" s="38"/>
    </row>
    <row r="25" spans="3:32" x14ac:dyDescent="0.25">
      <c r="C25" s="40"/>
      <c r="D25" s="41"/>
      <c r="E25" s="41"/>
      <c r="F25" s="3"/>
      <c r="H25" s="38"/>
      <c r="I25" s="38"/>
    </row>
    <row r="26" spans="3:32" x14ac:dyDescent="0.25">
      <c r="C26" s="40"/>
      <c r="D26" s="41"/>
      <c r="E26" s="41"/>
      <c r="F26" s="3"/>
      <c r="H26" s="38"/>
      <c r="I26" s="38"/>
    </row>
    <row r="27" spans="3:32" x14ac:dyDescent="0.25">
      <c r="C27" s="40"/>
      <c r="D27" s="41"/>
      <c r="E27" s="41"/>
      <c r="F27" s="3"/>
      <c r="H27" s="38"/>
      <c r="I27" s="38"/>
    </row>
    <row r="28" spans="3:32" x14ac:dyDescent="0.25">
      <c r="C28" s="40"/>
      <c r="D28" s="41"/>
      <c r="E28" s="41"/>
      <c r="F28" s="3"/>
      <c r="H28" s="38"/>
      <c r="I28" s="38"/>
    </row>
    <row r="29" spans="3:32" x14ac:dyDescent="0.25">
      <c r="C29" s="40"/>
      <c r="D29" s="41"/>
      <c r="E29" s="41"/>
      <c r="F29" s="3"/>
      <c r="H29" s="38"/>
      <c r="I29" s="38"/>
    </row>
    <row r="30" spans="3:32" x14ac:dyDescent="0.25">
      <c r="C30" s="40"/>
      <c r="D30" s="41"/>
      <c r="E30" s="41"/>
      <c r="F30" s="3"/>
      <c r="H30" s="38"/>
      <c r="I30" s="38"/>
    </row>
    <row r="31" spans="3:32" x14ac:dyDescent="0.25">
      <c r="C31" s="40"/>
      <c r="D31" s="41"/>
      <c r="E31" s="41"/>
      <c r="F31" s="3"/>
      <c r="H31" s="38"/>
      <c r="I31" s="38"/>
    </row>
    <row r="32" spans="3:32" x14ac:dyDescent="0.25">
      <c r="C32" s="40"/>
      <c r="D32" s="41"/>
      <c r="E32" s="41"/>
      <c r="H32" s="38"/>
      <c r="I32" s="38"/>
    </row>
    <row r="33" spans="3:9" x14ac:dyDescent="0.25">
      <c r="C33" s="40"/>
      <c r="D33" s="41"/>
      <c r="E33" s="41"/>
      <c r="F33" s="3"/>
      <c r="H33" s="38"/>
      <c r="I33" s="38"/>
    </row>
    <row r="34" spans="3:9" x14ac:dyDescent="0.25">
      <c r="C34" s="40"/>
      <c r="D34" s="41"/>
      <c r="E34" s="41"/>
      <c r="F34" s="3"/>
      <c r="H34" s="38"/>
      <c r="I34" s="38"/>
    </row>
  </sheetData>
  <mergeCells count="2">
    <mergeCell ref="B1:E1"/>
    <mergeCell ref="F1:G1"/>
  </mergeCells>
  <pageMargins left="0.7" right="0.7" top="0.75" bottom="0.75" header="0.3" footer="0.3"/>
  <pageSetup orientation="portrait" verticalDpi="3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95"/>
  <sheetViews>
    <sheetView zoomScale="85" zoomScaleNormal="85" workbookViewId="0">
      <pane ySplit="2" topLeftCell="A543" activePane="bottomLeft" state="frozen"/>
      <selection pane="bottomLeft" activeCell="Y593" sqref="Y593"/>
    </sheetView>
  </sheetViews>
  <sheetFormatPr defaultRowHeight="15" x14ac:dyDescent="0.25"/>
  <cols>
    <col min="1" max="1" width="9.140625" style="40"/>
    <col min="2" max="3" width="9.140625" style="475"/>
    <col min="4" max="4" width="26" style="475" bestFit="1" customWidth="1"/>
    <col min="5" max="16384" width="9.140625" style="475"/>
  </cols>
  <sheetData>
    <row r="1" spans="1:28" x14ac:dyDescent="0.25">
      <c r="A1" s="588" t="s">
        <v>136</v>
      </c>
      <c r="B1" s="588"/>
      <c r="C1" s="588"/>
      <c r="D1" s="588"/>
      <c r="E1" s="588"/>
      <c r="F1" s="588"/>
      <c r="G1" s="588"/>
      <c r="H1" s="588"/>
      <c r="I1" s="583" t="s">
        <v>125</v>
      </c>
      <c r="J1" s="583"/>
      <c r="K1" s="583"/>
      <c r="L1" s="4"/>
      <c r="N1" s="583" t="s">
        <v>123</v>
      </c>
      <c r="O1" s="583"/>
      <c r="P1" s="583"/>
      <c r="Q1" s="583" t="s">
        <v>128</v>
      </c>
      <c r="R1" s="583"/>
      <c r="S1" s="474"/>
      <c r="T1" s="474"/>
      <c r="U1" s="474"/>
      <c r="V1" s="128"/>
      <c r="X1" s="583" t="s">
        <v>130</v>
      </c>
      <c r="Y1" s="583"/>
      <c r="Z1" s="583"/>
      <c r="AA1" s="48" t="s">
        <v>135</v>
      </c>
      <c r="AB1" s="45" t="s">
        <v>133</v>
      </c>
    </row>
    <row r="2" spans="1:28" x14ac:dyDescent="0.25">
      <c r="A2" s="40" t="s">
        <v>15</v>
      </c>
      <c r="B2" s="44" t="s">
        <v>112</v>
      </c>
      <c r="C2" s="475" t="s">
        <v>113</v>
      </c>
      <c r="D2" s="475" t="s">
        <v>114</v>
      </c>
      <c r="E2" s="475" t="s">
        <v>115</v>
      </c>
      <c r="F2" s="475" t="s">
        <v>116</v>
      </c>
      <c r="G2" s="475" t="s">
        <v>117</v>
      </c>
      <c r="H2" s="475" t="s">
        <v>137</v>
      </c>
      <c r="I2" s="475" t="s">
        <v>118</v>
      </c>
      <c r="J2" s="475" t="s">
        <v>119</v>
      </c>
      <c r="K2" s="475" t="s">
        <v>120</v>
      </c>
      <c r="L2" s="4" t="s">
        <v>121</v>
      </c>
      <c r="M2" s="475" t="s">
        <v>122</v>
      </c>
      <c r="N2" s="475" t="s">
        <v>119</v>
      </c>
      <c r="O2" s="3" t="s">
        <v>126</v>
      </c>
      <c r="P2" s="4" t="s">
        <v>127</v>
      </c>
      <c r="Q2" s="475" t="s">
        <v>129</v>
      </c>
      <c r="R2" s="475" t="s">
        <v>120</v>
      </c>
      <c r="S2" s="51" t="s">
        <v>179</v>
      </c>
      <c r="T2" s="475" t="s">
        <v>178</v>
      </c>
      <c r="U2" s="44" t="s">
        <v>416</v>
      </c>
      <c r="V2" s="116" t="s">
        <v>461</v>
      </c>
      <c r="X2" s="475" t="s">
        <v>124</v>
      </c>
      <c r="Y2" s="475" t="s">
        <v>131</v>
      </c>
      <c r="Z2" s="475" t="s">
        <v>132</v>
      </c>
      <c r="AA2" s="47" t="s">
        <v>18</v>
      </c>
      <c r="AB2" s="46" t="s">
        <v>134</v>
      </c>
    </row>
    <row r="3" spans="1:28" x14ac:dyDescent="0.25">
      <c r="A3" s="40">
        <v>43068</v>
      </c>
      <c r="B3" s="475">
        <v>302313</v>
      </c>
      <c r="C3" s="475">
        <v>11019</v>
      </c>
      <c r="D3" s="475" t="s">
        <v>514</v>
      </c>
      <c r="E3" s="381">
        <v>0.26756944444444447</v>
      </c>
      <c r="F3" s="381">
        <v>0.2675925925925926</v>
      </c>
      <c r="G3" s="475" t="s">
        <v>566</v>
      </c>
      <c r="H3" s="475" t="s">
        <v>566</v>
      </c>
    </row>
    <row r="4" spans="1:28" x14ac:dyDescent="0.25">
      <c r="B4" s="475">
        <v>302313</v>
      </c>
      <c r="C4" s="475">
        <v>11018</v>
      </c>
      <c r="D4" s="475" t="s">
        <v>514</v>
      </c>
      <c r="E4" s="381">
        <v>0.2675925925925926</v>
      </c>
      <c r="F4" s="381">
        <v>0.2679050925925926</v>
      </c>
      <c r="G4" s="475" t="s">
        <v>566</v>
      </c>
      <c r="H4" s="475" t="s">
        <v>566</v>
      </c>
    </row>
    <row r="5" spans="1:28" x14ac:dyDescent="0.25">
      <c r="B5" s="475">
        <v>302313</v>
      </c>
      <c r="C5" s="475">
        <v>11086</v>
      </c>
      <c r="D5" s="475" t="s">
        <v>526</v>
      </c>
      <c r="E5" s="381">
        <v>0.2679050925925926</v>
      </c>
      <c r="F5" s="381">
        <v>0.26827546296296295</v>
      </c>
      <c r="G5" s="475" t="s">
        <v>566</v>
      </c>
      <c r="H5" s="475" t="s">
        <v>566</v>
      </c>
    </row>
    <row r="6" spans="1:28" x14ac:dyDescent="0.25">
      <c r="B6" s="475">
        <v>302313</v>
      </c>
      <c r="C6" s="475">
        <v>11099</v>
      </c>
      <c r="D6" s="475" t="s">
        <v>743</v>
      </c>
      <c r="E6" s="381">
        <v>0.26827546296296295</v>
      </c>
      <c r="F6" s="381">
        <v>0.2867939814814815</v>
      </c>
      <c r="G6" s="475" t="s">
        <v>566</v>
      </c>
      <c r="H6" s="475" t="s">
        <v>566</v>
      </c>
    </row>
    <row r="7" spans="1:28" x14ac:dyDescent="0.25">
      <c r="B7" s="475">
        <v>302313</v>
      </c>
      <c r="C7" s="475">
        <v>13008</v>
      </c>
      <c r="D7" s="475" t="s">
        <v>744</v>
      </c>
      <c r="E7" s="381">
        <v>0.2867939814814815</v>
      </c>
      <c r="F7" s="381">
        <v>0.28681712962962963</v>
      </c>
      <c r="G7" s="475" t="s">
        <v>566</v>
      </c>
      <c r="H7" s="475" t="s">
        <v>566</v>
      </c>
    </row>
    <row r="8" spans="1:28" x14ac:dyDescent="0.25">
      <c r="B8" s="475">
        <v>302313</v>
      </c>
      <c r="C8" s="475">
        <v>13029</v>
      </c>
      <c r="D8" s="475" t="s">
        <v>619</v>
      </c>
      <c r="E8" s="381">
        <v>0.28681712962962963</v>
      </c>
      <c r="F8" s="381">
        <v>0.28682870370370367</v>
      </c>
      <c r="G8" s="475" t="s">
        <v>566</v>
      </c>
      <c r="H8" s="475" t="s">
        <v>566</v>
      </c>
    </row>
    <row r="9" spans="1:28" x14ac:dyDescent="0.25">
      <c r="B9" s="475">
        <v>302313</v>
      </c>
      <c r="C9" s="475">
        <v>13008</v>
      </c>
      <c r="D9" s="475" t="s">
        <v>744</v>
      </c>
      <c r="E9" s="381">
        <v>0.28682870370370367</v>
      </c>
      <c r="F9" s="381">
        <v>0.28684027777777776</v>
      </c>
      <c r="G9" s="475" t="s">
        <v>566</v>
      </c>
      <c r="H9" s="475" t="s">
        <v>566</v>
      </c>
    </row>
    <row r="10" spans="1:28" x14ac:dyDescent="0.25">
      <c r="B10" s="475">
        <v>302313</v>
      </c>
      <c r="C10" s="475">
        <v>13029</v>
      </c>
      <c r="D10" s="475" t="s">
        <v>619</v>
      </c>
      <c r="E10" s="381">
        <v>0.28684027777777776</v>
      </c>
      <c r="F10" s="381">
        <v>0.28712962962962962</v>
      </c>
      <c r="G10" s="475" t="s">
        <v>566</v>
      </c>
      <c r="H10" s="475" t="s">
        <v>566</v>
      </c>
    </row>
    <row r="11" spans="1:28" x14ac:dyDescent="0.25">
      <c r="B11" s="475">
        <v>302313</v>
      </c>
      <c r="C11" s="475">
        <v>13026</v>
      </c>
      <c r="D11" s="475" t="s">
        <v>745</v>
      </c>
      <c r="E11" s="381">
        <v>0.28712962962962962</v>
      </c>
      <c r="F11" s="381">
        <v>0.28721064814814817</v>
      </c>
      <c r="G11" s="475" t="s">
        <v>566</v>
      </c>
      <c r="H11" s="475" t="s">
        <v>566</v>
      </c>
    </row>
    <row r="12" spans="1:28" x14ac:dyDescent="0.25">
      <c r="B12" s="475">
        <v>302313</v>
      </c>
      <c r="C12" s="475">
        <v>13038</v>
      </c>
      <c r="D12" s="475" t="s">
        <v>601</v>
      </c>
      <c r="E12" s="381">
        <v>0.28721064814814817</v>
      </c>
      <c r="F12" s="381">
        <v>0.28739583333333335</v>
      </c>
      <c r="G12" s="475" t="s">
        <v>566</v>
      </c>
      <c r="H12" s="475" t="s">
        <v>566</v>
      </c>
    </row>
    <row r="13" spans="1:28" x14ac:dyDescent="0.25">
      <c r="B13" s="475">
        <v>302313</v>
      </c>
      <c r="C13" s="475">
        <v>13041</v>
      </c>
      <c r="D13" s="475" t="s">
        <v>746</v>
      </c>
      <c r="E13" s="381">
        <v>0.28739583333333335</v>
      </c>
      <c r="F13" s="381">
        <v>0.28748842592592594</v>
      </c>
      <c r="G13" s="475" t="s">
        <v>566</v>
      </c>
      <c r="H13" s="475" t="s">
        <v>566</v>
      </c>
    </row>
    <row r="14" spans="1:28" x14ac:dyDescent="0.25">
      <c r="B14" s="475">
        <v>302313</v>
      </c>
      <c r="C14" s="475">
        <v>13056</v>
      </c>
      <c r="D14" s="475" t="s">
        <v>747</v>
      </c>
      <c r="E14" s="381">
        <v>0.28748842592592594</v>
      </c>
      <c r="F14" s="381">
        <v>0.28765046296296298</v>
      </c>
      <c r="G14" s="475" t="s">
        <v>566</v>
      </c>
      <c r="H14" s="475" t="s">
        <v>566</v>
      </c>
    </row>
    <row r="15" spans="1:28" x14ac:dyDescent="0.25">
      <c r="B15" s="475">
        <v>302313</v>
      </c>
      <c r="C15" s="475">
        <v>13080</v>
      </c>
      <c r="D15" s="475" t="s">
        <v>748</v>
      </c>
      <c r="E15" s="381">
        <v>0.28765046296296298</v>
      </c>
      <c r="F15" s="381">
        <v>0.2878472222222222</v>
      </c>
      <c r="G15" s="475" t="s">
        <v>566</v>
      </c>
      <c r="H15" s="475" t="s">
        <v>566</v>
      </c>
    </row>
    <row r="16" spans="1:28" x14ac:dyDescent="0.25">
      <c r="B16" s="475">
        <v>302313</v>
      </c>
      <c r="C16" s="475">
        <v>13068</v>
      </c>
      <c r="D16" s="475" t="s">
        <v>21</v>
      </c>
      <c r="E16" s="381">
        <v>0.2878472222222222</v>
      </c>
      <c r="F16" s="381">
        <v>0.28893518518518518</v>
      </c>
      <c r="G16" s="475" t="s">
        <v>566</v>
      </c>
      <c r="H16" s="475" t="s">
        <v>566</v>
      </c>
    </row>
    <row r="17" spans="2:8" x14ac:dyDescent="0.25">
      <c r="B17" s="475">
        <v>302313</v>
      </c>
      <c r="C17" s="475">
        <v>11108</v>
      </c>
      <c r="D17" s="475" t="s">
        <v>749</v>
      </c>
      <c r="E17" s="381">
        <v>0.28893518518518518</v>
      </c>
      <c r="F17" s="381">
        <v>0.2890625</v>
      </c>
      <c r="G17" s="475" t="s">
        <v>566</v>
      </c>
      <c r="H17" s="475" t="s">
        <v>566</v>
      </c>
    </row>
    <row r="18" spans="2:8" x14ac:dyDescent="0.25">
      <c r="B18" s="475">
        <v>302313</v>
      </c>
      <c r="C18" s="475">
        <v>11099</v>
      </c>
      <c r="D18" s="475" t="s">
        <v>743</v>
      </c>
      <c r="E18" s="381">
        <v>0.2890625</v>
      </c>
      <c r="F18" s="381">
        <v>0.28914351851851855</v>
      </c>
      <c r="G18" s="475" t="s">
        <v>566</v>
      </c>
      <c r="H18" s="475" t="s">
        <v>566</v>
      </c>
    </row>
    <row r="19" spans="2:8" x14ac:dyDescent="0.25">
      <c r="B19" s="475">
        <v>302313</v>
      </c>
      <c r="C19" s="475">
        <v>11082</v>
      </c>
      <c r="D19" s="475" t="s">
        <v>750</v>
      </c>
      <c r="E19" s="381">
        <v>0.28914351851851855</v>
      </c>
      <c r="F19" s="381">
        <v>0.28921296296296295</v>
      </c>
      <c r="G19" s="475" t="s">
        <v>566</v>
      </c>
      <c r="H19" s="475" t="s">
        <v>566</v>
      </c>
    </row>
    <row r="20" spans="2:8" x14ac:dyDescent="0.25">
      <c r="B20" s="475">
        <v>302313</v>
      </c>
      <c r="C20" s="475">
        <v>11083</v>
      </c>
      <c r="D20" s="475" t="s">
        <v>750</v>
      </c>
      <c r="E20" s="381">
        <v>0.28921296296296295</v>
      </c>
      <c r="F20" s="381">
        <v>0.28925925925925927</v>
      </c>
      <c r="G20" s="475" t="s">
        <v>566</v>
      </c>
      <c r="H20" s="475" t="s">
        <v>566</v>
      </c>
    </row>
    <row r="21" spans="2:8" x14ac:dyDescent="0.25">
      <c r="B21" s="475">
        <v>302313</v>
      </c>
      <c r="C21" s="475">
        <v>11084</v>
      </c>
      <c r="D21" s="475" t="s">
        <v>528</v>
      </c>
      <c r="E21" s="381">
        <v>0.28925925925925927</v>
      </c>
      <c r="F21" s="381">
        <v>0.28934027777777777</v>
      </c>
      <c r="G21" s="475" t="s">
        <v>566</v>
      </c>
      <c r="H21" s="475" t="s">
        <v>566</v>
      </c>
    </row>
    <row r="22" spans="2:8" x14ac:dyDescent="0.25">
      <c r="B22" s="475">
        <v>302313</v>
      </c>
      <c r="C22" s="475">
        <v>11085</v>
      </c>
      <c r="D22" s="475" t="s">
        <v>528</v>
      </c>
      <c r="E22" s="381">
        <v>0.28934027777777777</v>
      </c>
      <c r="F22" s="381">
        <v>0.28947916666666668</v>
      </c>
      <c r="G22" s="475" t="s">
        <v>566</v>
      </c>
      <c r="H22" s="475" t="s">
        <v>566</v>
      </c>
    </row>
    <row r="23" spans="2:8" x14ac:dyDescent="0.25">
      <c r="B23" s="475">
        <v>302313</v>
      </c>
      <c r="C23" s="475">
        <v>11086</v>
      </c>
      <c r="D23" s="475" t="s">
        <v>526</v>
      </c>
      <c r="E23" s="381">
        <v>0.28947916666666668</v>
      </c>
      <c r="F23" s="381">
        <v>0.2895949074074074</v>
      </c>
      <c r="G23" s="475" t="s">
        <v>566</v>
      </c>
      <c r="H23" s="475" t="s">
        <v>566</v>
      </c>
    </row>
    <row r="24" spans="2:8" x14ac:dyDescent="0.25">
      <c r="B24" s="475">
        <v>302313</v>
      </c>
      <c r="C24" s="475">
        <v>11085</v>
      </c>
      <c r="D24" s="475" t="s">
        <v>528</v>
      </c>
      <c r="E24" s="381">
        <v>0.2895949074074074</v>
      </c>
      <c r="F24" s="381">
        <v>0.28967592592592589</v>
      </c>
      <c r="G24" s="475" t="s">
        <v>566</v>
      </c>
      <c r="H24" s="475" t="s">
        <v>566</v>
      </c>
    </row>
    <row r="25" spans="2:8" x14ac:dyDescent="0.25">
      <c r="B25" s="475">
        <v>302313</v>
      </c>
      <c r="C25" s="475">
        <v>11084</v>
      </c>
      <c r="D25" s="475" t="s">
        <v>528</v>
      </c>
      <c r="E25" s="381">
        <v>0.28967592592592589</v>
      </c>
      <c r="F25" s="381">
        <v>0.28968749999999999</v>
      </c>
      <c r="G25" s="475" t="s">
        <v>566</v>
      </c>
      <c r="H25" s="475" t="s">
        <v>566</v>
      </c>
    </row>
    <row r="26" spans="2:8" x14ac:dyDescent="0.25">
      <c r="B26" s="475">
        <v>302313</v>
      </c>
      <c r="C26" s="475">
        <v>11084</v>
      </c>
      <c r="D26" s="475" t="s">
        <v>528</v>
      </c>
      <c r="E26" s="381">
        <v>0.28968749999999999</v>
      </c>
      <c r="F26" s="381">
        <v>0.28973379629629631</v>
      </c>
      <c r="G26" s="475" t="s">
        <v>566</v>
      </c>
      <c r="H26" s="475" t="s">
        <v>566</v>
      </c>
    </row>
    <row r="27" spans="2:8" x14ac:dyDescent="0.25">
      <c r="B27" s="475">
        <v>302313</v>
      </c>
      <c r="C27" s="475">
        <v>11085</v>
      </c>
      <c r="D27" s="475" t="s">
        <v>528</v>
      </c>
      <c r="E27" s="381">
        <v>0.28968749999999999</v>
      </c>
      <c r="F27" s="381">
        <v>0.28968749999999999</v>
      </c>
      <c r="G27" s="475" t="s">
        <v>566</v>
      </c>
      <c r="H27" s="475" t="s">
        <v>566</v>
      </c>
    </row>
    <row r="28" spans="2:8" x14ac:dyDescent="0.25">
      <c r="B28" s="475">
        <v>302313</v>
      </c>
      <c r="C28" s="475">
        <v>11085</v>
      </c>
      <c r="D28" s="475" t="s">
        <v>528</v>
      </c>
      <c r="E28" s="381">
        <v>0.28973379629629631</v>
      </c>
      <c r="F28" s="381">
        <v>0.28974537037037035</v>
      </c>
      <c r="G28" s="475" t="s">
        <v>566</v>
      </c>
      <c r="H28" s="475" t="s">
        <v>566</v>
      </c>
    </row>
    <row r="29" spans="2:8" x14ac:dyDescent="0.25">
      <c r="B29" s="475">
        <v>302313</v>
      </c>
      <c r="C29" s="475">
        <v>11084</v>
      </c>
      <c r="D29" s="475" t="s">
        <v>528</v>
      </c>
      <c r="E29" s="381">
        <v>0.28974537037037035</v>
      </c>
      <c r="F29" s="381">
        <v>0.2898148148148148</v>
      </c>
      <c r="G29" s="475" t="s">
        <v>566</v>
      </c>
      <c r="H29" s="475" t="s">
        <v>566</v>
      </c>
    </row>
    <row r="30" spans="2:8" x14ac:dyDescent="0.25">
      <c r="B30" s="475">
        <v>302313</v>
      </c>
      <c r="C30" s="475">
        <v>11083</v>
      </c>
      <c r="D30" s="475" t="s">
        <v>750</v>
      </c>
      <c r="E30" s="381">
        <v>0.2898148148148148</v>
      </c>
      <c r="F30" s="381">
        <v>0.2898958333333333</v>
      </c>
      <c r="G30" s="475" t="s">
        <v>566</v>
      </c>
      <c r="H30" s="475" t="s">
        <v>566</v>
      </c>
    </row>
    <row r="31" spans="2:8" x14ac:dyDescent="0.25">
      <c r="B31" s="475">
        <v>302313</v>
      </c>
      <c r="C31" s="475">
        <v>11082</v>
      </c>
      <c r="D31" s="475" t="s">
        <v>750</v>
      </c>
      <c r="E31" s="381">
        <v>0.2898958333333333</v>
      </c>
      <c r="F31" s="381">
        <v>0.28991898148148149</v>
      </c>
      <c r="G31" s="475" t="s">
        <v>566</v>
      </c>
      <c r="H31" s="475" t="s">
        <v>566</v>
      </c>
    </row>
    <row r="32" spans="2:8" x14ac:dyDescent="0.25">
      <c r="B32" s="475">
        <v>302313</v>
      </c>
      <c r="C32" s="475">
        <v>11099</v>
      </c>
      <c r="D32" s="475" t="s">
        <v>743</v>
      </c>
      <c r="E32" s="381">
        <v>0.28991898148148149</v>
      </c>
      <c r="F32" s="381">
        <v>0.28999999999999998</v>
      </c>
      <c r="G32" s="475" t="s">
        <v>566</v>
      </c>
      <c r="H32" s="475" t="s">
        <v>566</v>
      </c>
    </row>
    <row r="33" spans="2:8" x14ac:dyDescent="0.25">
      <c r="B33" s="475">
        <v>302313</v>
      </c>
      <c r="C33" s="475">
        <v>11108</v>
      </c>
      <c r="D33" s="475" t="s">
        <v>749</v>
      </c>
      <c r="E33" s="381">
        <v>0.28999999999999998</v>
      </c>
      <c r="F33" s="381">
        <v>0.29143518518518519</v>
      </c>
      <c r="G33" s="475" t="s">
        <v>566</v>
      </c>
      <c r="H33" s="475" t="s">
        <v>566</v>
      </c>
    </row>
    <row r="34" spans="2:8" x14ac:dyDescent="0.25">
      <c r="B34" s="475">
        <v>302313</v>
      </c>
      <c r="C34" s="475">
        <v>15091</v>
      </c>
      <c r="D34" s="475" t="s">
        <v>28</v>
      </c>
      <c r="E34" s="381">
        <v>0.29143518518518519</v>
      </c>
      <c r="F34" s="381">
        <v>0.29153935185185187</v>
      </c>
      <c r="G34" s="475" t="s">
        <v>566</v>
      </c>
      <c r="H34" s="475" t="s">
        <v>566</v>
      </c>
    </row>
    <row r="35" spans="2:8" x14ac:dyDescent="0.25">
      <c r="B35" s="475">
        <v>302313</v>
      </c>
      <c r="C35" s="475">
        <v>15087</v>
      </c>
      <c r="D35" s="475" t="s">
        <v>29</v>
      </c>
      <c r="E35" s="381">
        <v>0.29153935185185187</v>
      </c>
      <c r="F35" s="381">
        <v>0.29159722222222223</v>
      </c>
      <c r="G35" s="475" t="s">
        <v>566</v>
      </c>
      <c r="H35" s="475" t="s">
        <v>566</v>
      </c>
    </row>
    <row r="36" spans="2:8" x14ac:dyDescent="0.25">
      <c r="B36" s="475">
        <v>302313</v>
      </c>
      <c r="C36" s="475">
        <v>15072</v>
      </c>
      <c r="D36" s="475" t="s">
        <v>30</v>
      </c>
      <c r="E36" s="381">
        <v>0.29159722222222223</v>
      </c>
      <c r="F36" s="381">
        <v>0.29172453703703705</v>
      </c>
      <c r="G36" s="475" t="s">
        <v>566</v>
      </c>
      <c r="H36" s="475" t="s">
        <v>566</v>
      </c>
    </row>
    <row r="37" spans="2:8" x14ac:dyDescent="0.25">
      <c r="B37" s="475">
        <v>302313</v>
      </c>
      <c r="C37" s="475">
        <v>15064</v>
      </c>
      <c r="D37" s="475" t="s">
        <v>568</v>
      </c>
      <c r="E37" s="381">
        <v>0.29172453703703705</v>
      </c>
      <c r="F37" s="381">
        <v>0.29178240740740741</v>
      </c>
      <c r="G37" s="475" t="s">
        <v>566</v>
      </c>
      <c r="H37" s="475" t="s">
        <v>566</v>
      </c>
    </row>
    <row r="38" spans="2:8" x14ac:dyDescent="0.25">
      <c r="B38" s="475">
        <v>302313</v>
      </c>
      <c r="C38" s="475">
        <v>15065</v>
      </c>
      <c r="D38" s="475" t="s">
        <v>31</v>
      </c>
      <c r="E38" s="381">
        <v>0.29178240740740741</v>
      </c>
      <c r="F38" s="381">
        <v>0.29190972222222222</v>
      </c>
      <c r="G38" s="475" t="s">
        <v>566</v>
      </c>
      <c r="H38" s="475" t="s">
        <v>566</v>
      </c>
    </row>
    <row r="39" spans="2:8" x14ac:dyDescent="0.25">
      <c r="B39" s="475">
        <v>302313</v>
      </c>
      <c r="C39" s="475">
        <v>15054</v>
      </c>
      <c r="D39" s="475" t="s">
        <v>166</v>
      </c>
      <c r="E39" s="381">
        <v>0.29190972222222222</v>
      </c>
      <c r="F39" s="381">
        <v>0.29208333333333331</v>
      </c>
      <c r="G39" s="475" t="s">
        <v>566</v>
      </c>
      <c r="H39" s="475" t="s">
        <v>566</v>
      </c>
    </row>
    <row r="40" spans="2:8" x14ac:dyDescent="0.25">
      <c r="B40" s="475">
        <v>302313</v>
      </c>
      <c r="C40" s="475">
        <v>15052</v>
      </c>
      <c r="D40" s="475" t="s">
        <v>35</v>
      </c>
      <c r="E40" s="381">
        <v>0.29208333333333331</v>
      </c>
      <c r="F40" s="381">
        <v>0.29261574074074076</v>
      </c>
      <c r="G40" s="475" t="s">
        <v>566</v>
      </c>
      <c r="H40" s="475" t="s">
        <v>566</v>
      </c>
    </row>
    <row r="41" spans="2:8" x14ac:dyDescent="0.25">
      <c r="B41" s="475">
        <v>302313</v>
      </c>
      <c r="C41" s="475">
        <v>15051</v>
      </c>
      <c r="D41" s="475" t="s">
        <v>167</v>
      </c>
      <c r="E41" s="381">
        <v>0.29261574074074076</v>
      </c>
      <c r="F41" s="381">
        <v>0.29273148148148148</v>
      </c>
      <c r="G41" s="475" t="s">
        <v>566</v>
      </c>
      <c r="H41" s="475" t="s">
        <v>566</v>
      </c>
    </row>
    <row r="42" spans="2:8" x14ac:dyDescent="0.25">
      <c r="B42" s="475">
        <v>302313</v>
      </c>
      <c r="C42" s="475">
        <v>15015</v>
      </c>
      <c r="D42" s="475" t="s">
        <v>686</v>
      </c>
      <c r="E42" s="381">
        <v>0.29273148148148148</v>
      </c>
      <c r="F42" s="381">
        <v>0.29283564814814816</v>
      </c>
      <c r="G42" s="475" t="s">
        <v>566</v>
      </c>
      <c r="H42" s="475" t="s">
        <v>566</v>
      </c>
    </row>
    <row r="43" spans="2:8" x14ac:dyDescent="0.25">
      <c r="B43" s="475">
        <v>302313</v>
      </c>
      <c r="C43" s="475">
        <v>15065</v>
      </c>
      <c r="D43" s="475" t="s">
        <v>31</v>
      </c>
      <c r="E43" s="381">
        <v>0.29283564814814816</v>
      </c>
      <c r="F43" s="381">
        <v>0.29291666666666666</v>
      </c>
      <c r="G43" s="475" t="s">
        <v>566</v>
      </c>
      <c r="H43" s="475" t="s">
        <v>566</v>
      </c>
    </row>
    <row r="44" spans="2:8" x14ac:dyDescent="0.25">
      <c r="B44" s="475">
        <v>302313</v>
      </c>
      <c r="C44" s="475">
        <v>15064</v>
      </c>
      <c r="D44" s="475" t="s">
        <v>568</v>
      </c>
      <c r="E44" s="381">
        <v>0.29291666666666666</v>
      </c>
      <c r="F44" s="381">
        <v>0.29293981481481485</v>
      </c>
      <c r="G44" s="475" t="s">
        <v>566</v>
      </c>
      <c r="H44" s="475" t="s">
        <v>566</v>
      </c>
    </row>
    <row r="45" spans="2:8" x14ac:dyDescent="0.25">
      <c r="B45" s="475">
        <v>302313</v>
      </c>
      <c r="C45" s="475">
        <v>15072</v>
      </c>
      <c r="D45" s="475" t="s">
        <v>30</v>
      </c>
      <c r="E45" s="381">
        <v>0.29293981481481485</v>
      </c>
      <c r="F45" s="381">
        <v>0.2930787037037037</v>
      </c>
      <c r="G45" s="475" t="s">
        <v>566</v>
      </c>
      <c r="H45" s="475" t="s">
        <v>566</v>
      </c>
    </row>
    <row r="46" spans="2:8" x14ac:dyDescent="0.25">
      <c r="B46" s="475">
        <v>302313</v>
      </c>
      <c r="C46" s="475">
        <v>15087</v>
      </c>
      <c r="D46" s="475" t="s">
        <v>29</v>
      </c>
      <c r="E46" s="381">
        <v>0.2930787037037037</v>
      </c>
      <c r="F46" s="381">
        <v>0.29314814814814816</v>
      </c>
      <c r="G46" s="475" t="s">
        <v>566</v>
      </c>
      <c r="H46" s="475" t="s">
        <v>566</v>
      </c>
    </row>
    <row r="47" spans="2:8" x14ac:dyDescent="0.25">
      <c r="B47" s="475">
        <v>302313</v>
      </c>
      <c r="C47" s="475">
        <v>15091</v>
      </c>
      <c r="D47" s="475" t="s">
        <v>28</v>
      </c>
      <c r="E47" s="381">
        <v>0.29314814814814816</v>
      </c>
      <c r="F47" s="381">
        <v>0.29387731481481483</v>
      </c>
      <c r="G47" s="475" t="s">
        <v>566</v>
      </c>
      <c r="H47" s="475" t="s">
        <v>566</v>
      </c>
    </row>
    <row r="48" spans="2:8" x14ac:dyDescent="0.25">
      <c r="B48" s="475">
        <v>302313</v>
      </c>
      <c r="C48" s="475">
        <v>13068</v>
      </c>
      <c r="D48" s="475" t="s">
        <v>21</v>
      </c>
      <c r="E48" s="381">
        <v>0.29387731481481483</v>
      </c>
      <c r="F48" s="381">
        <v>0.29412037037037037</v>
      </c>
      <c r="G48" s="475" t="s">
        <v>566</v>
      </c>
      <c r="H48" s="475" t="s">
        <v>566</v>
      </c>
    </row>
    <row r="49" spans="2:8" x14ac:dyDescent="0.25">
      <c r="B49" s="475">
        <v>302313</v>
      </c>
      <c r="C49" s="475">
        <v>13060</v>
      </c>
      <c r="D49" s="475" t="s">
        <v>24</v>
      </c>
      <c r="E49" s="381">
        <v>0.29412037037037037</v>
      </c>
      <c r="F49" s="381">
        <v>0.29425925925925928</v>
      </c>
      <c r="G49" s="475" t="s">
        <v>566</v>
      </c>
      <c r="H49" s="475" t="s">
        <v>566</v>
      </c>
    </row>
    <row r="50" spans="2:8" x14ac:dyDescent="0.25">
      <c r="B50" s="475">
        <v>302313</v>
      </c>
      <c r="C50" s="475">
        <v>13046</v>
      </c>
      <c r="D50" s="475" t="s">
        <v>22</v>
      </c>
      <c r="E50" s="381">
        <v>0.29425925925925928</v>
      </c>
      <c r="F50" s="381">
        <v>0.29430555555555554</v>
      </c>
      <c r="G50" s="475" t="s">
        <v>566</v>
      </c>
      <c r="H50" s="475" t="s">
        <v>566</v>
      </c>
    </row>
    <row r="51" spans="2:8" x14ac:dyDescent="0.25">
      <c r="B51" s="475">
        <v>302313</v>
      </c>
      <c r="C51" s="475">
        <v>13047</v>
      </c>
      <c r="D51" s="475" t="s">
        <v>41</v>
      </c>
      <c r="E51" s="381">
        <v>0.29430555555555554</v>
      </c>
      <c r="F51" s="381">
        <v>0.29447916666666668</v>
      </c>
      <c r="G51" s="475" t="s">
        <v>566</v>
      </c>
      <c r="H51" s="475" t="s">
        <v>566</v>
      </c>
    </row>
    <row r="52" spans="2:8" x14ac:dyDescent="0.25">
      <c r="B52" s="475">
        <v>302313</v>
      </c>
      <c r="C52" s="475">
        <v>13036</v>
      </c>
      <c r="D52" s="475" t="s">
        <v>41</v>
      </c>
      <c r="E52" s="381">
        <v>0.29447916666666668</v>
      </c>
      <c r="F52" s="381">
        <v>0.29452546296296295</v>
      </c>
      <c r="G52" s="475" t="s">
        <v>566</v>
      </c>
      <c r="H52" s="475" t="s">
        <v>566</v>
      </c>
    </row>
    <row r="53" spans="2:8" x14ac:dyDescent="0.25">
      <c r="B53" s="475">
        <v>302313</v>
      </c>
      <c r="C53" s="475">
        <v>13050</v>
      </c>
      <c r="D53" s="475" t="s">
        <v>751</v>
      </c>
      <c r="E53" s="381">
        <v>0.29452546296296295</v>
      </c>
      <c r="F53" s="381">
        <v>0.29462962962962963</v>
      </c>
      <c r="G53" s="475" t="s">
        <v>566</v>
      </c>
      <c r="H53" s="475" t="s">
        <v>566</v>
      </c>
    </row>
    <row r="54" spans="2:8" x14ac:dyDescent="0.25">
      <c r="B54" s="475">
        <v>302313</v>
      </c>
      <c r="C54" s="475">
        <v>13051</v>
      </c>
      <c r="D54" s="475" t="s">
        <v>607</v>
      </c>
      <c r="E54" s="381">
        <v>0.29462962962962963</v>
      </c>
      <c r="F54" s="381">
        <v>0.29474537037037035</v>
      </c>
      <c r="G54" s="475" t="s">
        <v>566</v>
      </c>
      <c r="H54" s="475" t="s">
        <v>566</v>
      </c>
    </row>
    <row r="55" spans="2:8" x14ac:dyDescent="0.25">
      <c r="B55" s="475">
        <v>302313</v>
      </c>
      <c r="C55" s="475">
        <v>13029</v>
      </c>
      <c r="D55" s="475" t="s">
        <v>619</v>
      </c>
      <c r="E55" s="381">
        <v>0.29474537037037035</v>
      </c>
      <c r="F55" s="381">
        <v>0.29479166666666667</v>
      </c>
      <c r="G55" s="475" t="s">
        <v>566</v>
      </c>
      <c r="H55" s="475" t="s">
        <v>566</v>
      </c>
    </row>
    <row r="56" spans="2:8" x14ac:dyDescent="0.25">
      <c r="B56" s="475">
        <v>302313</v>
      </c>
      <c r="C56" s="475">
        <v>13008</v>
      </c>
      <c r="D56" s="475" t="s">
        <v>744</v>
      </c>
      <c r="E56" s="381">
        <v>0.29479166666666667</v>
      </c>
      <c r="F56" s="381">
        <v>0.29499999999999998</v>
      </c>
      <c r="G56" s="475" t="s">
        <v>566</v>
      </c>
      <c r="H56" s="475" t="s">
        <v>566</v>
      </c>
    </row>
    <row r="57" spans="2:8" x14ac:dyDescent="0.25">
      <c r="B57" s="475">
        <v>302313</v>
      </c>
      <c r="C57" s="475">
        <v>13029</v>
      </c>
      <c r="D57" s="475" t="s">
        <v>619</v>
      </c>
      <c r="E57" s="381">
        <v>0.29499999999999998</v>
      </c>
      <c r="F57" s="381">
        <v>0.29523148148148148</v>
      </c>
      <c r="G57" s="475" t="s">
        <v>566</v>
      </c>
      <c r="H57" s="475" t="s">
        <v>566</v>
      </c>
    </row>
    <row r="58" spans="2:8" x14ac:dyDescent="0.25">
      <c r="B58" s="475">
        <v>302313</v>
      </c>
      <c r="C58" s="475">
        <v>13026</v>
      </c>
      <c r="D58" s="475" t="s">
        <v>745</v>
      </c>
      <c r="E58" s="381">
        <v>0.29523148148148148</v>
      </c>
      <c r="F58" s="381">
        <v>0.29531250000000003</v>
      </c>
      <c r="G58" s="475" t="s">
        <v>566</v>
      </c>
      <c r="H58" s="475" t="s">
        <v>566</v>
      </c>
    </row>
    <row r="59" spans="2:8" x14ac:dyDescent="0.25">
      <c r="B59" s="475">
        <v>302313</v>
      </c>
      <c r="C59" s="475">
        <v>13038</v>
      </c>
      <c r="D59" s="475" t="s">
        <v>601</v>
      </c>
      <c r="E59" s="381">
        <v>0.29531250000000003</v>
      </c>
      <c r="F59" s="381">
        <v>0.31526620370370367</v>
      </c>
      <c r="G59" s="475" t="s">
        <v>566</v>
      </c>
      <c r="H59" s="475" t="s">
        <v>566</v>
      </c>
    </row>
    <row r="60" spans="2:8" x14ac:dyDescent="0.25">
      <c r="B60" s="475">
        <v>302313</v>
      </c>
      <c r="C60" s="475">
        <v>15052</v>
      </c>
      <c r="D60" s="475" t="s">
        <v>35</v>
      </c>
      <c r="E60" s="381">
        <v>0.31526620370370367</v>
      </c>
      <c r="F60" s="381">
        <v>0.31543981481481481</v>
      </c>
      <c r="G60" s="475" t="s">
        <v>566</v>
      </c>
      <c r="H60" s="475" t="s">
        <v>566</v>
      </c>
    </row>
    <row r="61" spans="2:8" x14ac:dyDescent="0.25">
      <c r="B61" s="475">
        <v>302313</v>
      </c>
      <c r="C61" s="475">
        <v>15047</v>
      </c>
      <c r="D61" s="475" t="s">
        <v>445</v>
      </c>
      <c r="E61" s="381">
        <v>0.31543981481481481</v>
      </c>
      <c r="F61" s="381">
        <v>0.31549768518518517</v>
      </c>
      <c r="G61" s="475" t="s">
        <v>566</v>
      </c>
      <c r="H61" s="475" t="s">
        <v>566</v>
      </c>
    </row>
    <row r="62" spans="2:8" x14ac:dyDescent="0.25">
      <c r="B62" s="475">
        <v>302313</v>
      </c>
      <c r="C62" s="475">
        <v>15049</v>
      </c>
      <c r="D62" s="475" t="s">
        <v>158</v>
      </c>
      <c r="E62" s="381">
        <v>0.31549768518518517</v>
      </c>
      <c r="F62" s="381">
        <v>0.31572916666666667</v>
      </c>
      <c r="G62" s="475" t="s">
        <v>566</v>
      </c>
      <c r="H62" s="475" t="s">
        <v>566</v>
      </c>
    </row>
    <row r="63" spans="2:8" x14ac:dyDescent="0.25">
      <c r="B63" s="475">
        <v>302313</v>
      </c>
      <c r="C63" s="475">
        <v>15043</v>
      </c>
      <c r="D63" s="475" t="s">
        <v>620</v>
      </c>
      <c r="E63" s="381">
        <v>0.31572916666666667</v>
      </c>
      <c r="F63" s="381">
        <v>0.41488425925925926</v>
      </c>
      <c r="G63" s="475" t="s">
        <v>566</v>
      </c>
      <c r="H63" s="475" t="s">
        <v>566</v>
      </c>
    </row>
    <row r="64" spans="2:8" x14ac:dyDescent="0.25">
      <c r="B64" s="475">
        <v>302313</v>
      </c>
      <c r="C64" s="475">
        <v>15049</v>
      </c>
      <c r="D64" s="475" t="s">
        <v>158</v>
      </c>
      <c r="E64" s="381">
        <v>0.41488425925925926</v>
      </c>
      <c r="F64" s="381">
        <v>0.41550925925925924</v>
      </c>
      <c r="G64" s="475" t="s">
        <v>566</v>
      </c>
      <c r="H64" s="475" t="s">
        <v>566</v>
      </c>
    </row>
    <row r="65" spans="2:8" x14ac:dyDescent="0.25">
      <c r="B65" s="475">
        <v>302313</v>
      </c>
      <c r="C65" s="475">
        <v>15047</v>
      </c>
      <c r="D65" s="475" t="s">
        <v>445</v>
      </c>
      <c r="E65" s="381">
        <v>0.41550925925925924</v>
      </c>
      <c r="F65" s="381">
        <v>0.41640046296296296</v>
      </c>
      <c r="G65" s="475" t="s">
        <v>566</v>
      </c>
      <c r="H65" s="475" t="s">
        <v>566</v>
      </c>
    </row>
    <row r="66" spans="2:8" x14ac:dyDescent="0.25">
      <c r="B66" s="475">
        <v>302313</v>
      </c>
      <c r="C66" s="475">
        <v>15005</v>
      </c>
      <c r="D66" s="475" t="s">
        <v>34</v>
      </c>
      <c r="E66" s="381">
        <v>0.41640046296296296</v>
      </c>
      <c r="F66" s="381">
        <v>0.41659722222222223</v>
      </c>
      <c r="G66" s="475" t="s">
        <v>566</v>
      </c>
      <c r="H66" s="475" t="s">
        <v>566</v>
      </c>
    </row>
    <row r="67" spans="2:8" x14ac:dyDescent="0.25">
      <c r="B67" s="475">
        <v>302313</v>
      </c>
      <c r="C67" s="475">
        <v>15006</v>
      </c>
      <c r="D67" s="475" t="s">
        <v>446</v>
      </c>
      <c r="E67" s="381">
        <v>0.41659722222222223</v>
      </c>
      <c r="F67" s="381">
        <v>0.41730324074074071</v>
      </c>
      <c r="G67" s="475" t="s">
        <v>566</v>
      </c>
      <c r="H67" s="475" t="s">
        <v>566</v>
      </c>
    </row>
    <row r="68" spans="2:8" x14ac:dyDescent="0.25">
      <c r="B68" s="475">
        <v>302313</v>
      </c>
      <c r="C68" s="475">
        <v>15005</v>
      </c>
      <c r="D68" s="475" t="s">
        <v>34</v>
      </c>
      <c r="E68" s="381">
        <v>0.41730324074074071</v>
      </c>
      <c r="F68" s="381">
        <v>0.41780092592592594</v>
      </c>
      <c r="G68" s="475" t="s">
        <v>566</v>
      </c>
      <c r="H68" s="475" t="s">
        <v>566</v>
      </c>
    </row>
    <row r="69" spans="2:8" x14ac:dyDescent="0.25">
      <c r="B69" s="475">
        <v>302313</v>
      </c>
      <c r="C69" s="475">
        <v>15047</v>
      </c>
      <c r="D69" s="475" t="s">
        <v>445</v>
      </c>
      <c r="E69" s="381">
        <v>0.41780092592592594</v>
      </c>
      <c r="F69" s="381">
        <v>0.41798611111111111</v>
      </c>
      <c r="G69" s="475" t="s">
        <v>566</v>
      </c>
      <c r="H69" s="475" t="s">
        <v>566</v>
      </c>
    </row>
    <row r="70" spans="2:8" x14ac:dyDescent="0.25">
      <c r="B70" s="475">
        <v>302313</v>
      </c>
      <c r="C70" s="475">
        <v>15049</v>
      </c>
      <c r="D70" s="475" t="s">
        <v>158</v>
      </c>
      <c r="E70" s="381">
        <v>0.41798611111111111</v>
      </c>
      <c r="F70" s="381">
        <v>0.41825231481481479</v>
      </c>
      <c r="G70" s="475" t="s">
        <v>566</v>
      </c>
      <c r="H70" s="475" t="s">
        <v>566</v>
      </c>
    </row>
    <row r="71" spans="2:8" x14ac:dyDescent="0.25">
      <c r="B71" s="475">
        <v>302313</v>
      </c>
      <c r="C71" s="475">
        <v>15043</v>
      </c>
      <c r="D71" s="475" t="s">
        <v>620</v>
      </c>
      <c r="E71" s="381">
        <v>0.41825231481481479</v>
      </c>
      <c r="F71" s="381">
        <v>0.46282407407407411</v>
      </c>
      <c r="G71" s="475" t="s">
        <v>566</v>
      </c>
      <c r="H71" s="475" t="s">
        <v>566</v>
      </c>
    </row>
    <row r="72" spans="2:8" x14ac:dyDescent="0.25">
      <c r="B72" s="475">
        <v>302313</v>
      </c>
      <c r="C72" s="475">
        <v>15050</v>
      </c>
      <c r="D72" s="475" t="s">
        <v>159</v>
      </c>
      <c r="E72" s="381">
        <v>0.46282407407407411</v>
      </c>
      <c r="F72" s="381">
        <v>0.46332175925925928</v>
      </c>
      <c r="G72" s="475" t="s">
        <v>566</v>
      </c>
      <c r="H72" s="475" t="s">
        <v>566</v>
      </c>
    </row>
    <row r="73" spans="2:8" x14ac:dyDescent="0.25">
      <c r="B73" s="475">
        <v>302313</v>
      </c>
      <c r="C73" s="475">
        <v>15080</v>
      </c>
      <c r="D73" s="475" t="s">
        <v>161</v>
      </c>
      <c r="E73" s="381">
        <v>0.46332175925925928</v>
      </c>
      <c r="F73" s="381">
        <v>0.46337962962962959</v>
      </c>
      <c r="G73" s="475" t="s">
        <v>566</v>
      </c>
      <c r="H73" s="475" t="s">
        <v>566</v>
      </c>
    </row>
    <row r="74" spans="2:8" x14ac:dyDescent="0.25">
      <c r="B74" s="475">
        <v>302313</v>
      </c>
      <c r="C74" s="475">
        <v>15077</v>
      </c>
      <c r="D74" s="475" t="s">
        <v>162</v>
      </c>
      <c r="E74" s="381">
        <v>0.46337962962962959</v>
      </c>
      <c r="F74" s="381">
        <v>0.46349537037037036</v>
      </c>
      <c r="G74" s="475" t="s">
        <v>566</v>
      </c>
      <c r="H74" s="475" t="s">
        <v>566</v>
      </c>
    </row>
    <row r="75" spans="2:8" x14ac:dyDescent="0.25">
      <c r="B75" s="475">
        <v>302313</v>
      </c>
      <c r="C75" s="475">
        <v>15076</v>
      </c>
      <c r="D75" s="475" t="s">
        <v>578</v>
      </c>
      <c r="E75" s="381">
        <v>0.46349537037037036</v>
      </c>
      <c r="F75" s="381">
        <v>0.46400462962962963</v>
      </c>
      <c r="G75" s="475" t="s">
        <v>566</v>
      </c>
      <c r="H75" s="475" t="s">
        <v>566</v>
      </c>
    </row>
    <row r="76" spans="2:8" x14ac:dyDescent="0.25">
      <c r="B76" s="475">
        <v>302313</v>
      </c>
      <c r="C76" s="475">
        <v>15095</v>
      </c>
      <c r="D76" s="475" t="s">
        <v>448</v>
      </c>
      <c r="E76" s="381">
        <v>0.46400462962962963</v>
      </c>
      <c r="F76" s="381">
        <v>0.4647222222222222</v>
      </c>
      <c r="G76" s="475" t="s">
        <v>566</v>
      </c>
      <c r="H76" s="475" t="s">
        <v>566</v>
      </c>
    </row>
    <row r="77" spans="2:8" x14ac:dyDescent="0.25">
      <c r="B77" s="475">
        <v>302313</v>
      </c>
      <c r="C77" s="475">
        <v>20063</v>
      </c>
      <c r="D77" s="475" t="s">
        <v>163</v>
      </c>
      <c r="E77" s="381">
        <v>0.4647222222222222</v>
      </c>
      <c r="F77" s="381">
        <v>0.46489583333333334</v>
      </c>
      <c r="G77" s="475" t="s">
        <v>566</v>
      </c>
      <c r="H77" s="475" t="s">
        <v>566</v>
      </c>
    </row>
    <row r="78" spans="2:8" x14ac:dyDescent="0.25">
      <c r="B78" s="475">
        <v>302313</v>
      </c>
      <c r="C78" s="475">
        <v>20039</v>
      </c>
      <c r="D78" s="475" t="s">
        <v>527</v>
      </c>
      <c r="E78" s="381">
        <v>0.46489583333333334</v>
      </c>
      <c r="F78" s="381">
        <v>0.46501157407407406</v>
      </c>
      <c r="G78" s="475" t="s">
        <v>566</v>
      </c>
      <c r="H78" s="475" t="s">
        <v>566</v>
      </c>
    </row>
    <row r="79" spans="2:8" x14ac:dyDescent="0.25">
      <c r="B79" s="475">
        <v>302313</v>
      </c>
      <c r="C79" s="475">
        <v>20038</v>
      </c>
      <c r="D79" s="475" t="s">
        <v>182</v>
      </c>
      <c r="E79" s="381">
        <v>0.46501157407407406</v>
      </c>
      <c r="F79" s="381">
        <v>0.46502314814814816</v>
      </c>
      <c r="G79" s="475" t="s">
        <v>566</v>
      </c>
      <c r="H79" s="475" t="s">
        <v>566</v>
      </c>
    </row>
    <row r="80" spans="2:8" x14ac:dyDescent="0.25">
      <c r="B80" s="475">
        <v>302313</v>
      </c>
      <c r="C80" s="475">
        <v>20039</v>
      </c>
      <c r="D80" s="475" t="s">
        <v>527</v>
      </c>
      <c r="E80" s="381">
        <v>0.46502314814814816</v>
      </c>
      <c r="F80" s="381">
        <v>0.4652546296296296</v>
      </c>
      <c r="G80" s="475" t="s">
        <v>566</v>
      </c>
      <c r="H80" s="475" t="s">
        <v>566</v>
      </c>
    </row>
    <row r="81" spans="2:8" x14ac:dyDescent="0.25">
      <c r="B81" s="475">
        <v>302313</v>
      </c>
      <c r="C81" s="475">
        <v>20037</v>
      </c>
      <c r="D81" s="475" t="s">
        <v>8</v>
      </c>
      <c r="E81" s="381">
        <v>0.4652546296296296</v>
      </c>
      <c r="F81" s="381">
        <v>0.46530092592592592</v>
      </c>
      <c r="G81" s="475" t="s">
        <v>566</v>
      </c>
      <c r="H81" s="475" t="s">
        <v>566</v>
      </c>
    </row>
    <row r="82" spans="2:8" x14ac:dyDescent="0.25">
      <c r="B82" s="475">
        <v>302313</v>
      </c>
      <c r="C82" s="475">
        <v>20028</v>
      </c>
      <c r="D82" s="475" t="s">
        <v>165</v>
      </c>
      <c r="E82" s="381">
        <v>0.46530092592592592</v>
      </c>
      <c r="F82" s="381">
        <v>0.46552083333333333</v>
      </c>
      <c r="G82" s="475" t="s">
        <v>566</v>
      </c>
      <c r="H82" s="475" t="s">
        <v>566</v>
      </c>
    </row>
    <row r="83" spans="2:8" x14ac:dyDescent="0.25">
      <c r="B83" s="475">
        <v>302313</v>
      </c>
      <c r="C83" s="475">
        <v>20029</v>
      </c>
      <c r="D83" s="475" t="s">
        <v>11</v>
      </c>
      <c r="E83" s="381">
        <v>0.46552083333333333</v>
      </c>
      <c r="F83" s="381">
        <v>0.46554398148148146</v>
      </c>
      <c r="G83" s="475" t="s">
        <v>566</v>
      </c>
      <c r="H83" s="475" t="s">
        <v>566</v>
      </c>
    </row>
    <row r="84" spans="2:8" x14ac:dyDescent="0.25">
      <c r="B84" s="475">
        <v>302313</v>
      </c>
      <c r="C84" s="475">
        <v>20030</v>
      </c>
      <c r="D84" s="475" t="s">
        <v>6</v>
      </c>
      <c r="E84" s="381">
        <v>0.46554398148148146</v>
      </c>
      <c r="F84" s="381">
        <v>0.46563657407407405</v>
      </c>
      <c r="G84" s="475" t="s">
        <v>566</v>
      </c>
      <c r="H84" s="475" t="s">
        <v>566</v>
      </c>
    </row>
    <row r="85" spans="2:8" x14ac:dyDescent="0.25">
      <c r="B85" s="475">
        <v>302313</v>
      </c>
      <c r="C85" s="475">
        <v>20017</v>
      </c>
      <c r="D85" s="475" t="s">
        <v>5</v>
      </c>
      <c r="E85" s="381">
        <v>0.46563657407407405</v>
      </c>
      <c r="F85" s="381">
        <v>0.46571759259259254</v>
      </c>
      <c r="G85" s="475" t="s">
        <v>566</v>
      </c>
      <c r="H85" s="475" t="s">
        <v>566</v>
      </c>
    </row>
    <row r="86" spans="2:8" x14ac:dyDescent="0.25">
      <c r="B86" s="475">
        <v>302313</v>
      </c>
      <c r="C86" s="475">
        <v>20021</v>
      </c>
      <c r="D86" s="475" t="s">
        <v>0</v>
      </c>
      <c r="E86" s="381">
        <v>0.46571759259259254</v>
      </c>
      <c r="F86" s="381">
        <v>0.46577546296296296</v>
      </c>
      <c r="G86" s="475" t="s">
        <v>566</v>
      </c>
      <c r="H86" s="475" t="s">
        <v>566</v>
      </c>
    </row>
    <row r="87" spans="2:8" x14ac:dyDescent="0.25">
      <c r="B87" s="475">
        <v>302313</v>
      </c>
      <c r="C87" s="475">
        <v>20010</v>
      </c>
      <c r="D87" s="475" t="s">
        <v>1</v>
      </c>
      <c r="E87" s="381">
        <v>0.46577546296296296</v>
      </c>
      <c r="F87" s="381">
        <v>0.46667824074074077</v>
      </c>
      <c r="G87" s="475" t="s">
        <v>566</v>
      </c>
      <c r="H87" s="475" t="s">
        <v>566</v>
      </c>
    </row>
    <row r="88" spans="2:8" x14ac:dyDescent="0.25">
      <c r="B88" s="475">
        <v>302313</v>
      </c>
      <c r="C88" s="392">
        <v>20008</v>
      </c>
      <c r="D88" s="475" t="s">
        <v>579</v>
      </c>
      <c r="E88" s="381">
        <v>0.46667824074074077</v>
      </c>
      <c r="F88" s="381">
        <v>0.4679976851851852</v>
      </c>
      <c r="G88" s="475" t="s">
        <v>566</v>
      </c>
      <c r="H88" s="475" t="s">
        <v>566</v>
      </c>
    </row>
    <row r="89" spans="2:8" x14ac:dyDescent="0.25">
      <c r="B89" s="475">
        <v>302313</v>
      </c>
      <c r="C89" s="475">
        <v>20236</v>
      </c>
      <c r="D89" s="475" t="s">
        <v>452</v>
      </c>
      <c r="E89" s="381">
        <v>0.4679976851851852</v>
      </c>
      <c r="F89" s="381">
        <v>0.46803240740740742</v>
      </c>
      <c r="G89" s="475">
        <v>3</v>
      </c>
      <c r="H89" s="475" t="s">
        <v>580</v>
      </c>
    </row>
    <row r="90" spans="2:8" x14ac:dyDescent="0.25">
      <c r="B90" s="475">
        <v>302313</v>
      </c>
      <c r="C90" s="392">
        <v>20008</v>
      </c>
      <c r="D90" s="475" t="s">
        <v>579</v>
      </c>
      <c r="E90" s="381">
        <v>0.46803240740740742</v>
      </c>
      <c r="F90" s="381">
        <v>0.46807870370370369</v>
      </c>
      <c r="G90" s="475" t="s">
        <v>566</v>
      </c>
      <c r="H90" s="475" t="s">
        <v>566</v>
      </c>
    </row>
    <row r="91" spans="2:8" x14ac:dyDescent="0.25">
      <c r="B91" s="475">
        <v>302313</v>
      </c>
      <c r="C91" s="475">
        <v>20236</v>
      </c>
      <c r="D91" s="475" t="s">
        <v>452</v>
      </c>
      <c r="E91" s="381">
        <v>0.46807870370370369</v>
      </c>
      <c r="F91" s="381">
        <v>0.46810185185185182</v>
      </c>
      <c r="G91" s="475">
        <v>2</v>
      </c>
      <c r="H91" s="475" t="s">
        <v>580</v>
      </c>
    </row>
    <row r="92" spans="2:8" x14ac:dyDescent="0.25">
      <c r="B92" s="475">
        <v>302313</v>
      </c>
      <c r="C92" s="392">
        <v>20008</v>
      </c>
      <c r="D92" s="475" t="s">
        <v>579</v>
      </c>
      <c r="E92" s="381">
        <v>0.46810185185185182</v>
      </c>
      <c r="F92" s="381">
        <v>0.46815972222222224</v>
      </c>
      <c r="G92" s="475" t="s">
        <v>566</v>
      </c>
      <c r="H92" s="475" t="s">
        <v>566</v>
      </c>
    </row>
    <row r="93" spans="2:8" x14ac:dyDescent="0.25">
      <c r="B93" s="475">
        <v>302313</v>
      </c>
      <c r="C93" s="475">
        <v>20236</v>
      </c>
      <c r="D93" s="475" t="s">
        <v>452</v>
      </c>
      <c r="E93" s="381">
        <v>0.46815972222222224</v>
      </c>
      <c r="F93" s="381">
        <v>0.46817129629629628</v>
      </c>
      <c r="G93" s="475">
        <v>1</v>
      </c>
      <c r="H93" s="475" t="s">
        <v>580</v>
      </c>
    </row>
    <row r="94" spans="2:8" x14ac:dyDescent="0.25">
      <c r="B94" s="475">
        <v>302313</v>
      </c>
      <c r="C94" s="392">
        <v>20008</v>
      </c>
      <c r="D94" s="475" t="s">
        <v>579</v>
      </c>
      <c r="E94" s="381">
        <v>0.46817129629629628</v>
      </c>
      <c r="F94" s="381">
        <v>0.46854166666666663</v>
      </c>
      <c r="G94" s="475" t="s">
        <v>566</v>
      </c>
      <c r="H94" s="475" t="s">
        <v>566</v>
      </c>
    </row>
    <row r="95" spans="2:8" x14ac:dyDescent="0.25">
      <c r="B95" s="475">
        <v>302313</v>
      </c>
      <c r="C95" s="475">
        <v>20236</v>
      </c>
      <c r="D95" s="475" t="s">
        <v>452</v>
      </c>
      <c r="E95" s="381">
        <v>0.46854166666666663</v>
      </c>
      <c r="F95" s="381">
        <v>0.46855324074074073</v>
      </c>
      <c r="G95" s="475">
        <v>1</v>
      </c>
      <c r="H95" s="475" t="s">
        <v>580</v>
      </c>
    </row>
    <row r="96" spans="2:8" x14ac:dyDescent="0.25">
      <c r="B96" s="475">
        <v>302313</v>
      </c>
      <c r="C96" s="392">
        <v>20008</v>
      </c>
      <c r="D96" s="475" t="s">
        <v>579</v>
      </c>
      <c r="E96" s="381">
        <v>0.46855324074074073</v>
      </c>
      <c r="F96" s="381">
        <v>0.46856481481481477</v>
      </c>
      <c r="G96" s="475" t="s">
        <v>566</v>
      </c>
      <c r="H96" s="475" t="s">
        <v>566</v>
      </c>
    </row>
    <row r="97" spans="2:8" x14ac:dyDescent="0.25">
      <c r="B97" s="475">
        <v>302313</v>
      </c>
      <c r="C97" s="475">
        <v>20236</v>
      </c>
      <c r="D97" s="475" t="s">
        <v>452</v>
      </c>
      <c r="E97" s="381">
        <v>0.46856481481481477</v>
      </c>
      <c r="F97" s="381">
        <v>0.46859953703703705</v>
      </c>
      <c r="G97" s="475">
        <v>3</v>
      </c>
      <c r="H97" s="475" t="s">
        <v>581</v>
      </c>
    </row>
    <row r="98" spans="2:8" x14ac:dyDescent="0.25">
      <c r="B98" s="475">
        <v>302313</v>
      </c>
      <c r="C98" s="475">
        <v>20236</v>
      </c>
      <c r="D98" s="475" t="s">
        <v>452</v>
      </c>
      <c r="E98" s="381">
        <v>0.46859953703703705</v>
      </c>
      <c r="F98" s="381">
        <v>0.46872685185185187</v>
      </c>
      <c r="G98" s="475">
        <v>0</v>
      </c>
      <c r="H98" s="475" t="s">
        <v>580</v>
      </c>
    </row>
    <row r="99" spans="2:8" x14ac:dyDescent="0.25">
      <c r="B99" s="475">
        <v>302313</v>
      </c>
      <c r="C99" s="392">
        <v>20008</v>
      </c>
      <c r="D99" s="475" t="s">
        <v>579</v>
      </c>
      <c r="E99" s="381">
        <v>0.46859953703703705</v>
      </c>
      <c r="F99" s="381">
        <v>0.46859953703703705</v>
      </c>
      <c r="G99" s="475" t="s">
        <v>566</v>
      </c>
      <c r="H99" s="475" t="s">
        <v>566</v>
      </c>
    </row>
    <row r="100" spans="2:8" x14ac:dyDescent="0.25">
      <c r="B100" s="475">
        <v>302313</v>
      </c>
      <c r="C100" s="392">
        <v>20008</v>
      </c>
      <c r="D100" s="475" t="s">
        <v>579</v>
      </c>
      <c r="E100" s="381">
        <v>0.46872685185185187</v>
      </c>
      <c r="F100" s="381">
        <v>0.46873842592592596</v>
      </c>
      <c r="G100" s="475" t="s">
        <v>566</v>
      </c>
      <c r="H100" s="475" t="s">
        <v>566</v>
      </c>
    </row>
    <row r="101" spans="2:8" x14ac:dyDescent="0.25">
      <c r="B101" s="475">
        <v>302313</v>
      </c>
      <c r="C101" s="475">
        <v>20236</v>
      </c>
      <c r="D101" s="475" t="s">
        <v>452</v>
      </c>
      <c r="E101" s="381">
        <v>0.46873842592592596</v>
      </c>
      <c r="F101" s="381">
        <v>0.46877314814814813</v>
      </c>
      <c r="G101" s="475">
        <v>3</v>
      </c>
      <c r="H101" s="475" t="s">
        <v>580</v>
      </c>
    </row>
    <row r="102" spans="2:8" x14ac:dyDescent="0.25">
      <c r="B102" s="475">
        <v>302313</v>
      </c>
      <c r="C102" s="392">
        <v>20008</v>
      </c>
      <c r="D102" s="475" t="s">
        <v>579</v>
      </c>
      <c r="E102" s="381">
        <v>0.46877314814814813</v>
      </c>
      <c r="F102" s="381">
        <v>0.46878472222222217</v>
      </c>
      <c r="G102" s="475" t="s">
        <v>566</v>
      </c>
      <c r="H102" s="475" t="s">
        <v>566</v>
      </c>
    </row>
    <row r="103" spans="2:8" x14ac:dyDescent="0.25">
      <c r="B103" s="475">
        <v>302313</v>
      </c>
      <c r="C103" s="475">
        <v>20236</v>
      </c>
      <c r="D103" s="475" t="s">
        <v>452</v>
      </c>
      <c r="E103" s="381">
        <v>0.46878472222222217</v>
      </c>
      <c r="F103" s="381">
        <v>0.46881944444444446</v>
      </c>
      <c r="G103" s="475">
        <v>3</v>
      </c>
      <c r="H103" s="475" t="s">
        <v>580</v>
      </c>
    </row>
    <row r="104" spans="2:8" x14ac:dyDescent="0.25">
      <c r="B104" s="475">
        <v>302313</v>
      </c>
      <c r="C104" s="392">
        <v>20008</v>
      </c>
      <c r="D104" s="475" t="s">
        <v>579</v>
      </c>
      <c r="E104" s="381">
        <v>0.46881944444444446</v>
      </c>
      <c r="F104" s="381">
        <v>0.46883101851851849</v>
      </c>
      <c r="G104" s="475" t="s">
        <v>566</v>
      </c>
      <c r="H104" s="475" t="s">
        <v>566</v>
      </c>
    </row>
    <row r="105" spans="2:8" x14ac:dyDescent="0.25">
      <c r="B105" s="475">
        <v>302313</v>
      </c>
      <c r="C105" s="475">
        <v>20236</v>
      </c>
      <c r="D105" s="475" t="s">
        <v>452</v>
      </c>
      <c r="E105" s="381">
        <v>0.46883101851851849</v>
      </c>
      <c r="F105" s="381">
        <v>0.46884259259259259</v>
      </c>
      <c r="G105" s="475">
        <v>1</v>
      </c>
      <c r="H105" s="475" t="s">
        <v>580</v>
      </c>
    </row>
    <row r="106" spans="2:8" x14ac:dyDescent="0.25">
      <c r="B106" s="475">
        <v>302313</v>
      </c>
      <c r="C106" s="392">
        <v>20008</v>
      </c>
      <c r="D106" s="475" t="s">
        <v>579</v>
      </c>
      <c r="E106" s="381">
        <v>0.46884259259259259</v>
      </c>
      <c r="F106" s="381">
        <v>0.4690509259259259</v>
      </c>
      <c r="G106" s="475" t="s">
        <v>566</v>
      </c>
      <c r="H106" s="475" t="s">
        <v>566</v>
      </c>
    </row>
    <row r="107" spans="2:8" x14ac:dyDescent="0.25">
      <c r="B107" s="475">
        <v>302313</v>
      </c>
      <c r="C107" s="475">
        <v>20236</v>
      </c>
      <c r="D107" s="475" t="s">
        <v>452</v>
      </c>
      <c r="E107" s="381">
        <v>0.4690509259259259</v>
      </c>
      <c r="F107" s="381">
        <v>0.46906249999999999</v>
      </c>
      <c r="G107" s="475">
        <v>1</v>
      </c>
      <c r="H107" s="475" t="s">
        <v>581</v>
      </c>
    </row>
    <row r="108" spans="2:8" x14ac:dyDescent="0.25">
      <c r="B108" s="475">
        <v>302313</v>
      </c>
      <c r="C108" s="475">
        <v>20236</v>
      </c>
      <c r="D108" s="475" t="s">
        <v>452</v>
      </c>
      <c r="E108" s="381">
        <v>0.46906249999999999</v>
      </c>
      <c r="F108" s="381">
        <v>0.46907407407407403</v>
      </c>
      <c r="G108" s="475">
        <v>0</v>
      </c>
      <c r="H108" s="475" t="s">
        <v>580</v>
      </c>
    </row>
    <row r="109" spans="2:8" x14ac:dyDescent="0.25">
      <c r="B109" s="475">
        <v>302313</v>
      </c>
      <c r="C109" s="392">
        <v>20008</v>
      </c>
      <c r="D109" s="475" t="s">
        <v>579</v>
      </c>
      <c r="E109" s="381">
        <v>0.46906249999999999</v>
      </c>
      <c r="F109" s="381">
        <v>0.46906249999999999</v>
      </c>
      <c r="G109" s="475" t="s">
        <v>566</v>
      </c>
      <c r="H109" s="475" t="s">
        <v>566</v>
      </c>
    </row>
    <row r="110" spans="2:8" x14ac:dyDescent="0.25">
      <c r="B110" s="475">
        <v>302313</v>
      </c>
      <c r="C110" s="392">
        <v>20008</v>
      </c>
      <c r="D110" s="475" t="s">
        <v>579</v>
      </c>
      <c r="E110" s="381">
        <v>0.46907407407407403</v>
      </c>
      <c r="F110" s="381">
        <v>0.59364583333333332</v>
      </c>
      <c r="G110" s="475" t="s">
        <v>566</v>
      </c>
      <c r="H110" s="475" t="s">
        <v>566</v>
      </c>
    </row>
    <row r="111" spans="2:8" x14ac:dyDescent="0.25">
      <c r="B111" s="475">
        <v>302313</v>
      </c>
      <c r="C111" s="475">
        <v>20236</v>
      </c>
      <c r="D111" s="475" t="s">
        <v>452</v>
      </c>
      <c r="E111" s="381">
        <v>0.59364583333333332</v>
      </c>
      <c r="F111" s="381">
        <v>0.59365740740740736</v>
      </c>
      <c r="G111" s="475">
        <v>1</v>
      </c>
      <c r="H111" s="475" t="s">
        <v>580</v>
      </c>
    </row>
    <row r="112" spans="2:8" x14ac:dyDescent="0.25">
      <c r="B112" s="475">
        <v>302313</v>
      </c>
      <c r="C112" s="392">
        <v>20008</v>
      </c>
      <c r="D112" s="475" t="s">
        <v>579</v>
      </c>
      <c r="E112" s="381">
        <v>0.59365740740740736</v>
      </c>
      <c r="F112" s="381">
        <v>0.59366898148148151</v>
      </c>
      <c r="G112" s="475" t="s">
        <v>566</v>
      </c>
      <c r="H112" s="475" t="s">
        <v>566</v>
      </c>
    </row>
    <row r="113" spans="2:26" x14ac:dyDescent="0.25">
      <c r="B113" s="475">
        <v>302313</v>
      </c>
      <c r="C113" s="475">
        <v>20236</v>
      </c>
      <c r="D113" s="475" t="s">
        <v>452</v>
      </c>
      <c r="E113" s="381">
        <v>0.59366898148148151</v>
      </c>
      <c r="F113" s="381">
        <v>0.59368055555555554</v>
      </c>
      <c r="G113" s="475">
        <v>1</v>
      </c>
      <c r="H113" s="475" t="s">
        <v>580</v>
      </c>
    </row>
    <row r="114" spans="2:26" x14ac:dyDescent="0.25">
      <c r="B114" s="475">
        <v>302313</v>
      </c>
      <c r="C114" s="392">
        <v>20008</v>
      </c>
      <c r="D114" s="475" t="s">
        <v>579</v>
      </c>
      <c r="E114" s="381">
        <v>0.59368055555555554</v>
      </c>
      <c r="F114" s="381">
        <v>0.59370370370370373</v>
      </c>
      <c r="G114" s="475" t="s">
        <v>566</v>
      </c>
      <c r="H114" s="475" t="s">
        <v>566</v>
      </c>
    </row>
    <row r="115" spans="2:26" x14ac:dyDescent="0.25">
      <c r="B115" s="475">
        <v>302313</v>
      </c>
      <c r="C115" s="475">
        <v>20236</v>
      </c>
      <c r="D115" s="475" t="s">
        <v>452</v>
      </c>
      <c r="E115" s="381">
        <v>0.59370370370370373</v>
      </c>
      <c r="F115" s="381">
        <v>0.59377314814814819</v>
      </c>
      <c r="G115" s="475">
        <v>6</v>
      </c>
      <c r="H115" s="475" t="s">
        <v>581</v>
      </c>
    </row>
    <row r="116" spans="2:26" x14ac:dyDescent="0.25">
      <c r="B116" s="52">
        <v>302313</v>
      </c>
      <c r="C116" s="52">
        <v>20010</v>
      </c>
      <c r="D116" s="52" t="s">
        <v>1</v>
      </c>
      <c r="E116" s="79">
        <v>0.59377314814814819</v>
      </c>
      <c r="F116" s="79">
        <v>0.59379629629629627</v>
      </c>
      <c r="G116" s="475">
        <v>2</v>
      </c>
      <c r="H116" s="475" t="s">
        <v>581</v>
      </c>
    </row>
    <row r="117" spans="2:26" x14ac:dyDescent="0.25">
      <c r="B117" s="52">
        <v>302313</v>
      </c>
      <c r="C117" s="52">
        <v>20236</v>
      </c>
      <c r="D117" s="52" t="s">
        <v>452</v>
      </c>
      <c r="E117" s="79">
        <v>0.59379629629629627</v>
      </c>
      <c r="F117" s="79">
        <v>0.59380787037037031</v>
      </c>
      <c r="G117" s="475">
        <v>1</v>
      </c>
      <c r="H117" s="475" t="s">
        <v>581</v>
      </c>
    </row>
    <row r="118" spans="2:26" x14ac:dyDescent="0.25">
      <c r="B118" s="210">
        <v>302313</v>
      </c>
      <c r="C118" s="210">
        <v>20010</v>
      </c>
      <c r="D118" s="210" t="s">
        <v>1</v>
      </c>
      <c r="E118" s="393">
        <v>0.59380787037037031</v>
      </c>
      <c r="F118" s="393">
        <v>0.59417824074074077</v>
      </c>
      <c r="G118" s="475">
        <v>32</v>
      </c>
      <c r="H118" s="475">
        <v>26.92</v>
      </c>
      <c r="I118" s="2">
        <f>(F118-E118)*86400</f>
        <v>32.0000000000082</v>
      </c>
      <c r="J118" s="2">
        <f>L118*J119/L119</f>
        <v>19.348271933155257</v>
      </c>
      <c r="K118" s="2">
        <v>19.348271933155257</v>
      </c>
      <c r="L118" s="475">
        <v>15.92</v>
      </c>
      <c r="M118" s="38">
        <f t="shared" ref="M118:M139" si="0">L118/K118*0.0113636*60</f>
        <v>0.56100672750002434</v>
      </c>
      <c r="N118" s="3">
        <f>J118</f>
        <v>19.348271933155257</v>
      </c>
      <c r="O118" s="3">
        <v>19.348271933155257</v>
      </c>
      <c r="P118" s="4">
        <f t="shared" ref="P118:P139" si="1">O118/60</f>
        <v>0.32247119888592096</v>
      </c>
      <c r="Q118" s="475">
        <f>L118</f>
        <v>15.92</v>
      </c>
      <c r="R118" s="475">
        <v>15.92</v>
      </c>
      <c r="S118" s="51">
        <v>1</v>
      </c>
      <c r="X118" s="4">
        <v>0.32247119888592096</v>
      </c>
      <c r="Y118" s="475">
        <v>15.92</v>
      </c>
      <c r="Z118" s="38">
        <v>0.56100672750002434</v>
      </c>
    </row>
    <row r="119" spans="2:26" x14ac:dyDescent="0.25">
      <c r="B119" s="210">
        <v>302313</v>
      </c>
      <c r="C119" s="210">
        <v>20021</v>
      </c>
      <c r="D119" s="210" t="s">
        <v>0</v>
      </c>
      <c r="E119" s="393">
        <v>0.59417824074074077</v>
      </c>
      <c r="F119" s="393">
        <v>0.59454861111111112</v>
      </c>
      <c r="G119" s="475">
        <v>32</v>
      </c>
      <c r="H119" s="475">
        <v>26.33</v>
      </c>
      <c r="I119" s="2">
        <f t="shared" ref="I119:I139" si="2">(F119-E119)*86400</f>
        <v>31.999999999998607</v>
      </c>
      <c r="J119" s="2">
        <f>(E120-E119)*86400</f>
        <v>31.999999999998607</v>
      </c>
      <c r="K119" s="2">
        <v>31.999999999998607</v>
      </c>
      <c r="L119" s="475">
        <v>26.33</v>
      </c>
      <c r="M119" s="38">
        <f t="shared" si="0"/>
        <v>0.56100672750002434</v>
      </c>
      <c r="N119" s="3">
        <f>N118+K119</f>
        <v>51.348271933153868</v>
      </c>
      <c r="O119" s="3">
        <v>51.348271933153868</v>
      </c>
      <c r="P119" s="4">
        <f t="shared" si="1"/>
        <v>0.85580453221923114</v>
      </c>
      <c r="Q119" s="475">
        <f>Q118+L119</f>
        <v>42.25</v>
      </c>
      <c r="R119" s="475">
        <v>42.25</v>
      </c>
      <c r="S119" s="51">
        <v>2</v>
      </c>
      <c r="X119" s="4">
        <v>0.85580453221923114</v>
      </c>
      <c r="Y119" s="475">
        <v>42.25</v>
      </c>
      <c r="Z119" s="38">
        <v>0.56100672750002434</v>
      </c>
    </row>
    <row r="120" spans="2:26" x14ac:dyDescent="0.25">
      <c r="B120" s="210">
        <v>302313</v>
      </c>
      <c r="C120" s="210">
        <v>20017</v>
      </c>
      <c r="D120" s="210" t="s">
        <v>5</v>
      </c>
      <c r="E120" s="393">
        <v>0.59454861111111112</v>
      </c>
      <c r="F120" s="393">
        <v>0.5948148148148148</v>
      </c>
      <c r="G120" s="475">
        <v>23</v>
      </c>
      <c r="H120" s="475">
        <v>30.75</v>
      </c>
      <c r="I120" s="2">
        <f t="shared" si="2"/>
        <v>22.9999999999972</v>
      </c>
      <c r="J120" s="2">
        <f t="shared" ref="J120:J138" si="3">(E121-E120)*86400</f>
        <v>22.9999999999972</v>
      </c>
      <c r="K120" s="3">
        <v>22.9999999999972</v>
      </c>
      <c r="L120" s="475">
        <v>30.75</v>
      </c>
      <c r="M120" s="38">
        <f t="shared" si="0"/>
        <v>0.91155834782619782</v>
      </c>
      <c r="N120" s="3">
        <f t="shared" ref="N120:N139" si="4">N119+K120</f>
        <v>74.348271933151068</v>
      </c>
      <c r="O120" s="3">
        <v>74.348271933151068</v>
      </c>
      <c r="P120" s="4">
        <f t="shared" si="1"/>
        <v>1.2391378655525178</v>
      </c>
      <c r="Q120" s="475">
        <f t="shared" ref="Q120:Q139" si="5">Q119+L120</f>
        <v>73</v>
      </c>
      <c r="R120" s="475">
        <v>73</v>
      </c>
      <c r="S120" s="51">
        <v>3</v>
      </c>
      <c r="X120" s="4">
        <v>1.2391378655525178</v>
      </c>
      <c r="Y120" s="475">
        <v>73</v>
      </c>
      <c r="Z120" s="38">
        <v>0.91155834782619782</v>
      </c>
    </row>
    <row r="121" spans="2:26" x14ac:dyDescent="0.25">
      <c r="B121" s="210">
        <v>302313</v>
      </c>
      <c r="C121" s="210">
        <v>20030</v>
      </c>
      <c r="D121" s="210" t="s">
        <v>6</v>
      </c>
      <c r="E121" s="393">
        <v>0.5948148148148148</v>
      </c>
      <c r="F121" s="393">
        <v>0.59539351851851852</v>
      </c>
      <c r="G121" s="475">
        <v>50</v>
      </c>
      <c r="H121" s="475">
        <v>40.5</v>
      </c>
      <c r="I121" s="2">
        <f t="shared" si="2"/>
        <v>50.000000000001421</v>
      </c>
      <c r="J121" s="2">
        <f t="shared" si="3"/>
        <v>50.000000000001421</v>
      </c>
      <c r="K121" s="3">
        <v>50.000000000001421</v>
      </c>
      <c r="L121" s="475">
        <v>40.5</v>
      </c>
      <c r="M121" s="38">
        <f t="shared" si="0"/>
        <v>0.55227095999998421</v>
      </c>
      <c r="N121" s="3">
        <f t="shared" si="4"/>
        <v>124.34827193315249</v>
      </c>
      <c r="O121" s="3">
        <v>124.34827193315249</v>
      </c>
      <c r="P121" s="4">
        <f t="shared" si="1"/>
        <v>2.0724711988858746</v>
      </c>
      <c r="Q121" s="475">
        <f t="shared" si="5"/>
        <v>113.5</v>
      </c>
      <c r="R121" s="475">
        <v>113.5</v>
      </c>
      <c r="S121" s="51">
        <v>4</v>
      </c>
      <c r="X121" s="4">
        <v>2.0724711988858746</v>
      </c>
      <c r="Y121" s="475">
        <v>113.5</v>
      </c>
      <c r="Z121" s="38">
        <v>0.55227095999998421</v>
      </c>
    </row>
    <row r="122" spans="2:26" x14ac:dyDescent="0.25">
      <c r="B122" s="210">
        <v>302313</v>
      </c>
      <c r="C122" s="210">
        <v>20035</v>
      </c>
      <c r="D122" s="210" t="s">
        <v>8</v>
      </c>
      <c r="E122" s="393">
        <v>0.59539351851851852</v>
      </c>
      <c r="F122" s="393">
        <v>0.59557870370370369</v>
      </c>
      <c r="G122" s="475">
        <v>16</v>
      </c>
      <c r="H122" s="475">
        <v>23.79</v>
      </c>
      <c r="I122" s="2">
        <f t="shared" si="2"/>
        <v>15.999999999999304</v>
      </c>
      <c r="J122" s="2">
        <f t="shared" si="3"/>
        <v>15.999999999999304</v>
      </c>
      <c r="K122" s="3">
        <v>15.999999999999304</v>
      </c>
      <c r="L122" s="475">
        <v>23.79</v>
      </c>
      <c r="M122" s="38">
        <f t="shared" si="0"/>
        <v>1.0137751650000439</v>
      </c>
      <c r="N122" s="3">
        <f t="shared" si="4"/>
        <v>140.34827193315181</v>
      </c>
      <c r="O122" s="3">
        <v>140.34827193315181</v>
      </c>
      <c r="P122" s="4">
        <f t="shared" si="1"/>
        <v>2.3391378655525301</v>
      </c>
      <c r="Q122" s="475">
        <f t="shared" si="5"/>
        <v>137.29</v>
      </c>
      <c r="R122" s="475">
        <v>137.29</v>
      </c>
      <c r="S122" s="51">
        <v>5</v>
      </c>
      <c r="X122" s="4">
        <v>2.3391378655525301</v>
      </c>
      <c r="Y122" s="475">
        <v>137.29</v>
      </c>
      <c r="Z122" s="38">
        <v>1.0137751650000439</v>
      </c>
    </row>
    <row r="123" spans="2:26" x14ac:dyDescent="0.25">
      <c r="B123" s="210">
        <v>302313</v>
      </c>
      <c r="C123" s="210">
        <v>20037</v>
      </c>
      <c r="D123" s="210" t="s">
        <v>8</v>
      </c>
      <c r="E123" s="393">
        <v>0.59557870370370369</v>
      </c>
      <c r="F123" s="393">
        <v>0.59584490740740736</v>
      </c>
      <c r="G123" s="475">
        <v>23</v>
      </c>
      <c r="H123" s="475" t="s">
        <v>581</v>
      </c>
      <c r="I123" s="2">
        <f t="shared" si="2"/>
        <v>22.9999999999972</v>
      </c>
      <c r="J123" s="2">
        <f t="shared" si="3"/>
        <v>22.9999999999972</v>
      </c>
      <c r="K123" s="3">
        <f>SUM(J123:J124)</f>
        <v>27.000000000004221</v>
      </c>
      <c r="L123" s="475">
        <v>13.17</v>
      </c>
      <c r="M123" s="38">
        <f t="shared" si="0"/>
        <v>0.33257469333328138</v>
      </c>
      <c r="N123" s="3">
        <f t="shared" si="4"/>
        <v>167.34827193315601</v>
      </c>
      <c r="O123" s="3">
        <v>167.34827193315601</v>
      </c>
      <c r="P123" s="4">
        <f t="shared" si="1"/>
        <v>2.7891378655526</v>
      </c>
      <c r="Q123" s="475">
        <f t="shared" si="5"/>
        <v>150.45999999999998</v>
      </c>
      <c r="R123" s="475">
        <v>150.45999999999998</v>
      </c>
      <c r="S123" s="51">
        <v>6</v>
      </c>
      <c r="X123" s="4">
        <v>2.7891378655526</v>
      </c>
      <c r="Y123" s="475">
        <v>150.45999999999998</v>
      </c>
      <c r="Z123" s="38">
        <v>0.33257469333328138</v>
      </c>
    </row>
    <row r="124" spans="2:26" x14ac:dyDescent="0.25">
      <c r="B124" s="210">
        <v>302313</v>
      </c>
      <c r="C124" s="210">
        <v>20038</v>
      </c>
      <c r="D124" s="210" t="s">
        <v>182</v>
      </c>
      <c r="E124" s="393">
        <v>0.59584490740740736</v>
      </c>
      <c r="F124" s="393">
        <v>0.59589120370370374</v>
      </c>
      <c r="G124" s="475">
        <v>4</v>
      </c>
      <c r="H124" s="475" t="s">
        <v>581</v>
      </c>
      <c r="I124" s="401">
        <f t="shared" si="2"/>
        <v>4.0000000000070202</v>
      </c>
      <c r="J124" s="401">
        <f t="shared" si="3"/>
        <v>4.0000000000070202</v>
      </c>
      <c r="K124" s="399"/>
      <c r="L124" s="399"/>
      <c r="M124" s="38"/>
      <c r="N124" s="3">
        <f t="shared" si="4"/>
        <v>167.34827193315601</v>
      </c>
      <c r="O124" s="3"/>
      <c r="P124" s="4"/>
      <c r="Q124" s="475">
        <f t="shared" si="5"/>
        <v>150.45999999999998</v>
      </c>
      <c r="X124" s="4">
        <v>4.3058045322191312</v>
      </c>
      <c r="Y124" s="475">
        <v>177.13</v>
      </c>
      <c r="Z124" s="38">
        <v>0.19982453538463332</v>
      </c>
    </row>
    <row r="125" spans="2:26" x14ac:dyDescent="0.25">
      <c r="B125" s="210">
        <v>302313</v>
      </c>
      <c r="C125" s="210">
        <v>20027</v>
      </c>
      <c r="D125" s="210" t="s">
        <v>38</v>
      </c>
      <c r="E125" s="393">
        <v>0.59589120370370374</v>
      </c>
      <c r="F125" s="393">
        <v>0.59694444444444439</v>
      </c>
      <c r="G125" s="475">
        <v>91</v>
      </c>
      <c r="H125" s="475">
        <v>26.67</v>
      </c>
      <c r="I125" s="459">
        <f t="shared" si="2"/>
        <v>90.999999999991843</v>
      </c>
      <c r="J125" s="220">
        <f t="shared" si="3"/>
        <v>90.999999999991843</v>
      </c>
      <c r="K125" s="447">
        <v>90.999999999991843</v>
      </c>
      <c r="L125" s="233">
        <v>26.67</v>
      </c>
      <c r="M125" s="38">
        <f t="shared" si="0"/>
        <v>0.19982453538463332</v>
      </c>
      <c r="N125" s="3">
        <f t="shared" si="4"/>
        <v>258.34827193314788</v>
      </c>
      <c r="O125" s="3">
        <v>258.34827193314788</v>
      </c>
      <c r="P125" s="4">
        <f t="shared" si="1"/>
        <v>4.3058045322191312</v>
      </c>
      <c r="Q125" s="475">
        <f t="shared" si="5"/>
        <v>177.13</v>
      </c>
      <c r="R125" s="475">
        <v>177.13</v>
      </c>
      <c r="S125" s="51">
        <v>7</v>
      </c>
      <c r="X125" s="4">
        <v>4.855804532219218</v>
      </c>
      <c r="Y125" s="475">
        <v>205.55</v>
      </c>
      <c r="Z125" s="38">
        <v>0.58718820363627189</v>
      </c>
    </row>
    <row r="126" spans="2:26" x14ac:dyDescent="0.25">
      <c r="B126" s="210">
        <v>302313</v>
      </c>
      <c r="C126" s="210">
        <v>20025</v>
      </c>
      <c r="D126" s="210" t="s">
        <v>39</v>
      </c>
      <c r="E126" s="393">
        <v>0.59694444444444439</v>
      </c>
      <c r="F126" s="393">
        <v>0.59709490740740734</v>
      </c>
      <c r="G126" s="475">
        <v>13</v>
      </c>
      <c r="H126" s="475" t="s">
        <v>581</v>
      </c>
      <c r="I126" s="460">
        <f t="shared" si="2"/>
        <v>12.999999999998835</v>
      </c>
      <c r="J126" s="118">
        <f t="shared" si="3"/>
        <v>12.999999999998835</v>
      </c>
      <c r="K126" s="450">
        <f>SUM(J126:J129)</f>
        <v>33.000000000005159</v>
      </c>
      <c r="L126" s="234">
        <v>28.42</v>
      </c>
      <c r="M126" s="38">
        <f t="shared" si="0"/>
        <v>0.58718820363627189</v>
      </c>
      <c r="N126" s="3">
        <f t="shared" si="4"/>
        <v>291.34827193315306</v>
      </c>
      <c r="O126" s="3">
        <v>291.34827193315306</v>
      </c>
      <c r="P126" s="4">
        <f t="shared" si="1"/>
        <v>4.855804532219218</v>
      </c>
      <c r="Q126" s="475">
        <f t="shared" si="5"/>
        <v>205.55</v>
      </c>
      <c r="R126" s="475">
        <v>205.55</v>
      </c>
      <c r="S126" s="51">
        <v>8</v>
      </c>
      <c r="X126" s="4">
        <v>5.3058045322192875</v>
      </c>
      <c r="Y126" s="475">
        <v>234.13</v>
      </c>
      <c r="Z126" s="38">
        <v>0.72171486222210934</v>
      </c>
    </row>
    <row r="127" spans="2:26" x14ac:dyDescent="0.25">
      <c r="B127" s="210">
        <v>302313</v>
      </c>
      <c r="C127" s="210">
        <v>20026</v>
      </c>
      <c r="D127" s="210" t="s">
        <v>688</v>
      </c>
      <c r="E127" s="393">
        <v>0.59709490740740734</v>
      </c>
      <c r="F127" s="393">
        <v>0.59711805555555553</v>
      </c>
      <c r="G127" s="475">
        <v>2</v>
      </c>
      <c r="H127" s="475" t="s">
        <v>581</v>
      </c>
      <c r="I127" s="470">
        <f t="shared" si="2"/>
        <v>2.0000000000035101</v>
      </c>
      <c r="J127" s="471">
        <f t="shared" si="3"/>
        <v>2.0000000000035101</v>
      </c>
      <c r="K127" s="472"/>
      <c r="L127" s="476"/>
      <c r="M127" s="38"/>
      <c r="N127" s="3">
        <f t="shared" si="4"/>
        <v>291.34827193315306</v>
      </c>
      <c r="O127" s="3"/>
      <c r="P127" s="4"/>
      <c r="Q127" s="475">
        <f t="shared" si="5"/>
        <v>205.55</v>
      </c>
      <c r="X127" s="4">
        <v>5.6724711988857983</v>
      </c>
      <c r="Y127" s="475">
        <v>268.63</v>
      </c>
      <c r="Z127" s="38">
        <v>1.069211454545909</v>
      </c>
    </row>
    <row r="128" spans="2:26" x14ac:dyDescent="0.25">
      <c r="B128" s="210">
        <v>302313</v>
      </c>
      <c r="C128" s="210">
        <v>20025</v>
      </c>
      <c r="D128" s="210" t="s">
        <v>39</v>
      </c>
      <c r="E128" s="393">
        <v>0.59711805555555553</v>
      </c>
      <c r="F128" s="393">
        <v>0.59721064814814817</v>
      </c>
      <c r="G128" s="475">
        <v>8</v>
      </c>
      <c r="H128" s="475" t="s">
        <v>581</v>
      </c>
      <c r="I128" s="461">
        <f t="shared" si="2"/>
        <v>8.000000000004448</v>
      </c>
      <c r="J128" s="99">
        <f t="shared" si="3"/>
        <v>8.000000000004448</v>
      </c>
      <c r="K128" s="97"/>
      <c r="L128" s="238"/>
      <c r="M128" s="38"/>
      <c r="N128" s="3">
        <f t="shared" si="4"/>
        <v>291.34827193315306</v>
      </c>
      <c r="O128" s="3"/>
      <c r="P128" s="4"/>
      <c r="Q128" s="475">
        <f t="shared" si="5"/>
        <v>205.55</v>
      </c>
      <c r="U128" s="475" t="s">
        <v>756</v>
      </c>
      <c r="V128" s="475">
        <v>25</v>
      </c>
      <c r="X128" s="4">
        <v>6.2391378655524994</v>
      </c>
      <c r="Y128" s="475">
        <v>290.63</v>
      </c>
      <c r="Z128" s="38">
        <v>0.44117505882350194</v>
      </c>
    </row>
    <row r="129" spans="2:26" x14ac:dyDescent="0.25">
      <c r="B129" s="210">
        <v>302313</v>
      </c>
      <c r="C129" s="210">
        <v>20022</v>
      </c>
      <c r="D129" s="210" t="s">
        <v>177</v>
      </c>
      <c r="E129" s="393">
        <v>0.59721064814814817</v>
      </c>
      <c r="F129" s="393">
        <v>0.59732638888888889</v>
      </c>
      <c r="G129" s="475">
        <v>10</v>
      </c>
      <c r="H129" s="475" t="s">
        <v>581</v>
      </c>
      <c r="I129" s="470">
        <f t="shared" si="2"/>
        <v>9.9999999999983658</v>
      </c>
      <c r="J129" s="471">
        <f t="shared" si="3"/>
        <v>9.9999999999983658</v>
      </c>
      <c r="K129" s="472"/>
      <c r="L129" s="476"/>
      <c r="M129" s="38"/>
      <c r="N129" s="3">
        <f t="shared" si="4"/>
        <v>291.34827193315306</v>
      </c>
      <c r="O129" s="3"/>
      <c r="P129" s="4"/>
      <c r="Q129" s="475">
        <f t="shared" si="5"/>
        <v>205.55</v>
      </c>
      <c r="X129" s="4">
        <v>6.6558045322191788</v>
      </c>
      <c r="Y129" s="475">
        <v>321.8</v>
      </c>
      <c r="Z129" s="38">
        <v>0.85008818879997583</v>
      </c>
    </row>
    <row r="130" spans="2:26" x14ac:dyDescent="0.25">
      <c r="B130" s="210">
        <v>302313</v>
      </c>
      <c r="C130" s="210">
        <v>20015</v>
      </c>
      <c r="D130" s="210" t="s">
        <v>37</v>
      </c>
      <c r="E130" s="393">
        <v>0.59732638888888889</v>
      </c>
      <c r="F130" s="393">
        <v>0.59763888888888894</v>
      </c>
      <c r="G130" s="475">
        <v>27</v>
      </c>
      <c r="H130" s="475">
        <v>28.58</v>
      </c>
      <c r="I130" s="462">
        <f t="shared" si="2"/>
        <v>27.000000000004221</v>
      </c>
      <c r="J130" s="218">
        <f t="shared" si="3"/>
        <v>27.000000000004221</v>
      </c>
      <c r="K130" s="453">
        <v>27.000000000004221</v>
      </c>
      <c r="L130" s="237">
        <v>28.58</v>
      </c>
      <c r="M130" s="38">
        <f t="shared" si="0"/>
        <v>0.72171486222210934</v>
      </c>
      <c r="N130" s="3">
        <f t="shared" si="4"/>
        <v>318.34827193315726</v>
      </c>
      <c r="O130" s="3">
        <v>318.34827193315726</v>
      </c>
      <c r="P130" s="4">
        <f t="shared" si="1"/>
        <v>5.3058045322192875</v>
      </c>
      <c r="Q130" s="475">
        <f t="shared" si="5"/>
        <v>234.13</v>
      </c>
      <c r="R130" s="475">
        <v>234.13</v>
      </c>
      <c r="S130" s="475">
        <v>9</v>
      </c>
      <c r="X130" s="4">
        <v>6.8028476292141571</v>
      </c>
      <c r="Y130" s="475">
        <v>332.8</v>
      </c>
      <c r="Z130" s="38">
        <v>0.85008818879997583</v>
      </c>
    </row>
    <row r="131" spans="2:26" x14ac:dyDescent="0.25">
      <c r="B131" s="210">
        <v>302313</v>
      </c>
      <c r="C131" s="210">
        <v>20013</v>
      </c>
      <c r="D131" s="210" t="s">
        <v>36</v>
      </c>
      <c r="E131" s="393">
        <v>0.59763888888888894</v>
      </c>
      <c r="F131" s="393">
        <v>0.59785879629629635</v>
      </c>
      <c r="G131" s="475">
        <v>19</v>
      </c>
      <c r="H131" s="475" t="s">
        <v>581</v>
      </c>
      <c r="I131" s="2">
        <f t="shared" si="2"/>
        <v>18.999999999999773</v>
      </c>
      <c r="J131" s="2">
        <f t="shared" si="3"/>
        <v>18.999999999999773</v>
      </c>
      <c r="K131" s="3">
        <f>SUM(J131:J132)</f>
        <v>21.999999999990649</v>
      </c>
      <c r="L131" s="475">
        <v>34.5</v>
      </c>
      <c r="M131" s="38">
        <f t="shared" si="0"/>
        <v>1.069211454545909</v>
      </c>
      <c r="N131" s="3">
        <f t="shared" si="4"/>
        <v>340.34827193314788</v>
      </c>
      <c r="O131" s="3">
        <v>340.34827193314788</v>
      </c>
      <c r="P131" s="4">
        <f t="shared" si="1"/>
        <v>5.6724711988857983</v>
      </c>
      <c r="Q131" s="475">
        <f t="shared" si="5"/>
        <v>268.63</v>
      </c>
      <c r="R131" s="475">
        <v>268.63</v>
      </c>
      <c r="S131" s="475">
        <v>10</v>
      </c>
    </row>
    <row r="132" spans="2:26" x14ac:dyDescent="0.25">
      <c r="B132" s="210">
        <v>302313</v>
      </c>
      <c r="C132" s="210">
        <v>20003</v>
      </c>
      <c r="D132" s="210" t="s">
        <v>640</v>
      </c>
      <c r="E132" s="393">
        <v>0.59785879629629635</v>
      </c>
      <c r="F132" s="393">
        <v>0.59789351851851846</v>
      </c>
      <c r="G132" s="475">
        <v>3</v>
      </c>
      <c r="H132" s="475" t="s">
        <v>581</v>
      </c>
      <c r="I132" s="401">
        <f t="shared" si="2"/>
        <v>2.9999999999908766</v>
      </c>
      <c r="J132" s="401">
        <f t="shared" si="3"/>
        <v>2.9999999999908766</v>
      </c>
      <c r="K132" s="399"/>
      <c r="L132" s="399"/>
      <c r="M132" s="38"/>
      <c r="N132" s="3">
        <f t="shared" si="4"/>
        <v>340.34827193314788</v>
      </c>
      <c r="O132" s="3"/>
      <c r="P132" s="4"/>
      <c r="Q132" s="475">
        <f t="shared" si="5"/>
        <v>268.63</v>
      </c>
      <c r="X132" s="4"/>
      <c r="Z132" s="38"/>
    </row>
    <row r="133" spans="2:26" x14ac:dyDescent="0.25">
      <c r="B133" s="210">
        <v>302313</v>
      </c>
      <c r="C133" s="210">
        <v>20001</v>
      </c>
      <c r="D133" s="210" t="s">
        <v>3</v>
      </c>
      <c r="E133" s="393">
        <v>0.59789351851851846</v>
      </c>
      <c r="F133" s="393">
        <v>0.59828703703703701</v>
      </c>
      <c r="G133" s="475">
        <v>34</v>
      </c>
      <c r="H133" s="475">
        <v>22</v>
      </c>
      <c r="I133" s="459">
        <f t="shared" si="2"/>
        <v>34.000000000002117</v>
      </c>
      <c r="J133" s="220">
        <f t="shared" si="3"/>
        <v>34.000000000002117</v>
      </c>
      <c r="K133" s="447">
        <v>34.000000000002117</v>
      </c>
      <c r="L133" s="233">
        <v>22</v>
      </c>
      <c r="M133" s="38">
        <f t="shared" si="0"/>
        <v>0.44117505882350194</v>
      </c>
      <c r="N133" s="3">
        <f t="shared" si="4"/>
        <v>374.34827193314999</v>
      </c>
      <c r="O133" s="3">
        <v>374.34827193314999</v>
      </c>
      <c r="P133" s="4">
        <f t="shared" si="1"/>
        <v>6.2391378655524994</v>
      </c>
      <c r="Q133" s="475">
        <f t="shared" si="5"/>
        <v>290.63</v>
      </c>
      <c r="R133" s="475">
        <v>290.63</v>
      </c>
      <c r="S133" s="475">
        <v>11</v>
      </c>
    </row>
    <row r="134" spans="2:26" x14ac:dyDescent="0.25">
      <c r="B134" s="210">
        <v>302313</v>
      </c>
      <c r="C134" s="210">
        <v>20004</v>
      </c>
      <c r="D134" s="210" t="s">
        <v>2</v>
      </c>
      <c r="E134" s="393">
        <v>0.59828703703703701</v>
      </c>
      <c r="F134" s="393">
        <v>0.59839120370370369</v>
      </c>
      <c r="G134" s="475">
        <v>9</v>
      </c>
      <c r="H134" s="475">
        <v>31.17</v>
      </c>
      <c r="I134" s="460">
        <f t="shared" si="2"/>
        <v>9.0000000000014069</v>
      </c>
      <c r="J134" s="118">
        <f t="shared" si="3"/>
        <v>9.0000000000014069</v>
      </c>
      <c r="K134" s="450">
        <f>SUM(J134:J138)</f>
        <v>25.000000000000711</v>
      </c>
      <c r="L134" s="234">
        <v>31.17</v>
      </c>
      <c r="M134" s="38">
        <f t="shared" si="0"/>
        <v>0.85008818879997583</v>
      </c>
      <c r="N134" s="3">
        <f t="shared" si="4"/>
        <v>399.34827193315073</v>
      </c>
      <c r="O134" s="3">
        <v>399.34827193315073</v>
      </c>
      <c r="P134" s="4">
        <f t="shared" si="1"/>
        <v>6.6558045322191788</v>
      </c>
      <c r="Q134" s="475">
        <f t="shared" si="5"/>
        <v>321.8</v>
      </c>
      <c r="R134" s="475">
        <v>321.8</v>
      </c>
      <c r="S134" s="475">
        <v>12</v>
      </c>
    </row>
    <row r="135" spans="2:26" x14ac:dyDescent="0.25">
      <c r="B135" s="210">
        <v>302313</v>
      </c>
      <c r="C135" s="210">
        <v>20010</v>
      </c>
      <c r="D135" s="210" t="s">
        <v>1</v>
      </c>
      <c r="E135" s="393">
        <v>0.59839120370370369</v>
      </c>
      <c r="F135" s="393">
        <v>0.59840277777777773</v>
      </c>
      <c r="G135" s="475">
        <v>1</v>
      </c>
      <c r="H135" s="475" t="s">
        <v>581</v>
      </c>
      <c r="I135" s="461">
        <f t="shared" si="2"/>
        <v>0.99999999999695888</v>
      </c>
      <c r="J135" s="99">
        <f t="shared" si="3"/>
        <v>0.99999999999695888</v>
      </c>
      <c r="K135" s="97"/>
      <c r="L135" s="238"/>
      <c r="M135" s="38"/>
      <c r="N135" s="3">
        <f t="shared" si="4"/>
        <v>399.34827193315073</v>
      </c>
      <c r="O135" s="3"/>
      <c r="P135" s="4"/>
      <c r="Q135" s="475">
        <f t="shared" si="5"/>
        <v>321.8</v>
      </c>
      <c r="U135" s="475" t="s">
        <v>757</v>
      </c>
      <c r="V135" s="475" t="s">
        <v>758</v>
      </c>
      <c r="X135" s="4"/>
      <c r="Z135" s="38"/>
    </row>
    <row r="136" spans="2:26" x14ac:dyDescent="0.25">
      <c r="B136" s="210">
        <v>302313</v>
      </c>
      <c r="C136" s="210">
        <v>20010</v>
      </c>
      <c r="D136" s="210" t="s">
        <v>1</v>
      </c>
      <c r="E136" s="393">
        <v>0.59840277777777773</v>
      </c>
      <c r="F136" s="393">
        <v>0.59856481481481483</v>
      </c>
      <c r="G136" s="475">
        <v>0</v>
      </c>
      <c r="H136" s="475">
        <v>31.17</v>
      </c>
      <c r="I136" s="461">
        <f t="shared" si="2"/>
        <v>14.000000000005386</v>
      </c>
      <c r="J136" s="99">
        <f t="shared" si="3"/>
        <v>0</v>
      </c>
      <c r="K136" s="97"/>
      <c r="L136" s="238"/>
      <c r="M136" s="38"/>
      <c r="N136" s="3">
        <f t="shared" si="4"/>
        <v>399.34827193315073</v>
      </c>
      <c r="O136" s="3"/>
      <c r="P136" s="4"/>
      <c r="Q136" s="475">
        <f t="shared" si="5"/>
        <v>321.8</v>
      </c>
      <c r="X136" s="4"/>
      <c r="Z136" s="38"/>
    </row>
    <row r="137" spans="2:26" x14ac:dyDescent="0.25">
      <c r="B137" s="210">
        <v>302313</v>
      </c>
      <c r="C137" s="210">
        <v>20004</v>
      </c>
      <c r="D137" s="210" t="s">
        <v>2</v>
      </c>
      <c r="E137" s="393">
        <v>0.59840277777777773</v>
      </c>
      <c r="F137" s="393">
        <v>0.59840277777777773</v>
      </c>
      <c r="G137" s="475">
        <v>14</v>
      </c>
      <c r="H137" s="475" t="s">
        <v>581</v>
      </c>
      <c r="I137" s="461">
        <f t="shared" si="2"/>
        <v>0</v>
      </c>
      <c r="J137" s="99">
        <f t="shared" si="3"/>
        <v>14.000000000005386</v>
      </c>
      <c r="K137" s="97"/>
      <c r="L137" s="238"/>
      <c r="M137" s="38"/>
      <c r="N137" s="3">
        <f t="shared" si="4"/>
        <v>399.34827193315073</v>
      </c>
      <c r="O137" s="3"/>
      <c r="P137" s="4"/>
      <c r="Q137" s="475">
        <f t="shared" si="5"/>
        <v>321.8</v>
      </c>
      <c r="X137" s="4"/>
      <c r="Z137" s="38"/>
    </row>
    <row r="138" spans="2:26" x14ac:dyDescent="0.25">
      <c r="B138" s="210">
        <v>302313</v>
      </c>
      <c r="C138" s="210">
        <v>20006</v>
      </c>
      <c r="D138" s="210" t="s">
        <v>752</v>
      </c>
      <c r="E138" s="393">
        <v>0.59856481481481483</v>
      </c>
      <c r="F138" s="393">
        <v>0.59857638888888887</v>
      </c>
      <c r="G138" s="475">
        <v>1</v>
      </c>
      <c r="H138" s="475" t="s">
        <v>581</v>
      </c>
      <c r="I138" s="470">
        <f t="shared" si="2"/>
        <v>0.99999999999695888</v>
      </c>
      <c r="J138" s="471">
        <f t="shared" si="3"/>
        <v>0.99999999999695888</v>
      </c>
      <c r="K138" s="472"/>
      <c r="L138" s="476"/>
      <c r="M138" s="38"/>
      <c r="N138" s="3">
        <f t="shared" si="4"/>
        <v>399.34827193315073</v>
      </c>
      <c r="O138" s="3"/>
      <c r="P138" s="4"/>
      <c r="Q138" s="475">
        <f t="shared" si="5"/>
        <v>321.8</v>
      </c>
      <c r="X138" s="4"/>
      <c r="Z138" s="38"/>
    </row>
    <row r="139" spans="2:26" x14ac:dyDescent="0.25">
      <c r="B139" s="210">
        <v>302313</v>
      </c>
      <c r="C139" s="210">
        <v>20010</v>
      </c>
      <c r="D139" s="210" t="s">
        <v>1</v>
      </c>
      <c r="E139" s="393">
        <v>0.59857638888888887</v>
      </c>
      <c r="F139" s="393">
        <v>0.5990509259259259</v>
      </c>
      <c r="G139" s="475">
        <v>41</v>
      </c>
      <c r="H139" s="475" t="s">
        <v>581</v>
      </c>
      <c r="I139" s="462">
        <f t="shared" si="2"/>
        <v>41.000000000000014</v>
      </c>
      <c r="J139" s="218">
        <f>L139*K134/L134</f>
        <v>8.8225858196986788</v>
      </c>
      <c r="K139" s="453">
        <v>8.8225858196986788</v>
      </c>
      <c r="L139" s="237">
        <v>11</v>
      </c>
      <c r="M139" s="38">
        <f t="shared" si="0"/>
        <v>0.85008818879997583</v>
      </c>
      <c r="N139" s="3">
        <f t="shared" si="4"/>
        <v>408.17085775284943</v>
      </c>
      <c r="O139" s="3">
        <v>408.17085775284943</v>
      </c>
      <c r="P139" s="4">
        <f t="shared" si="1"/>
        <v>6.8028476292141571</v>
      </c>
      <c r="Q139" s="475">
        <f t="shared" si="5"/>
        <v>332.8</v>
      </c>
      <c r="R139" s="475">
        <v>332.8</v>
      </c>
    </row>
    <row r="140" spans="2:26" x14ac:dyDescent="0.25">
      <c r="B140" s="52">
        <v>302313</v>
      </c>
      <c r="C140" s="52">
        <v>20236</v>
      </c>
      <c r="D140" s="52" t="s">
        <v>452</v>
      </c>
      <c r="E140" s="79">
        <v>0.5990509259259259</v>
      </c>
      <c r="F140" s="79">
        <v>0.59908564814814813</v>
      </c>
      <c r="G140" s="475">
        <v>3</v>
      </c>
      <c r="H140" s="475" t="s">
        <v>581</v>
      </c>
      <c r="I140" s="2"/>
      <c r="J140" s="2"/>
      <c r="M140" s="38">
        <f>AVERAGE(M119:M134)</f>
        <v>0.65821710882472118</v>
      </c>
    </row>
    <row r="141" spans="2:26" x14ac:dyDescent="0.25">
      <c r="B141" s="52">
        <v>302313</v>
      </c>
      <c r="C141" s="52">
        <v>20236</v>
      </c>
      <c r="D141" s="52" t="s">
        <v>452</v>
      </c>
      <c r="E141" s="79">
        <v>0.59908564814814813</v>
      </c>
      <c r="F141" s="79">
        <v>0.59912037037037036</v>
      </c>
      <c r="G141" s="475">
        <v>0</v>
      </c>
      <c r="H141" s="475" t="s">
        <v>581</v>
      </c>
      <c r="I141" s="2"/>
      <c r="J141" s="2"/>
    </row>
    <row r="142" spans="2:26" x14ac:dyDescent="0.25">
      <c r="B142" s="52">
        <v>302313</v>
      </c>
      <c r="C142" s="52">
        <v>20010</v>
      </c>
      <c r="D142" s="52" t="s">
        <v>1</v>
      </c>
      <c r="E142" s="79">
        <v>0.59908564814814813</v>
      </c>
      <c r="F142" s="79">
        <v>0.59908564814814813</v>
      </c>
      <c r="G142" s="475">
        <v>3</v>
      </c>
      <c r="H142" s="475">
        <v>11</v>
      </c>
      <c r="I142" s="2"/>
      <c r="J142" s="2"/>
    </row>
    <row r="143" spans="2:26" x14ac:dyDescent="0.25">
      <c r="B143" s="475">
        <v>302313</v>
      </c>
      <c r="C143" s="392">
        <v>20008</v>
      </c>
      <c r="D143" s="475" t="s">
        <v>579</v>
      </c>
      <c r="E143" s="381">
        <v>0.59912037037037036</v>
      </c>
      <c r="F143" s="381">
        <v>0.5991319444444444</v>
      </c>
      <c r="G143" s="475" t="s">
        <v>566</v>
      </c>
      <c r="H143" s="475" t="s">
        <v>566</v>
      </c>
    </row>
    <row r="144" spans="2:26" x14ac:dyDescent="0.25">
      <c r="B144" s="475">
        <v>302313</v>
      </c>
      <c r="C144" s="475">
        <v>20236</v>
      </c>
      <c r="D144" s="475" t="s">
        <v>452</v>
      </c>
      <c r="E144" s="381">
        <v>0.5991319444444444</v>
      </c>
      <c r="F144" s="381">
        <v>0.59914351851851855</v>
      </c>
      <c r="G144" s="475">
        <v>1</v>
      </c>
      <c r="H144" s="475" t="s">
        <v>580</v>
      </c>
    </row>
    <row r="145" spans="2:8" x14ac:dyDescent="0.25">
      <c r="B145" s="475">
        <v>302313</v>
      </c>
      <c r="C145" s="392">
        <v>20008</v>
      </c>
      <c r="D145" s="475" t="s">
        <v>579</v>
      </c>
      <c r="E145" s="381">
        <v>0.59914351851851855</v>
      </c>
      <c r="F145" s="381">
        <v>0.59917824074074078</v>
      </c>
      <c r="G145" s="475" t="s">
        <v>566</v>
      </c>
      <c r="H145" s="475" t="s">
        <v>566</v>
      </c>
    </row>
    <row r="146" spans="2:8" x14ac:dyDescent="0.25">
      <c r="B146" s="475">
        <v>302313</v>
      </c>
      <c r="C146" s="392">
        <v>20008</v>
      </c>
      <c r="D146" s="475" t="s">
        <v>579</v>
      </c>
      <c r="E146" s="381">
        <v>0.59917824074074078</v>
      </c>
      <c r="F146" s="381">
        <v>0.59918981481481481</v>
      </c>
      <c r="G146" s="475" t="s">
        <v>566</v>
      </c>
      <c r="H146" s="475" t="s">
        <v>566</v>
      </c>
    </row>
    <row r="147" spans="2:8" x14ac:dyDescent="0.25">
      <c r="B147" s="475">
        <v>302313</v>
      </c>
      <c r="C147" s="475">
        <v>20236</v>
      </c>
      <c r="D147" s="475" t="s">
        <v>452</v>
      </c>
      <c r="E147" s="381">
        <v>0.59917824074074078</v>
      </c>
      <c r="F147" s="381">
        <v>0.59917824074074078</v>
      </c>
      <c r="G147" s="475">
        <v>1</v>
      </c>
      <c r="H147" s="475" t="s">
        <v>581</v>
      </c>
    </row>
    <row r="148" spans="2:8" x14ac:dyDescent="0.25">
      <c r="B148" s="475">
        <v>302313</v>
      </c>
      <c r="C148" s="475">
        <v>20236</v>
      </c>
      <c r="D148" s="475" t="s">
        <v>452</v>
      </c>
      <c r="E148" s="381">
        <v>0.59918981481481481</v>
      </c>
      <c r="F148" s="381">
        <v>0.59922453703703704</v>
      </c>
      <c r="G148" s="475">
        <v>3</v>
      </c>
      <c r="H148" s="475" t="s">
        <v>580</v>
      </c>
    </row>
    <row r="149" spans="2:8" x14ac:dyDescent="0.25">
      <c r="B149" s="475">
        <v>302313</v>
      </c>
      <c r="C149" s="392">
        <v>20008</v>
      </c>
      <c r="D149" s="475" t="s">
        <v>579</v>
      </c>
      <c r="E149" s="381">
        <v>0.59922453703703704</v>
      </c>
      <c r="F149" s="381">
        <v>0.59923611111111108</v>
      </c>
      <c r="G149" s="475" t="s">
        <v>566</v>
      </c>
      <c r="H149" s="475" t="s">
        <v>566</v>
      </c>
    </row>
    <row r="150" spans="2:8" x14ac:dyDescent="0.25">
      <c r="B150" s="475">
        <v>302313</v>
      </c>
      <c r="C150" s="475">
        <v>20236</v>
      </c>
      <c r="D150" s="475" t="s">
        <v>452</v>
      </c>
      <c r="E150" s="381">
        <v>0.59923611111111108</v>
      </c>
      <c r="F150" s="381">
        <v>0.59927083333333331</v>
      </c>
      <c r="G150" s="475">
        <v>3</v>
      </c>
      <c r="H150" s="475" t="s">
        <v>580</v>
      </c>
    </row>
    <row r="151" spans="2:8" x14ac:dyDescent="0.25">
      <c r="B151" s="475">
        <v>302313</v>
      </c>
      <c r="C151" s="392">
        <v>20008</v>
      </c>
      <c r="D151" s="475" t="s">
        <v>579</v>
      </c>
      <c r="E151" s="381">
        <v>0.59927083333333331</v>
      </c>
      <c r="F151" s="381">
        <v>0.70182870370370365</v>
      </c>
      <c r="G151" s="475" t="s">
        <v>566</v>
      </c>
      <c r="H151" s="475" t="s">
        <v>566</v>
      </c>
    </row>
    <row r="152" spans="2:8" x14ac:dyDescent="0.25">
      <c r="B152" s="475">
        <v>302313</v>
      </c>
      <c r="C152" s="475">
        <v>20236</v>
      </c>
      <c r="D152" s="475" t="s">
        <v>452</v>
      </c>
      <c r="E152" s="381">
        <v>0.70182870370370365</v>
      </c>
      <c r="F152" s="381">
        <v>0.7018402777777778</v>
      </c>
      <c r="G152" s="475">
        <v>1</v>
      </c>
      <c r="H152" s="475" t="s">
        <v>580</v>
      </c>
    </row>
    <row r="153" spans="2:8" x14ac:dyDescent="0.25">
      <c r="B153" s="475">
        <v>302313</v>
      </c>
      <c r="C153" s="392">
        <v>20008</v>
      </c>
      <c r="D153" s="475" t="s">
        <v>579</v>
      </c>
      <c r="E153" s="381">
        <v>0.7018402777777778</v>
      </c>
      <c r="F153" s="381">
        <v>0.70185185185185184</v>
      </c>
      <c r="G153" s="475" t="s">
        <v>566</v>
      </c>
      <c r="H153" s="475" t="s">
        <v>566</v>
      </c>
    </row>
    <row r="154" spans="2:8" x14ac:dyDescent="0.25">
      <c r="B154" s="475">
        <v>302313</v>
      </c>
      <c r="C154" s="475">
        <v>20236</v>
      </c>
      <c r="D154" s="475" t="s">
        <v>452</v>
      </c>
      <c r="E154" s="381">
        <v>0.70185185185185184</v>
      </c>
      <c r="F154" s="381">
        <v>0.70186342592592599</v>
      </c>
      <c r="G154" s="475">
        <v>1</v>
      </c>
      <c r="H154" s="475" t="s">
        <v>580</v>
      </c>
    </row>
    <row r="155" spans="2:8" x14ac:dyDescent="0.25">
      <c r="B155" s="475">
        <v>302313</v>
      </c>
      <c r="C155" s="392">
        <v>20008</v>
      </c>
      <c r="D155" s="475" t="s">
        <v>579</v>
      </c>
      <c r="E155" s="381">
        <v>0.70186342592592599</v>
      </c>
      <c r="F155" s="381">
        <v>0.70189814814814822</v>
      </c>
      <c r="G155" s="475" t="s">
        <v>566</v>
      </c>
      <c r="H155" s="475" t="s">
        <v>566</v>
      </c>
    </row>
    <row r="156" spans="2:8" x14ac:dyDescent="0.25">
      <c r="B156" s="475">
        <v>302313</v>
      </c>
      <c r="C156" s="475">
        <v>20236</v>
      </c>
      <c r="D156" s="475" t="s">
        <v>452</v>
      </c>
      <c r="E156" s="381">
        <v>0.70189814814814822</v>
      </c>
      <c r="F156" s="381">
        <v>0.70196759259259256</v>
      </c>
      <c r="G156" s="475">
        <v>6</v>
      </c>
      <c r="H156" s="475" t="s">
        <v>581</v>
      </c>
    </row>
    <row r="157" spans="2:8" x14ac:dyDescent="0.25">
      <c r="B157" s="52">
        <v>302313</v>
      </c>
      <c r="C157" s="52">
        <v>20010</v>
      </c>
      <c r="D157" s="52" t="s">
        <v>1</v>
      </c>
      <c r="E157" s="79">
        <v>0.70196759259259256</v>
      </c>
      <c r="F157" s="79">
        <v>0.70197916666666671</v>
      </c>
      <c r="G157" s="475">
        <v>1</v>
      </c>
      <c r="H157" s="475" t="s">
        <v>581</v>
      </c>
    </row>
    <row r="158" spans="2:8" x14ac:dyDescent="0.25">
      <c r="B158" s="52">
        <v>302313</v>
      </c>
      <c r="C158" s="52">
        <v>20236</v>
      </c>
      <c r="D158" s="52" t="s">
        <v>452</v>
      </c>
      <c r="E158" s="79">
        <v>0.70197916666666671</v>
      </c>
      <c r="F158" s="79">
        <v>0.70199074074074075</v>
      </c>
      <c r="G158" s="475">
        <v>1</v>
      </c>
      <c r="H158" s="475" t="s">
        <v>581</v>
      </c>
    </row>
    <row r="159" spans="2:8" x14ac:dyDescent="0.25">
      <c r="B159" s="52">
        <v>302313</v>
      </c>
      <c r="C159" s="52">
        <v>20010</v>
      </c>
      <c r="D159" s="52" t="s">
        <v>1</v>
      </c>
      <c r="E159" s="79">
        <v>0.70199074074074075</v>
      </c>
      <c r="F159" s="79">
        <v>0.70200231481481479</v>
      </c>
      <c r="G159" s="475">
        <v>1</v>
      </c>
      <c r="H159" s="475" t="s">
        <v>581</v>
      </c>
    </row>
    <row r="160" spans="2:8" x14ac:dyDescent="0.25">
      <c r="B160" s="52">
        <v>302313</v>
      </c>
      <c r="C160" s="52">
        <v>20236</v>
      </c>
      <c r="D160" s="52" t="s">
        <v>452</v>
      </c>
      <c r="E160" s="79">
        <v>0.70200231481481479</v>
      </c>
      <c r="F160" s="79">
        <v>0.70202546296296298</v>
      </c>
      <c r="G160" s="475">
        <v>2</v>
      </c>
      <c r="H160" s="475" t="s">
        <v>581</v>
      </c>
    </row>
    <row r="161" spans="2:26" x14ac:dyDescent="0.25">
      <c r="B161" s="210">
        <v>302313</v>
      </c>
      <c r="C161" s="210">
        <v>20010</v>
      </c>
      <c r="D161" s="210" t="s">
        <v>1</v>
      </c>
      <c r="E161" s="393">
        <v>0.70202546296296298</v>
      </c>
      <c r="F161" s="393">
        <v>0.7023611111111111</v>
      </c>
      <c r="G161" s="475">
        <v>29</v>
      </c>
      <c r="H161" s="475">
        <v>26.92</v>
      </c>
      <c r="I161" s="2">
        <f>(F161-E161)*86400</f>
        <v>28.999999999998138</v>
      </c>
      <c r="J161" s="2">
        <f>L161*J162/L162</f>
        <v>20.55753892897383</v>
      </c>
      <c r="K161" s="2">
        <v>20.55753892897383</v>
      </c>
      <c r="L161" s="475">
        <v>15.92</v>
      </c>
      <c r="M161" s="38">
        <f t="shared" ref="M161:M183" si="6">L161/K161*0.0113636*60</f>
        <v>0.52800633176482192</v>
      </c>
      <c r="N161" s="3">
        <f>J161</f>
        <v>20.55753892897383</v>
      </c>
      <c r="O161" s="3">
        <v>20.55753892897383</v>
      </c>
      <c r="P161" s="4">
        <f t="shared" ref="P161:P183" si="7">O161/60</f>
        <v>0.34262564881623053</v>
      </c>
      <c r="Q161" s="475">
        <f>L161</f>
        <v>15.92</v>
      </c>
      <c r="R161" s="475">
        <v>15.92</v>
      </c>
      <c r="S161" s="51">
        <v>1</v>
      </c>
      <c r="X161" s="4">
        <v>0.34262564881623053</v>
      </c>
      <c r="Y161" s="475">
        <v>15.92</v>
      </c>
      <c r="Z161" s="38">
        <v>0.52800633176482192</v>
      </c>
    </row>
    <row r="162" spans="2:26" x14ac:dyDescent="0.25">
      <c r="B162" s="210">
        <v>302313</v>
      </c>
      <c r="C162" s="210">
        <v>20021</v>
      </c>
      <c r="D162" s="210" t="s">
        <v>0</v>
      </c>
      <c r="E162" s="393">
        <v>0.7023611111111111</v>
      </c>
      <c r="F162" s="393">
        <v>0.70275462962962953</v>
      </c>
      <c r="G162" s="475">
        <v>34</v>
      </c>
      <c r="H162" s="475">
        <v>26.33</v>
      </c>
      <c r="I162" s="2">
        <f t="shared" ref="I162" si="8">(F162-E162)*86400</f>
        <v>33.999999999992525</v>
      </c>
      <c r="J162" s="2">
        <f>(E163-E162)*86400</f>
        <v>33.999999999992525</v>
      </c>
      <c r="K162" s="2">
        <v>33.999999999992525</v>
      </c>
      <c r="L162" s="475">
        <v>26.33</v>
      </c>
      <c r="M162" s="38">
        <f t="shared" si="6"/>
        <v>0.52800633176482192</v>
      </c>
      <c r="N162" s="3">
        <f>N161+K162</f>
        <v>54.557538928966352</v>
      </c>
      <c r="O162" s="3">
        <v>54.557538928966352</v>
      </c>
      <c r="P162" s="4">
        <f t="shared" si="7"/>
        <v>0.90929231548277256</v>
      </c>
      <c r="Q162" s="475">
        <f>Q161+L162</f>
        <v>42.25</v>
      </c>
      <c r="R162" s="475">
        <v>42.25</v>
      </c>
      <c r="S162" s="51">
        <v>2</v>
      </c>
      <c r="X162" s="4">
        <v>0.90929231548277256</v>
      </c>
      <c r="Y162" s="475">
        <v>42.25</v>
      </c>
      <c r="Z162" s="38">
        <v>0.52800633176482192</v>
      </c>
    </row>
    <row r="163" spans="2:26" x14ac:dyDescent="0.25">
      <c r="B163" s="210">
        <v>302313</v>
      </c>
      <c r="C163" s="210">
        <v>20017</v>
      </c>
      <c r="D163" s="210" t="s">
        <v>5</v>
      </c>
      <c r="E163" s="393">
        <v>0.70275462962962953</v>
      </c>
      <c r="F163" s="393">
        <v>0.70310185185185192</v>
      </c>
      <c r="G163" s="475">
        <v>30</v>
      </c>
      <c r="H163" s="475">
        <v>30.75</v>
      </c>
      <c r="I163" s="2">
        <f t="shared" ref="I163:I183" si="9">(F163-E163)*86400</f>
        <v>30.000000000014282</v>
      </c>
      <c r="J163" s="2">
        <f t="shared" ref="J163:J182" si="10">(E164-E163)*86400</f>
        <v>30.000000000014282</v>
      </c>
      <c r="K163" s="3">
        <v>30.000000000014282</v>
      </c>
      <c r="L163" s="475">
        <v>30.75</v>
      </c>
      <c r="M163" s="38">
        <f t="shared" si="6"/>
        <v>0.69886139999966723</v>
      </c>
      <c r="N163" s="3">
        <f t="shared" ref="N163:N183" si="11">N162+K163</f>
        <v>84.557538928980634</v>
      </c>
      <c r="O163" s="3">
        <v>84.557538928980634</v>
      </c>
      <c r="P163" s="4">
        <f t="shared" si="7"/>
        <v>1.4092923154830106</v>
      </c>
      <c r="Q163" s="475">
        <f t="shared" ref="Q163:Q183" si="12">Q162+L163</f>
        <v>73</v>
      </c>
      <c r="R163" s="475">
        <v>73</v>
      </c>
      <c r="S163" s="51">
        <v>3</v>
      </c>
      <c r="X163" s="4">
        <v>1.4092923154830106</v>
      </c>
      <c r="Y163" s="475">
        <v>73</v>
      </c>
      <c r="Z163" s="38">
        <v>0.69886139999966723</v>
      </c>
    </row>
    <row r="164" spans="2:26" x14ac:dyDescent="0.25">
      <c r="B164" s="210">
        <v>302313</v>
      </c>
      <c r="C164" s="210">
        <v>20030</v>
      </c>
      <c r="D164" s="210" t="s">
        <v>6</v>
      </c>
      <c r="E164" s="393">
        <v>0.70310185185185192</v>
      </c>
      <c r="F164" s="393">
        <v>0.70365740740740745</v>
      </c>
      <c r="G164" s="475">
        <v>48</v>
      </c>
      <c r="H164" s="475" t="s">
        <v>581</v>
      </c>
      <c r="I164" s="387">
        <f t="shared" si="9"/>
        <v>47.999999999997911</v>
      </c>
      <c r="J164" s="387">
        <f t="shared" si="10"/>
        <v>47.999999999997911</v>
      </c>
      <c r="K164" s="387">
        <v>47.999999999997911</v>
      </c>
      <c r="L164" s="45">
        <v>70.08</v>
      </c>
      <c r="M164" s="38">
        <f t="shared" si="6"/>
        <v>0.99545136000004319</v>
      </c>
      <c r="N164" s="3">
        <f t="shared" si="11"/>
        <v>132.55753892897854</v>
      </c>
      <c r="O164" s="3">
        <v>132.55753892897854</v>
      </c>
      <c r="P164" s="4">
        <f t="shared" si="7"/>
        <v>2.2092923154829758</v>
      </c>
      <c r="Q164" s="475">
        <f t="shared" si="12"/>
        <v>143.07999999999998</v>
      </c>
      <c r="R164" s="475">
        <v>143.07999999999998</v>
      </c>
      <c r="S164" s="51">
        <v>4</v>
      </c>
      <c r="T164" s="475" t="s">
        <v>782</v>
      </c>
      <c r="V164" s="475">
        <v>35</v>
      </c>
      <c r="X164" s="4">
        <v>2.2092923154829758</v>
      </c>
      <c r="Y164" s="475">
        <v>143.07999999999998</v>
      </c>
      <c r="Z164" s="38">
        <v>0.99545136000004319</v>
      </c>
    </row>
    <row r="165" spans="2:26" x14ac:dyDescent="0.25">
      <c r="B165" s="210">
        <v>302313</v>
      </c>
      <c r="C165" s="210">
        <v>20052</v>
      </c>
      <c r="D165" s="210" t="s">
        <v>7</v>
      </c>
      <c r="E165" s="393">
        <v>0.70365740740740745</v>
      </c>
      <c r="F165" s="393">
        <v>0.70369212962962957</v>
      </c>
      <c r="G165" s="475">
        <v>3</v>
      </c>
      <c r="H165" s="475">
        <v>29.58</v>
      </c>
      <c r="I165" s="2">
        <f t="shared" si="9"/>
        <v>2.9999999999908766</v>
      </c>
      <c r="J165" s="2">
        <f t="shared" si="10"/>
        <v>2.9999999999908766</v>
      </c>
      <c r="K165" s="3">
        <v>2.9999999999908766</v>
      </c>
      <c r="L165" s="475">
        <v>29.58</v>
      </c>
      <c r="M165" s="38">
        <f t="shared" si="6"/>
        <v>6.7227057600204434</v>
      </c>
      <c r="N165" s="3">
        <f t="shared" si="11"/>
        <v>135.55753892896942</v>
      </c>
      <c r="O165" s="3">
        <v>135.55753892896942</v>
      </c>
      <c r="P165" s="4">
        <f t="shared" si="7"/>
        <v>2.2592923154828237</v>
      </c>
      <c r="Q165" s="475">
        <f t="shared" si="12"/>
        <v>172.65999999999997</v>
      </c>
      <c r="R165" s="475">
        <v>172.65999999999997</v>
      </c>
      <c r="S165" s="51">
        <v>5</v>
      </c>
      <c r="X165" s="4">
        <v>2.2592923154828237</v>
      </c>
      <c r="Y165" s="475">
        <v>172.65999999999997</v>
      </c>
      <c r="Z165" s="38">
        <v>6.7227057600204434</v>
      </c>
    </row>
    <row r="166" spans="2:26" x14ac:dyDescent="0.25">
      <c r="B166" s="210">
        <v>302313</v>
      </c>
      <c r="C166" s="210">
        <v>20035</v>
      </c>
      <c r="D166" s="210" t="s">
        <v>8</v>
      </c>
      <c r="E166" s="393">
        <v>0.70369212962962957</v>
      </c>
      <c r="F166" s="393">
        <v>0.7039467592592592</v>
      </c>
      <c r="G166" s="475">
        <v>22</v>
      </c>
      <c r="H166" s="475">
        <v>23.79</v>
      </c>
      <c r="I166" s="2">
        <f t="shared" si="9"/>
        <v>22.000000000000242</v>
      </c>
      <c r="J166" s="2">
        <f t="shared" si="10"/>
        <v>22.000000000000242</v>
      </c>
      <c r="K166" s="3">
        <v>22.000000000000242</v>
      </c>
      <c r="L166" s="475">
        <v>23.79</v>
      </c>
      <c r="M166" s="38">
        <f t="shared" si="6"/>
        <v>0.73729102909090094</v>
      </c>
      <c r="N166" s="3">
        <f t="shared" si="11"/>
        <v>157.55753892896968</v>
      </c>
      <c r="O166" s="3">
        <v>157.55753892896968</v>
      </c>
      <c r="P166" s="4">
        <f t="shared" si="7"/>
        <v>2.6259589821494944</v>
      </c>
      <c r="Q166" s="475">
        <f t="shared" si="12"/>
        <v>196.44999999999996</v>
      </c>
      <c r="R166" s="475">
        <v>196.44999999999996</v>
      </c>
      <c r="S166" s="51">
        <v>6</v>
      </c>
      <c r="X166" s="4">
        <v>2.6259589821494944</v>
      </c>
      <c r="Y166" s="475">
        <v>196.44999999999996</v>
      </c>
      <c r="Z166" s="38">
        <v>0.73729102909090094</v>
      </c>
    </row>
    <row r="167" spans="2:26" x14ac:dyDescent="0.25">
      <c r="B167" s="210">
        <v>302313</v>
      </c>
      <c r="C167" s="210">
        <v>20037</v>
      </c>
      <c r="D167" s="210" t="s">
        <v>8</v>
      </c>
      <c r="E167" s="393">
        <v>0.7039467592592592</v>
      </c>
      <c r="F167" s="393">
        <v>0.70424768518518521</v>
      </c>
      <c r="G167" s="475">
        <v>26</v>
      </c>
      <c r="H167" s="475">
        <v>13.17</v>
      </c>
      <c r="I167" s="2">
        <f t="shared" si="9"/>
        <v>26.000000000007262</v>
      </c>
      <c r="J167" s="2">
        <f t="shared" si="10"/>
        <v>26.000000000007262</v>
      </c>
      <c r="K167" s="3">
        <v>26.000000000007262</v>
      </c>
      <c r="L167" s="475">
        <v>13.17</v>
      </c>
      <c r="M167" s="38">
        <f t="shared" si="6"/>
        <v>0.34536602769221125</v>
      </c>
      <c r="N167" s="3">
        <f t="shared" si="11"/>
        <v>183.55753892897695</v>
      </c>
      <c r="O167" s="3">
        <v>183.55753892897695</v>
      </c>
      <c r="P167" s="4">
        <f t="shared" si="7"/>
        <v>3.0592923154829492</v>
      </c>
      <c r="Q167" s="475">
        <f t="shared" si="12"/>
        <v>209.61999999999995</v>
      </c>
      <c r="R167" s="475">
        <v>209.61999999999995</v>
      </c>
      <c r="S167" s="51">
        <v>7</v>
      </c>
      <c r="X167" s="4">
        <v>3.0592923154829492</v>
      </c>
      <c r="Y167" s="475">
        <v>209.61999999999995</v>
      </c>
      <c r="Z167" s="38">
        <v>0.34536602769221125</v>
      </c>
    </row>
    <row r="168" spans="2:26" x14ac:dyDescent="0.25">
      <c r="B168" s="210">
        <v>302313</v>
      </c>
      <c r="C168" s="210">
        <v>20027</v>
      </c>
      <c r="D168" s="210" t="s">
        <v>38</v>
      </c>
      <c r="E168" s="393">
        <v>0.70424768518518521</v>
      </c>
      <c r="F168" s="393">
        <v>0.70452546296296292</v>
      </c>
      <c r="G168" s="475">
        <v>24</v>
      </c>
      <c r="H168" s="475">
        <v>26.67</v>
      </c>
      <c r="I168" s="459">
        <f t="shared" si="9"/>
        <v>23.999999999994159</v>
      </c>
      <c r="J168" s="220">
        <f t="shared" si="10"/>
        <v>23.999999999994159</v>
      </c>
      <c r="K168" s="447">
        <v>23.999999999994159</v>
      </c>
      <c r="L168" s="233">
        <v>26.67</v>
      </c>
      <c r="M168" s="38">
        <f t="shared" si="6"/>
        <v>0.75766803000018446</v>
      </c>
      <c r="N168" s="3">
        <f t="shared" si="11"/>
        <v>207.5575389289711</v>
      </c>
      <c r="O168" s="3">
        <v>207.5575389289711</v>
      </c>
      <c r="P168" s="4">
        <f t="shared" si="7"/>
        <v>3.4592923154828514</v>
      </c>
      <c r="Q168" s="475">
        <f t="shared" si="12"/>
        <v>236.28999999999996</v>
      </c>
      <c r="R168" s="475">
        <v>236.28999999999996</v>
      </c>
      <c r="S168" s="51">
        <v>8</v>
      </c>
      <c r="X168" s="4">
        <v>3.4592923154828514</v>
      </c>
      <c r="Y168" s="475">
        <v>236.28999999999996</v>
      </c>
      <c r="Z168" s="38">
        <v>0.75766803000018446</v>
      </c>
    </row>
    <row r="169" spans="2:26" x14ac:dyDescent="0.25">
      <c r="B169" s="210">
        <v>302313</v>
      </c>
      <c r="C169" s="210">
        <v>20025</v>
      </c>
      <c r="D169" s="210" t="s">
        <v>39</v>
      </c>
      <c r="E169" s="393">
        <v>0.70452546296296292</v>
      </c>
      <c r="F169" s="393">
        <v>0.70462962962962961</v>
      </c>
      <c r="G169" s="475">
        <v>9</v>
      </c>
      <c r="H169" s="475" t="s">
        <v>581</v>
      </c>
      <c r="I169" s="460">
        <f t="shared" si="9"/>
        <v>9.0000000000014069</v>
      </c>
      <c r="J169" s="118">
        <f t="shared" si="10"/>
        <v>9.0000000000014069</v>
      </c>
      <c r="K169" s="450">
        <f>SUM(J169:J173)</f>
        <v>27.000000000004221</v>
      </c>
      <c r="L169" s="234">
        <v>28.42</v>
      </c>
      <c r="M169" s="38">
        <f t="shared" si="6"/>
        <v>0.71767447111099902</v>
      </c>
      <c r="N169" s="3">
        <f t="shared" si="11"/>
        <v>234.5575389289753</v>
      </c>
      <c r="O169" s="3">
        <v>234.5575389289753</v>
      </c>
      <c r="P169" s="4">
        <f t="shared" si="7"/>
        <v>3.9092923154829218</v>
      </c>
      <c r="Q169" s="475">
        <f t="shared" si="12"/>
        <v>264.70999999999998</v>
      </c>
      <c r="R169" s="475">
        <v>264.70999999999998</v>
      </c>
      <c r="S169" s="51">
        <v>9</v>
      </c>
      <c r="X169" s="4">
        <v>3.9092923154829218</v>
      </c>
      <c r="Y169" s="475">
        <v>264.70999999999998</v>
      </c>
      <c r="Z169" s="38">
        <v>0.71767447111099902</v>
      </c>
    </row>
    <row r="170" spans="2:26" x14ac:dyDescent="0.25">
      <c r="B170" s="210">
        <v>302313</v>
      </c>
      <c r="C170" s="210">
        <v>20025</v>
      </c>
      <c r="D170" s="210" t="s">
        <v>39</v>
      </c>
      <c r="E170" s="393">
        <v>0.70462962962962961</v>
      </c>
      <c r="F170" s="393">
        <v>0.70464120370370376</v>
      </c>
      <c r="G170" s="475">
        <v>0</v>
      </c>
      <c r="H170" s="475" t="s">
        <v>581</v>
      </c>
      <c r="I170" s="461">
        <f t="shared" si="9"/>
        <v>1.0000000000065512</v>
      </c>
      <c r="J170" s="99">
        <f t="shared" si="10"/>
        <v>0</v>
      </c>
      <c r="K170" s="99"/>
      <c r="L170" s="238"/>
      <c r="M170" s="38"/>
      <c r="N170" s="3">
        <f t="shared" si="11"/>
        <v>234.5575389289753</v>
      </c>
      <c r="O170" s="3"/>
      <c r="P170" s="4"/>
      <c r="Q170" s="475">
        <f t="shared" si="12"/>
        <v>264.70999999999998</v>
      </c>
      <c r="U170" s="475" t="s">
        <v>759</v>
      </c>
      <c r="V170" s="475">
        <v>25</v>
      </c>
      <c r="X170" s="4">
        <v>4.6926256488162714</v>
      </c>
      <c r="Y170" s="475">
        <v>293.28999999999996</v>
      </c>
      <c r="Z170" s="38">
        <v>0.41460215489360863</v>
      </c>
    </row>
    <row r="171" spans="2:26" x14ac:dyDescent="0.25">
      <c r="B171" s="210">
        <v>302313</v>
      </c>
      <c r="C171" s="210">
        <v>20026</v>
      </c>
      <c r="D171" s="210" t="s">
        <v>688</v>
      </c>
      <c r="E171" s="393">
        <v>0.70462962962962961</v>
      </c>
      <c r="F171" s="393">
        <v>0.70462962962962961</v>
      </c>
      <c r="G171" s="475">
        <v>1</v>
      </c>
      <c r="H171" s="475" t="s">
        <v>581</v>
      </c>
      <c r="I171" s="470">
        <f t="shared" si="9"/>
        <v>0</v>
      </c>
      <c r="J171" s="471">
        <f t="shared" si="10"/>
        <v>1.0000000000065512</v>
      </c>
      <c r="K171" s="471"/>
      <c r="L171" s="476"/>
      <c r="M171" s="38"/>
      <c r="N171" s="3">
        <f t="shared" si="11"/>
        <v>234.5575389289753</v>
      </c>
      <c r="O171" s="3"/>
      <c r="P171" s="4"/>
      <c r="Q171" s="475">
        <f t="shared" si="12"/>
        <v>264.70999999999998</v>
      </c>
      <c r="X171" s="4">
        <v>4.8926256488163027</v>
      </c>
      <c r="Y171" s="475">
        <v>327.78999999999996</v>
      </c>
      <c r="Z171" s="38">
        <v>1.9602209999996936</v>
      </c>
    </row>
    <row r="172" spans="2:26" x14ac:dyDescent="0.25">
      <c r="B172" s="210">
        <v>302313</v>
      </c>
      <c r="C172" s="210">
        <v>20026</v>
      </c>
      <c r="D172" s="210" t="s">
        <v>688</v>
      </c>
      <c r="E172" s="393">
        <v>0.70464120370370376</v>
      </c>
      <c r="F172" s="393">
        <v>0.70466435185185183</v>
      </c>
      <c r="G172" s="475">
        <v>2</v>
      </c>
      <c r="H172" s="475" t="s">
        <v>581</v>
      </c>
      <c r="I172" s="470">
        <f t="shared" si="9"/>
        <v>1.9999999999939178</v>
      </c>
      <c r="J172" s="471">
        <f t="shared" si="10"/>
        <v>1.9999999999939178</v>
      </c>
      <c r="K172" s="471"/>
      <c r="L172" s="476"/>
      <c r="M172" s="38"/>
      <c r="N172" s="3">
        <f t="shared" si="11"/>
        <v>234.5575389289753</v>
      </c>
      <c r="O172" s="3"/>
      <c r="P172" s="4"/>
      <c r="Q172" s="475">
        <f t="shared" si="12"/>
        <v>264.70999999999998</v>
      </c>
      <c r="X172" s="4">
        <v>5.1926256488161897</v>
      </c>
      <c r="Y172" s="475">
        <v>349.78999999999996</v>
      </c>
      <c r="Z172" s="38">
        <v>0.83333066666698041</v>
      </c>
    </row>
    <row r="173" spans="2:26" x14ac:dyDescent="0.25">
      <c r="B173" s="210">
        <v>302313</v>
      </c>
      <c r="C173" s="210">
        <v>20025</v>
      </c>
      <c r="D173" s="210" t="s">
        <v>39</v>
      </c>
      <c r="E173" s="393">
        <v>0.70466435185185183</v>
      </c>
      <c r="F173" s="393">
        <v>0.70483796296296297</v>
      </c>
      <c r="G173" s="475">
        <v>15</v>
      </c>
      <c r="H173" s="475">
        <v>28.42</v>
      </c>
      <c r="I173" s="461">
        <f t="shared" si="9"/>
        <v>15.000000000002345</v>
      </c>
      <c r="J173" s="99">
        <f t="shared" si="10"/>
        <v>15.000000000002345</v>
      </c>
      <c r="K173" s="99"/>
      <c r="L173" s="238"/>
      <c r="M173" s="38"/>
      <c r="N173" s="3">
        <f t="shared" si="11"/>
        <v>234.5575389289753</v>
      </c>
      <c r="O173" s="3"/>
      <c r="P173" s="4"/>
      <c r="Q173" s="475">
        <f t="shared" si="12"/>
        <v>264.70999999999998</v>
      </c>
      <c r="X173" s="4">
        <v>5.2926256488162062</v>
      </c>
      <c r="Y173" s="475">
        <v>380.96</v>
      </c>
      <c r="Z173" s="38">
        <v>3.5420341199994465</v>
      </c>
    </row>
    <row r="174" spans="2:26" x14ac:dyDescent="0.25">
      <c r="B174" s="210">
        <v>302313</v>
      </c>
      <c r="C174" s="210">
        <v>20015</v>
      </c>
      <c r="D174" s="210" t="s">
        <v>37</v>
      </c>
      <c r="E174" s="393">
        <v>0.70483796296296297</v>
      </c>
      <c r="F174" s="393">
        <v>0.70538194444444446</v>
      </c>
      <c r="G174" s="475">
        <v>47</v>
      </c>
      <c r="H174" s="475">
        <v>28.58</v>
      </c>
      <c r="I174" s="477">
        <f t="shared" si="9"/>
        <v>47.000000000000952</v>
      </c>
      <c r="J174" s="478">
        <f t="shared" si="10"/>
        <v>47.000000000000952</v>
      </c>
      <c r="K174" s="480">
        <v>47.000000000000952</v>
      </c>
      <c r="L174" s="479">
        <v>28.58</v>
      </c>
      <c r="M174" s="38">
        <f t="shared" si="6"/>
        <v>0.41460215489360863</v>
      </c>
      <c r="N174" s="3">
        <f t="shared" si="11"/>
        <v>281.55753892897627</v>
      </c>
      <c r="O174" s="3">
        <v>281.55753892897627</v>
      </c>
      <c r="P174" s="4">
        <f t="shared" si="7"/>
        <v>4.6926256488162714</v>
      </c>
      <c r="Q174" s="475">
        <f t="shared" si="12"/>
        <v>293.28999999999996</v>
      </c>
      <c r="R174" s="475">
        <v>293.28999999999996</v>
      </c>
      <c r="S174" s="475">
        <v>10</v>
      </c>
      <c r="X174" s="4">
        <v>5.3279159920950052</v>
      </c>
      <c r="Y174" s="475">
        <v>391.96</v>
      </c>
      <c r="Z174" s="38">
        <v>3.5420341199994456</v>
      </c>
    </row>
    <row r="175" spans="2:26" x14ac:dyDescent="0.25">
      <c r="B175" s="210">
        <v>302313</v>
      </c>
      <c r="C175" s="210">
        <v>20013</v>
      </c>
      <c r="D175" s="210" t="s">
        <v>36</v>
      </c>
      <c r="E175" s="393">
        <v>0.70538194444444446</v>
      </c>
      <c r="F175" s="393">
        <v>0.70543981481481488</v>
      </c>
      <c r="G175" s="475">
        <v>5</v>
      </c>
      <c r="H175" s="475" t="s">
        <v>581</v>
      </c>
      <c r="I175" s="460">
        <f t="shared" si="9"/>
        <v>5.000000000003979</v>
      </c>
      <c r="J175" s="118">
        <f t="shared" si="10"/>
        <v>5.000000000003979</v>
      </c>
      <c r="K175" s="450">
        <f>SUM(J175:J180)</f>
        <v>12.000000000001876</v>
      </c>
      <c r="L175" s="234">
        <v>34.5</v>
      </c>
      <c r="M175" s="38">
        <f t="shared" si="6"/>
        <v>1.9602209999996936</v>
      </c>
      <c r="N175" s="3">
        <f t="shared" si="11"/>
        <v>293.55753892897815</v>
      </c>
      <c r="O175" s="3">
        <v>293.55753892897815</v>
      </c>
      <c r="P175" s="4">
        <f t="shared" si="7"/>
        <v>4.8926256488163027</v>
      </c>
      <c r="Q175" s="475">
        <f t="shared" si="12"/>
        <v>327.78999999999996</v>
      </c>
      <c r="R175" s="475">
        <v>327.78999999999996</v>
      </c>
      <c r="S175" s="475">
        <v>11</v>
      </c>
    </row>
    <row r="176" spans="2:26" x14ac:dyDescent="0.25">
      <c r="B176" s="210">
        <v>302313</v>
      </c>
      <c r="C176" s="210">
        <v>20013</v>
      </c>
      <c r="D176" s="210" t="s">
        <v>36</v>
      </c>
      <c r="E176" s="393">
        <v>0.70543981481481488</v>
      </c>
      <c r="F176" s="393">
        <v>0.70545138888888881</v>
      </c>
      <c r="G176" s="475">
        <v>0</v>
      </c>
      <c r="H176" s="475" t="s">
        <v>581</v>
      </c>
      <c r="I176" s="461">
        <f t="shared" si="9"/>
        <v>0.99999999998736655</v>
      </c>
      <c r="J176" s="99">
        <f t="shared" si="10"/>
        <v>0</v>
      </c>
      <c r="K176" s="99"/>
      <c r="L176" s="238"/>
      <c r="M176" s="38"/>
      <c r="N176" s="3">
        <f t="shared" si="11"/>
        <v>293.55753892897815</v>
      </c>
      <c r="O176" s="3"/>
      <c r="P176" s="4"/>
      <c r="Q176" s="475">
        <f t="shared" si="12"/>
        <v>327.78999999999996</v>
      </c>
      <c r="U176" s="475" t="s">
        <v>759</v>
      </c>
      <c r="V176" s="475">
        <v>13</v>
      </c>
      <c r="X176" s="4"/>
      <c r="Z176" s="38"/>
    </row>
    <row r="177" spans="1:26" x14ac:dyDescent="0.25">
      <c r="B177" s="210">
        <v>302313</v>
      </c>
      <c r="C177" s="210">
        <v>20012</v>
      </c>
      <c r="D177" s="210" t="s">
        <v>451</v>
      </c>
      <c r="E177" s="393">
        <v>0.70543981481481488</v>
      </c>
      <c r="F177" s="393">
        <v>0.70543981481481488</v>
      </c>
      <c r="G177" s="475">
        <v>1</v>
      </c>
      <c r="H177" s="475" t="s">
        <v>581</v>
      </c>
      <c r="I177" s="470">
        <f t="shared" si="9"/>
        <v>0</v>
      </c>
      <c r="J177" s="471">
        <f t="shared" si="10"/>
        <v>0.99999999998736655</v>
      </c>
      <c r="K177" s="471"/>
      <c r="L177" s="476"/>
      <c r="M177" s="38"/>
      <c r="N177" s="3">
        <f t="shared" si="11"/>
        <v>293.55753892897815</v>
      </c>
      <c r="O177" s="3"/>
      <c r="P177" s="4"/>
      <c r="Q177" s="475">
        <f t="shared" si="12"/>
        <v>327.78999999999996</v>
      </c>
      <c r="X177" s="4"/>
      <c r="Z177" s="38"/>
    </row>
    <row r="178" spans="1:26" x14ac:dyDescent="0.25">
      <c r="B178" s="210">
        <v>302313</v>
      </c>
      <c r="C178" s="210">
        <v>20012</v>
      </c>
      <c r="D178" s="210" t="s">
        <v>451</v>
      </c>
      <c r="E178" s="393">
        <v>0.70545138888888881</v>
      </c>
      <c r="F178" s="393">
        <v>0.70547453703703711</v>
      </c>
      <c r="G178" s="475">
        <v>2</v>
      </c>
      <c r="H178" s="475" t="s">
        <v>581</v>
      </c>
      <c r="I178" s="470">
        <f t="shared" si="9"/>
        <v>2.0000000000131024</v>
      </c>
      <c r="J178" s="471">
        <f t="shared" si="10"/>
        <v>2.0000000000131024</v>
      </c>
      <c r="K178" s="471"/>
      <c r="L178" s="476"/>
      <c r="M178" s="38"/>
      <c r="N178" s="3">
        <f t="shared" si="11"/>
        <v>293.55753892897815</v>
      </c>
      <c r="O178" s="3"/>
      <c r="P178" s="4"/>
      <c r="Q178" s="475">
        <f t="shared" si="12"/>
        <v>327.78999999999996</v>
      </c>
      <c r="X178" s="4"/>
      <c r="Z178" s="38"/>
    </row>
    <row r="179" spans="1:26" x14ac:dyDescent="0.25">
      <c r="B179" s="210">
        <v>302313</v>
      </c>
      <c r="C179" s="210">
        <v>20013</v>
      </c>
      <c r="D179" s="210" t="s">
        <v>36</v>
      </c>
      <c r="E179" s="393">
        <v>0.70547453703703711</v>
      </c>
      <c r="F179" s="393">
        <v>0.70549768518518519</v>
      </c>
      <c r="G179" s="475">
        <v>2</v>
      </c>
      <c r="H179" s="475" t="s">
        <v>581</v>
      </c>
      <c r="I179" s="461">
        <f t="shared" si="9"/>
        <v>1.9999999999939178</v>
      </c>
      <c r="J179" s="99">
        <f t="shared" si="10"/>
        <v>1.9999999999939178</v>
      </c>
      <c r="K179" s="99"/>
      <c r="L179" s="238"/>
      <c r="M179" s="38"/>
      <c r="N179" s="3">
        <f t="shared" si="11"/>
        <v>293.55753892897815</v>
      </c>
      <c r="O179" s="3"/>
      <c r="P179" s="4"/>
      <c r="Q179" s="475">
        <f t="shared" si="12"/>
        <v>327.78999999999996</v>
      </c>
      <c r="X179" s="4"/>
      <c r="Z179" s="38"/>
    </row>
    <row r="180" spans="1:26" x14ac:dyDescent="0.25">
      <c r="B180" s="210">
        <v>302313</v>
      </c>
      <c r="C180" s="210">
        <v>20012</v>
      </c>
      <c r="D180" s="210" t="s">
        <v>451</v>
      </c>
      <c r="E180" s="393">
        <v>0.70549768518518519</v>
      </c>
      <c r="F180" s="393">
        <v>0.70552083333333337</v>
      </c>
      <c r="G180" s="475">
        <v>2</v>
      </c>
      <c r="H180" s="475" t="s">
        <v>581</v>
      </c>
      <c r="I180" s="470">
        <f t="shared" si="9"/>
        <v>2.0000000000035101</v>
      </c>
      <c r="J180" s="471">
        <f t="shared" si="10"/>
        <v>2.0000000000035101</v>
      </c>
      <c r="K180" s="471"/>
      <c r="L180" s="476"/>
      <c r="M180" s="38"/>
      <c r="N180" s="3">
        <f t="shared" si="11"/>
        <v>293.55753892897815</v>
      </c>
      <c r="O180" s="3"/>
      <c r="P180" s="4"/>
      <c r="Q180" s="475">
        <f t="shared" si="12"/>
        <v>327.78999999999996</v>
      </c>
      <c r="X180" s="4"/>
      <c r="Z180" s="38"/>
    </row>
    <row r="181" spans="1:26" x14ac:dyDescent="0.25">
      <c r="B181" s="210">
        <v>302313</v>
      </c>
      <c r="C181" s="210">
        <v>20001</v>
      </c>
      <c r="D181" s="210" t="s">
        <v>3</v>
      </c>
      <c r="E181" s="393">
        <v>0.70552083333333337</v>
      </c>
      <c r="F181" s="393">
        <v>0.70572916666666663</v>
      </c>
      <c r="G181" s="475">
        <v>18</v>
      </c>
      <c r="H181" s="475">
        <v>22</v>
      </c>
      <c r="I181" s="462">
        <f t="shared" si="9"/>
        <v>17.999999999993221</v>
      </c>
      <c r="J181" s="218">
        <f t="shared" si="10"/>
        <v>17.999999999993221</v>
      </c>
      <c r="K181" s="453">
        <v>17.999999999993221</v>
      </c>
      <c r="L181" s="237">
        <v>22</v>
      </c>
      <c r="M181" s="38">
        <f t="shared" si="6"/>
        <v>0.83333066666698041</v>
      </c>
      <c r="N181" s="3">
        <f t="shared" si="11"/>
        <v>311.55753892897138</v>
      </c>
      <c r="O181" s="3">
        <v>311.55753892897138</v>
      </c>
      <c r="P181" s="4">
        <f t="shared" si="7"/>
        <v>5.1926256488161897</v>
      </c>
      <c r="Q181" s="475">
        <f t="shared" si="12"/>
        <v>349.78999999999996</v>
      </c>
      <c r="R181" s="475">
        <v>349.78999999999996</v>
      </c>
      <c r="S181" s="475">
        <v>12</v>
      </c>
    </row>
    <row r="182" spans="1:26" x14ac:dyDescent="0.25">
      <c r="B182" s="210">
        <v>302313</v>
      </c>
      <c r="C182" s="210">
        <v>20004</v>
      </c>
      <c r="D182" s="210" t="s">
        <v>2</v>
      </c>
      <c r="E182" s="393">
        <v>0.70572916666666663</v>
      </c>
      <c r="F182" s="393">
        <v>0.70579861111111108</v>
      </c>
      <c r="G182" s="475">
        <v>6</v>
      </c>
      <c r="H182" s="475">
        <v>31.17</v>
      </c>
      <c r="I182" s="2">
        <f t="shared" si="9"/>
        <v>6.0000000000009379</v>
      </c>
      <c r="J182" s="2">
        <f t="shared" si="10"/>
        <v>6.0000000000009379</v>
      </c>
      <c r="K182" s="3">
        <v>6.0000000000009379</v>
      </c>
      <c r="L182" s="475">
        <v>31.17</v>
      </c>
      <c r="M182" s="38">
        <f t="shared" si="6"/>
        <v>3.5420341199994465</v>
      </c>
      <c r="N182" s="3">
        <f t="shared" si="11"/>
        <v>317.55753892897235</v>
      </c>
      <c r="O182" s="3">
        <v>317.55753892897235</v>
      </c>
      <c r="P182" s="4">
        <f t="shared" si="7"/>
        <v>5.2926256488162062</v>
      </c>
      <c r="Q182" s="475">
        <f t="shared" si="12"/>
        <v>380.96</v>
      </c>
      <c r="R182" s="475">
        <v>380.96</v>
      </c>
      <c r="S182" s="475">
        <v>13</v>
      </c>
    </row>
    <row r="183" spans="1:26" x14ac:dyDescent="0.25">
      <c r="B183" s="210">
        <v>302313</v>
      </c>
      <c r="C183" s="210">
        <v>20010</v>
      </c>
      <c r="D183" s="210" t="s">
        <v>1</v>
      </c>
      <c r="E183" s="393">
        <v>0.70579861111111108</v>
      </c>
      <c r="F183" s="393">
        <v>0.70618055555555559</v>
      </c>
      <c r="G183" s="475">
        <v>33</v>
      </c>
      <c r="H183" s="475" t="s">
        <v>581</v>
      </c>
      <c r="I183" s="2">
        <f t="shared" si="9"/>
        <v>33.000000000005159</v>
      </c>
      <c r="J183" s="2">
        <f>L183*K182/L182</f>
        <v>2.1174205967279538</v>
      </c>
      <c r="K183" s="3">
        <v>2.1174205967279538</v>
      </c>
      <c r="L183" s="475">
        <v>11</v>
      </c>
      <c r="M183" s="38">
        <f t="shared" si="6"/>
        <v>3.5420341199994456</v>
      </c>
      <c r="N183" s="3">
        <f t="shared" si="11"/>
        <v>319.67495952570033</v>
      </c>
      <c r="O183" s="3">
        <v>319.67495952570033</v>
      </c>
      <c r="P183" s="4">
        <f t="shared" si="7"/>
        <v>5.3279159920950052</v>
      </c>
      <c r="Q183" s="475">
        <f t="shared" si="12"/>
        <v>391.96</v>
      </c>
      <c r="R183" s="475">
        <v>391.96</v>
      </c>
    </row>
    <row r="184" spans="1:26" x14ac:dyDescent="0.25">
      <c r="B184" s="52">
        <v>302313</v>
      </c>
      <c r="C184" s="52">
        <v>20236</v>
      </c>
      <c r="D184" s="52" t="s">
        <v>452</v>
      </c>
      <c r="E184" s="79">
        <v>0.70618055555555559</v>
      </c>
      <c r="F184" s="79">
        <v>0.70619212962962974</v>
      </c>
      <c r="G184" s="475">
        <v>1</v>
      </c>
      <c r="H184" s="475" t="s">
        <v>581</v>
      </c>
      <c r="M184" s="38">
        <f>AVERAGE(M162:M182)</f>
        <v>1.5211010292699167</v>
      </c>
    </row>
    <row r="185" spans="1:26" x14ac:dyDescent="0.25">
      <c r="B185" s="52">
        <v>302313</v>
      </c>
      <c r="C185" s="52">
        <v>20010</v>
      </c>
      <c r="D185" s="52" t="s">
        <v>1</v>
      </c>
      <c r="E185" s="79">
        <v>0.70619212962962974</v>
      </c>
      <c r="F185" s="79">
        <v>0.70621527777777782</v>
      </c>
      <c r="G185" s="475">
        <v>2</v>
      </c>
      <c r="H185" s="475" t="s">
        <v>581</v>
      </c>
    </row>
    <row r="186" spans="1:26" x14ac:dyDescent="0.25">
      <c r="B186" s="475">
        <v>302313</v>
      </c>
      <c r="C186" s="475">
        <v>20236</v>
      </c>
      <c r="D186" s="475" t="s">
        <v>452</v>
      </c>
      <c r="E186" s="381">
        <v>0.70621527777777782</v>
      </c>
      <c r="F186" s="381">
        <v>0.70628472222222216</v>
      </c>
      <c r="G186" s="475">
        <v>6</v>
      </c>
      <c r="H186" s="475" t="s">
        <v>580</v>
      </c>
    </row>
    <row r="187" spans="1:26" x14ac:dyDescent="0.25">
      <c r="B187" s="475">
        <v>302313</v>
      </c>
      <c r="C187" s="392">
        <v>20008</v>
      </c>
      <c r="D187" s="475" t="s">
        <v>579</v>
      </c>
      <c r="E187" s="381">
        <v>0.70628472222222216</v>
      </c>
      <c r="F187" s="381">
        <v>0.70630787037037035</v>
      </c>
      <c r="G187" s="475" t="s">
        <v>566</v>
      </c>
      <c r="H187" s="475" t="s">
        <v>566</v>
      </c>
    </row>
    <row r="188" spans="1:26" x14ac:dyDescent="0.25">
      <c r="B188" s="475">
        <v>302313</v>
      </c>
      <c r="C188" s="475">
        <v>20236</v>
      </c>
      <c r="D188" s="475" t="s">
        <v>452</v>
      </c>
      <c r="E188" s="381">
        <v>0.70630787037037035</v>
      </c>
      <c r="F188" s="381">
        <v>0.70633101851851843</v>
      </c>
      <c r="G188" s="475">
        <v>2</v>
      </c>
      <c r="H188" s="475" t="s">
        <v>580</v>
      </c>
    </row>
    <row r="189" spans="1:26" x14ac:dyDescent="0.25">
      <c r="B189" s="475">
        <v>302313</v>
      </c>
      <c r="C189" s="392">
        <v>20008</v>
      </c>
      <c r="D189" s="475" t="s">
        <v>579</v>
      </c>
      <c r="E189" s="381">
        <v>0.70633101851851843</v>
      </c>
      <c r="F189" s="381">
        <v>0.38447916666666665</v>
      </c>
      <c r="G189" s="475" t="s">
        <v>566</v>
      </c>
      <c r="H189" s="475" t="s">
        <v>566</v>
      </c>
    </row>
    <row r="192" spans="1:26" x14ac:dyDescent="0.25">
      <c r="A192" s="40">
        <v>43069</v>
      </c>
      <c r="B192" s="475">
        <v>302313</v>
      </c>
      <c r="C192" s="475">
        <v>20236</v>
      </c>
      <c r="D192" s="475" t="s">
        <v>452</v>
      </c>
      <c r="E192" s="381">
        <v>0.38447916666666665</v>
      </c>
      <c r="F192" s="381">
        <v>0.38450231481481478</v>
      </c>
      <c r="G192" s="475">
        <v>2</v>
      </c>
      <c r="H192" s="475" t="s">
        <v>580</v>
      </c>
    </row>
    <row r="193" spans="2:26" x14ac:dyDescent="0.25">
      <c r="B193" s="475">
        <v>302313</v>
      </c>
      <c r="C193" s="392">
        <v>20008</v>
      </c>
      <c r="D193" s="475" t="s">
        <v>579</v>
      </c>
      <c r="E193" s="381">
        <v>0.38450231481481478</v>
      </c>
      <c r="F193" s="381">
        <v>0.38451388888888888</v>
      </c>
      <c r="G193" s="475" t="s">
        <v>566</v>
      </c>
      <c r="H193" s="475" t="s">
        <v>566</v>
      </c>
    </row>
    <row r="194" spans="2:26" x14ac:dyDescent="0.25">
      <c r="B194" s="475">
        <v>302313</v>
      </c>
      <c r="C194" s="475">
        <v>20236</v>
      </c>
      <c r="D194" s="475" t="s">
        <v>452</v>
      </c>
      <c r="E194" s="381">
        <v>0.38451388888888888</v>
      </c>
      <c r="F194" s="381">
        <v>0.38452546296296292</v>
      </c>
      <c r="G194" s="475">
        <v>1</v>
      </c>
      <c r="H194" s="475" t="s">
        <v>580</v>
      </c>
    </row>
    <row r="195" spans="2:26" x14ac:dyDescent="0.25">
      <c r="B195" s="475">
        <v>302313</v>
      </c>
      <c r="C195" s="392">
        <v>20008</v>
      </c>
      <c r="D195" s="475" t="s">
        <v>579</v>
      </c>
      <c r="E195" s="381">
        <v>0.38452546296296292</v>
      </c>
      <c r="F195" s="381">
        <v>0.38459490740740737</v>
      </c>
      <c r="G195" s="475" t="s">
        <v>566</v>
      </c>
      <c r="H195" s="475" t="s">
        <v>566</v>
      </c>
    </row>
    <row r="196" spans="2:26" x14ac:dyDescent="0.25">
      <c r="B196" s="475">
        <v>302313</v>
      </c>
      <c r="C196" s="475">
        <v>20236</v>
      </c>
      <c r="D196" s="475" t="s">
        <v>452</v>
      </c>
      <c r="E196" s="381">
        <v>0.38459490740740737</v>
      </c>
      <c r="F196" s="381">
        <v>0.38460648148148152</v>
      </c>
      <c r="G196" s="475">
        <v>1</v>
      </c>
      <c r="H196" s="475" t="s">
        <v>580</v>
      </c>
    </row>
    <row r="197" spans="2:26" x14ac:dyDescent="0.25">
      <c r="B197" s="475">
        <v>302313</v>
      </c>
      <c r="C197" s="392">
        <v>20008</v>
      </c>
      <c r="D197" s="475" t="s">
        <v>579</v>
      </c>
      <c r="E197" s="381">
        <v>0.38460648148148152</v>
      </c>
      <c r="F197" s="381">
        <v>0.38464120370370369</v>
      </c>
      <c r="G197" s="475" t="s">
        <v>566</v>
      </c>
      <c r="H197" s="475" t="s">
        <v>566</v>
      </c>
    </row>
    <row r="198" spans="2:26" x14ac:dyDescent="0.25">
      <c r="B198" s="475">
        <v>302313</v>
      </c>
      <c r="C198" s="475">
        <v>20236</v>
      </c>
      <c r="D198" s="475" t="s">
        <v>452</v>
      </c>
      <c r="E198" s="381">
        <v>0.38464120370370369</v>
      </c>
      <c r="F198" s="381">
        <v>0.38465277777777779</v>
      </c>
      <c r="G198" s="475">
        <v>1</v>
      </c>
      <c r="H198" s="475" t="s">
        <v>581</v>
      </c>
    </row>
    <row r="199" spans="2:26" x14ac:dyDescent="0.25">
      <c r="B199" s="475">
        <v>302313</v>
      </c>
      <c r="C199" s="475">
        <v>20236</v>
      </c>
      <c r="D199" s="475" t="s">
        <v>452</v>
      </c>
      <c r="E199" s="381">
        <v>0.38465277777777779</v>
      </c>
      <c r="F199" s="381">
        <v>0.38468750000000002</v>
      </c>
      <c r="G199" s="475">
        <v>0</v>
      </c>
      <c r="H199" s="475" t="s">
        <v>580</v>
      </c>
    </row>
    <row r="200" spans="2:26" x14ac:dyDescent="0.25">
      <c r="B200" s="475">
        <v>302313</v>
      </c>
      <c r="C200" s="392">
        <v>20008</v>
      </c>
      <c r="D200" s="475" t="s">
        <v>579</v>
      </c>
      <c r="E200" s="381">
        <v>0.38465277777777779</v>
      </c>
      <c r="F200" s="381">
        <v>0.38465277777777779</v>
      </c>
      <c r="G200" s="475" t="s">
        <v>566</v>
      </c>
      <c r="H200" s="475" t="s">
        <v>566</v>
      </c>
    </row>
    <row r="201" spans="2:26" x14ac:dyDescent="0.25">
      <c r="B201" s="475">
        <v>302313</v>
      </c>
      <c r="C201" s="475">
        <v>20010</v>
      </c>
      <c r="D201" s="475" t="s">
        <v>1</v>
      </c>
      <c r="E201" s="381">
        <v>0.38468750000000002</v>
      </c>
      <c r="F201" s="381">
        <v>0.38469907407407411</v>
      </c>
      <c r="G201" s="475">
        <v>1</v>
      </c>
      <c r="H201" s="475" t="s">
        <v>581</v>
      </c>
    </row>
    <row r="202" spans="2:26" x14ac:dyDescent="0.25">
      <c r="B202" s="475">
        <v>302313</v>
      </c>
      <c r="C202" s="475">
        <v>20236</v>
      </c>
      <c r="D202" s="475" t="s">
        <v>452</v>
      </c>
      <c r="E202" s="381">
        <v>0.38469907407407411</v>
      </c>
      <c r="F202" s="381">
        <v>0.38473379629629628</v>
      </c>
      <c r="G202" s="475">
        <v>3</v>
      </c>
      <c r="H202" s="475" t="s">
        <v>581</v>
      </c>
    </row>
    <row r="203" spans="2:26" x14ac:dyDescent="0.25">
      <c r="B203" s="475">
        <v>302313</v>
      </c>
      <c r="C203" s="475">
        <v>20010</v>
      </c>
      <c r="D203" s="475" t="s">
        <v>1</v>
      </c>
      <c r="E203" s="381">
        <v>0.38473379629629628</v>
      </c>
      <c r="F203" s="381">
        <v>0.38474537037037032</v>
      </c>
      <c r="G203" s="475">
        <v>1</v>
      </c>
      <c r="H203" s="475" t="s">
        <v>581</v>
      </c>
    </row>
    <row r="204" spans="2:26" x14ac:dyDescent="0.25">
      <c r="B204" s="475">
        <v>302313</v>
      </c>
      <c r="C204" s="475">
        <v>20236</v>
      </c>
      <c r="D204" s="475" t="s">
        <v>452</v>
      </c>
      <c r="E204" s="381">
        <v>0.38474537037037032</v>
      </c>
      <c r="F204" s="381">
        <v>0.38475694444444447</v>
      </c>
      <c r="G204" s="475">
        <v>1</v>
      </c>
      <c r="H204" s="475" t="s">
        <v>581</v>
      </c>
    </row>
    <row r="205" spans="2:26" x14ac:dyDescent="0.25">
      <c r="B205" s="475">
        <v>302313</v>
      </c>
      <c r="C205" s="475">
        <v>20236</v>
      </c>
      <c r="D205" s="475" t="s">
        <v>452</v>
      </c>
      <c r="E205" s="381">
        <v>0.38475694444444447</v>
      </c>
      <c r="F205" s="381">
        <v>0.38479166666666664</v>
      </c>
      <c r="G205" s="475">
        <v>0</v>
      </c>
      <c r="H205" s="475" t="s">
        <v>581</v>
      </c>
    </row>
    <row r="206" spans="2:26" x14ac:dyDescent="0.25">
      <c r="B206" s="475">
        <v>302313</v>
      </c>
      <c r="C206" s="475">
        <v>20010</v>
      </c>
      <c r="D206" s="475" t="s">
        <v>1</v>
      </c>
      <c r="E206" s="381">
        <v>0.38475694444444447</v>
      </c>
      <c r="F206" s="381">
        <v>0.38475694444444447</v>
      </c>
      <c r="G206" s="475">
        <v>3</v>
      </c>
      <c r="H206" s="475" t="s">
        <v>581</v>
      </c>
    </row>
    <row r="207" spans="2:26" x14ac:dyDescent="0.25">
      <c r="B207" s="210">
        <v>302313</v>
      </c>
      <c r="C207" s="210">
        <v>20010</v>
      </c>
      <c r="D207" s="210" t="s">
        <v>1</v>
      </c>
      <c r="E207" s="393">
        <v>0.38479166666666664</v>
      </c>
      <c r="F207" s="393">
        <v>0.38502314814814814</v>
      </c>
      <c r="G207" s="475">
        <v>20</v>
      </c>
      <c r="H207" s="475" t="s">
        <v>581</v>
      </c>
      <c r="I207" s="459">
        <f>(F207-E207)*86400</f>
        <v>20.000000000001528</v>
      </c>
      <c r="J207" s="220">
        <f>L207*K209/L209</f>
        <v>14.511203949866442</v>
      </c>
      <c r="K207" s="220">
        <v>14.511203949866442</v>
      </c>
      <c r="L207" s="233">
        <v>15.92</v>
      </c>
      <c r="M207" s="38">
        <f t="shared" ref="M207:M241" si="13">L207/K207*0.0113636*60</f>
        <v>0.74800897000003241</v>
      </c>
      <c r="N207" s="3">
        <f>J207</f>
        <v>14.511203949866442</v>
      </c>
      <c r="O207" s="3">
        <v>14.511203949866442</v>
      </c>
      <c r="P207" s="4">
        <f t="shared" ref="P207" si="14">O207/60</f>
        <v>0.24185339916444068</v>
      </c>
      <c r="Q207" s="475">
        <f>L207</f>
        <v>15.92</v>
      </c>
      <c r="R207" s="475">
        <v>15.92</v>
      </c>
      <c r="S207" s="51">
        <v>1</v>
      </c>
      <c r="X207" s="4">
        <v>0.24185339916444068</v>
      </c>
      <c r="Y207" s="475">
        <v>15.92</v>
      </c>
      <c r="Z207" s="38">
        <v>0.74800897000003241</v>
      </c>
    </row>
    <row r="208" spans="2:26" x14ac:dyDescent="0.25">
      <c r="B208" s="210">
        <v>302313</v>
      </c>
      <c r="C208" s="210">
        <v>20009</v>
      </c>
      <c r="D208" s="210" t="s">
        <v>589</v>
      </c>
      <c r="E208" s="393">
        <v>0.38502314814814814</v>
      </c>
      <c r="F208" s="393">
        <v>0.38503472222222218</v>
      </c>
      <c r="G208" s="475">
        <v>0</v>
      </c>
      <c r="H208" s="475" t="s">
        <v>581</v>
      </c>
      <c r="I208" s="470">
        <f t="shared" ref="I208" si="15">(F208-E208)*86400</f>
        <v>0.99999999999695888</v>
      </c>
      <c r="J208" s="471">
        <f>(E209-E208)*86400</f>
        <v>0</v>
      </c>
      <c r="K208" s="471"/>
      <c r="L208" s="476"/>
      <c r="M208" s="38"/>
      <c r="N208" s="3"/>
      <c r="O208" s="3"/>
      <c r="P208" s="4"/>
      <c r="S208" s="51"/>
      <c r="X208" s="4">
        <v>0.6418533991644233</v>
      </c>
      <c r="Y208" s="475">
        <v>42.25</v>
      </c>
      <c r="Z208" s="38">
        <v>0.74800897000003241</v>
      </c>
    </row>
    <row r="209" spans="2:26" x14ac:dyDescent="0.25">
      <c r="B209" s="210">
        <v>302313</v>
      </c>
      <c r="C209" s="210">
        <v>20021</v>
      </c>
      <c r="D209" s="210" t="s">
        <v>0</v>
      </c>
      <c r="E209" s="393">
        <v>0.38502314814814814</v>
      </c>
      <c r="F209" s="393">
        <v>0.38502314814814814</v>
      </c>
      <c r="G209" s="475">
        <v>1</v>
      </c>
      <c r="H209" s="475" t="s">
        <v>581</v>
      </c>
      <c r="I209" s="460">
        <f t="shared" ref="I209:I241" si="16">(F209-E209)*86400</f>
        <v>0</v>
      </c>
      <c r="J209" s="118">
        <f t="shared" ref="J209:J240" si="17">(E210-E209)*86400</f>
        <v>0.99999999999695888</v>
      </c>
      <c r="K209" s="450">
        <f>SUM(J209:J210)</f>
        <v>23.999999999998956</v>
      </c>
      <c r="L209" s="234">
        <v>26.33</v>
      </c>
      <c r="M209" s="38">
        <f t="shared" si="13"/>
        <v>0.74800897000003241</v>
      </c>
      <c r="N209" s="3">
        <f>N207+K209</f>
        <v>38.511203949865397</v>
      </c>
      <c r="O209" s="3">
        <v>38.511203949865397</v>
      </c>
      <c r="P209" s="4">
        <f t="shared" ref="P209" si="18">O209/60</f>
        <v>0.6418533991644233</v>
      </c>
      <c r="Q209" s="475">
        <f>Q207+L209</f>
        <v>42.25</v>
      </c>
      <c r="R209" s="475">
        <v>42.25</v>
      </c>
      <c r="S209" s="51">
        <v>2</v>
      </c>
      <c r="X209" s="4">
        <v>1.0418533991644858</v>
      </c>
      <c r="Y209" s="475">
        <v>73</v>
      </c>
      <c r="Z209" s="38">
        <v>0.87357674999986346</v>
      </c>
    </row>
    <row r="210" spans="2:26" x14ac:dyDescent="0.25">
      <c r="B210" s="210">
        <v>302313</v>
      </c>
      <c r="C210" s="210">
        <v>20021</v>
      </c>
      <c r="D210" s="210" t="s">
        <v>0</v>
      </c>
      <c r="E210" s="393">
        <v>0.38503472222222218</v>
      </c>
      <c r="F210" s="393">
        <v>0.38530092592592591</v>
      </c>
      <c r="G210" s="475">
        <v>23</v>
      </c>
      <c r="H210" s="475">
        <v>26.33</v>
      </c>
      <c r="I210" s="461">
        <f t="shared" si="16"/>
        <v>23.000000000001997</v>
      </c>
      <c r="J210" s="99">
        <f t="shared" si="17"/>
        <v>23.000000000001997</v>
      </c>
      <c r="K210" s="97"/>
      <c r="L210" s="238"/>
      <c r="M210" s="38"/>
      <c r="N210" s="3">
        <f t="shared" ref="N210:N241" si="19">N209+K210</f>
        <v>38.511203949865397</v>
      </c>
      <c r="O210" s="3"/>
      <c r="P210" s="4"/>
      <c r="Q210" s="475">
        <f t="shared" ref="Q210:Q241" si="20">Q209+L210</f>
        <v>42.25</v>
      </c>
      <c r="S210" s="51"/>
      <c r="U210" s="475" t="s">
        <v>756</v>
      </c>
      <c r="V210" s="475">
        <v>21</v>
      </c>
      <c r="X210" s="4">
        <v>1.8085200658311391</v>
      </c>
      <c r="Y210" s="475">
        <v>113.5</v>
      </c>
      <c r="Z210" s="38">
        <v>0.60029452173914088</v>
      </c>
    </row>
    <row r="211" spans="2:26" x14ac:dyDescent="0.25">
      <c r="B211" s="210">
        <v>302313</v>
      </c>
      <c r="C211" s="210">
        <v>20017</v>
      </c>
      <c r="D211" s="210" t="s">
        <v>5</v>
      </c>
      <c r="E211" s="393">
        <v>0.38530092592592591</v>
      </c>
      <c r="F211" s="393">
        <v>0.38557870370370373</v>
      </c>
      <c r="G211" s="475">
        <v>24</v>
      </c>
      <c r="H211" s="475">
        <v>30.75</v>
      </c>
      <c r="I211" s="477">
        <f t="shared" si="16"/>
        <v>24.000000000003752</v>
      </c>
      <c r="J211" s="478">
        <f t="shared" si="17"/>
        <v>24.000000000003752</v>
      </c>
      <c r="K211" s="480">
        <v>24.000000000003752</v>
      </c>
      <c r="L211" s="479">
        <v>30.75</v>
      </c>
      <c r="M211" s="38">
        <f t="shared" si="13"/>
        <v>0.87357674999986346</v>
      </c>
      <c r="N211" s="3">
        <f t="shared" si="19"/>
        <v>62.511203949869149</v>
      </c>
      <c r="O211" s="3">
        <v>62.511203949869149</v>
      </c>
      <c r="P211" s="4">
        <f t="shared" ref="P211:P241" si="21">O211/60</f>
        <v>1.0418533991644858</v>
      </c>
      <c r="Q211" s="475">
        <f t="shared" si="20"/>
        <v>73</v>
      </c>
      <c r="R211" s="475">
        <v>73</v>
      </c>
      <c r="S211" s="51">
        <v>3</v>
      </c>
      <c r="X211" s="4">
        <v>1.9918533991644745</v>
      </c>
      <c r="Y211" s="475">
        <v>143.07999999999998</v>
      </c>
      <c r="Z211" s="38">
        <v>1.8334652072727069</v>
      </c>
    </row>
    <row r="212" spans="2:26" x14ac:dyDescent="0.25">
      <c r="B212" s="210">
        <v>302313</v>
      </c>
      <c r="C212" s="210">
        <v>20030</v>
      </c>
      <c r="D212" s="210" t="s">
        <v>6</v>
      </c>
      <c r="E212" s="393">
        <v>0.38557870370370373</v>
      </c>
      <c r="F212" s="393">
        <v>0.38576388888888885</v>
      </c>
      <c r="G212" s="475">
        <v>16</v>
      </c>
      <c r="H212" s="475" t="s">
        <v>581</v>
      </c>
      <c r="I212" s="460">
        <f t="shared" si="16"/>
        <v>15.999999999994508</v>
      </c>
      <c r="J212" s="118">
        <f t="shared" si="17"/>
        <v>15.999999999994508</v>
      </c>
      <c r="K212" s="450">
        <f>SUM(J212:J215)</f>
        <v>45.999999999999197</v>
      </c>
      <c r="L212" s="234">
        <v>40.5</v>
      </c>
      <c r="M212" s="38">
        <f t="shared" si="13"/>
        <v>0.60029452173914088</v>
      </c>
      <c r="N212" s="3">
        <f t="shared" si="19"/>
        <v>108.51120394986835</v>
      </c>
      <c r="O212" s="3">
        <v>108.51120394986835</v>
      </c>
      <c r="P212" s="4">
        <f t="shared" si="21"/>
        <v>1.8085200658311391</v>
      </c>
      <c r="Q212" s="475">
        <f t="shared" si="20"/>
        <v>113.5</v>
      </c>
      <c r="R212" s="475">
        <v>113.5</v>
      </c>
      <c r="S212" s="51">
        <v>4</v>
      </c>
      <c r="X212" s="4">
        <v>2.4251867324977692</v>
      </c>
      <c r="Y212" s="475">
        <v>171.15999999999997</v>
      </c>
      <c r="Z212" s="38">
        <v>0.73636128000006595</v>
      </c>
    </row>
    <row r="213" spans="2:26" x14ac:dyDescent="0.25">
      <c r="B213" s="210">
        <v>302313</v>
      </c>
      <c r="C213" s="210">
        <v>20031</v>
      </c>
      <c r="D213" s="210" t="s">
        <v>753</v>
      </c>
      <c r="E213" s="393">
        <v>0.38576388888888885</v>
      </c>
      <c r="F213" s="393">
        <v>0.38578703703703704</v>
      </c>
      <c r="G213" s="475">
        <v>2</v>
      </c>
      <c r="H213" s="475" t="s">
        <v>581</v>
      </c>
      <c r="I213" s="470">
        <f t="shared" si="16"/>
        <v>2.0000000000035101</v>
      </c>
      <c r="J213" s="471">
        <f t="shared" si="17"/>
        <v>2.0000000000035101</v>
      </c>
      <c r="K213" s="472"/>
      <c r="L213" s="476"/>
      <c r="M213" s="38"/>
      <c r="N213" s="3">
        <f t="shared" si="19"/>
        <v>108.51120394986835</v>
      </c>
      <c r="O213" s="3"/>
      <c r="P213" s="4"/>
      <c r="Q213" s="475">
        <f t="shared" si="20"/>
        <v>113.5</v>
      </c>
      <c r="S213" s="51"/>
      <c r="X213" s="4">
        <v>2.8585200658311436</v>
      </c>
      <c r="Y213" s="475">
        <v>197.15999999999997</v>
      </c>
      <c r="Z213" s="38">
        <v>0.68181599999993536</v>
      </c>
    </row>
    <row r="214" spans="2:26" x14ac:dyDescent="0.25">
      <c r="B214" s="210">
        <v>302313</v>
      </c>
      <c r="C214" s="210">
        <v>20030</v>
      </c>
      <c r="D214" s="210" t="s">
        <v>6</v>
      </c>
      <c r="E214" s="393">
        <v>0.38578703703703704</v>
      </c>
      <c r="F214" s="393">
        <v>0.38605324074074071</v>
      </c>
      <c r="G214" s="475">
        <v>23</v>
      </c>
      <c r="H214" s="475" t="s">
        <v>581</v>
      </c>
      <c r="I214" s="461">
        <f t="shared" si="16"/>
        <v>22.9999999999972</v>
      </c>
      <c r="J214" s="99">
        <f t="shared" si="17"/>
        <v>22.9999999999972</v>
      </c>
      <c r="K214" s="97"/>
      <c r="L214" s="238"/>
      <c r="M214" s="38"/>
      <c r="N214" s="3">
        <f t="shared" si="19"/>
        <v>108.51120394986835</v>
      </c>
      <c r="O214" s="3"/>
      <c r="P214" s="4"/>
      <c r="Q214" s="475">
        <f t="shared" si="20"/>
        <v>113.5</v>
      </c>
      <c r="S214" s="51"/>
      <c r="U214" s="475" t="s">
        <v>756</v>
      </c>
      <c r="V214" s="475">
        <v>30</v>
      </c>
      <c r="X214" s="4">
        <v>3.3418533991644455</v>
      </c>
      <c r="Y214" s="475">
        <v>212.82999999999996</v>
      </c>
      <c r="Z214" s="38">
        <v>0.36841574896554086</v>
      </c>
    </row>
    <row r="215" spans="2:26" x14ac:dyDescent="0.25">
      <c r="B215" s="210">
        <v>302313</v>
      </c>
      <c r="C215" s="210">
        <v>20034</v>
      </c>
      <c r="D215" s="210" t="s">
        <v>684</v>
      </c>
      <c r="E215" s="393">
        <v>0.38605324074074071</v>
      </c>
      <c r="F215" s="393">
        <v>0.38611111111111113</v>
      </c>
      <c r="G215" s="475">
        <v>5</v>
      </c>
      <c r="H215" s="475" t="s">
        <v>581</v>
      </c>
      <c r="I215" s="470">
        <f t="shared" si="16"/>
        <v>5.000000000003979</v>
      </c>
      <c r="J215" s="471">
        <f t="shared" si="17"/>
        <v>5.000000000003979</v>
      </c>
      <c r="K215" s="472"/>
      <c r="L215" s="476"/>
      <c r="M215" s="38"/>
      <c r="N215" s="3">
        <f t="shared" si="19"/>
        <v>108.51120394986835</v>
      </c>
      <c r="O215" s="3"/>
      <c r="P215" s="4"/>
      <c r="Q215" s="475">
        <f t="shared" si="20"/>
        <v>113.5</v>
      </c>
      <c r="S215" s="51"/>
      <c r="X215" s="4">
        <v>3.741853399164508</v>
      </c>
      <c r="Y215" s="475">
        <v>237.32999999999996</v>
      </c>
      <c r="Z215" s="38">
        <v>0.69602049999989124</v>
      </c>
    </row>
    <row r="216" spans="2:26" x14ac:dyDescent="0.25">
      <c r="B216" s="210">
        <v>302313</v>
      </c>
      <c r="C216" s="210">
        <v>20035</v>
      </c>
      <c r="D216" s="210" t="s">
        <v>8</v>
      </c>
      <c r="E216" s="393">
        <v>0.38611111111111113</v>
      </c>
      <c r="F216" s="393">
        <v>0.38623842592592594</v>
      </c>
      <c r="G216" s="475">
        <v>11</v>
      </c>
      <c r="H216" s="475">
        <v>29.58</v>
      </c>
      <c r="I216" s="477">
        <f t="shared" si="16"/>
        <v>11.000000000000121</v>
      </c>
      <c r="J216" s="478">
        <f t="shared" si="17"/>
        <v>11.000000000000121</v>
      </c>
      <c r="K216" s="480">
        <v>11.000000000000121</v>
      </c>
      <c r="L216" s="479">
        <v>29.58</v>
      </c>
      <c r="M216" s="38">
        <f t="shared" si="13"/>
        <v>1.8334652072727069</v>
      </c>
      <c r="N216" s="3">
        <f t="shared" si="19"/>
        <v>119.51120394986847</v>
      </c>
      <c r="O216" s="3">
        <v>119.51120394986847</v>
      </c>
      <c r="P216" s="4">
        <f t="shared" si="21"/>
        <v>1.9918533991644745</v>
      </c>
      <c r="Q216" s="475">
        <f t="shared" si="20"/>
        <v>143.07999999999998</v>
      </c>
      <c r="R216" s="475">
        <v>143.07999999999998</v>
      </c>
      <c r="S216" s="51">
        <v>5</v>
      </c>
      <c r="X216" s="4">
        <v>4.0418533991643955</v>
      </c>
      <c r="Y216" s="475">
        <v>273.32999999999993</v>
      </c>
      <c r="Z216" s="38">
        <v>1.3636320000005135</v>
      </c>
    </row>
    <row r="217" spans="2:26" x14ac:dyDescent="0.25">
      <c r="B217" s="210">
        <v>302313</v>
      </c>
      <c r="C217" s="210">
        <v>20052</v>
      </c>
      <c r="D217" s="210" t="s">
        <v>7</v>
      </c>
      <c r="E217" s="393">
        <v>0.38623842592592594</v>
      </c>
      <c r="F217" s="393">
        <v>0.38650462962962967</v>
      </c>
      <c r="G217" s="475">
        <v>23</v>
      </c>
      <c r="H217" s="475" t="s">
        <v>581</v>
      </c>
      <c r="I217" s="460">
        <f t="shared" si="16"/>
        <v>23.000000000001997</v>
      </c>
      <c r="J217" s="118">
        <f t="shared" si="17"/>
        <v>23.000000000001997</v>
      </c>
      <c r="K217" s="450">
        <f>SUM(J217:J220)</f>
        <v>25.999999999997669</v>
      </c>
      <c r="L217" s="234">
        <v>28.08</v>
      </c>
      <c r="M217" s="38">
        <f t="shared" si="13"/>
        <v>0.73636128000006595</v>
      </c>
      <c r="N217" s="3">
        <f t="shared" si="19"/>
        <v>145.51120394986614</v>
      </c>
      <c r="O217" s="3">
        <v>145.51120394986614</v>
      </c>
      <c r="P217" s="4">
        <f t="shared" si="21"/>
        <v>2.4251867324977692</v>
      </c>
      <c r="Q217" s="475">
        <f t="shared" si="20"/>
        <v>171.15999999999997</v>
      </c>
      <c r="R217" s="475">
        <v>171.15999999999997</v>
      </c>
      <c r="S217" s="51">
        <v>6</v>
      </c>
      <c r="X217" s="4">
        <v>4.4918533991644658</v>
      </c>
      <c r="Y217" s="475">
        <v>300.57999999999993</v>
      </c>
      <c r="Z217" s="38">
        <v>0.6881291111110035</v>
      </c>
    </row>
    <row r="218" spans="2:26" x14ac:dyDescent="0.25">
      <c r="B218" s="210">
        <v>302313</v>
      </c>
      <c r="C218" s="210">
        <v>20053</v>
      </c>
      <c r="D218" s="210" t="s">
        <v>609</v>
      </c>
      <c r="E218" s="393">
        <v>0.38650462962962967</v>
      </c>
      <c r="F218" s="393">
        <v>0.38651620370370371</v>
      </c>
      <c r="G218" s="475">
        <v>1</v>
      </c>
      <c r="H218" s="475" t="s">
        <v>581</v>
      </c>
      <c r="I218" s="470">
        <f t="shared" si="16"/>
        <v>0.99999999999695888</v>
      </c>
      <c r="J218" s="471">
        <f t="shared" si="17"/>
        <v>0.99999999999695888</v>
      </c>
      <c r="K218" s="472"/>
      <c r="L218" s="476"/>
      <c r="M218" s="38"/>
      <c r="N218" s="3">
        <f t="shared" si="19"/>
        <v>145.51120394986614</v>
      </c>
      <c r="O218" s="3"/>
      <c r="P218" s="4"/>
      <c r="Q218" s="475">
        <f t="shared" si="20"/>
        <v>171.15999999999997</v>
      </c>
      <c r="S218" s="51"/>
      <c r="X218" s="4">
        <v>5.0918533991643988</v>
      </c>
      <c r="Y218" s="475">
        <v>334.61999999999995</v>
      </c>
      <c r="Z218" s="38">
        <v>0.64469490666673757</v>
      </c>
    </row>
    <row r="219" spans="2:26" x14ac:dyDescent="0.25">
      <c r="B219" s="210">
        <v>302313</v>
      </c>
      <c r="C219" s="210">
        <v>20052</v>
      </c>
      <c r="D219" s="210" t="s">
        <v>7</v>
      </c>
      <c r="E219" s="393">
        <v>0.38651620370370371</v>
      </c>
      <c r="F219" s="393">
        <v>0.38653935185185184</v>
      </c>
      <c r="G219" s="475">
        <v>2</v>
      </c>
      <c r="H219" s="475" t="s">
        <v>581</v>
      </c>
      <c r="I219" s="461">
        <f t="shared" si="16"/>
        <v>1.9999999999987139</v>
      </c>
      <c r="J219" s="99">
        <f t="shared" si="17"/>
        <v>1.9999999999987139</v>
      </c>
      <c r="K219" s="97"/>
      <c r="L219" s="238"/>
      <c r="M219" s="38"/>
      <c r="N219" s="3">
        <f t="shared" si="19"/>
        <v>145.51120394986614</v>
      </c>
      <c r="O219" s="3"/>
      <c r="P219" s="4"/>
      <c r="Q219" s="475">
        <f t="shared" si="20"/>
        <v>171.15999999999997</v>
      </c>
      <c r="S219" s="51"/>
      <c r="U219" s="475" t="s">
        <v>760</v>
      </c>
      <c r="V219" s="475" t="s">
        <v>696</v>
      </c>
      <c r="X219" s="4">
        <v>5.4251867324978376</v>
      </c>
      <c r="Y219" s="475">
        <v>361.28999999999996</v>
      </c>
      <c r="Z219" s="38">
        <v>0.9092016359997126</v>
      </c>
    </row>
    <row r="220" spans="2:26" x14ac:dyDescent="0.25">
      <c r="B220" s="210">
        <v>302313</v>
      </c>
      <c r="C220" s="210">
        <v>20052</v>
      </c>
      <c r="D220" s="210" t="s">
        <v>7</v>
      </c>
      <c r="E220" s="393">
        <v>0.38653935185185184</v>
      </c>
      <c r="F220" s="393">
        <v>0.38655092592592594</v>
      </c>
      <c r="G220" s="475">
        <v>0</v>
      </c>
      <c r="H220" s="475">
        <v>28.08</v>
      </c>
      <c r="I220" s="461">
        <f t="shared" si="16"/>
        <v>1.000000000001755</v>
      </c>
      <c r="J220" s="99">
        <f t="shared" si="17"/>
        <v>0</v>
      </c>
      <c r="K220" s="97"/>
      <c r="L220" s="238"/>
      <c r="M220" s="38"/>
      <c r="N220" s="3">
        <f t="shared" si="19"/>
        <v>145.51120394986614</v>
      </c>
      <c r="O220" s="3"/>
      <c r="P220" s="4"/>
      <c r="Q220" s="475">
        <f t="shared" si="20"/>
        <v>171.15999999999997</v>
      </c>
      <c r="S220" s="51"/>
      <c r="X220" s="4">
        <v>5.8418533991645161</v>
      </c>
      <c r="Y220" s="475">
        <v>389.71</v>
      </c>
      <c r="Z220" s="38">
        <v>0.77508842879997797</v>
      </c>
    </row>
    <row r="221" spans="2:26" x14ac:dyDescent="0.25">
      <c r="B221" s="210">
        <v>302313</v>
      </c>
      <c r="C221" s="210">
        <v>20056</v>
      </c>
      <c r="D221" s="210" t="s">
        <v>9</v>
      </c>
      <c r="E221" s="393">
        <v>0.38653935185185184</v>
      </c>
      <c r="F221" s="393">
        <v>0.38653935185185184</v>
      </c>
      <c r="G221" s="475">
        <v>1</v>
      </c>
      <c r="H221" s="475" t="s">
        <v>581</v>
      </c>
      <c r="I221" s="460">
        <f t="shared" si="16"/>
        <v>0</v>
      </c>
      <c r="J221" s="118">
        <f t="shared" si="17"/>
        <v>1.000000000001755</v>
      </c>
      <c r="K221" s="450">
        <f>SUM(J221:J224)</f>
        <v>26.000000000002466</v>
      </c>
      <c r="L221" s="234">
        <v>26</v>
      </c>
      <c r="M221" s="38">
        <f t="shared" si="13"/>
        <v>0.68181599999993536</v>
      </c>
      <c r="N221" s="3">
        <f t="shared" si="19"/>
        <v>171.51120394986862</v>
      </c>
      <c r="O221" s="3">
        <v>171.51120394986862</v>
      </c>
      <c r="P221" s="4">
        <f t="shared" si="21"/>
        <v>2.8585200658311436</v>
      </c>
      <c r="Q221" s="475">
        <f t="shared" si="20"/>
        <v>197.15999999999997</v>
      </c>
      <c r="R221" s="475">
        <v>197.15999999999997</v>
      </c>
      <c r="S221" s="51">
        <v>7</v>
      </c>
      <c r="X221" s="4">
        <v>6.2251867324978027</v>
      </c>
      <c r="Y221" s="475">
        <v>418.28999999999996</v>
      </c>
      <c r="Z221" s="38">
        <v>0.84723049043488563</v>
      </c>
    </row>
    <row r="222" spans="2:26" x14ac:dyDescent="0.25">
      <c r="B222" s="210">
        <v>302313</v>
      </c>
      <c r="C222" s="210">
        <v>20056</v>
      </c>
      <c r="D222" s="210" t="s">
        <v>9</v>
      </c>
      <c r="E222" s="393">
        <v>0.38655092592592594</v>
      </c>
      <c r="F222" s="393">
        <v>0.3866087962962963</v>
      </c>
      <c r="G222" s="475">
        <v>5</v>
      </c>
      <c r="H222" s="475" t="s">
        <v>581</v>
      </c>
      <c r="I222" s="461">
        <f t="shared" si="16"/>
        <v>4.9999999999991829</v>
      </c>
      <c r="J222" s="99">
        <f t="shared" si="17"/>
        <v>4.9999999999991829</v>
      </c>
      <c r="K222" s="97"/>
      <c r="L222" s="238"/>
      <c r="M222" s="38"/>
      <c r="N222" s="3">
        <f t="shared" si="19"/>
        <v>171.51120394986862</v>
      </c>
      <c r="O222" s="3"/>
      <c r="P222" s="4"/>
      <c r="Q222" s="475">
        <f t="shared" si="20"/>
        <v>197.15999999999997</v>
      </c>
      <c r="S222" s="51"/>
      <c r="X222" s="4">
        <v>6.4751867324978418</v>
      </c>
      <c r="Y222" s="475">
        <v>452.78999999999996</v>
      </c>
      <c r="Z222" s="38">
        <v>1.5681767999997549</v>
      </c>
    </row>
    <row r="223" spans="2:26" x14ac:dyDescent="0.25">
      <c r="B223" s="210">
        <v>302313</v>
      </c>
      <c r="C223" s="210">
        <v>20055</v>
      </c>
      <c r="D223" s="210" t="s">
        <v>754</v>
      </c>
      <c r="E223" s="393">
        <v>0.3866087962962963</v>
      </c>
      <c r="F223" s="393">
        <v>0.38664351851851847</v>
      </c>
      <c r="G223" s="475">
        <v>3</v>
      </c>
      <c r="H223" s="475" t="s">
        <v>581</v>
      </c>
      <c r="I223" s="470">
        <f t="shared" si="16"/>
        <v>2.9999999999956728</v>
      </c>
      <c r="J223" s="471">
        <f t="shared" si="17"/>
        <v>2.9999999999956728</v>
      </c>
      <c r="K223" s="472"/>
      <c r="L223" s="476"/>
      <c r="M223" s="38"/>
      <c r="N223" s="3">
        <f t="shared" si="19"/>
        <v>171.51120394986862</v>
      </c>
      <c r="O223" s="3"/>
      <c r="P223" s="4"/>
      <c r="Q223" s="475">
        <f t="shared" si="20"/>
        <v>197.15999999999997</v>
      </c>
      <c r="S223" s="51"/>
      <c r="X223" s="4">
        <v>6.7418533991644161</v>
      </c>
      <c r="Y223" s="475">
        <v>474.78999999999996</v>
      </c>
      <c r="Z223" s="38">
        <v>0.93749700000032188</v>
      </c>
    </row>
    <row r="224" spans="2:26" x14ac:dyDescent="0.25">
      <c r="B224" s="210">
        <v>302313</v>
      </c>
      <c r="C224" s="210">
        <v>20056</v>
      </c>
      <c r="D224" s="210" t="s">
        <v>9</v>
      </c>
      <c r="E224" s="393">
        <v>0.38664351851851847</v>
      </c>
      <c r="F224" s="393">
        <v>0.3868402777777778</v>
      </c>
      <c r="G224" s="475">
        <v>17</v>
      </c>
      <c r="H224" s="475">
        <v>26</v>
      </c>
      <c r="I224" s="461">
        <f t="shared" si="16"/>
        <v>17.000000000005855</v>
      </c>
      <c r="J224" s="99">
        <f t="shared" si="17"/>
        <v>17.000000000005855</v>
      </c>
      <c r="K224" s="97"/>
      <c r="L224" s="238"/>
      <c r="M224" s="38"/>
      <c r="N224" s="3">
        <f t="shared" si="19"/>
        <v>171.51120394986862</v>
      </c>
      <c r="O224" s="3"/>
      <c r="P224" s="4"/>
      <c r="Q224" s="475">
        <f t="shared" si="20"/>
        <v>197.15999999999997</v>
      </c>
      <c r="S224" s="51"/>
      <c r="X224" s="4">
        <v>6.8418533991644326</v>
      </c>
      <c r="Y224" s="475">
        <v>505.96</v>
      </c>
      <c r="Z224" s="38">
        <v>3.5420341199994465</v>
      </c>
    </row>
    <row r="225" spans="2:26" x14ac:dyDescent="0.25">
      <c r="B225" s="210">
        <v>302313</v>
      </c>
      <c r="C225" s="210">
        <v>20059</v>
      </c>
      <c r="D225" s="210" t="s">
        <v>10</v>
      </c>
      <c r="E225" s="393">
        <v>0.3868402777777778</v>
      </c>
      <c r="F225" s="393">
        <v>0.38685185185185184</v>
      </c>
      <c r="G225" s="475">
        <v>1</v>
      </c>
      <c r="H225" s="475">
        <v>26</v>
      </c>
      <c r="I225" s="460">
        <f t="shared" si="16"/>
        <v>0.99999999999695888</v>
      </c>
      <c r="J225" s="118">
        <f t="shared" si="17"/>
        <v>0.99999999999695888</v>
      </c>
      <c r="K225" s="450">
        <f>SUM(J225:J229)</f>
        <v>28.999999999998138</v>
      </c>
      <c r="L225" s="234">
        <v>15.67</v>
      </c>
      <c r="M225" s="38">
        <f t="shared" si="13"/>
        <v>0.36841574896554086</v>
      </c>
      <c r="N225" s="3">
        <f t="shared" si="19"/>
        <v>200.51120394986674</v>
      </c>
      <c r="O225" s="3">
        <v>200.51120394986674</v>
      </c>
      <c r="P225" s="4">
        <f t="shared" si="21"/>
        <v>3.3418533991644455</v>
      </c>
      <c r="Q225" s="475">
        <f t="shared" si="20"/>
        <v>212.82999999999996</v>
      </c>
      <c r="R225" s="475">
        <v>212.82999999999996</v>
      </c>
      <c r="S225" s="51">
        <v>8</v>
      </c>
      <c r="X225" s="4">
        <v>6.8771437424432325</v>
      </c>
      <c r="Y225" s="475">
        <v>516.96</v>
      </c>
      <c r="Z225" s="38">
        <v>3.5420341199994456</v>
      </c>
    </row>
    <row r="226" spans="2:26" x14ac:dyDescent="0.25">
      <c r="B226" s="210">
        <v>302313</v>
      </c>
      <c r="C226" s="210">
        <v>20056</v>
      </c>
      <c r="D226" s="210" t="s">
        <v>9</v>
      </c>
      <c r="E226" s="393">
        <v>0.38685185185185184</v>
      </c>
      <c r="F226" s="393">
        <v>0.38688657407407406</v>
      </c>
      <c r="G226" s="475">
        <v>3</v>
      </c>
      <c r="H226" s="475">
        <v>26</v>
      </c>
      <c r="I226" s="461">
        <f t="shared" si="16"/>
        <v>3.000000000000469</v>
      </c>
      <c r="J226" s="99">
        <f t="shared" si="17"/>
        <v>3.000000000000469</v>
      </c>
      <c r="K226" s="97"/>
      <c r="L226" s="238"/>
      <c r="M226" s="38"/>
      <c r="N226" s="3">
        <f t="shared" si="19"/>
        <v>200.51120394986674</v>
      </c>
      <c r="O226" s="3"/>
      <c r="P226" s="4"/>
      <c r="Q226" s="475">
        <f t="shared" si="20"/>
        <v>212.82999999999996</v>
      </c>
      <c r="S226" s="51"/>
      <c r="X226" s="4"/>
      <c r="Z226" s="38"/>
    </row>
    <row r="227" spans="2:26" x14ac:dyDescent="0.25">
      <c r="B227" s="210">
        <v>302313</v>
      </c>
      <c r="C227" s="210">
        <v>20059</v>
      </c>
      <c r="D227" s="210" t="s">
        <v>10</v>
      </c>
      <c r="E227" s="393">
        <v>0.38688657407407406</v>
      </c>
      <c r="F227" s="393">
        <v>0.38709490740740743</v>
      </c>
      <c r="G227" s="475">
        <v>18</v>
      </c>
      <c r="H227" s="475">
        <v>26</v>
      </c>
      <c r="I227" s="461">
        <f t="shared" si="16"/>
        <v>18.000000000002814</v>
      </c>
      <c r="J227" s="99">
        <f t="shared" si="17"/>
        <v>18.000000000002814</v>
      </c>
      <c r="K227" s="97"/>
      <c r="L227" s="238"/>
      <c r="M227" s="38"/>
      <c r="N227" s="3">
        <f t="shared" si="19"/>
        <v>200.51120394986674</v>
      </c>
      <c r="O227" s="3"/>
      <c r="P227" s="4"/>
      <c r="Q227" s="475">
        <f t="shared" si="20"/>
        <v>212.82999999999996</v>
      </c>
      <c r="S227" s="51"/>
      <c r="X227" s="4"/>
      <c r="Z227" s="38"/>
    </row>
    <row r="228" spans="2:26" x14ac:dyDescent="0.25">
      <c r="B228" s="210">
        <v>302313</v>
      </c>
      <c r="C228" s="210">
        <v>20056</v>
      </c>
      <c r="D228" s="210" t="s">
        <v>9</v>
      </c>
      <c r="E228" s="393">
        <v>0.38709490740740743</v>
      </c>
      <c r="F228" s="393">
        <v>0.38710648148148147</v>
      </c>
      <c r="G228" s="475">
        <v>1</v>
      </c>
      <c r="H228" s="475">
        <v>26</v>
      </c>
      <c r="I228" s="461">
        <f t="shared" si="16"/>
        <v>0.99999999999695888</v>
      </c>
      <c r="J228" s="99">
        <f t="shared" si="17"/>
        <v>0.99999999999695888</v>
      </c>
      <c r="K228" s="97"/>
      <c r="L228" s="238"/>
      <c r="M228" s="38"/>
      <c r="N228" s="3">
        <f t="shared" si="19"/>
        <v>200.51120394986674</v>
      </c>
      <c r="O228" s="3"/>
      <c r="P228" s="4"/>
      <c r="Q228" s="475">
        <f t="shared" si="20"/>
        <v>212.82999999999996</v>
      </c>
      <c r="S228" s="51"/>
      <c r="X228" s="4"/>
      <c r="Z228" s="38"/>
    </row>
    <row r="229" spans="2:26" x14ac:dyDescent="0.25">
      <c r="B229" s="210">
        <v>302313</v>
      </c>
      <c r="C229" s="210">
        <v>20059</v>
      </c>
      <c r="D229" s="210" t="s">
        <v>10</v>
      </c>
      <c r="E229" s="393">
        <v>0.38710648148148147</v>
      </c>
      <c r="F229" s="393">
        <v>0.38717592592592592</v>
      </c>
      <c r="G229" s="475">
        <v>6</v>
      </c>
      <c r="H229" s="475">
        <v>15.67</v>
      </c>
      <c r="I229" s="461">
        <f t="shared" si="16"/>
        <v>6.0000000000009379</v>
      </c>
      <c r="J229" s="99">
        <f t="shared" si="17"/>
        <v>6.0000000000009379</v>
      </c>
      <c r="K229" s="97"/>
      <c r="L229" s="238"/>
      <c r="M229" s="38"/>
      <c r="N229" s="3">
        <f t="shared" si="19"/>
        <v>200.51120394986674</v>
      </c>
      <c r="O229" s="3"/>
      <c r="P229" s="4"/>
      <c r="Q229" s="475">
        <f t="shared" si="20"/>
        <v>212.82999999999996</v>
      </c>
      <c r="S229" s="51"/>
      <c r="X229" s="4"/>
      <c r="Z229" s="38"/>
    </row>
    <row r="230" spans="2:26" x14ac:dyDescent="0.25">
      <c r="B230" s="210">
        <v>302313</v>
      </c>
      <c r="C230" s="210">
        <v>20044</v>
      </c>
      <c r="D230" s="210" t="s">
        <v>180</v>
      </c>
      <c r="E230" s="393">
        <v>0.38717592592592592</v>
      </c>
      <c r="F230" s="393">
        <v>0.38745370370370374</v>
      </c>
      <c r="G230" s="475">
        <v>24</v>
      </c>
      <c r="H230" s="475">
        <v>24.5</v>
      </c>
      <c r="I230" s="462">
        <f t="shared" si="16"/>
        <v>24.000000000003752</v>
      </c>
      <c r="J230" s="218">
        <f t="shared" si="17"/>
        <v>24.000000000003752</v>
      </c>
      <c r="K230" s="453">
        <v>24.000000000003752</v>
      </c>
      <c r="L230" s="237">
        <v>24.5</v>
      </c>
      <c r="M230" s="38">
        <f t="shared" si="13"/>
        <v>0.69602049999989124</v>
      </c>
      <c r="N230" s="3">
        <f t="shared" si="19"/>
        <v>224.51120394987049</v>
      </c>
      <c r="O230" s="3">
        <v>224.51120394987049</v>
      </c>
      <c r="P230" s="4">
        <f t="shared" si="21"/>
        <v>3.741853399164508</v>
      </c>
      <c r="Q230" s="475">
        <f t="shared" si="20"/>
        <v>237.32999999999996</v>
      </c>
      <c r="R230" s="475">
        <v>237.32999999999996</v>
      </c>
      <c r="S230" s="51">
        <v>9</v>
      </c>
    </row>
    <row r="231" spans="2:26" x14ac:dyDescent="0.25">
      <c r="B231" s="210">
        <v>302313</v>
      </c>
      <c r="C231" s="210">
        <v>20045</v>
      </c>
      <c r="D231" s="210" t="s">
        <v>14</v>
      </c>
      <c r="E231" s="393">
        <v>0.38745370370370374</v>
      </c>
      <c r="F231" s="393">
        <v>0.387662037037037</v>
      </c>
      <c r="G231" s="475">
        <v>18</v>
      </c>
      <c r="H231" s="475">
        <v>36</v>
      </c>
      <c r="I231" s="118">
        <f t="shared" si="16"/>
        <v>17.999999999993221</v>
      </c>
      <c r="J231" s="118">
        <f t="shared" si="17"/>
        <v>17.999999999993221</v>
      </c>
      <c r="K231" s="3">
        <v>17.999999999993221</v>
      </c>
      <c r="L231" s="475">
        <v>36</v>
      </c>
      <c r="M231" s="38">
        <f t="shared" si="13"/>
        <v>1.3636320000005135</v>
      </c>
      <c r="N231" s="3">
        <f t="shared" si="19"/>
        <v>242.51120394986373</v>
      </c>
      <c r="O231" s="3">
        <v>242.51120394986373</v>
      </c>
      <c r="P231" s="4">
        <f t="shared" si="21"/>
        <v>4.0418533991643955</v>
      </c>
      <c r="Q231" s="475">
        <f t="shared" si="20"/>
        <v>273.32999999999993</v>
      </c>
      <c r="R231" s="475">
        <v>273.32999999999993</v>
      </c>
      <c r="S231" s="51">
        <v>10</v>
      </c>
    </row>
    <row r="232" spans="2:26" x14ac:dyDescent="0.25">
      <c r="B232" s="210">
        <v>302313</v>
      </c>
      <c r="C232" s="210">
        <v>20049</v>
      </c>
      <c r="D232" s="210" t="s">
        <v>13</v>
      </c>
      <c r="E232" s="393">
        <v>0.387662037037037</v>
      </c>
      <c r="F232" s="393">
        <v>0.38797453703703705</v>
      </c>
      <c r="G232" s="475">
        <v>27</v>
      </c>
      <c r="H232" s="475">
        <v>27.25</v>
      </c>
      <c r="I232" s="118">
        <f t="shared" si="16"/>
        <v>27.000000000004221</v>
      </c>
      <c r="J232" s="118">
        <f t="shared" si="17"/>
        <v>27.000000000004221</v>
      </c>
      <c r="K232" s="3">
        <v>27.000000000004221</v>
      </c>
      <c r="L232" s="475">
        <v>27.25</v>
      </c>
      <c r="M232" s="38">
        <f t="shared" si="13"/>
        <v>0.6881291111110035</v>
      </c>
      <c r="N232" s="3">
        <f t="shared" si="19"/>
        <v>269.51120394986793</v>
      </c>
      <c r="O232" s="3">
        <v>269.51120394986793</v>
      </c>
      <c r="P232" s="4">
        <f t="shared" si="21"/>
        <v>4.4918533991644658</v>
      </c>
      <c r="Q232" s="475">
        <f t="shared" si="20"/>
        <v>300.57999999999993</v>
      </c>
      <c r="R232" s="475">
        <v>300.57999999999993</v>
      </c>
      <c r="S232" s="51">
        <v>11</v>
      </c>
    </row>
    <row r="233" spans="2:26" x14ac:dyDescent="0.25">
      <c r="B233" s="210">
        <v>302313</v>
      </c>
      <c r="C233" s="210">
        <v>20050</v>
      </c>
      <c r="D233" s="210" t="s">
        <v>12</v>
      </c>
      <c r="E233" s="393">
        <v>0.38797453703703705</v>
      </c>
      <c r="F233" s="393">
        <v>0.38839120370370367</v>
      </c>
      <c r="G233" s="475">
        <v>36</v>
      </c>
      <c r="H233" s="475">
        <v>34.04</v>
      </c>
      <c r="I233" s="118">
        <f t="shared" si="16"/>
        <v>35.999999999996035</v>
      </c>
      <c r="J233" s="118">
        <f t="shared" si="17"/>
        <v>35.999999999996035</v>
      </c>
      <c r="K233" s="3">
        <v>35.999999999996035</v>
      </c>
      <c r="L233" s="475">
        <v>34.04</v>
      </c>
      <c r="M233" s="38">
        <f t="shared" si="13"/>
        <v>0.64469490666673757</v>
      </c>
      <c r="N233" s="3">
        <f t="shared" si="19"/>
        <v>305.51120394986395</v>
      </c>
      <c r="O233" s="3">
        <v>305.51120394986395</v>
      </c>
      <c r="P233" s="4">
        <f t="shared" si="21"/>
        <v>5.0918533991643988</v>
      </c>
      <c r="Q233" s="475">
        <f t="shared" si="20"/>
        <v>334.61999999999995</v>
      </c>
      <c r="R233" s="475">
        <v>334.61999999999995</v>
      </c>
      <c r="S233" s="51">
        <v>12</v>
      </c>
    </row>
    <row r="234" spans="2:26" x14ac:dyDescent="0.25">
      <c r="B234" s="210">
        <v>302313</v>
      </c>
      <c r="C234" s="210">
        <v>20027</v>
      </c>
      <c r="D234" s="210" t="s">
        <v>38</v>
      </c>
      <c r="E234" s="393">
        <v>0.38839120370370367</v>
      </c>
      <c r="F234" s="393">
        <v>0.38862268518518522</v>
      </c>
      <c r="G234" s="475">
        <v>20</v>
      </c>
      <c r="H234" s="475">
        <v>26.67</v>
      </c>
      <c r="I234" s="118">
        <f t="shared" si="16"/>
        <v>20.000000000006324</v>
      </c>
      <c r="J234" s="118">
        <f t="shared" si="17"/>
        <v>20.000000000006324</v>
      </c>
      <c r="K234" s="3">
        <v>20.000000000006324</v>
      </c>
      <c r="L234" s="475">
        <v>26.67</v>
      </c>
      <c r="M234" s="38">
        <f t="shared" si="13"/>
        <v>0.9092016359997126</v>
      </c>
      <c r="N234" s="3">
        <f t="shared" si="19"/>
        <v>325.51120394987026</v>
      </c>
      <c r="O234" s="3">
        <v>325.51120394987026</v>
      </c>
      <c r="P234" s="4">
        <f t="shared" si="21"/>
        <v>5.4251867324978376</v>
      </c>
      <c r="Q234" s="475">
        <f t="shared" si="20"/>
        <v>361.28999999999996</v>
      </c>
      <c r="R234" s="475">
        <v>361.28999999999996</v>
      </c>
      <c r="S234" s="51">
        <v>13</v>
      </c>
    </row>
    <row r="235" spans="2:26" x14ac:dyDescent="0.25">
      <c r="B235" s="210">
        <v>302313</v>
      </c>
      <c r="C235" s="210">
        <v>20025</v>
      </c>
      <c r="D235" s="210" t="s">
        <v>39</v>
      </c>
      <c r="E235" s="393">
        <v>0.38862268518518522</v>
      </c>
      <c r="F235" s="393">
        <v>0.38891203703703708</v>
      </c>
      <c r="G235" s="475">
        <v>25</v>
      </c>
      <c r="H235" s="475">
        <v>28.42</v>
      </c>
      <c r="I235" s="118">
        <f t="shared" si="16"/>
        <v>25.000000000000711</v>
      </c>
      <c r="J235" s="118">
        <f t="shared" si="17"/>
        <v>25.000000000000711</v>
      </c>
      <c r="K235" s="3">
        <v>25.000000000000711</v>
      </c>
      <c r="L235" s="475">
        <v>28.42</v>
      </c>
      <c r="M235" s="38">
        <f t="shared" si="13"/>
        <v>0.77508842879997797</v>
      </c>
      <c r="N235" s="3">
        <f t="shared" si="19"/>
        <v>350.51120394987095</v>
      </c>
      <c r="O235" s="3">
        <v>350.51120394987095</v>
      </c>
      <c r="P235" s="4">
        <f t="shared" si="21"/>
        <v>5.8418533991645161</v>
      </c>
      <c r="Q235" s="475">
        <f t="shared" si="20"/>
        <v>389.71</v>
      </c>
      <c r="R235" s="475">
        <v>389.71</v>
      </c>
      <c r="S235" s="51">
        <v>14</v>
      </c>
    </row>
    <row r="236" spans="2:26" x14ac:dyDescent="0.25">
      <c r="B236" s="210">
        <v>302313</v>
      </c>
      <c r="C236" s="210">
        <v>20015</v>
      </c>
      <c r="D236" s="210" t="s">
        <v>37</v>
      </c>
      <c r="E236" s="393">
        <v>0.38891203703703708</v>
      </c>
      <c r="F236" s="393">
        <v>0.38908564814814817</v>
      </c>
      <c r="G236" s="475">
        <v>15</v>
      </c>
      <c r="H236" s="475" t="s">
        <v>581</v>
      </c>
      <c r="I236" s="118">
        <f t="shared" si="16"/>
        <v>14.999999999997549</v>
      </c>
      <c r="J236" s="118">
        <f t="shared" si="17"/>
        <v>14.999999999997549</v>
      </c>
      <c r="K236" s="3">
        <f>SUM(J236:J237)</f>
        <v>22.9999999999972</v>
      </c>
      <c r="L236" s="475">
        <v>28.58</v>
      </c>
      <c r="M236" s="38">
        <f t="shared" si="13"/>
        <v>0.84723049043488563</v>
      </c>
      <c r="N236" s="3">
        <f t="shared" si="19"/>
        <v>373.51120394986816</v>
      </c>
      <c r="O236" s="3">
        <v>373.51120394986816</v>
      </c>
      <c r="P236" s="4">
        <f t="shared" si="21"/>
        <v>6.2251867324978027</v>
      </c>
      <c r="Q236" s="475">
        <f t="shared" si="20"/>
        <v>418.28999999999996</v>
      </c>
      <c r="R236" s="475">
        <v>418.28999999999996</v>
      </c>
      <c r="S236" s="51">
        <v>15</v>
      </c>
    </row>
    <row r="237" spans="2:26" x14ac:dyDescent="0.25">
      <c r="B237" s="210">
        <v>302313</v>
      </c>
      <c r="C237" s="210">
        <v>20014</v>
      </c>
      <c r="D237" s="210" t="s">
        <v>512</v>
      </c>
      <c r="E237" s="393">
        <v>0.38908564814814817</v>
      </c>
      <c r="F237" s="393">
        <v>0.38917824074074076</v>
      </c>
      <c r="G237" s="475">
        <v>8</v>
      </c>
      <c r="H237" s="475" t="s">
        <v>581</v>
      </c>
      <c r="I237" s="471">
        <f t="shared" si="16"/>
        <v>7.9999999999996518</v>
      </c>
      <c r="J237" s="471">
        <f t="shared" si="17"/>
        <v>7.9999999999996518</v>
      </c>
      <c r="K237" s="401"/>
      <c r="L237" s="399"/>
      <c r="M237" s="38"/>
      <c r="N237" s="3">
        <f t="shared" si="19"/>
        <v>373.51120394986816</v>
      </c>
      <c r="O237" s="3"/>
      <c r="P237" s="4"/>
      <c r="Q237" s="475">
        <f t="shared" si="20"/>
        <v>418.28999999999996</v>
      </c>
      <c r="X237" s="4"/>
      <c r="Z237" s="38"/>
    </row>
    <row r="238" spans="2:26" x14ac:dyDescent="0.25">
      <c r="B238" s="210">
        <v>302313</v>
      </c>
      <c r="C238" s="210">
        <v>20013</v>
      </c>
      <c r="D238" s="210" t="s">
        <v>36</v>
      </c>
      <c r="E238" s="393">
        <v>0.38917824074074076</v>
      </c>
      <c r="F238" s="393">
        <v>0.38935185185185189</v>
      </c>
      <c r="G238" s="475">
        <v>15</v>
      </c>
      <c r="H238" s="475">
        <v>34.5</v>
      </c>
      <c r="I238" s="118">
        <f t="shared" si="16"/>
        <v>15.000000000002345</v>
      </c>
      <c r="J238" s="118">
        <f t="shared" si="17"/>
        <v>15.000000000002345</v>
      </c>
      <c r="K238" s="3">
        <v>15.000000000002345</v>
      </c>
      <c r="L238" s="475">
        <v>34.5</v>
      </c>
      <c r="M238" s="38">
        <f t="shared" si="13"/>
        <v>1.5681767999997549</v>
      </c>
      <c r="N238" s="3">
        <f t="shared" si="19"/>
        <v>388.51120394987049</v>
      </c>
      <c r="O238" s="3">
        <v>388.51120394987049</v>
      </c>
      <c r="P238" s="4">
        <f t="shared" si="21"/>
        <v>6.4751867324978418</v>
      </c>
      <c r="Q238" s="475">
        <f t="shared" si="20"/>
        <v>452.78999999999996</v>
      </c>
      <c r="R238" s="475">
        <v>452.78999999999996</v>
      </c>
      <c r="S238" s="51">
        <v>16</v>
      </c>
    </row>
    <row r="239" spans="2:26" x14ac:dyDescent="0.25">
      <c r="B239" s="210">
        <v>302313</v>
      </c>
      <c r="C239" s="210">
        <v>20001</v>
      </c>
      <c r="D239" s="210" t="s">
        <v>3</v>
      </c>
      <c r="E239" s="393">
        <v>0.38935185185185189</v>
      </c>
      <c r="F239" s="393">
        <v>0.38953703703703701</v>
      </c>
      <c r="G239" s="475">
        <v>16</v>
      </c>
      <c r="H239" s="475">
        <v>22</v>
      </c>
      <c r="I239" s="118">
        <f t="shared" si="16"/>
        <v>15.999999999994508</v>
      </c>
      <c r="J239" s="118">
        <f t="shared" si="17"/>
        <v>15.999999999994508</v>
      </c>
      <c r="K239" s="3">
        <v>15.999999999994508</v>
      </c>
      <c r="L239" s="475">
        <v>22</v>
      </c>
      <c r="M239" s="38">
        <f t="shared" si="13"/>
        <v>0.93749700000032188</v>
      </c>
      <c r="N239" s="3">
        <f t="shared" si="19"/>
        <v>404.51120394986498</v>
      </c>
      <c r="O239" s="3">
        <v>404.51120394986498</v>
      </c>
      <c r="P239" s="4">
        <f t="shared" si="21"/>
        <v>6.7418533991644161</v>
      </c>
      <c r="Q239" s="475">
        <f t="shared" si="20"/>
        <v>474.78999999999996</v>
      </c>
      <c r="R239" s="475">
        <v>474.78999999999996</v>
      </c>
      <c r="S239" s="51">
        <v>17</v>
      </c>
    </row>
    <row r="240" spans="2:26" x14ac:dyDescent="0.25">
      <c r="B240" s="210">
        <v>302313</v>
      </c>
      <c r="C240" s="210">
        <v>20004</v>
      </c>
      <c r="D240" s="210" t="s">
        <v>2</v>
      </c>
      <c r="E240" s="393">
        <v>0.38953703703703701</v>
      </c>
      <c r="F240" s="393">
        <v>0.38960648148148147</v>
      </c>
      <c r="G240" s="475">
        <v>6</v>
      </c>
      <c r="H240" s="475">
        <v>31.17</v>
      </c>
      <c r="I240" s="118">
        <f t="shared" si="16"/>
        <v>6.0000000000009379</v>
      </c>
      <c r="J240" s="118">
        <f t="shared" si="17"/>
        <v>6.0000000000009379</v>
      </c>
      <c r="K240" s="3">
        <v>6.0000000000009379</v>
      </c>
      <c r="L240" s="475">
        <v>31.17</v>
      </c>
      <c r="M240" s="38">
        <f t="shared" si="13"/>
        <v>3.5420341199994465</v>
      </c>
      <c r="N240" s="3">
        <f t="shared" si="19"/>
        <v>410.51120394986594</v>
      </c>
      <c r="O240" s="3">
        <v>410.51120394986594</v>
      </c>
      <c r="P240" s="4">
        <f t="shared" si="21"/>
        <v>6.8418533991644326</v>
      </c>
      <c r="Q240" s="475">
        <f t="shared" si="20"/>
        <v>505.96</v>
      </c>
      <c r="R240" s="475">
        <v>505.96</v>
      </c>
      <c r="S240" s="51">
        <v>18</v>
      </c>
    </row>
    <row r="241" spans="2:19" x14ac:dyDescent="0.25">
      <c r="B241" s="210">
        <v>302313</v>
      </c>
      <c r="C241" s="210">
        <v>20010</v>
      </c>
      <c r="D241" s="210" t="s">
        <v>1</v>
      </c>
      <c r="E241" s="393">
        <v>0.38960648148148147</v>
      </c>
      <c r="F241" s="393">
        <v>0.39001157407407411</v>
      </c>
      <c r="G241" s="475">
        <v>35</v>
      </c>
      <c r="H241" s="475" t="s">
        <v>581</v>
      </c>
      <c r="I241" s="118">
        <f t="shared" si="16"/>
        <v>35.000000000003872</v>
      </c>
      <c r="J241" s="2">
        <f>L241*K240/L240</f>
        <v>2.1174205967279538</v>
      </c>
      <c r="K241" s="3">
        <v>2.1174205967279538</v>
      </c>
      <c r="L241" s="475">
        <v>11</v>
      </c>
      <c r="M241" s="38">
        <f t="shared" si="13"/>
        <v>3.5420341199994456</v>
      </c>
      <c r="N241" s="3">
        <f t="shared" si="19"/>
        <v>412.62862454659393</v>
      </c>
      <c r="O241" s="3">
        <v>412.62862454659393</v>
      </c>
      <c r="P241" s="4">
        <f t="shared" si="21"/>
        <v>6.8771437424432325</v>
      </c>
      <c r="Q241" s="475">
        <f t="shared" si="20"/>
        <v>516.96</v>
      </c>
      <c r="R241" s="475">
        <v>516.96</v>
      </c>
      <c r="S241" s="51"/>
    </row>
    <row r="242" spans="2:19" x14ac:dyDescent="0.25">
      <c r="B242" s="475">
        <v>302313</v>
      </c>
      <c r="C242" s="475">
        <v>20236</v>
      </c>
      <c r="D242" s="475" t="s">
        <v>452</v>
      </c>
      <c r="E242" s="381">
        <v>0.39001157407407411</v>
      </c>
      <c r="F242" s="381">
        <v>0.39013888888888887</v>
      </c>
      <c r="G242" s="475">
        <v>11</v>
      </c>
      <c r="H242" s="475" t="s">
        <v>580</v>
      </c>
      <c r="M242" s="38">
        <f>AVERAGE(M209:M240)</f>
        <v>1.0478613806464432</v>
      </c>
      <c r="S242" s="51"/>
    </row>
    <row r="243" spans="2:19" x14ac:dyDescent="0.25">
      <c r="B243" s="475">
        <v>302313</v>
      </c>
      <c r="C243" s="392">
        <v>20008</v>
      </c>
      <c r="D243" s="475" t="s">
        <v>579</v>
      </c>
      <c r="E243" s="381">
        <v>0.39013888888888887</v>
      </c>
      <c r="F243" s="381">
        <v>0.42790509259259263</v>
      </c>
      <c r="G243" s="475" t="s">
        <v>566</v>
      </c>
      <c r="H243" s="475" t="s">
        <v>566</v>
      </c>
    </row>
    <row r="244" spans="2:19" x14ac:dyDescent="0.25">
      <c r="B244" s="475">
        <v>302313</v>
      </c>
      <c r="C244" s="475">
        <v>20236</v>
      </c>
      <c r="D244" s="475" t="s">
        <v>452</v>
      </c>
      <c r="E244" s="381">
        <v>0.42790509259259263</v>
      </c>
      <c r="F244" s="381">
        <v>0.43133101851851857</v>
      </c>
      <c r="G244" s="475">
        <v>296</v>
      </c>
      <c r="H244" s="475" t="s">
        <v>580</v>
      </c>
    </row>
    <row r="245" spans="2:19" x14ac:dyDescent="0.25">
      <c r="B245" s="475">
        <v>302313</v>
      </c>
      <c r="C245" s="392">
        <v>20008</v>
      </c>
      <c r="D245" s="475" t="s">
        <v>579</v>
      </c>
      <c r="E245" s="381">
        <v>0.43133101851851857</v>
      </c>
      <c r="F245" s="381">
        <v>0.44407407407407407</v>
      </c>
      <c r="G245" s="475" t="s">
        <v>566</v>
      </c>
      <c r="H245" s="475" t="s">
        <v>566</v>
      </c>
    </row>
    <row r="246" spans="2:19" x14ac:dyDescent="0.25">
      <c r="B246" s="475">
        <v>302313</v>
      </c>
      <c r="C246" s="475">
        <v>20236</v>
      </c>
      <c r="D246" s="475" t="s">
        <v>452</v>
      </c>
      <c r="E246" s="381">
        <v>0.44407407407407407</v>
      </c>
      <c r="F246" s="381">
        <v>0.44410879629629635</v>
      </c>
      <c r="G246" s="475">
        <v>3</v>
      </c>
      <c r="H246" s="475" t="s">
        <v>580</v>
      </c>
    </row>
    <row r="247" spans="2:19" x14ac:dyDescent="0.25">
      <c r="B247" s="475">
        <v>302313</v>
      </c>
      <c r="C247" s="392">
        <v>20008</v>
      </c>
      <c r="D247" s="475" t="s">
        <v>579</v>
      </c>
      <c r="E247" s="381">
        <v>0.44410879629629635</v>
      </c>
      <c r="F247" s="381">
        <v>0.44413194444444443</v>
      </c>
      <c r="G247" s="475" t="s">
        <v>566</v>
      </c>
      <c r="H247" s="475" t="s">
        <v>566</v>
      </c>
    </row>
    <row r="248" spans="2:19" x14ac:dyDescent="0.25">
      <c r="B248" s="475">
        <v>302313</v>
      </c>
      <c r="C248" s="475">
        <v>20236</v>
      </c>
      <c r="D248" s="475" t="s">
        <v>452</v>
      </c>
      <c r="E248" s="381">
        <v>0.44413194444444443</v>
      </c>
      <c r="F248" s="381">
        <v>0.44414351851851852</v>
      </c>
      <c r="G248" s="475">
        <v>1</v>
      </c>
      <c r="H248" s="475" t="s">
        <v>580</v>
      </c>
    </row>
    <row r="249" spans="2:19" x14ac:dyDescent="0.25">
      <c r="B249" s="475">
        <v>302313</v>
      </c>
      <c r="C249" s="392">
        <v>20008</v>
      </c>
      <c r="D249" s="475" t="s">
        <v>579</v>
      </c>
      <c r="E249" s="381">
        <v>0.44414351851851852</v>
      </c>
      <c r="F249" s="381">
        <v>0.44416666666666665</v>
      </c>
      <c r="G249" s="475" t="s">
        <v>566</v>
      </c>
      <c r="H249" s="475" t="s">
        <v>566</v>
      </c>
    </row>
    <row r="250" spans="2:19" x14ac:dyDescent="0.25">
      <c r="B250" s="475">
        <v>302313</v>
      </c>
      <c r="C250" s="475">
        <v>20236</v>
      </c>
      <c r="D250" s="475" t="s">
        <v>452</v>
      </c>
      <c r="E250" s="381">
        <v>0.44416666666666665</v>
      </c>
      <c r="F250" s="381">
        <v>0.44417824074074069</v>
      </c>
      <c r="G250" s="475">
        <v>1</v>
      </c>
      <c r="H250" s="475" t="s">
        <v>580</v>
      </c>
    </row>
    <row r="251" spans="2:19" x14ac:dyDescent="0.25">
      <c r="B251" s="475">
        <v>302313</v>
      </c>
      <c r="C251" s="392">
        <v>20008</v>
      </c>
      <c r="D251" s="475" t="s">
        <v>579</v>
      </c>
      <c r="E251" s="381">
        <v>0.44417824074074069</v>
      </c>
      <c r="F251" s="381">
        <v>0.55760416666666668</v>
      </c>
      <c r="G251" s="475" t="s">
        <v>566</v>
      </c>
      <c r="H251" s="475" t="s">
        <v>566</v>
      </c>
    </row>
    <row r="252" spans="2:19" x14ac:dyDescent="0.25">
      <c r="B252" s="475">
        <v>302313</v>
      </c>
      <c r="C252" s="475">
        <v>20236</v>
      </c>
      <c r="D252" s="475" t="s">
        <v>452</v>
      </c>
      <c r="E252" s="381">
        <v>0.55760416666666668</v>
      </c>
      <c r="F252" s="381">
        <v>0.5584027777777778</v>
      </c>
      <c r="G252" s="475">
        <v>69</v>
      </c>
      <c r="H252" s="475" t="s">
        <v>580</v>
      </c>
    </row>
    <row r="253" spans="2:19" x14ac:dyDescent="0.25">
      <c r="B253" s="475">
        <v>302313</v>
      </c>
      <c r="C253" s="392">
        <v>20008</v>
      </c>
      <c r="D253" s="475" t="s">
        <v>579</v>
      </c>
      <c r="E253" s="381">
        <v>0.5584027777777778</v>
      </c>
      <c r="F253" s="381">
        <v>0.55879629629629635</v>
      </c>
      <c r="G253" s="475" t="s">
        <v>566</v>
      </c>
      <c r="H253" s="475" t="s">
        <v>566</v>
      </c>
    </row>
    <row r="254" spans="2:19" x14ac:dyDescent="0.25">
      <c r="B254" s="475">
        <v>302313</v>
      </c>
      <c r="C254" s="475">
        <v>20236</v>
      </c>
      <c r="D254" s="475" t="s">
        <v>452</v>
      </c>
      <c r="E254" s="381">
        <v>0.55879629629629635</v>
      </c>
      <c r="F254" s="381">
        <v>0.55880787037037039</v>
      </c>
      <c r="G254" s="475">
        <v>1</v>
      </c>
      <c r="H254" s="475" t="s">
        <v>580</v>
      </c>
    </row>
    <row r="255" spans="2:19" x14ac:dyDescent="0.25">
      <c r="B255" s="475">
        <v>302313</v>
      </c>
      <c r="C255" s="392">
        <v>20008</v>
      </c>
      <c r="D255" s="475" t="s">
        <v>579</v>
      </c>
      <c r="E255" s="381">
        <v>0.55880787037037039</v>
      </c>
      <c r="F255" s="381">
        <v>0.55895833333333333</v>
      </c>
      <c r="G255" s="475" t="s">
        <v>566</v>
      </c>
      <c r="H255" s="475" t="s">
        <v>566</v>
      </c>
    </row>
    <row r="256" spans="2:19" x14ac:dyDescent="0.25">
      <c r="B256" s="475">
        <v>302313</v>
      </c>
      <c r="C256" s="475">
        <v>20236</v>
      </c>
      <c r="D256" s="475" t="s">
        <v>452</v>
      </c>
      <c r="E256" s="381">
        <v>0.55895833333333333</v>
      </c>
      <c r="F256" s="381">
        <v>0.55896990740740737</v>
      </c>
      <c r="G256" s="475">
        <v>1</v>
      </c>
      <c r="H256" s="475" t="s">
        <v>580</v>
      </c>
    </row>
    <row r="257" spans="2:26" x14ac:dyDescent="0.25">
      <c r="B257" s="475">
        <v>302313</v>
      </c>
      <c r="C257" s="392">
        <v>20008</v>
      </c>
      <c r="D257" s="475" t="s">
        <v>579</v>
      </c>
      <c r="E257" s="381">
        <v>0.55896990740740737</v>
      </c>
      <c r="F257" s="381">
        <v>0.55898148148148141</v>
      </c>
      <c r="G257" s="475" t="s">
        <v>566</v>
      </c>
      <c r="H257" s="475" t="s">
        <v>566</v>
      </c>
    </row>
    <row r="258" spans="2:26" x14ac:dyDescent="0.25">
      <c r="B258" s="475">
        <v>302313</v>
      </c>
      <c r="C258" s="475">
        <v>20236</v>
      </c>
      <c r="D258" s="475" t="s">
        <v>452</v>
      </c>
      <c r="E258" s="381">
        <v>0.55898148148148141</v>
      </c>
      <c r="F258" s="381">
        <v>0.55899305555555556</v>
      </c>
      <c r="G258" s="475">
        <v>1</v>
      </c>
      <c r="H258" s="475" t="s">
        <v>580</v>
      </c>
    </row>
    <row r="259" spans="2:26" x14ac:dyDescent="0.25">
      <c r="B259" s="475">
        <v>302313</v>
      </c>
      <c r="C259" s="392">
        <v>20008</v>
      </c>
      <c r="D259" s="475" t="s">
        <v>579</v>
      </c>
      <c r="E259" s="381">
        <v>0.55899305555555556</v>
      </c>
      <c r="F259" s="381">
        <v>0.55902777777777779</v>
      </c>
      <c r="G259" s="475" t="s">
        <v>566</v>
      </c>
      <c r="H259" s="475" t="s">
        <v>566</v>
      </c>
    </row>
    <row r="260" spans="2:26" x14ac:dyDescent="0.25">
      <c r="B260" s="475">
        <v>302313</v>
      </c>
      <c r="C260" s="475">
        <v>20236</v>
      </c>
      <c r="D260" s="475" t="s">
        <v>452</v>
      </c>
      <c r="E260" s="381">
        <v>0.55902777777777779</v>
      </c>
      <c r="F260" s="381">
        <v>0.55903935185185183</v>
      </c>
      <c r="G260" s="475">
        <v>1</v>
      </c>
      <c r="H260" s="475" t="s">
        <v>580</v>
      </c>
    </row>
    <row r="261" spans="2:26" x14ac:dyDescent="0.25">
      <c r="B261" s="475">
        <v>302313</v>
      </c>
      <c r="C261" s="392">
        <v>20008</v>
      </c>
      <c r="D261" s="475" t="s">
        <v>579</v>
      </c>
      <c r="E261" s="381">
        <v>0.55903935185185183</v>
      </c>
      <c r="F261" s="381">
        <v>0.55907407407407406</v>
      </c>
      <c r="G261" s="475" t="s">
        <v>566</v>
      </c>
      <c r="H261" s="475" t="s">
        <v>566</v>
      </c>
    </row>
    <row r="262" spans="2:26" x14ac:dyDescent="0.25">
      <c r="B262" s="475">
        <v>302313</v>
      </c>
      <c r="C262" s="475">
        <v>20236</v>
      </c>
      <c r="D262" s="475" t="s">
        <v>452</v>
      </c>
      <c r="E262" s="381">
        <v>0.55907407407407406</v>
      </c>
      <c r="F262" s="381">
        <v>0.55910879629629628</v>
      </c>
      <c r="G262" s="475">
        <v>3</v>
      </c>
      <c r="H262" s="475" t="s">
        <v>580</v>
      </c>
    </row>
    <row r="263" spans="2:26" x14ac:dyDescent="0.25">
      <c r="B263" s="475">
        <v>302313</v>
      </c>
      <c r="C263" s="392">
        <v>20008</v>
      </c>
      <c r="D263" s="475" t="s">
        <v>579</v>
      </c>
      <c r="E263" s="381">
        <v>0.55910879629629628</v>
      </c>
      <c r="F263" s="381">
        <v>0.55913194444444447</v>
      </c>
      <c r="G263" s="475" t="s">
        <v>566</v>
      </c>
      <c r="H263" s="475" t="s">
        <v>566</v>
      </c>
    </row>
    <row r="264" spans="2:26" x14ac:dyDescent="0.25">
      <c r="B264" s="475">
        <v>302313</v>
      </c>
      <c r="C264" s="475">
        <v>20236</v>
      </c>
      <c r="D264" s="475" t="s">
        <v>452</v>
      </c>
      <c r="E264" s="381">
        <v>0.55913194444444447</v>
      </c>
      <c r="F264" s="381">
        <v>0.55927083333333327</v>
      </c>
      <c r="G264" s="475">
        <v>12</v>
      </c>
      <c r="H264" s="475" t="s">
        <v>580</v>
      </c>
    </row>
    <row r="265" spans="2:26" x14ac:dyDescent="0.25">
      <c r="B265" s="475">
        <v>302313</v>
      </c>
      <c r="C265" s="392">
        <v>20008</v>
      </c>
      <c r="D265" s="475" t="s">
        <v>579</v>
      </c>
      <c r="E265" s="381">
        <v>0.55927083333333327</v>
      </c>
      <c r="F265" s="381">
        <v>0.55932870370370369</v>
      </c>
      <c r="G265" s="475" t="s">
        <v>566</v>
      </c>
      <c r="H265" s="475" t="s">
        <v>566</v>
      </c>
    </row>
    <row r="266" spans="2:26" x14ac:dyDescent="0.25">
      <c r="B266" s="475">
        <v>302313</v>
      </c>
      <c r="C266" s="475">
        <v>20236</v>
      </c>
      <c r="D266" s="475" t="s">
        <v>452</v>
      </c>
      <c r="E266" s="381">
        <v>0.55932870370370369</v>
      </c>
      <c r="F266" s="381">
        <v>0.55935185185185188</v>
      </c>
      <c r="G266" s="475">
        <v>2</v>
      </c>
      <c r="H266" s="475" t="s">
        <v>581</v>
      </c>
    </row>
    <row r="267" spans="2:26" x14ac:dyDescent="0.25">
      <c r="B267" s="475">
        <v>302313</v>
      </c>
      <c r="C267" s="475">
        <v>20010</v>
      </c>
      <c r="D267" s="475" t="s">
        <v>1</v>
      </c>
      <c r="E267" s="381">
        <v>0.55935185185185188</v>
      </c>
      <c r="F267" s="381">
        <v>0.55936342592592592</v>
      </c>
      <c r="G267" s="475">
        <v>1</v>
      </c>
      <c r="H267" s="475" t="s">
        <v>581</v>
      </c>
    </row>
    <row r="268" spans="2:26" x14ac:dyDescent="0.25">
      <c r="B268" s="475">
        <v>302313</v>
      </c>
      <c r="C268" s="475">
        <v>20236</v>
      </c>
      <c r="D268" s="475" t="s">
        <v>452</v>
      </c>
      <c r="E268" s="381">
        <v>0.55936342592592592</v>
      </c>
      <c r="F268" s="381">
        <v>0.55937500000000007</v>
      </c>
      <c r="G268" s="475">
        <v>1</v>
      </c>
      <c r="H268" s="475" t="s">
        <v>581</v>
      </c>
    </row>
    <row r="269" spans="2:26" x14ac:dyDescent="0.25">
      <c r="B269" s="475">
        <v>302313</v>
      </c>
      <c r="C269" s="475">
        <v>20010</v>
      </c>
      <c r="D269" s="475" t="s">
        <v>1</v>
      </c>
      <c r="E269" s="381">
        <v>0.55937500000000007</v>
      </c>
      <c r="F269" s="381">
        <v>0.55940972222222218</v>
      </c>
      <c r="G269" s="475">
        <v>3</v>
      </c>
      <c r="H269" s="475" t="s">
        <v>581</v>
      </c>
    </row>
    <row r="270" spans="2:26" x14ac:dyDescent="0.25">
      <c r="B270" s="475">
        <v>302313</v>
      </c>
      <c r="C270" s="475">
        <v>20236</v>
      </c>
      <c r="D270" s="475" t="s">
        <v>452</v>
      </c>
      <c r="E270" s="381">
        <v>0.55940972222222218</v>
      </c>
      <c r="F270" s="381">
        <v>0.55942129629629633</v>
      </c>
      <c r="G270" s="475">
        <v>1</v>
      </c>
      <c r="H270" s="475" t="s">
        <v>581</v>
      </c>
    </row>
    <row r="271" spans="2:26" x14ac:dyDescent="0.25">
      <c r="B271" s="210">
        <v>302313</v>
      </c>
      <c r="C271" s="210">
        <v>20010</v>
      </c>
      <c r="D271" s="210" t="s">
        <v>1</v>
      </c>
      <c r="E271" s="393">
        <v>0.55942129629629633</v>
      </c>
      <c r="F271" s="393">
        <v>0.55961805555555555</v>
      </c>
      <c r="G271" s="475">
        <v>17</v>
      </c>
      <c r="H271" s="475">
        <v>26.92</v>
      </c>
      <c r="I271" s="459">
        <f>(F271-E271)*86400</f>
        <v>16.999999999996263</v>
      </c>
      <c r="J271" s="220">
        <f>L271*K272/L272</f>
        <v>17.534371439421587</v>
      </c>
      <c r="K271" s="220">
        <v>17.534371439421587</v>
      </c>
      <c r="L271" s="233">
        <v>15.92</v>
      </c>
      <c r="M271" s="38">
        <f>L271/K271*0.0113636*60</f>
        <v>0.61904190620693622</v>
      </c>
      <c r="N271" s="3">
        <f>J271</f>
        <v>17.534371439421587</v>
      </c>
      <c r="O271" s="3">
        <v>17.534371439421587</v>
      </c>
      <c r="P271" s="4">
        <f t="shared" ref="P271:P305" si="22">O271/60</f>
        <v>0.2922395239903598</v>
      </c>
      <c r="Q271" s="475">
        <f>L271</f>
        <v>15.92</v>
      </c>
      <c r="R271" s="475">
        <v>15.92</v>
      </c>
      <c r="S271" s="51">
        <v>1</v>
      </c>
      <c r="X271" s="4">
        <v>0.2922395239903598</v>
      </c>
      <c r="Y271" s="475">
        <v>15.92</v>
      </c>
      <c r="Z271" s="38">
        <v>0.61904190620693622</v>
      </c>
    </row>
    <row r="272" spans="2:26" x14ac:dyDescent="0.25">
      <c r="B272" s="210">
        <v>302313</v>
      </c>
      <c r="C272" s="210">
        <v>20021</v>
      </c>
      <c r="D272" s="210" t="s">
        <v>0</v>
      </c>
      <c r="E272" s="393">
        <v>0.55961805555555555</v>
      </c>
      <c r="F272" s="393">
        <v>0.55995370370370368</v>
      </c>
      <c r="G272" s="475">
        <v>29</v>
      </c>
      <c r="H272" s="475">
        <v>26.33</v>
      </c>
      <c r="I272" s="460">
        <f t="shared" ref="I272" si="23">(F272-E272)*86400</f>
        <v>28.999999999998138</v>
      </c>
      <c r="J272" s="118">
        <f>(E273-E272)*86400</f>
        <v>28.999999999998138</v>
      </c>
      <c r="K272" s="118">
        <v>28.999999999998138</v>
      </c>
      <c r="L272" s="234">
        <v>26.33</v>
      </c>
      <c r="M272" s="38">
        <f t="shared" ref="M272:M305" si="24">L272/K272*0.0113636*60</f>
        <v>0.61904190620693622</v>
      </c>
      <c r="N272" s="3">
        <f>N271+K272</f>
        <v>46.534371439419729</v>
      </c>
      <c r="O272" s="3">
        <v>46.534371439419729</v>
      </c>
      <c r="P272" s="4">
        <f t="shared" si="22"/>
        <v>0.7755728573236621</v>
      </c>
      <c r="Q272" s="475">
        <f>Q271+L272</f>
        <v>42.25</v>
      </c>
      <c r="R272" s="475">
        <v>42.25</v>
      </c>
      <c r="S272" s="51">
        <v>2</v>
      </c>
      <c r="X272" s="4">
        <v>0.7755728573236621</v>
      </c>
      <c r="Y272" s="475">
        <v>42.25</v>
      </c>
      <c r="Z272" s="38">
        <v>0.61904190620693622</v>
      </c>
    </row>
    <row r="273" spans="2:26" x14ac:dyDescent="0.25">
      <c r="B273" s="210">
        <v>302313</v>
      </c>
      <c r="C273" s="210">
        <v>20017</v>
      </c>
      <c r="D273" s="210" t="s">
        <v>5</v>
      </c>
      <c r="E273" s="393">
        <v>0.55995370370370368</v>
      </c>
      <c r="F273" s="393">
        <v>0.55996527777777783</v>
      </c>
      <c r="G273" s="475">
        <v>1</v>
      </c>
      <c r="H273" s="475">
        <v>26.33</v>
      </c>
      <c r="I273" s="461">
        <f t="shared" ref="I273:I305" si="25">(F273-E273)*86400</f>
        <v>1.0000000000065512</v>
      </c>
      <c r="J273" s="99">
        <f t="shared" ref="J273:J304" si="26">(E274-E273)*86400</f>
        <v>1.0000000000065512</v>
      </c>
      <c r="K273" s="99"/>
      <c r="L273" s="238"/>
      <c r="M273" s="38"/>
      <c r="N273" s="3">
        <f t="shared" ref="N273:N305" si="27">N272+K273</f>
        <v>46.534371439419729</v>
      </c>
      <c r="O273" s="3"/>
      <c r="P273" s="4"/>
      <c r="Q273" s="475">
        <f t="shared" ref="Q273:Q305" si="28">Q272+L273</f>
        <v>42.25</v>
      </c>
      <c r="U273" s="475" t="s">
        <v>761</v>
      </c>
      <c r="V273" s="475" t="s">
        <v>462</v>
      </c>
      <c r="X273" s="4">
        <v>1.1422395239903329</v>
      </c>
      <c r="Y273" s="475">
        <v>73</v>
      </c>
      <c r="Z273" s="38">
        <v>0.9529928181818077</v>
      </c>
    </row>
    <row r="274" spans="2:26" x14ac:dyDescent="0.25">
      <c r="B274" s="210">
        <v>302313</v>
      </c>
      <c r="C274" s="210">
        <v>20021</v>
      </c>
      <c r="D274" s="210" t="s">
        <v>0</v>
      </c>
      <c r="E274" s="393">
        <v>0.55996527777777783</v>
      </c>
      <c r="F274" s="393">
        <v>0.5599884259259259</v>
      </c>
      <c r="G274" s="475">
        <v>2</v>
      </c>
      <c r="H274" s="475">
        <v>26.33</v>
      </c>
      <c r="I274" s="461">
        <f t="shared" si="25"/>
        <v>1.9999999999939178</v>
      </c>
      <c r="J274" s="99">
        <f t="shared" si="26"/>
        <v>1.9999999999939178</v>
      </c>
      <c r="K274" s="99"/>
      <c r="L274" s="238"/>
      <c r="M274" s="38"/>
      <c r="N274" s="3">
        <f t="shared" si="27"/>
        <v>46.534371439419729</v>
      </c>
      <c r="O274" s="3"/>
      <c r="P274" s="4"/>
      <c r="Q274" s="475">
        <f t="shared" si="28"/>
        <v>42.25</v>
      </c>
      <c r="X274" s="4">
        <v>1.9589061906570739</v>
      </c>
      <c r="Y274" s="475">
        <v>113.5</v>
      </c>
      <c r="Z274" s="38">
        <v>0.56354179591831599</v>
      </c>
    </row>
    <row r="275" spans="2:26" x14ac:dyDescent="0.25">
      <c r="B275" s="210">
        <v>302313</v>
      </c>
      <c r="C275" s="210">
        <v>20017</v>
      </c>
      <c r="D275" s="210" t="s">
        <v>5</v>
      </c>
      <c r="E275" s="393">
        <v>0.5599884259259259</v>
      </c>
      <c r="F275" s="393">
        <v>0.56024305555555554</v>
      </c>
      <c r="G275" s="475">
        <v>22</v>
      </c>
      <c r="H275" s="475">
        <v>30.75</v>
      </c>
      <c r="I275" s="460">
        <f t="shared" si="25"/>
        <v>22.000000000000242</v>
      </c>
      <c r="J275" s="118">
        <f t="shared" si="26"/>
        <v>22.000000000000242</v>
      </c>
      <c r="K275" s="118">
        <v>22.000000000000242</v>
      </c>
      <c r="L275" s="234">
        <v>30.75</v>
      </c>
      <c r="M275" s="38">
        <f t="shared" si="24"/>
        <v>0.9529928181818077</v>
      </c>
      <c r="N275" s="3">
        <f t="shared" si="27"/>
        <v>68.534371439419971</v>
      </c>
      <c r="O275" s="3">
        <v>68.534371439419971</v>
      </c>
      <c r="P275" s="4">
        <f t="shared" si="22"/>
        <v>1.1422395239903329</v>
      </c>
      <c r="Q275" s="475">
        <f t="shared" si="28"/>
        <v>73</v>
      </c>
      <c r="R275" s="475">
        <v>73</v>
      </c>
      <c r="S275" s="475">
        <v>3</v>
      </c>
      <c r="X275" s="4">
        <v>2.1422395239903294</v>
      </c>
      <c r="Y275" s="475">
        <v>143.07999999999998</v>
      </c>
      <c r="Z275" s="38">
        <v>1.8334652072735065</v>
      </c>
    </row>
    <row r="276" spans="2:26" x14ac:dyDescent="0.25">
      <c r="B276" s="210">
        <v>302313</v>
      </c>
      <c r="C276" s="210">
        <v>20030</v>
      </c>
      <c r="D276" s="210" t="s">
        <v>6</v>
      </c>
      <c r="E276" s="393">
        <v>0.56024305555555554</v>
      </c>
      <c r="F276" s="393">
        <v>0.56081018518518522</v>
      </c>
      <c r="G276" s="475">
        <v>49</v>
      </c>
      <c r="H276" s="475">
        <v>40.5</v>
      </c>
      <c r="I276" s="477">
        <f t="shared" si="25"/>
        <v>49.000000000004462</v>
      </c>
      <c r="J276" s="478">
        <f t="shared" si="26"/>
        <v>49.000000000004462</v>
      </c>
      <c r="K276" s="478">
        <v>49.000000000004462</v>
      </c>
      <c r="L276" s="479">
        <v>40.5</v>
      </c>
      <c r="M276" s="38">
        <f t="shared" si="24"/>
        <v>0.56354179591831599</v>
      </c>
      <c r="N276" s="3">
        <f t="shared" si="27"/>
        <v>117.53437143942443</v>
      </c>
      <c r="O276" s="3">
        <v>117.53437143942443</v>
      </c>
      <c r="P276" s="4">
        <f t="shared" si="22"/>
        <v>1.9589061906570739</v>
      </c>
      <c r="Q276" s="475">
        <f t="shared" si="28"/>
        <v>113.5</v>
      </c>
      <c r="R276" s="475">
        <v>113.5</v>
      </c>
      <c r="S276" s="475">
        <v>4</v>
      </c>
      <c r="X276" s="4">
        <v>2.6089061906570161</v>
      </c>
      <c r="Y276" s="475">
        <v>171.15999999999997</v>
      </c>
      <c r="Z276" s="38">
        <v>0.68376404571425686</v>
      </c>
    </row>
    <row r="277" spans="2:26" x14ac:dyDescent="0.25">
      <c r="B277" s="210">
        <v>302313</v>
      </c>
      <c r="C277" s="210">
        <v>20035</v>
      </c>
      <c r="D277" s="210" t="s">
        <v>8</v>
      </c>
      <c r="E277" s="393">
        <v>0.56081018518518522</v>
      </c>
      <c r="F277" s="393">
        <v>0.56089120370370371</v>
      </c>
      <c r="G277" s="475">
        <v>7</v>
      </c>
      <c r="H277" s="475">
        <v>29.58</v>
      </c>
      <c r="I277" s="460">
        <f t="shared" si="25"/>
        <v>6.9999999999978968</v>
      </c>
      <c r="J277" s="118">
        <f t="shared" si="26"/>
        <v>6.9999999999978968</v>
      </c>
      <c r="K277" s="118">
        <f>SUM(J277:J279)</f>
        <v>10.999999999995325</v>
      </c>
      <c r="L277" s="234">
        <v>29.58</v>
      </c>
      <c r="M277" s="38">
        <f t="shared" si="24"/>
        <v>1.8334652072735065</v>
      </c>
      <c r="N277" s="3">
        <f t="shared" si="27"/>
        <v>128.53437143941977</v>
      </c>
      <c r="O277" s="3">
        <v>128.53437143941977</v>
      </c>
      <c r="P277" s="4">
        <f t="shared" si="22"/>
        <v>2.1422395239903294</v>
      </c>
      <c r="Q277" s="475">
        <f t="shared" si="28"/>
        <v>143.07999999999998</v>
      </c>
      <c r="R277" s="475">
        <v>143.07999999999998</v>
      </c>
      <c r="S277" s="475">
        <v>5</v>
      </c>
      <c r="X277" s="4">
        <v>2.9922395239903028</v>
      </c>
      <c r="Y277" s="475">
        <v>197.15999999999997</v>
      </c>
      <c r="Z277" s="38">
        <v>0.77074852173922415</v>
      </c>
    </row>
    <row r="278" spans="2:26" x14ac:dyDescent="0.25">
      <c r="B278" s="210">
        <v>302313</v>
      </c>
      <c r="C278" s="210">
        <v>20052</v>
      </c>
      <c r="D278" s="210" t="s">
        <v>7</v>
      </c>
      <c r="E278" s="393">
        <v>0.56089120370370371</v>
      </c>
      <c r="F278" s="393">
        <v>0.5609143518518519</v>
      </c>
      <c r="G278" s="475">
        <v>2</v>
      </c>
      <c r="H278" s="475">
        <v>29.58</v>
      </c>
      <c r="I278" s="461">
        <f t="shared" si="25"/>
        <v>2.0000000000035101</v>
      </c>
      <c r="J278" s="99">
        <f t="shared" si="26"/>
        <v>2.0000000000035101</v>
      </c>
      <c r="K278" s="99"/>
      <c r="L278" s="238"/>
      <c r="M278" s="38"/>
      <c r="N278" s="3">
        <f t="shared" si="27"/>
        <v>128.53437143941977</v>
      </c>
      <c r="O278" s="3"/>
      <c r="P278" s="4"/>
      <c r="Q278" s="475">
        <f t="shared" si="28"/>
        <v>143.07999999999998</v>
      </c>
      <c r="U278" s="475" t="s">
        <v>761</v>
      </c>
      <c r="V278" s="475" t="s">
        <v>482</v>
      </c>
      <c r="X278" s="4">
        <v>3.342239523990358</v>
      </c>
      <c r="Y278" s="475">
        <v>212.82999999999996</v>
      </c>
      <c r="Z278" s="38">
        <v>0.50876460571420612</v>
      </c>
    </row>
    <row r="279" spans="2:26" x14ac:dyDescent="0.25">
      <c r="B279" s="210">
        <v>302313</v>
      </c>
      <c r="C279" s="210">
        <v>20035</v>
      </c>
      <c r="D279" s="210" t="s">
        <v>8</v>
      </c>
      <c r="E279" s="393">
        <v>0.5609143518518519</v>
      </c>
      <c r="F279" s="393">
        <v>0.56093749999999998</v>
      </c>
      <c r="G279" s="475">
        <v>2</v>
      </c>
      <c r="H279" s="475">
        <v>29.58</v>
      </c>
      <c r="I279" s="461">
        <f t="shared" si="25"/>
        <v>1.9999999999939178</v>
      </c>
      <c r="J279" s="99">
        <f t="shared" si="26"/>
        <v>1.9999999999939178</v>
      </c>
      <c r="K279" s="99"/>
      <c r="L279" s="238"/>
      <c r="M279" s="38"/>
      <c r="N279" s="3">
        <f t="shared" si="27"/>
        <v>128.53437143941977</v>
      </c>
      <c r="O279" s="3"/>
      <c r="P279" s="4"/>
      <c r="Q279" s="475">
        <f t="shared" si="28"/>
        <v>143.07999999999998</v>
      </c>
      <c r="X279" s="4">
        <v>3.6422395239904048</v>
      </c>
      <c r="Y279" s="475">
        <v>237.32999999999996</v>
      </c>
      <c r="Z279" s="38">
        <v>0.92802733333318832</v>
      </c>
    </row>
    <row r="280" spans="2:26" x14ac:dyDescent="0.25">
      <c r="B280" s="210">
        <v>302313</v>
      </c>
      <c r="C280" s="210">
        <v>20052</v>
      </c>
      <c r="D280" s="210" t="s">
        <v>7</v>
      </c>
      <c r="E280" s="393">
        <v>0.56093749999999998</v>
      </c>
      <c r="F280" s="393">
        <v>0.56126157407407407</v>
      </c>
      <c r="G280" s="475">
        <v>28</v>
      </c>
      <c r="H280" s="475">
        <v>28.08</v>
      </c>
      <c r="I280" s="460">
        <f t="shared" si="25"/>
        <v>28.00000000000118</v>
      </c>
      <c r="J280" s="118">
        <f t="shared" si="26"/>
        <v>28.00000000000118</v>
      </c>
      <c r="K280" s="118">
        <v>28.00000000000118</v>
      </c>
      <c r="L280" s="234">
        <v>28.08</v>
      </c>
      <c r="M280" s="38">
        <f t="shared" si="24"/>
        <v>0.68376404571425686</v>
      </c>
      <c r="N280" s="3">
        <f t="shared" si="27"/>
        <v>156.53437143942097</v>
      </c>
      <c r="O280" s="3">
        <v>156.53437143942097</v>
      </c>
      <c r="P280" s="4">
        <f t="shared" si="22"/>
        <v>2.6089061906570161</v>
      </c>
      <c r="Q280" s="475">
        <f t="shared" si="28"/>
        <v>171.15999999999997</v>
      </c>
      <c r="R280" s="475">
        <v>171.15999999999997</v>
      </c>
      <c r="S280" s="475">
        <v>6</v>
      </c>
      <c r="X280" s="4">
        <v>4.0422395239903075</v>
      </c>
      <c r="Y280" s="475">
        <v>273.32999999999993</v>
      </c>
      <c r="Z280" s="38">
        <v>1.0227240000002489</v>
      </c>
    </row>
    <row r="281" spans="2:26" x14ac:dyDescent="0.25">
      <c r="B281" s="210">
        <v>302313</v>
      </c>
      <c r="C281" s="210">
        <v>20056</v>
      </c>
      <c r="D281" s="210" t="s">
        <v>9</v>
      </c>
      <c r="E281" s="393">
        <v>0.56126157407407407</v>
      </c>
      <c r="F281" s="393">
        <v>0.56152777777777774</v>
      </c>
      <c r="G281" s="475">
        <v>23</v>
      </c>
      <c r="H281" s="475">
        <v>26</v>
      </c>
      <c r="I281" s="462">
        <f t="shared" si="25"/>
        <v>22.9999999999972</v>
      </c>
      <c r="J281" s="218">
        <f t="shared" si="26"/>
        <v>22.9999999999972</v>
      </c>
      <c r="K281" s="218">
        <v>22.9999999999972</v>
      </c>
      <c r="L281" s="237">
        <v>26</v>
      </c>
      <c r="M281" s="38">
        <f t="shared" si="24"/>
        <v>0.77074852173922415</v>
      </c>
      <c r="N281" s="3">
        <f t="shared" si="27"/>
        <v>179.53437143941818</v>
      </c>
      <c r="O281" s="3">
        <v>179.53437143941818</v>
      </c>
      <c r="P281" s="4">
        <f t="shared" si="22"/>
        <v>2.9922395239903028</v>
      </c>
      <c r="Q281" s="475">
        <f t="shared" si="28"/>
        <v>197.15999999999997</v>
      </c>
      <c r="R281" s="475">
        <v>197.15999999999997</v>
      </c>
      <c r="S281" s="475">
        <v>7</v>
      </c>
      <c r="X281" s="4">
        <v>4.8922395239902814</v>
      </c>
      <c r="Y281" s="475">
        <v>300.57999999999993</v>
      </c>
      <c r="Z281" s="38">
        <v>0.36430364705883511</v>
      </c>
    </row>
    <row r="282" spans="2:26" x14ac:dyDescent="0.25">
      <c r="B282" s="210">
        <v>302313</v>
      </c>
      <c r="C282" s="210">
        <v>20059</v>
      </c>
      <c r="D282" s="210" t="s">
        <v>10</v>
      </c>
      <c r="E282" s="393">
        <v>0.56152777777777774</v>
      </c>
      <c r="F282" s="393">
        <v>0.56177083333333333</v>
      </c>
      <c r="G282" s="475">
        <v>21</v>
      </c>
      <c r="H282" s="475">
        <v>15.67</v>
      </c>
      <c r="I282" s="2">
        <f t="shared" si="25"/>
        <v>21.000000000003283</v>
      </c>
      <c r="J282" s="2">
        <f t="shared" si="26"/>
        <v>21.000000000003283</v>
      </c>
      <c r="K282" s="2">
        <v>21.000000000003283</v>
      </c>
      <c r="L282" s="475">
        <v>15.67</v>
      </c>
      <c r="M282" s="38">
        <f t="shared" si="24"/>
        <v>0.50876460571420612</v>
      </c>
      <c r="N282" s="3">
        <f t="shared" si="27"/>
        <v>200.53437143942148</v>
      </c>
      <c r="O282" s="3">
        <v>200.53437143942148</v>
      </c>
      <c r="P282" s="4">
        <f t="shared" si="22"/>
        <v>3.342239523990358</v>
      </c>
      <c r="Q282" s="475">
        <f t="shared" si="28"/>
        <v>212.82999999999996</v>
      </c>
      <c r="R282" s="475">
        <v>212.82999999999996</v>
      </c>
      <c r="S282" s="475">
        <v>8</v>
      </c>
      <c r="X282" s="4">
        <v>5.5089061906569912</v>
      </c>
      <c r="Y282" s="475">
        <v>334.61999999999995</v>
      </c>
      <c r="Z282" s="38">
        <v>0.62727071999995609</v>
      </c>
    </row>
    <row r="283" spans="2:26" x14ac:dyDescent="0.25">
      <c r="B283" s="210">
        <v>302313</v>
      </c>
      <c r="C283" s="210">
        <v>20044</v>
      </c>
      <c r="D283" s="210" t="s">
        <v>180</v>
      </c>
      <c r="E283" s="393">
        <v>0.56177083333333333</v>
      </c>
      <c r="F283" s="393">
        <v>0.5619791666666667</v>
      </c>
      <c r="G283" s="475">
        <v>18</v>
      </c>
      <c r="H283" s="475">
        <v>24.5</v>
      </c>
      <c r="I283" s="2">
        <f t="shared" si="25"/>
        <v>18.000000000002814</v>
      </c>
      <c r="J283" s="2">
        <f t="shared" si="26"/>
        <v>18.000000000002814</v>
      </c>
      <c r="K283" s="2">
        <v>18.000000000002814</v>
      </c>
      <c r="L283" s="475">
        <v>24.5</v>
      </c>
      <c r="M283" s="38">
        <f t="shared" si="24"/>
        <v>0.92802733333318832</v>
      </c>
      <c r="N283" s="3">
        <f t="shared" si="27"/>
        <v>218.53437143942429</v>
      </c>
      <c r="O283" s="3">
        <v>218.53437143942429</v>
      </c>
      <c r="P283" s="4">
        <f t="shared" si="22"/>
        <v>3.6422395239904048</v>
      </c>
      <c r="Q283" s="475">
        <f t="shared" si="28"/>
        <v>237.32999999999996</v>
      </c>
      <c r="R283" s="475">
        <v>237.32999999999996</v>
      </c>
      <c r="S283" s="475">
        <v>9</v>
      </c>
      <c r="X283" s="4">
        <v>5.9422395239902857</v>
      </c>
      <c r="Y283" s="475">
        <v>361.28999999999996</v>
      </c>
      <c r="Z283" s="38">
        <v>0.69938587384621642</v>
      </c>
    </row>
    <row r="284" spans="2:26" x14ac:dyDescent="0.25">
      <c r="B284" s="210">
        <v>302313</v>
      </c>
      <c r="C284" s="210">
        <v>20045</v>
      </c>
      <c r="D284" s="210" t="s">
        <v>14</v>
      </c>
      <c r="E284" s="393">
        <v>0.5619791666666667</v>
      </c>
      <c r="F284" s="393">
        <v>0.56225694444444441</v>
      </c>
      <c r="G284" s="475">
        <v>24</v>
      </c>
      <c r="H284" s="475">
        <v>36</v>
      </c>
      <c r="I284" s="2">
        <f t="shared" si="25"/>
        <v>23.999999999994159</v>
      </c>
      <c r="J284" s="2">
        <f t="shared" si="26"/>
        <v>23.999999999994159</v>
      </c>
      <c r="K284" s="2">
        <v>23.999999999994159</v>
      </c>
      <c r="L284" s="475">
        <v>36</v>
      </c>
      <c r="M284" s="38">
        <f t="shared" si="24"/>
        <v>1.0227240000002489</v>
      </c>
      <c r="N284" s="3">
        <f t="shared" si="27"/>
        <v>242.53437143941846</v>
      </c>
      <c r="O284" s="3">
        <v>242.53437143941846</v>
      </c>
      <c r="P284" s="4">
        <f t="shared" si="22"/>
        <v>4.0422395239903075</v>
      </c>
      <c r="Q284" s="475">
        <f t="shared" si="28"/>
        <v>273.32999999999993</v>
      </c>
      <c r="R284" s="475">
        <v>273.32999999999993</v>
      </c>
      <c r="S284" s="475">
        <v>10</v>
      </c>
      <c r="X284" s="4">
        <v>6.3422395239903482</v>
      </c>
      <c r="Y284" s="475">
        <v>389.71</v>
      </c>
      <c r="Z284" s="38">
        <v>0.80738377999987376</v>
      </c>
    </row>
    <row r="285" spans="2:26" x14ac:dyDescent="0.25">
      <c r="B285" s="210">
        <v>302313</v>
      </c>
      <c r="C285" s="210">
        <v>20049</v>
      </c>
      <c r="D285" s="210" t="s">
        <v>13</v>
      </c>
      <c r="E285" s="393">
        <v>0.56225694444444441</v>
      </c>
      <c r="F285" s="393">
        <v>0.56284722222222217</v>
      </c>
      <c r="G285" s="475">
        <v>51</v>
      </c>
      <c r="H285" s="475">
        <v>27.25</v>
      </c>
      <c r="I285" s="2">
        <f t="shared" si="25"/>
        <v>50.99999999999838</v>
      </c>
      <c r="J285" s="2">
        <f t="shared" si="26"/>
        <v>50.99999999999838</v>
      </c>
      <c r="K285" s="2">
        <v>50.99999999999838</v>
      </c>
      <c r="L285" s="475">
        <v>27.25</v>
      </c>
      <c r="M285" s="38">
        <f t="shared" si="24"/>
        <v>0.36430364705883511</v>
      </c>
      <c r="N285" s="3">
        <f t="shared" si="27"/>
        <v>293.53437143941687</v>
      </c>
      <c r="O285" s="3">
        <v>293.53437143941687</v>
      </c>
      <c r="P285" s="4">
        <f t="shared" si="22"/>
        <v>4.8922395239902814</v>
      </c>
      <c r="Q285" s="475">
        <f t="shared" si="28"/>
        <v>300.57999999999993</v>
      </c>
      <c r="R285" s="475">
        <v>300.57999999999993</v>
      </c>
      <c r="S285" s="475">
        <v>11</v>
      </c>
      <c r="X285" s="4">
        <v>6.7422395239904107</v>
      </c>
      <c r="Y285" s="475">
        <v>418.28999999999996</v>
      </c>
      <c r="Z285" s="38">
        <v>0.811929219999873</v>
      </c>
    </row>
    <row r="286" spans="2:26" x14ac:dyDescent="0.25">
      <c r="B286" s="210">
        <v>302313</v>
      </c>
      <c r="C286" s="210">
        <v>20050</v>
      </c>
      <c r="D286" s="210" t="s">
        <v>12</v>
      </c>
      <c r="E286" s="393">
        <v>0.56284722222222217</v>
      </c>
      <c r="F286" s="393">
        <v>0.56327546296296294</v>
      </c>
      <c r="G286" s="475">
        <v>37</v>
      </c>
      <c r="H286" s="475">
        <v>34.04</v>
      </c>
      <c r="I286" s="2">
        <f t="shared" si="25"/>
        <v>37.000000000002586</v>
      </c>
      <c r="J286" s="2">
        <f t="shared" si="26"/>
        <v>37.000000000002586</v>
      </c>
      <c r="K286" s="2">
        <v>37.000000000002586</v>
      </c>
      <c r="L286" s="475">
        <v>34.04</v>
      </c>
      <c r="M286" s="38">
        <f t="shared" si="24"/>
        <v>0.62727071999995609</v>
      </c>
      <c r="N286" s="3">
        <f t="shared" si="27"/>
        <v>330.53437143941949</v>
      </c>
      <c r="O286" s="3">
        <v>330.53437143941949</v>
      </c>
      <c r="P286" s="4">
        <f t="shared" si="22"/>
        <v>5.5089061906569912</v>
      </c>
      <c r="Q286" s="475">
        <f t="shared" si="28"/>
        <v>334.61999999999995</v>
      </c>
      <c r="R286" s="475">
        <v>334.61999999999995</v>
      </c>
      <c r="S286" s="475">
        <v>12</v>
      </c>
      <c r="X286" s="4">
        <v>7.0589061906570736</v>
      </c>
      <c r="Y286" s="475">
        <v>452.78999999999996</v>
      </c>
      <c r="Z286" s="38">
        <v>1.2380343157894884</v>
      </c>
    </row>
    <row r="287" spans="2:26" x14ac:dyDescent="0.25">
      <c r="B287" s="210">
        <v>302313</v>
      </c>
      <c r="C287" s="210">
        <v>20027</v>
      </c>
      <c r="D287" s="210" t="s">
        <v>38</v>
      </c>
      <c r="E287" s="393">
        <v>0.56327546296296294</v>
      </c>
      <c r="F287" s="393">
        <v>0.56357638888888884</v>
      </c>
      <c r="G287" s="475">
        <v>26</v>
      </c>
      <c r="H287" s="475">
        <v>26.67</v>
      </c>
      <c r="I287" s="2">
        <f t="shared" si="25"/>
        <v>25.999999999997669</v>
      </c>
      <c r="J287" s="2">
        <f t="shared" si="26"/>
        <v>25.999999999997669</v>
      </c>
      <c r="K287" s="2">
        <v>25.999999999997669</v>
      </c>
      <c r="L287" s="475">
        <v>26.67</v>
      </c>
      <c r="M287" s="38">
        <f t="shared" si="24"/>
        <v>0.69938587384621642</v>
      </c>
      <c r="N287" s="3">
        <f t="shared" si="27"/>
        <v>356.53437143941716</v>
      </c>
      <c r="O287" s="3">
        <v>356.53437143941716</v>
      </c>
      <c r="P287" s="4">
        <f t="shared" si="22"/>
        <v>5.9422395239902857</v>
      </c>
      <c r="Q287" s="475">
        <f t="shared" si="28"/>
        <v>361.28999999999996</v>
      </c>
      <c r="R287" s="475">
        <v>361.28999999999996</v>
      </c>
      <c r="S287" s="475">
        <v>13</v>
      </c>
      <c r="X287" s="4">
        <v>7.2922395239903368</v>
      </c>
      <c r="Y287" s="475">
        <v>474.78999999999996</v>
      </c>
      <c r="Z287" s="38">
        <v>1.0714251428574648</v>
      </c>
    </row>
    <row r="288" spans="2:26" x14ac:dyDescent="0.25">
      <c r="B288" s="210">
        <v>302313</v>
      </c>
      <c r="C288" s="210">
        <v>20025</v>
      </c>
      <c r="D288" s="210" t="s">
        <v>39</v>
      </c>
      <c r="E288" s="393">
        <v>0.56357638888888884</v>
      </c>
      <c r="F288" s="393">
        <v>0.56385416666666666</v>
      </c>
      <c r="G288" s="475">
        <v>24</v>
      </c>
      <c r="H288" s="475">
        <v>28.42</v>
      </c>
      <c r="I288" s="2">
        <f t="shared" si="25"/>
        <v>24.000000000003752</v>
      </c>
      <c r="J288" s="2">
        <f t="shared" si="26"/>
        <v>24.000000000003752</v>
      </c>
      <c r="K288" s="2">
        <v>24.000000000003752</v>
      </c>
      <c r="L288" s="475">
        <v>28.42</v>
      </c>
      <c r="M288" s="38">
        <f t="shared" si="24"/>
        <v>0.80738377999987376</v>
      </c>
      <c r="N288" s="3">
        <f t="shared" si="27"/>
        <v>380.53437143942091</v>
      </c>
      <c r="O288" s="3">
        <v>380.53437143942091</v>
      </c>
      <c r="P288" s="4">
        <f t="shared" si="22"/>
        <v>6.3422395239903482</v>
      </c>
      <c r="Q288" s="475">
        <f t="shared" si="28"/>
        <v>389.71</v>
      </c>
      <c r="R288" s="475">
        <v>389.71</v>
      </c>
      <c r="S288" s="475">
        <v>14</v>
      </c>
      <c r="X288" s="4">
        <v>7.3589061906571205</v>
      </c>
      <c r="Y288" s="475">
        <v>505.96</v>
      </c>
      <c r="Z288" s="38">
        <v>5.3130511799906754</v>
      </c>
    </row>
    <row r="289" spans="2:26" x14ac:dyDescent="0.25">
      <c r="B289" s="210">
        <v>302313</v>
      </c>
      <c r="C289" s="210">
        <v>20015</v>
      </c>
      <c r="D289" s="210" t="s">
        <v>37</v>
      </c>
      <c r="E289" s="393">
        <v>0.56385416666666666</v>
      </c>
      <c r="F289" s="393">
        <v>0.56413194444444448</v>
      </c>
      <c r="G289" s="475">
        <v>24</v>
      </c>
      <c r="H289" s="475">
        <v>28.58</v>
      </c>
      <c r="I289" s="2">
        <f t="shared" si="25"/>
        <v>24.000000000003752</v>
      </c>
      <c r="J289" s="2">
        <f t="shared" si="26"/>
        <v>24.000000000003752</v>
      </c>
      <c r="K289" s="2">
        <v>24.000000000003752</v>
      </c>
      <c r="L289" s="475">
        <v>28.58</v>
      </c>
      <c r="M289" s="38">
        <f t="shared" si="24"/>
        <v>0.811929219999873</v>
      </c>
      <c r="N289" s="3">
        <f t="shared" si="27"/>
        <v>404.53437143942466</v>
      </c>
      <c r="O289" s="3">
        <v>404.53437143942466</v>
      </c>
      <c r="P289" s="4">
        <f t="shared" si="22"/>
        <v>6.7422395239904107</v>
      </c>
      <c r="Q289" s="475">
        <f t="shared" si="28"/>
        <v>418.28999999999996</v>
      </c>
      <c r="R289" s="475">
        <v>418.28999999999996</v>
      </c>
      <c r="S289" s="475">
        <v>15</v>
      </c>
      <c r="X289" s="4">
        <v>7.9089061906570466</v>
      </c>
      <c r="Y289" s="475">
        <v>532.88</v>
      </c>
      <c r="Z289" s="38">
        <v>0.55619656727280198</v>
      </c>
    </row>
    <row r="290" spans="2:26" x14ac:dyDescent="0.25">
      <c r="B290" s="210">
        <v>302313</v>
      </c>
      <c r="C290" s="210">
        <v>20013</v>
      </c>
      <c r="D290" s="210" t="s">
        <v>36</v>
      </c>
      <c r="E290" s="393">
        <v>0.56413194444444448</v>
      </c>
      <c r="F290" s="393">
        <v>0.56435185185185188</v>
      </c>
      <c r="G290" s="475">
        <v>19</v>
      </c>
      <c r="H290" s="475">
        <v>34.5</v>
      </c>
      <c r="I290" s="2">
        <f t="shared" si="25"/>
        <v>18.999999999999773</v>
      </c>
      <c r="J290" s="2">
        <f t="shared" si="26"/>
        <v>18.999999999999773</v>
      </c>
      <c r="K290" s="2">
        <v>18.999999999999773</v>
      </c>
      <c r="L290" s="475">
        <v>34.5</v>
      </c>
      <c r="M290" s="38">
        <f t="shared" si="24"/>
        <v>1.2380343157894884</v>
      </c>
      <c r="N290" s="3">
        <f t="shared" si="27"/>
        <v>423.53437143942443</v>
      </c>
      <c r="O290" s="3">
        <v>423.53437143942443</v>
      </c>
      <c r="P290" s="4">
        <f t="shared" si="22"/>
        <v>7.0589061906570736</v>
      </c>
      <c r="Q290" s="475">
        <f t="shared" si="28"/>
        <v>452.78999999999996</v>
      </c>
      <c r="R290" s="475">
        <v>452.78999999999996</v>
      </c>
      <c r="S290" s="475">
        <v>16</v>
      </c>
      <c r="X290" s="4">
        <v>8.2089061906570944</v>
      </c>
      <c r="Y290" s="475">
        <v>559.21</v>
      </c>
      <c r="Z290" s="38">
        <v>0.99734529333317734</v>
      </c>
    </row>
    <row r="291" spans="2:26" x14ac:dyDescent="0.25">
      <c r="B291" s="210">
        <v>302313</v>
      </c>
      <c r="C291" s="210">
        <v>20001</v>
      </c>
      <c r="D291" s="210" t="s">
        <v>3</v>
      </c>
      <c r="E291" s="393">
        <v>0.56435185185185188</v>
      </c>
      <c r="F291" s="393">
        <v>0.56451388888888887</v>
      </c>
      <c r="G291" s="475">
        <v>14</v>
      </c>
      <c r="H291" s="475">
        <v>22</v>
      </c>
      <c r="I291" s="2">
        <f t="shared" si="25"/>
        <v>13.999999999995794</v>
      </c>
      <c r="J291" s="2">
        <f t="shared" si="26"/>
        <v>13.999999999995794</v>
      </c>
      <c r="K291" s="2">
        <v>13.999999999995794</v>
      </c>
      <c r="L291" s="475">
        <v>22</v>
      </c>
      <c r="M291" s="38">
        <f t="shared" si="24"/>
        <v>1.0714251428574648</v>
      </c>
      <c r="N291" s="3">
        <f t="shared" si="27"/>
        <v>437.53437143942023</v>
      </c>
      <c r="O291" s="3">
        <v>437.53437143942023</v>
      </c>
      <c r="P291" s="4">
        <f t="shared" si="22"/>
        <v>7.2922395239903368</v>
      </c>
      <c r="Q291" s="475">
        <f t="shared" si="28"/>
        <v>474.78999999999996</v>
      </c>
      <c r="R291" s="475">
        <v>474.78999999999996</v>
      </c>
      <c r="S291" s="475">
        <v>17</v>
      </c>
      <c r="X291" s="4">
        <v>8.5922395239903793</v>
      </c>
      <c r="Y291" s="475">
        <v>589.96</v>
      </c>
      <c r="Z291" s="38">
        <v>0.91155834782619782</v>
      </c>
    </row>
    <row r="292" spans="2:26" x14ac:dyDescent="0.25">
      <c r="B292" s="210">
        <v>302313</v>
      </c>
      <c r="C292" s="210">
        <v>20004</v>
      </c>
      <c r="D292" s="210" t="s">
        <v>2</v>
      </c>
      <c r="E292" s="393">
        <v>0.56451388888888887</v>
      </c>
      <c r="F292" s="393">
        <v>0.56456018518518525</v>
      </c>
      <c r="G292" s="475">
        <v>4</v>
      </c>
      <c r="H292" s="475">
        <v>31.17</v>
      </c>
      <c r="I292" s="2">
        <f t="shared" si="25"/>
        <v>4.0000000000070202</v>
      </c>
      <c r="J292" s="2">
        <f t="shared" si="26"/>
        <v>4.0000000000070202</v>
      </c>
      <c r="K292" s="2">
        <v>4.0000000000070202</v>
      </c>
      <c r="L292" s="475">
        <v>31.17</v>
      </c>
      <c r="M292" s="38">
        <f t="shared" si="24"/>
        <v>5.3130511799906754</v>
      </c>
      <c r="N292" s="3">
        <f t="shared" si="27"/>
        <v>441.53437143942722</v>
      </c>
      <c r="O292" s="3">
        <v>441.53437143942722</v>
      </c>
      <c r="P292" s="4">
        <f t="shared" si="22"/>
        <v>7.3589061906571205</v>
      </c>
      <c r="Q292" s="475">
        <f t="shared" si="28"/>
        <v>505.96</v>
      </c>
      <c r="R292" s="475">
        <v>505.96</v>
      </c>
      <c r="S292" s="475">
        <v>18</v>
      </c>
      <c r="X292" s="4">
        <v>9.2755728573237128</v>
      </c>
      <c r="Y292" s="475">
        <v>630.46</v>
      </c>
      <c r="Z292" s="38">
        <v>0.67350117073170701</v>
      </c>
    </row>
    <row r="293" spans="2:26" x14ac:dyDescent="0.25">
      <c r="B293" s="210">
        <v>302313</v>
      </c>
      <c r="C293" s="210">
        <v>20010</v>
      </c>
      <c r="D293" s="210" t="s">
        <v>1</v>
      </c>
      <c r="E293" s="393">
        <v>0.56456018518518525</v>
      </c>
      <c r="F293" s="393">
        <v>0.56494212962962964</v>
      </c>
      <c r="G293" s="475">
        <v>33</v>
      </c>
      <c r="H293" s="475">
        <v>26.92</v>
      </c>
      <c r="I293" s="2">
        <f t="shared" si="25"/>
        <v>32.999999999995566</v>
      </c>
      <c r="J293" s="2">
        <f t="shared" si="26"/>
        <v>32.999999999995566</v>
      </c>
      <c r="K293" s="2">
        <v>32.999999999995566</v>
      </c>
      <c r="L293" s="475">
        <v>26.92</v>
      </c>
      <c r="M293" s="38">
        <f t="shared" si="24"/>
        <v>0.55619656727280198</v>
      </c>
      <c r="N293" s="3">
        <f t="shared" si="27"/>
        <v>474.53437143942278</v>
      </c>
      <c r="O293" s="3">
        <v>474.53437143942278</v>
      </c>
      <c r="P293" s="4">
        <f t="shared" si="22"/>
        <v>7.9089061906570466</v>
      </c>
      <c r="Q293" s="475">
        <f t="shared" si="28"/>
        <v>532.88</v>
      </c>
      <c r="R293" s="475">
        <v>532.88</v>
      </c>
      <c r="S293" s="475">
        <v>19</v>
      </c>
      <c r="X293" s="4">
        <v>9.5422395239903679</v>
      </c>
      <c r="Y293" s="475">
        <v>654.25</v>
      </c>
      <c r="Z293" s="38">
        <v>1.0137751650000439</v>
      </c>
    </row>
    <row r="294" spans="2:26" x14ac:dyDescent="0.25">
      <c r="B294" s="210">
        <v>302313</v>
      </c>
      <c r="C294" s="210">
        <v>20021</v>
      </c>
      <c r="D294" s="210" t="s">
        <v>0</v>
      </c>
      <c r="E294" s="393">
        <v>0.56494212962962964</v>
      </c>
      <c r="F294" s="393">
        <v>0.56515046296296301</v>
      </c>
      <c r="G294" s="475">
        <v>18</v>
      </c>
      <c r="H294" s="475">
        <v>26.33</v>
      </c>
      <c r="I294" s="2">
        <f t="shared" si="25"/>
        <v>18.000000000002814</v>
      </c>
      <c r="J294" s="2">
        <f t="shared" si="26"/>
        <v>18.000000000002814</v>
      </c>
      <c r="K294" s="2">
        <v>18.000000000002814</v>
      </c>
      <c r="L294" s="475">
        <v>26.33</v>
      </c>
      <c r="M294" s="38">
        <f t="shared" si="24"/>
        <v>0.99734529333317734</v>
      </c>
      <c r="N294" s="3">
        <f t="shared" si="27"/>
        <v>492.53437143942563</v>
      </c>
      <c r="O294" s="3">
        <v>492.53437143942563</v>
      </c>
      <c r="P294" s="4">
        <f t="shared" si="22"/>
        <v>8.2089061906570944</v>
      </c>
      <c r="Q294" s="475">
        <f t="shared" si="28"/>
        <v>559.21</v>
      </c>
      <c r="R294" s="475">
        <v>559.21</v>
      </c>
      <c r="S294" s="475">
        <v>20</v>
      </c>
      <c r="X294" s="4">
        <v>9.9255728573236546</v>
      </c>
      <c r="Y294" s="475">
        <v>667.42</v>
      </c>
      <c r="Z294" s="38">
        <v>0.39041377043483011</v>
      </c>
    </row>
    <row r="295" spans="2:26" x14ac:dyDescent="0.25">
      <c r="B295" s="210">
        <v>302313</v>
      </c>
      <c r="C295" s="210">
        <v>20017</v>
      </c>
      <c r="D295" s="210" t="s">
        <v>5</v>
      </c>
      <c r="E295" s="393">
        <v>0.56515046296296301</v>
      </c>
      <c r="F295" s="393">
        <v>0.56541666666666668</v>
      </c>
      <c r="G295" s="475">
        <v>23</v>
      </c>
      <c r="H295" s="475">
        <v>30.75</v>
      </c>
      <c r="I295" s="2">
        <f t="shared" si="25"/>
        <v>22.9999999999972</v>
      </c>
      <c r="J295" s="2">
        <f t="shared" si="26"/>
        <v>22.9999999999972</v>
      </c>
      <c r="K295" s="2">
        <v>22.9999999999972</v>
      </c>
      <c r="L295" s="475">
        <v>30.75</v>
      </c>
      <c r="M295" s="38">
        <f t="shared" si="24"/>
        <v>0.91155834782619782</v>
      </c>
      <c r="N295" s="3">
        <f t="shared" si="27"/>
        <v>515.53437143942278</v>
      </c>
      <c r="O295" s="3">
        <v>515.53437143942278</v>
      </c>
      <c r="P295" s="4">
        <f t="shared" si="22"/>
        <v>8.5922395239903793</v>
      </c>
      <c r="Q295" s="475">
        <f t="shared" si="28"/>
        <v>589.96</v>
      </c>
      <c r="R295" s="475">
        <v>589.96</v>
      </c>
      <c r="S295" s="475">
        <v>21</v>
      </c>
      <c r="X295" s="4">
        <v>10.292239523990325</v>
      </c>
      <c r="Y295" s="475">
        <v>694.08999999999992</v>
      </c>
      <c r="Z295" s="38">
        <v>0.82654694181817279</v>
      </c>
    </row>
    <row r="296" spans="2:26" x14ac:dyDescent="0.25">
      <c r="B296" s="210">
        <v>302313</v>
      </c>
      <c r="C296" s="210">
        <v>20030</v>
      </c>
      <c r="D296" s="210" t="s">
        <v>6</v>
      </c>
      <c r="E296" s="393">
        <v>0.56541666666666668</v>
      </c>
      <c r="F296" s="393">
        <v>0.56589120370370372</v>
      </c>
      <c r="G296" s="475">
        <v>41</v>
      </c>
      <c r="H296" s="475">
        <v>40.5</v>
      </c>
      <c r="I296" s="2">
        <f t="shared" si="25"/>
        <v>41.000000000000014</v>
      </c>
      <c r="J296" s="2">
        <f t="shared" si="26"/>
        <v>41.000000000000014</v>
      </c>
      <c r="K296" s="2">
        <v>41.000000000000014</v>
      </c>
      <c r="L296" s="475">
        <v>40.5</v>
      </c>
      <c r="M296" s="38">
        <f t="shared" si="24"/>
        <v>0.67350117073170701</v>
      </c>
      <c r="N296" s="3">
        <f t="shared" si="27"/>
        <v>556.53437143942278</v>
      </c>
      <c r="O296" s="3">
        <v>556.53437143942278</v>
      </c>
      <c r="P296" s="4">
        <f t="shared" si="22"/>
        <v>9.2755728573237128</v>
      </c>
      <c r="Q296" s="475">
        <f t="shared" si="28"/>
        <v>630.46</v>
      </c>
      <c r="R296" s="475">
        <v>630.46</v>
      </c>
      <c r="S296" s="475">
        <v>22</v>
      </c>
      <c r="X296" s="4">
        <v>10.625572857323764</v>
      </c>
      <c r="Y296" s="475">
        <v>722.50999999999988</v>
      </c>
      <c r="Z296" s="38">
        <v>0.96886053599969368</v>
      </c>
    </row>
    <row r="297" spans="2:26" x14ac:dyDescent="0.25">
      <c r="B297" s="210">
        <v>302313</v>
      </c>
      <c r="C297" s="210">
        <v>20035</v>
      </c>
      <c r="D297" s="210" t="s">
        <v>8</v>
      </c>
      <c r="E297" s="393">
        <v>0.56589120370370372</v>
      </c>
      <c r="F297" s="393">
        <v>0.56607638888888889</v>
      </c>
      <c r="G297" s="475">
        <v>16</v>
      </c>
      <c r="H297" s="475">
        <v>23.79</v>
      </c>
      <c r="I297" s="2">
        <f t="shared" si="25"/>
        <v>15.999999999999304</v>
      </c>
      <c r="J297" s="2">
        <f t="shared" si="26"/>
        <v>15.999999999999304</v>
      </c>
      <c r="K297" s="2">
        <v>15.999999999999304</v>
      </c>
      <c r="L297" s="475">
        <v>23.79</v>
      </c>
      <c r="M297" s="38">
        <f t="shared" si="24"/>
        <v>1.0137751650000439</v>
      </c>
      <c r="N297" s="3">
        <f t="shared" si="27"/>
        <v>572.5343714394221</v>
      </c>
      <c r="O297" s="3">
        <v>572.5343714394221</v>
      </c>
      <c r="P297" s="4">
        <f t="shared" si="22"/>
        <v>9.5422395239903679</v>
      </c>
      <c r="Q297" s="475">
        <f t="shared" si="28"/>
        <v>654.25</v>
      </c>
      <c r="R297" s="475">
        <v>654.25</v>
      </c>
      <c r="S297" s="475">
        <v>23</v>
      </c>
      <c r="X297" s="4">
        <v>10.975572857323661</v>
      </c>
      <c r="Y297" s="475">
        <v>751.08999999999992</v>
      </c>
      <c r="Z297" s="38">
        <v>0.92791910857170723</v>
      </c>
    </row>
    <row r="298" spans="2:26" x14ac:dyDescent="0.25">
      <c r="B298" s="210">
        <v>302313</v>
      </c>
      <c r="C298" s="210">
        <v>20037</v>
      </c>
      <c r="D298" s="210" t="s">
        <v>8</v>
      </c>
      <c r="E298" s="393">
        <v>0.56607638888888889</v>
      </c>
      <c r="F298" s="393">
        <v>0.56634259259259256</v>
      </c>
      <c r="G298" s="475">
        <v>23</v>
      </c>
      <c r="H298" s="475">
        <v>13.17</v>
      </c>
      <c r="I298" s="2">
        <f t="shared" si="25"/>
        <v>22.9999999999972</v>
      </c>
      <c r="J298" s="2">
        <f t="shared" si="26"/>
        <v>22.9999999999972</v>
      </c>
      <c r="K298" s="2">
        <v>22.9999999999972</v>
      </c>
      <c r="L298" s="475">
        <v>13.17</v>
      </c>
      <c r="M298" s="38">
        <f t="shared" si="24"/>
        <v>0.39041377043483011</v>
      </c>
      <c r="N298" s="3">
        <f t="shared" si="27"/>
        <v>595.53437143941926</v>
      </c>
      <c r="O298" s="3">
        <v>595.53437143941926</v>
      </c>
      <c r="P298" s="4">
        <f t="shared" si="22"/>
        <v>9.9255728573236546</v>
      </c>
      <c r="Q298" s="475">
        <f t="shared" si="28"/>
        <v>667.42</v>
      </c>
      <c r="R298" s="475">
        <v>667.42</v>
      </c>
      <c r="S298" s="475">
        <v>24</v>
      </c>
      <c r="X298" s="4">
        <v>11.275572857323708</v>
      </c>
      <c r="Y298" s="475">
        <v>785.58999999999992</v>
      </c>
      <c r="Z298" s="38">
        <v>1.3068139999997956</v>
      </c>
    </row>
    <row r="299" spans="2:26" x14ac:dyDescent="0.25">
      <c r="B299" s="210">
        <v>302313</v>
      </c>
      <c r="C299" s="210">
        <v>20027</v>
      </c>
      <c r="D299" s="210" t="s">
        <v>38</v>
      </c>
      <c r="E299" s="393">
        <v>0.56634259259259256</v>
      </c>
      <c r="F299" s="393">
        <v>0.5665972222222222</v>
      </c>
      <c r="G299" s="475">
        <v>22</v>
      </c>
      <c r="H299" s="475">
        <v>26.67</v>
      </c>
      <c r="I299" s="2">
        <f t="shared" si="25"/>
        <v>22.000000000000242</v>
      </c>
      <c r="J299" s="2">
        <f t="shared" si="26"/>
        <v>22.000000000000242</v>
      </c>
      <c r="K299" s="2">
        <v>22.000000000000242</v>
      </c>
      <c r="L299" s="475">
        <v>26.67</v>
      </c>
      <c r="M299" s="38">
        <f t="shared" si="24"/>
        <v>0.82654694181817279</v>
      </c>
      <c r="N299" s="3">
        <f t="shared" si="27"/>
        <v>617.53437143941949</v>
      </c>
      <c r="O299" s="3">
        <v>617.53437143941949</v>
      </c>
      <c r="P299" s="4">
        <f t="shared" si="22"/>
        <v>10.292239523990325</v>
      </c>
      <c r="Q299" s="475">
        <f t="shared" si="28"/>
        <v>694.08999999999992</v>
      </c>
      <c r="R299" s="475">
        <v>694.08999999999992</v>
      </c>
      <c r="S299" s="475">
        <v>25</v>
      </c>
      <c r="X299" s="4">
        <v>11.475572857323739</v>
      </c>
      <c r="Y299" s="475">
        <v>807.58999999999992</v>
      </c>
      <c r="Z299" s="38">
        <v>1.2499959999998047</v>
      </c>
    </row>
    <row r="300" spans="2:26" x14ac:dyDescent="0.25">
      <c r="B300" s="210">
        <v>302313</v>
      </c>
      <c r="C300" s="210">
        <v>20025</v>
      </c>
      <c r="D300" s="210" t="s">
        <v>39</v>
      </c>
      <c r="E300" s="393">
        <v>0.5665972222222222</v>
      </c>
      <c r="F300" s="393">
        <v>0.56682870370370375</v>
      </c>
      <c r="G300" s="475">
        <v>20</v>
      </c>
      <c r="H300" s="475">
        <v>28.42</v>
      </c>
      <c r="I300" s="2">
        <f t="shared" si="25"/>
        <v>20.000000000006324</v>
      </c>
      <c r="J300" s="2">
        <f t="shared" si="26"/>
        <v>20.000000000006324</v>
      </c>
      <c r="K300" s="2">
        <v>20.000000000006324</v>
      </c>
      <c r="L300" s="475">
        <v>28.42</v>
      </c>
      <c r="M300" s="38">
        <f t="shared" si="24"/>
        <v>0.96886053599969368</v>
      </c>
      <c r="N300" s="3">
        <f t="shared" si="27"/>
        <v>637.53437143942585</v>
      </c>
      <c r="O300" s="3">
        <v>637.53437143942585</v>
      </c>
      <c r="P300" s="4">
        <f t="shared" si="22"/>
        <v>10.625572857323764</v>
      </c>
      <c r="Q300" s="475">
        <f t="shared" si="28"/>
        <v>722.50999999999988</v>
      </c>
      <c r="R300" s="475">
        <v>722.50999999999988</v>
      </c>
      <c r="S300" s="475">
        <v>26</v>
      </c>
      <c r="X300" s="4">
        <v>11.608906190656988</v>
      </c>
      <c r="Y300" s="475">
        <v>838.75999999999988</v>
      </c>
      <c r="Z300" s="38">
        <v>2.6565255900017086</v>
      </c>
    </row>
    <row r="301" spans="2:26" x14ac:dyDescent="0.25">
      <c r="B301" s="210">
        <v>302313</v>
      </c>
      <c r="C301" s="210">
        <v>20015</v>
      </c>
      <c r="D301" s="210" t="s">
        <v>37</v>
      </c>
      <c r="E301" s="393">
        <v>0.56682870370370375</v>
      </c>
      <c r="F301" s="393">
        <v>0.56707175925925923</v>
      </c>
      <c r="G301" s="475">
        <v>21</v>
      </c>
      <c r="H301" s="475">
        <v>28.58</v>
      </c>
      <c r="I301" s="2">
        <f t="shared" si="25"/>
        <v>20.99999999999369</v>
      </c>
      <c r="J301" s="2">
        <f t="shared" si="26"/>
        <v>20.99999999999369</v>
      </c>
      <c r="K301" s="2">
        <v>20.99999999999369</v>
      </c>
      <c r="L301" s="475">
        <v>28.58</v>
      </c>
      <c r="M301" s="38">
        <f t="shared" si="24"/>
        <v>0.92791910857170723</v>
      </c>
      <c r="N301" s="3">
        <f t="shared" si="27"/>
        <v>658.5343714394196</v>
      </c>
      <c r="O301" s="3">
        <v>658.5343714394196</v>
      </c>
      <c r="P301" s="4">
        <f t="shared" si="22"/>
        <v>10.975572857323661</v>
      </c>
      <c r="Q301" s="475">
        <f t="shared" si="28"/>
        <v>751.08999999999992</v>
      </c>
      <c r="R301" s="475">
        <v>751.08999999999992</v>
      </c>
      <c r="S301" s="475">
        <v>27</v>
      </c>
      <c r="X301" s="4">
        <v>11.65595998169535</v>
      </c>
      <c r="Y301" s="475">
        <v>849.75999999999988</v>
      </c>
      <c r="Z301" s="38">
        <v>2.6565255900017082</v>
      </c>
    </row>
    <row r="302" spans="2:26" x14ac:dyDescent="0.25">
      <c r="B302" s="210">
        <v>302313</v>
      </c>
      <c r="C302" s="210">
        <v>20013</v>
      </c>
      <c r="D302" s="210" t="s">
        <v>36</v>
      </c>
      <c r="E302" s="393">
        <v>0.56707175925925923</v>
      </c>
      <c r="F302" s="393">
        <v>0.5672800925925926</v>
      </c>
      <c r="G302" s="475">
        <v>18</v>
      </c>
      <c r="H302" s="475">
        <v>34.5</v>
      </c>
      <c r="I302" s="2">
        <f t="shared" si="25"/>
        <v>18.000000000002814</v>
      </c>
      <c r="J302" s="2">
        <f t="shared" si="26"/>
        <v>18.000000000002814</v>
      </c>
      <c r="K302" s="2">
        <v>18.000000000002814</v>
      </c>
      <c r="L302" s="475">
        <v>34.5</v>
      </c>
      <c r="M302" s="38">
        <f t="shared" si="24"/>
        <v>1.3068139999997956</v>
      </c>
      <c r="N302" s="3">
        <f t="shared" si="27"/>
        <v>676.53437143942244</v>
      </c>
      <c r="O302" s="3">
        <v>676.53437143942244</v>
      </c>
      <c r="P302" s="4">
        <f t="shared" si="22"/>
        <v>11.275572857323708</v>
      </c>
      <c r="Q302" s="475">
        <f t="shared" si="28"/>
        <v>785.58999999999992</v>
      </c>
      <c r="R302" s="475">
        <v>785.58999999999992</v>
      </c>
      <c r="S302" s="475">
        <v>28</v>
      </c>
    </row>
    <row r="303" spans="2:26" x14ac:dyDescent="0.25">
      <c r="B303" s="210">
        <v>302313</v>
      </c>
      <c r="C303" s="210">
        <v>20001</v>
      </c>
      <c r="D303" s="210" t="s">
        <v>3</v>
      </c>
      <c r="E303" s="393">
        <v>0.5672800925925926</v>
      </c>
      <c r="F303" s="393">
        <v>0.56741898148148151</v>
      </c>
      <c r="G303" s="475">
        <v>12</v>
      </c>
      <c r="H303" s="475">
        <v>22</v>
      </c>
      <c r="I303" s="2">
        <f t="shared" si="25"/>
        <v>12.000000000001876</v>
      </c>
      <c r="J303" s="2">
        <f t="shared" si="26"/>
        <v>12.000000000001876</v>
      </c>
      <c r="K303" s="2">
        <v>12.000000000001876</v>
      </c>
      <c r="L303" s="475">
        <v>22</v>
      </c>
      <c r="M303" s="38">
        <f t="shared" si="24"/>
        <v>1.2499959999998047</v>
      </c>
      <c r="N303" s="3">
        <f t="shared" si="27"/>
        <v>688.53437143942438</v>
      </c>
      <c r="O303" s="3">
        <v>688.53437143942438</v>
      </c>
      <c r="P303" s="4">
        <f t="shared" si="22"/>
        <v>11.475572857323739</v>
      </c>
      <c r="Q303" s="475">
        <f t="shared" si="28"/>
        <v>807.58999999999992</v>
      </c>
      <c r="R303" s="475">
        <v>807.58999999999992</v>
      </c>
      <c r="S303" s="475">
        <v>29</v>
      </c>
    </row>
    <row r="304" spans="2:26" x14ac:dyDescent="0.25">
      <c r="B304" s="210">
        <v>302313</v>
      </c>
      <c r="C304" s="210">
        <v>20004</v>
      </c>
      <c r="D304" s="210" t="s">
        <v>2</v>
      </c>
      <c r="E304" s="393">
        <v>0.56741898148148151</v>
      </c>
      <c r="F304" s="393">
        <v>0.56751157407407404</v>
      </c>
      <c r="G304" s="475">
        <v>8</v>
      </c>
      <c r="H304" s="475">
        <v>31.17</v>
      </c>
      <c r="I304" s="2">
        <f t="shared" si="25"/>
        <v>7.9999999999948557</v>
      </c>
      <c r="J304" s="2">
        <f t="shared" si="26"/>
        <v>7.9999999999948557</v>
      </c>
      <c r="K304" s="2">
        <v>7.9999999999948557</v>
      </c>
      <c r="L304" s="475">
        <v>31.17</v>
      </c>
      <c r="M304" s="38">
        <f t="shared" si="24"/>
        <v>2.6565255900017086</v>
      </c>
      <c r="N304" s="3">
        <f t="shared" si="27"/>
        <v>696.53437143941926</v>
      </c>
      <c r="O304" s="3">
        <v>696.53437143941926</v>
      </c>
      <c r="P304" s="4">
        <f t="shared" si="22"/>
        <v>11.608906190656988</v>
      </c>
      <c r="Q304" s="475">
        <f t="shared" si="28"/>
        <v>838.75999999999988</v>
      </c>
      <c r="R304" s="475">
        <v>838.75999999999988</v>
      </c>
      <c r="S304" s="475">
        <v>30</v>
      </c>
    </row>
    <row r="305" spans="2:18" x14ac:dyDescent="0.25">
      <c r="B305" s="210">
        <v>302313</v>
      </c>
      <c r="C305" s="210">
        <v>20010</v>
      </c>
      <c r="D305" s="210" t="s">
        <v>1</v>
      </c>
      <c r="E305" s="393">
        <v>0.56751157407407404</v>
      </c>
      <c r="F305" s="393">
        <v>0.56776620370370368</v>
      </c>
      <c r="G305" s="475">
        <v>22</v>
      </c>
      <c r="H305" s="475" t="s">
        <v>581</v>
      </c>
      <c r="I305" s="2">
        <f t="shared" si="25"/>
        <v>22.000000000000242</v>
      </c>
      <c r="J305" s="2">
        <f>L305*K304/L304</f>
        <v>2.8232274623016815</v>
      </c>
      <c r="K305" s="2">
        <v>2.8232274623016815</v>
      </c>
      <c r="L305" s="475">
        <v>11</v>
      </c>
      <c r="M305" s="38">
        <f t="shared" si="24"/>
        <v>2.6565255900017082</v>
      </c>
      <c r="N305" s="3">
        <f t="shared" si="27"/>
        <v>699.35759890172096</v>
      </c>
      <c r="O305" s="3">
        <v>699.35759890172096</v>
      </c>
      <c r="P305" s="4">
        <f t="shared" si="22"/>
        <v>11.65595998169535</v>
      </c>
      <c r="Q305" s="475">
        <f t="shared" si="28"/>
        <v>849.75999999999988</v>
      </c>
      <c r="R305" s="475">
        <v>849.75999999999988</v>
      </c>
    </row>
    <row r="306" spans="2:18" x14ac:dyDescent="0.25">
      <c r="B306" s="52">
        <v>302313</v>
      </c>
      <c r="C306" s="52">
        <v>20236</v>
      </c>
      <c r="D306" s="52" t="s">
        <v>452</v>
      </c>
      <c r="E306" s="79">
        <v>0.56776620370370368</v>
      </c>
      <c r="F306" s="79">
        <v>0.56783564814814813</v>
      </c>
      <c r="G306" s="475">
        <v>6</v>
      </c>
      <c r="H306" s="475" t="s">
        <v>581</v>
      </c>
      <c r="M306" s="38">
        <f>AVERAGE(M272:M304)</f>
        <v>1.0791485036073694</v>
      </c>
    </row>
    <row r="307" spans="2:18" x14ac:dyDescent="0.25">
      <c r="B307" s="52">
        <v>302313</v>
      </c>
      <c r="C307" s="52">
        <v>20010</v>
      </c>
      <c r="D307" s="52" t="s">
        <v>1</v>
      </c>
      <c r="E307" s="79">
        <v>0.56783564814814813</v>
      </c>
      <c r="F307" s="79">
        <v>0.56784722222222228</v>
      </c>
      <c r="G307" s="475">
        <v>1</v>
      </c>
      <c r="H307" s="475" t="s">
        <v>581</v>
      </c>
    </row>
    <row r="308" spans="2:18" x14ac:dyDescent="0.25">
      <c r="B308" s="52">
        <v>302313</v>
      </c>
      <c r="C308" s="52">
        <v>20236</v>
      </c>
      <c r="D308" s="52" t="s">
        <v>452</v>
      </c>
      <c r="E308" s="79">
        <v>0.56784722222222228</v>
      </c>
      <c r="F308" s="79">
        <v>0.56785879629629632</v>
      </c>
      <c r="G308" s="475">
        <v>1</v>
      </c>
      <c r="H308" s="475" t="s">
        <v>581</v>
      </c>
    </row>
    <row r="309" spans="2:18" x14ac:dyDescent="0.25">
      <c r="B309" s="52">
        <v>302313</v>
      </c>
      <c r="C309" s="52">
        <v>20010</v>
      </c>
      <c r="D309" s="52" t="s">
        <v>1</v>
      </c>
      <c r="E309" s="79">
        <v>0.56785879629629632</v>
      </c>
      <c r="F309" s="79">
        <v>0.56791666666666674</v>
      </c>
      <c r="G309" s="475">
        <v>5</v>
      </c>
      <c r="H309" s="475" t="s">
        <v>581</v>
      </c>
    </row>
    <row r="310" spans="2:18" x14ac:dyDescent="0.25">
      <c r="B310" s="52">
        <v>302313</v>
      </c>
      <c r="C310" s="52">
        <v>20236</v>
      </c>
      <c r="D310" s="52" t="s">
        <v>452</v>
      </c>
      <c r="E310" s="79">
        <v>0.56791666666666674</v>
      </c>
      <c r="F310" s="79">
        <v>0.56792824074074078</v>
      </c>
      <c r="G310" s="475">
        <v>1</v>
      </c>
      <c r="H310" s="475" t="s">
        <v>581</v>
      </c>
    </row>
    <row r="311" spans="2:18" x14ac:dyDescent="0.25">
      <c r="B311" s="52">
        <v>302313</v>
      </c>
      <c r="C311" s="52">
        <v>20010</v>
      </c>
      <c r="D311" s="52" t="s">
        <v>1</v>
      </c>
      <c r="E311" s="79">
        <v>0.56792824074074078</v>
      </c>
      <c r="F311" s="79">
        <v>0.56793981481481481</v>
      </c>
      <c r="G311" s="475">
        <v>1</v>
      </c>
      <c r="H311" s="475" t="s">
        <v>581</v>
      </c>
    </row>
    <row r="312" spans="2:18" x14ac:dyDescent="0.25">
      <c r="B312" s="52">
        <v>302313</v>
      </c>
      <c r="C312" s="52">
        <v>20236</v>
      </c>
      <c r="D312" s="52" t="s">
        <v>452</v>
      </c>
      <c r="E312" s="79">
        <v>0.56793981481481481</v>
      </c>
      <c r="F312" s="79">
        <v>0.56795138888888885</v>
      </c>
      <c r="G312" s="475">
        <v>1</v>
      </c>
      <c r="H312" s="475" t="s">
        <v>581</v>
      </c>
    </row>
    <row r="313" spans="2:18" x14ac:dyDescent="0.25">
      <c r="B313" s="52">
        <v>302313</v>
      </c>
      <c r="C313" s="52">
        <v>20010</v>
      </c>
      <c r="D313" s="52" t="s">
        <v>1</v>
      </c>
      <c r="E313" s="79">
        <v>0.56795138888888885</v>
      </c>
      <c r="F313" s="79">
        <v>0.56796296296296289</v>
      </c>
      <c r="G313" s="475">
        <v>1</v>
      </c>
      <c r="H313" s="475" t="s">
        <v>581</v>
      </c>
    </row>
    <row r="314" spans="2:18" x14ac:dyDescent="0.25">
      <c r="B314" s="475">
        <v>302313</v>
      </c>
      <c r="C314" s="475">
        <v>20236</v>
      </c>
      <c r="D314" s="475" t="s">
        <v>452</v>
      </c>
      <c r="E314" s="381">
        <v>0.56796296296296289</v>
      </c>
      <c r="F314" s="381">
        <v>0.56800925925925927</v>
      </c>
      <c r="G314" s="475">
        <v>4</v>
      </c>
      <c r="H314" s="475" t="s">
        <v>580</v>
      </c>
    </row>
    <row r="315" spans="2:18" x14ac:dyDescent="0.25">
      <c r="B315" s="475">
        <v>302313</v>
      </c>
      <c r="C315" s="392">
        <v>20008</v>
      </c>
      <c r="D315" s="475" t="s">
        <v>579</v>
      </c>
      <c r="E315" s="381">
        <v>0.56800925925925927</v>
      </c>
      <c r="F315" s="381">
        <v>0.5680439814814815</v>
      </c>
      <c r="G315" s="475" t="s">
        <v>566</v>
      </c>
      <c r="H315" s="475" t="s">
        <v>566</v>
      </c>
    </row>
    <row r="316" spans="2:18" x14ac:dyDescent="0.25">
      <c r="B316" s="475">
        <v>302313</v>
      </c>
      <c r="C316" s="475">
        <v>20236</v>
      </c>
      <c r="D316" s="475" t="s">
        <v>452</v>
      </c>
      <c r="E316" s="381">
        <v>0.5680439814814815</v>
      </c>
      <c r="F316" s="381">
        <v>0.56805555555555554</v>
      </c>
      <c r="G316" s="475">
        <v>1</v>
      </c>
      <c r="H316" s="475" t="s">
        <v>580</v>
      </c>
    </row>
    <row r="317" spans="2:18" x14ac:dyDescent="0.25">
      <c r="B317" s="475">
        <v>302313</v>
      </c>
      <c r="C317" s="392">
        <v>20008</v>
      </c>
      <c r="D317" s="475" t="s">
        <v>579</v>
      </c>
      <c r="E317" s="381">
        <v>0.56805555555555554</v>
      </c>
      <c r="F317" s="381">
        <v>0.56806712962962969</v>
      </c>
      <c r="G317" s="475" t="s">
        <v>566</v>
      </c>
      <c r="H317" s="475" t="s">
        <v>566</v>
      </c>
    </row>
    <row r="318" spans="2:18" x14ac:dyDescent="0.25">
      <c r="B318" s="475">
        <v>302313</v>
      </c>
      <c r="C318" s="475">
        <v>20236</v>
      </c>
      <c r="D318" s="475" t="s">
        <v>452</v>
      </c>
      <c r="E318" s="381">
        <v>0.56806712962962969</v>
      </c>
      <c r="F318" s="381">
        <v>0.56807870370370372</v>
      </c>
      <c r="G318" s="475">
        <v>1</v>
      </c>
      <c r="H318" s="475" t="s">
        <v>580</v>
      </c>
    </row>
    <row r="319" spans="2:18" x14ac:dyDescent="0.25">
      <c r="B319" s="475">
        <v>302313</v>
      </c>
      <c r="C319" s="392">
        <v>20008</v>
      </c>
      <c r="D319" s="475" t="s">
        <v>579</v>
      </c>
      <c r="E319" s="381">
        <v>0.56807870370370372</v>
      </c>
      <c r="F319" s="381">
        <v>0.61508101851851849</v>
      </c>
      <c r="G319" s="475" t="s">
        <v>566</v>
      </c>
      <c r="H319" s="475" t="s">
        <v>566</v>
      </c>
    </row>
    <row r="320" spans="2:18" x14ac:dyDescent="0.25">
      <c r="B320" s="475">
        <v>302313</v>
      </c>
      <c r="C320" s="475">
        <v>20236</v>
      </c>
      <c r="D320" s="475" t="s">
        <v>452</v>
      </c>
      <c r="E320" s="381">
        <v>0.61508101851851849</v>
      </c>
      <c r="F320" s="381">
        <v>0.61523148148148155</v>
      </c>
      <c r="G320" s="475">
        <v>13</v>
      </c>
      <c r="H320" s="475" t="s">
        <v>581</v>
      </c>
    </row>
    <row r="321" spans="2:26" x14ac:dyDescent="0.25">
      <c r="B321" s="210">
        <v>302313</v>
      </c>
      <c r="C321" s="210">
        <v>20010</v>
      </c>
      <c r="D321" s="210" t="s">
        <v>1</v>
      </c>
      <c r="E321" s="393">
        <v>0.61523148148148155</v>
      </c>
      <c r="F321" s="393">
        <v>0.61553240740740744</v>
      </c>
      <c r="G321" s="475">
        <v>26</v>
      </c>
      <c r="H321" s="475">
        <v>31.17</v>
      </c>
      <c r="I321" s="2">
        <f>(F321-E321)*86400</f>
        <v>25.999999999997669</v>
      </c>
      <c r="J321" s="2">
        <f>L321*J322/L322</f>
        <v>24.356226415093282</v>
      </c>
      <c r="K321" s="2">
        <v>24.356226415093282</v>
      </c>
      <c r="L321" s="475">
        <v>20.170000000000002</v>
      </c>
      <c r="M321" s="38">
        <f t="shared" ref="M321:M343" si="29">L321/K321*0.0113636*60</f>
        <v>0.56462887500002457</v>
      </c>
      <c r="N321" s="3">
        <f>J321</f>
        <v>24.356226415093282</v>
      </c>
      <c r="O321" s="3">
        <v>24.356226415093282</v>
      </c>
      <c r="P321" s="4">
        <f t="shared" ref="P321:P343" si="30">O321/60</f>
        <v>0.40593710691822138</v>
      </c>
      <c r="Q321" s="475">
        <f>L321</f>
        <v>20.170000000000002</v>
      </c>
      <c r="R321" s="475">
        <v>20.170000000000002</v>
      </c>
      <c r="S321" s="51">
        <v>1</v>
      </c>
      <c r="X321" s="4">
        <v>0.40593710691822138</v>
      </c>
      <c r="Y321" s="475">
        <v>20.170000000000002</v>
      </c>
      <c r="Z321" s="38">
        <v>0.56462887500002457</v>
      </c>
    </row>
    <row r="322" spans="2:26" x14ac:dyDescent="0.25">
      <c r="B322" s="210">
        <v>302313</v>
      </c>
      <c r="C322" s="210">
        <v>20004</v>
      </c>
      <c r="D322" s="210" t="s">
        <v>2</v>
      </c>
      <c r="E322" s="393">
        <v>0.61553240740740744</v>
      </c>
      <c r="F322" s="393">
        <v>0.6159027777777778</v>
      </c>
      <c r="G322" s="475">
        <v>32</v>
      </c>
      <c r="H322" s="475">
        <v>26.5</v>
      </c>
      <c r="I322" s="2">
        <f t="shared" ref="I322" si="31">(F322-E322)*86400</f>
        <v>31.999999999998607</v>
      </c>
      <c r="J322" s="2">
        <f>(E323-E322)*86400</f>
        <v>31.999999999998607</v>
      </c>
      <c r="K322" s="2">
        <v>31.999999999998607</v>
      </c>
      <c r="L322" s="475">
        <v>26.5</v>
      </c>
      <c r="M322" s="38">
        <f t="shared" si="29"/>
        <v>0.56462887500002457</v>
      </c>
      <c r="N322" s="3">
        <f>N321+K322</f>
        <v>56.356226415091889</v>
      </c>
      <c r="O322" s="3">
        <v>56.356226415091889</v>
      </c>
      <c r="P322" s="4">
        <f t="shared" si="30"/>
        <v>0.9392704402515315</v>
      </c>
      <c r="Q322" s="475">
        <f>Q321+L322</f>
        <v>46.67</v>
      </c>
      <c r="R322" s="475">
        <v>46.67</v>
      </c>
      <c r="S322" s="51">
        <v>2</v>
      </c>
      <c r="X322" s="4">
        <v>0.9392704402515315</v>
      </c>
      <c r="Y322" s="475">
        <v>46.67</v>
      </c>
      <c r="Z322" s="38">
        <v>0.56462887500002457</v>
      </c>
    </row>
    <row r="323" spans="2:26" x14ac:dyDescent="0.25">
      <c r="B323" s="210">
        <v>302313</v>
      </c>
      <c r="C323" s="210">
        <v>20013</v>
      </c>
      <c r="D323" s="210" t="s">
        <v>36</v>
      </c>
      <c r="E323" s="393">
        <v>0.6159027777777778</v>
      </c>
      <c r="F323" s="393">
        <v>0.6161226851851852</v>
      </c>
      <c r="G323" s="475">
        <v>19</v>
      </c>
      <c r="H323" s="475">
        <v>28.58</v>
      </c>
      <c r="I323" s="2">
        <f t="shared" ref="I323:I343" si="32">(F323-E323)*86400</f>
        <v>18.999999999999773</v>
      </c>
      <c r="J323" s="2">
        <f t="shared" ref="J323:J342" si="33">(E324-E323)*86400</f>
        <v>18.999999999999773</v>
      </c>
      <c r="K323" s="3">
        <v>18.999999999999773</v>
      </c>
      <c r="L323" s="475">
        <v>28.58</v>
      </c>
      <c r="M323" s="38">
        <f t="shared" si="29"/>
        <v>1.0255948042105385</v>
      </c>
      <c r="N323" s="3">
        <f t="shared" ref="N323:N343" si="34">N322+K323</f>
        <v>75.356226415091669</v>
      </c>
      <c r="O323" s="3">
        <v>75.356226415091669</v>
      </c>
      <c r="P323" s="4">
        <f t="shared" si="30"/>
        <v>1.2559371069181944</v>
      </c>
      <c r="Q323" s="475">
        <f t="shared" ref="Q323:Q343" si="35">Q322+L323</f>
        <v>75.25</v>
      </c>
      <c r="R323" s="475">
        <v>75.25</v>
      </c>
      <c r="S323" s="51">
        <v>3</v>
      </c>
      <c r="X323" s="4">
        <v>1.2559371069181944</v>
      </c>
      <c r="Y323" s="475">
        <v>75.25</v>
      </c>
      <c r="Z323" s="38">
        <v>1.0255948042105385</v>
      </c>
    </row>
    <row r="324" spans="2:26" x14ac:dyDescent="0.25">
      <c r="B324" s="210">
        <v>302313</v>
      </c>
      <c r="C324" s="210">
        <v>20015</v>
      </c>
      <c r="D324" s="210" t="s">
        <v>37</v>
      </c>
      <c r="E324" s="393">
        <v>0.6161226851851852</v>
      </c>
      <c r="F324" s="393">
        <v>0.61637731481481484</v>
      </c>
      <c r="G324" s="475">
        <v>22</v>
      </c>
      <c r="H324" s="475">
        <v>28.42</v>
      </c>
      <c r="I324" s="2">
        <f t="shared" si="32"/>
        <v>22.000000000000242</v>
      </c>
      <c r="J324" s="2">
        <f t="shared" si="33"/>
        <v>22.000000000000242</v>
      </c>
      <c r="K324" s="3">
        <v>22.000000000000242</v>
      </c>
      <c r="L324" s="475">
        <v>28.42</v>
      </c>
      <c r="M324" s="38">
        <f t="shared" si="29"/>
        <v>0.88078230545453584</v>
      </c>
      <c r="N324" s="3">
        <f t="shared" si="34"/>
        <v>97.356226415091911</v>
      </c>
      <c r="O324" s="3">
        <v>97.356226415091911</v>
      </c>
      <c r="P324" s="4">
        <f t="shared" si="30"/>
        <v>1.6226037735848651</v>
      </c>
      <c r="Q324" s="475">
        <f t="shared" si="35"/>
        <v>103.67</v>
      </c>
      <c r="R324" s="475">
        <v>103.67</v>
      </c>
      <c r="S324" s="51">
        <v>4</v>
      </c>
      <c r="X324" s="4">
        <v>1.6226037735848651</v>
      </c>
      <c r="Y324" s="475">
        <v>103.67</v>
      </c>
      <c r="Z324" s="38">
        <v>0.88078230545453584</v>
      </c>
    </row>
    <row r="325" spans="2:26" x14ac:dyDescent="0.25">
      <c r="B325" s="210">
        <v>302313</v>
      </c>
      <c r="C325" s="210">
        <v>20025</v>
      </c>
      <c r="D325" s="210" t="s">
        <v>39</v>
      </c>
      <c r="E325" s="393">
        <v>0.61637731481481484</v>
      </c>
      <c r="F325" s="393">
        <v>0.61648148148148152</v>
      </c>
      <c r="G325" s="475">
        <v>9</v>
      </c>
      <c r="H325" s="475">
        <v>26.67</v>
      </c>
      <c r="I325" s="2">
        <f t="shared" si="32"/>
        <v>9.0000000000014069</v>
      </c>
      <c r="J325" s="2">
        <f t="shared" si="33"/>
        <v>9.0000000000014069</v>
      </c>
      <c r="K325" s="3">
        <v>9.0000000000014069</v>
      </c>
      <c r="L325" s="475">
        <v>26.67</v>
      </c>
      <c r="M325" s="38">
        <f t="shared" si="29"/>
        <v>2.0204480799996842</v>
      </c>
      <c r="N325" s="3">
        <f t="shared" si="34"/>
        <v>106.35622641509332</v>
      </c>
      <c r="O325" s="3">
        <v>106.35622641509332</v>
      </c>
      <c r="P325" s="4">
        <f t="shared" si="30"/>
        <v>1.7726037735848885</v>
      </c>
      <c r="Q325" s="475">
        <f t="shared" si="35"/>
        <v>130.34</v>
      </c>
      <c r="R325" s="475">
        <v>130.34</v>
      </c>
      <c r="S325" s="51">
        <v>5</v>
      </c>
      <c r="X325" s="4">
        <v>1.7726037735848885</v>
      </c>
      <c r="Y325" s="475">
        <v>130.34</v>
      </c>
      <c r="Z325" s="38">
        <v>2.0204480799996842</v>
      </c>
    </row>
    <row r="326" spans="2:26" x14ac:dyDescent="0.25">
      <c r="B326" s="210">
        <v>302313</v>
      </c>
      <c r="C326" s="210">
        <v>20027</v>
      </c>
      <c r="D326" s="210" t="s">
        <v>38</v>
      </c>
      <c r="E326" s="393">
        <v>0.61648148148148152</v>
      </c>
      <c r="F326" s="393">
        <v>0.61675925925925923</v>
      </c>
      <c r="G326" s="475">
        <v>24</v>
      </c>
      <c r="H326" s="475">
        <v>34.04</v>
      </c>
      <c r="I326" s="2">
        <f t="shared" si="32"/>
        <v>23.999999999994159</v>
      </c>
      <c r="J326" s="2">
        <f t="shared" si="33"/>
        <v>23.999999999994159</v>
      </c>
      <c r="K326" s="3">
        <v>23.999999999994159</v>
      </c>
      <c r="L326" s="475">
        <v>34.04</v>
      </c>
      <c r="M326" s="38">
        <f t="shared" si="29"/>
        <v>0.96704236000023525</v>
      </c>
      <c r="N326" s="3">
        <f t="shared" si="34"/>
        <v>130.35622641508746</v>
      </c>
      <c r="O326" s="3">
        <v>130.35622641508746</v>
      </c>
      <c r="P326" s="4">
        <f t="shared" si="30"/>
        <v>2.172603773584791</v>
      </c>
      <c r="Q326" s="475">
        <f t="shared" si="35"/>
        <v>164.38</v>
      </c>
      <c r="R326" s="475">
        <v>164.38</v>
      </c>
      <c r="S326" s="51">
        <v>6</v>
      </c>
      <c r="X326" s="4">
        <v>2.172603773584791</v>
      </c>
      <c r="Y326" s="475">
        <v>164.38</v>
      </c>
      <c r="Z326" s="38">
        <v>0.96704236000023525</v>
      </c>
    </row>
    <row r="327" spans="2:26" x14ac:dyDescent="0.25">
      <c r="B327" s="210">
        <v>302313</v>
      </c>
      <c r="C327" s="210">
        <v>20050</v>
      </c>
      <c r="D327" s="210" t="s">
        <v>12</v>
      </c>
      <c r="E327" s="393">
        <v>0.61675925925925923</v>
      </c>
      <c r="F327" s="393">
        <v>0.61704861111111109</v>
      </c>
      <c r="G327" s="475">
        <v>25</v>
      </c>
      <c r="H327" s="475">
        <v>27.25</v>
      </c>
      <c r="I327" s="2">
        <f t="shared" si="32"/>
        <v>25.000000000000711</v>
      </c>
      <c r="J327" s="2">
        <f t="shared" si="33"/>
        <v>25.000000000000711</v>
      </c>
      <c r="K327" s="3">
        <v>25.000000000000711</v>
      </c>
      <c r="L327" s="475">
        <v>27.25</v>
      </c>
      <c r="M327" s="38">
        <f t="shared" si="29"/>
        <v>0.74317943999997882</v>
      </c>
      <c r="N327" s="3">
        <f t="shared" si="34"/>
        <v>155.35622641508817</v>
      </c>
      <c r="O327" s="3">
        <v>155.35622641508817</v>
      </c>
      <c r="P327" s="4">
        <f t="shared" si="30"/>
        <v>2.5892704402514695</v>
      </c>
      <c r="Q327" s="475">
        <f t="shared" si="35"/>
        <v>191.63</v>
      </c>
      <c r="R327" s="475">
        <v>191.63</v>
      </c>
      <c r="S327" s="51">
        <v>7</v>
      </c>
      <c r="X327" s="4">
        <v>2.5892704402514695</v>
      </c>
      <c r="Y327" s="475">
        <v>191.63</v>
      </c>
      <c r="Z327" s="38">
        <v>0.74317943999997882</v>
      </c>
    </row>
    <row r="328" spans="2:26" x14ac:dyDescent="0.25">
      <c r="B328" s="210">
        <v>302313</v>
      </c>
      <c r="C328" s="210">
        <v>20049</v>
      </c>
      <c r="D328" s="210" t="s">
        <v>13</v>
      </c>
      <c r="E328" s="393">
        <v>0.61704861111111109</v>
      </c>
      <c r="F328" s="393">
        <v>0.61745370370370367</v>
      </c>
      <c r="G328" s="475">
        <v>35</v>
      </c>
      <c r="H328" s="475">
        <v>36</v>
      </c>
      <c r="I328" s="2">
        <f t="shared" si="32"/>
        <v>34.999999999999076</v>
      </c>
      <c r="J328" s="2">
        <f t="shared" si="33"/>
        <v>34.999999999999076</v>
      </c>
      <c r="K328" s="3">
        <v>34.999999999999076</v>
      </c>
      <c r="L328" s="475">
        <v>36</v>
      </c>
      <c r="M328" s="38">
        <f t="shared" si="29"/>
        <v>0.7012964571428757</v>
      </c>
      <c r="N328" s="3">
        <f t="shared" si="34"/>
        <v>190.35622641508724</v>
      </c>
      <c r="O328" s="3">
        <v>190.35622641508724</v>
      </c>
      <c r="P328" s="4">
        <f t="shared" si="30"/>
        <v>3.1726037735847874</v>
      </c>
      <c r="Q328" s="475">
        <f t="shared" si="35"/>
        <v>227.63</v>
      </c>
      <c r="R328" s="475">
        <v>227.63</v>
      </c>
      <c r="S328" s="51">
        <v>8</v>
      </c>
      <c r="X328" s="4">
        <v>3.1726037735847874</v>
      </c>
      <c r="Y328" s="475">
        <v>227.63</v>
      </c>
      <c r="Z328" s="38">
        <v>0.7012964571428757</v>
      </c>
    </row>
    <row r="329" spans="2:26" x14ac:dyDescent="0.25">
      <c r="B329" s="210">
        <v>302313</v>
      </c>
      <c r="C329" s="210">
        <v>20045</v>
      </c>
      <c r="D329" s="210" t="s">
        <v>14</v>
      </c>
      <c r="E329" s="393">
        <v>0.61745370370370367</v>
      </c>
      <c r="F329" s="393">
        <v>0.61771990740740745</v>
      </c>
      <c r="G329" s="475">
        <v>23</v>
      </c>
      <c r="H329" s="475">
        <v>24.5</v>
      </c>
      <c r="I329" s="2">
        <f t="shared" si="32"/>
        <v>23.000000000006793</v>
      </c>
      <c r="J329" s="2">
        <f t="shared" si="33"/>
        <v>23.000000000006793</v>
      </c>
      <c r="K329" s="3">
        <v>23.000000000006793</v>
      </c>
      <c r="L329" s="475">
        <v>24.5</v>
      </c>
      <c r="M329" s="38">
        <f t="shared" si="29"/>
        <v>0.72628226086935066</v>
      </c>
      <c r="N329" s="3">
        <f t="shared" si="34"/>
        <v>213.35622641509403</v>
      </c>
      <c r="O329" s="3">
        <v>213.35622641509403</v>
      </c>
      <c r="P329" s="4">
        <f t="shared" si="30"/>
        <v>3.5559371069182339</v>
      </c>
      <c r="Q329" s="475">
        <f t="shared" si="35"/>
        <v>252.13</v>
      </c>
      <c r="R329" s="475">
        <v>252.13</v>
      </c>
      <c r="S329" s="51">
        <v>9</v>
      </c>
      <c r="X329" s="4">
        <v>3.5559371069182339</v>
      </c>
      <c r="Y329" s="475">
        <v>252.13</v>
      </c>
      <c r="Z329" s="38">
        <v>0.72628226086935066</v>
      </c>
    </row>
    <row r="330" spans="2:26" x14ac:dyDescent="0.25">
      <c r="B330" s="210">
        <v>302313</v>
      </c>
      <c r="C330" s="210">
        <v>20044</v>
      </c>
      <c r="D330" s="210" t="s">
        <v>180</v>
      </c>
      <c r="E330" s="393">
        <v>0.61771990740740745</v>
      </c>
      <c r="F330" s="393">
        <v>0.61773148148148149</v>
      </c>
      <c r="G330" s="475">
        <v>1</v>
      </c>
      <c r="H330" s="475">
        <v>15.67</v>
      </c>
      <c r="I330" s="2">
        <f t="shared" si="32"/>
        <v>0.99999999999695888</v>
      </c>
      <c r="J330" s="2">
        <f t="shared" si="33"/>
        <v>0.99999999999695888</v>
      </c>
      <c r="K330" s="3">
        <v>0.99999999999695888</v>
      </c>
      <c r="L330" s="475">
        <v>15.67</v>
      </c>
      <c r="M330" s="38">
        <f t="shared" si="29"/>
        <v>10.684056720032492</v>
      </c>
      <c r="N330" s="3">
        <f t="shared" si="34"/>
        <v>214.35622641509099</v>
      </c>
      <c r="O330" s="3">
        <v>214.35622641509099</v>
      </c>
      <c r="P330" s="4">
        <f t="shared" si="30"/>
        <v>3.5726037735848499</v>
      </c>
      <c r="Q330" s="475">
        <f t="shared" si="35"/>
        <v>267.8</v>
      </c>
      <c r="R330" s="475">
        <v>267.8</v>
      </c>
      <c r="S330" s="51">
        <v>10</v>
      </c>
      <c r="X330" s="4">
        <v>3.5726037735848499</v>
      </c>
      <c r="Y330" s="475">
        <v>267.8</v>
      </c>
      <c r="Z330" s="38">
        <v>10.684056720032492</v>
      </c>
    </row>
    <row r="331" spans="2:26" x14ac:dyDescent="0.25">
      <c r="B331" s="210">
        <v>302313</v>
      </c>
      <c r="C331" s="210">
        <v>20059</v>
      </c>
      <c r="D331" s="210" t="s">
        <v>10</v>
      </c>
      <c r="E331" s="393">
        <v>0.61773148148148149</v>
      </c>
      <c r="F331" s="393">
        <v>0.61797453703703698</v>
      </c>
      <c r="G331" s="475">
        <v>21</v>
      </c>
      <c r="H331" s="475">
        <v>26</v>
      </c>
      <c r="I331" s="459">
        <f t="shared" si="32"/>
        <v>20.99999999999369</v>
      </c>
      <c r="J331" s="220">
        <f t="shared" si="33"/>
        <v>20.99999999999369</v>
      </c>
      <c r="K331" s="447">
        <v>20.99999999999369</v>
      </c>
      <c r="L331" s="233">
        <v>26</v>
      </c>
      <c r="M331" s="38">
        <f t="shared" si="29"/>
        <v>0.84415314285739651</v>
      </c>
      <c r="N331" s="3">
        <f t="shared" si="34"/>
        <v>235.35622641508468</v>
      </c>
      <c r="O331" s="3">
        <v>235.35622641508468</v>
      </c>
      <c r="P331" s="4">
        <f t="shared" si="30"/>
        <v>3.9226037735847448</v>
      </c>
      <c r="Q331" s="475">
        <f t="shared" si="35"/>
        <v>293.8</v>
      </c>
      <c r="R331" s="475">
        <v>293.8</v>
      </c>
      <c r="S331" s="51">
        <v>11</v>
      </c>
      <c r="X331" s="4">
        <v>3.9226037735847448</v>
      </c>
      <c r="Y331" s="475">
        <v>293.8</v>
      </c>
      <c r="Z331" s="38">
        <v>0.84415314285739651</v>
      </c>
    </row>
    <row r="332" spans="2:26" x14ac:dyDescent="0.25">
      <c r="B332" s="210">
        <v>302313</v>
      </c>
      <c r="C332" s="210">
        <v>20056</v>
      </c>
      <c r="D332" s="210" t="s">
        <v>9</v>
      </c>
      <c r="E332" s="393">
        <v>0.61797453703703698</v>
      </c>
      <c r="F332" s="393">
        <v>0.61803240740740739</v>
      </c>
      <c r="G332" s="475">
        <v>5</v>
      </c>
      <c r="H332" s="475">
        <v>28.08</v>
      </c>
      <c r="I332" s="460">
        <f t="shared" si="32"/>
        <v>5.000000000003979</v>
      </c>
      <c r="J332" s="118">
        <f t="shared" si="33"/>
        <v>5.000000000003979</v>
      </c>
      <c r="K332" s="450">
        <f>SUM(J332:J336)</f>
        <v>16.000000000008896</v>
      </c>
      <c r="L332" s="234">
        <v>28.08</v>
      </c>
      <c r="M332" s="38">
        <f t="shared" si="29"/>
        <v>1.1965870799993343</v>
      </c>
      <c r="N332" s="3">
        <f t="shared" si="34"/>
        <v>251.35622641509357</v>
      </c>
      <c r="O332" s="3">
        <v>251.35622641509357</v>
      </c>
      <c r="P332" s="4">
        <f t="shared" si="30"/>
        <v>4.1892704402515593</v>
      </c>
      <c r="Q332" s="475">
        <f t="shared" si="35"/>
        <v>321.88</v>
      </c>
      <c r="R332" s="475">
        <v>321.88</v>
      </c>
      <c r="S332" s="51">
        <v>12</v>
      </c>
      <c r="X332" s="4">
        <v>4.1892704402515593</v>
      </c>
      <c r="Y332" s="475">
        <v>321.88</v>
      </c>
      <c r="Z332" s="38">
        <v>1.1965870799993343</v>
      </c>
    </row>
    <row r="333" spans="2:26" x14ac:dyDescent="0.25">
      <c r="B333" s="210">
        <v>302313</v>
      </c>
      <c r="C333" s="210">
        <v>20052</v>
      </c>
      <c r="D333" s="210" t="s">
        <v>7</v>
      </c>
      <c r="E333" s="393">
        <v>0.61803240740740739</v>
      </c>
      <c r="F333" s="393">
        <v>0.61806712962962962</v>
      </c>
      <c r="G333" s="475">
        <v>3</v>
      </c>
      <c r="H333" s="475">
        <v>28.08</v>
      </c>
      <c r="I333" s="461">
        <f t="shared" si="32"/>
        <v>3.000000000000469</v>
      </c>
      <c r="J333" s="99">
        <f t="shared" si="33"/>
        <v>3.000000000000469</v>
      </c>
      <c r="K333" s="97"/>
      <c r="L333" s="238"/>
      <c r="M333" s="38"/>
      <c r="N333" s="3">
        <f t="shared" si="34"/>
        <v>251.35622641509357</v>
      </c>
      <c r="O333" s="3"/>
      <c r="P333" s="4"/>
      <c r="Q333" s="475">
        <f t="shared" si="35"/>
        <v>321.88</v>
      </c>
      <c r="U333" s="475" t="s">
        <v>762</v>
      </c>
      <c r="V333" s="475" t="s">
        <v>562</v>
      </c>
      <c r="X333" s="4">
        <v>5.5392704402514514</v>
      </c>
      <c r="Y333" s="475">
        <v>351.46</v>
      </c>
      <c r="Z333" s="38">
        <v>0.24898910222224224</v>
      </c>
    </row>
    <row r="334" spans="2:26" x14ac:dyDescent="0.25">
      <c r="B334" s="210">
        <v>302313</v>
      </c>
      <c r="C334" s="210">
        <v>20056</v>
      </c>
      <c r="D334" s="210" t="s">
        <v>9</v>
      </c>
      <c r="E334" s="393">
        <v>0.61806712962962962</v>
      </c>
      <c r="F334" s="393">
        <v>0.61807870370370377</v>
      </c>
      <c r="G334" s="475">
        <v>1</v>
      </c>
      <c r="H334" s="475">
        <v>28.08</v>
      </c>
      <c r="I334" s="461">
        <f t="shared" si="32"/>
        <v>1.0000000000065512</v>
      </c>
      <c r="J334" s="99">
        <f t="shared" si="33"/>
        <v>1.0000000000065512</v>
      </c>
      <c r="K334" s="97"/>
      <c r="L334" s="238"/>
      <c r="M334" s="38"/>
      <c r="N334" s="3">
        <f t="shared" si="34"/>
        <v>251.35622641509357</v>
      </c>
      <c r="O334" s="3"/>
      <c r="P334" s="4"/>
      <c r="Q334" s="475">
        <f t="shared" si="35"/>
        <v>321.88</v>
      </c>
      <c r="X334" s="4">
        <v>6.0059371069181378</v>
      </c>
      <c r="Y334" s="475">
        <v>391.96</v>
      </c>
      <c r="Z334" s="38">
        <v>0.98619814285710128</v>
      </c>
    </row>
    <row r="335" spans="2:26" x14ac:dyDescent="0.25">
      <c r="B335" s="210">
        <v>302313</v>
      </c>
      <c r="C335" s="210">
        <v>20052</v>
      </c>
      <c r="D335" s="210" t="s">
        <v>7</v>
      </c>
      <c r="E335" s="393">
        <v>0.61807870370370377</v>
      </c>
      <c r="F335" s="393">
        <v>0.61811342592592589</v>
      </c>
      <c r="G335" s="475">
        <v>3</v>
      </c>
      <c r="H335" s="475">
        <v>28.08</v>
      </c>
      <c r="I335" s="461">
        <f t="shared" si="32"/>
        <v>2.9999999999908766</v>
      </c>
      <c r="J335" s="99">
        <f t="shared" si="33"/>
        <v>2.9999999999908766</v>
      </c>
      <c r="K335" s="97"/>
      <c r="L335" s="238"/>
      <c r="M335" s="38"/>
      <c r="N335" s="3">
        <f t="shared" si="34"/>
        <v>251.35622641509357</v>
      </c>
      <c r="O335" s="3"/>
      <c r="P335" s="4"/>
      <c r="Q335" s="475">
        <f t="shared" si="35"/>
        <v>321.88</v>
      </c>
      <c r="X335" s="4">
        <v>6.1892704402515522</v>
      </c>
      <c r="Y335" s="475">
        <v>422.71</v>
      </c>
      <c r="Z335" s="38">
        <v>1.9059856363627845</v>
      </c>
    </row>
    <row r="336" spans="2:26" x14ac:dyDescent="0.25">
      <c r="B336" s="210">
        <v>302313</v>
      </c>
      <c r="C336" s="210">
        <v>20056</v>
      </c>
      <c r="D336" s="210" t="s">
        <v>9</v>
      </c>
      <c r="E336" s="393">
        <v>0.61811342592592589</v>
      </c>
      <c r="F336" s="393">
        <v>0.61815972222222226</v>
      </c>
      <c r="G336" s="475">
        <v>4</v>
      </c>
      <c r="H336" s="475">
        <v>28.08</v>
      </c>
      <c r="I336" s="461">
        <f t="shared" si="32"/>
        <v>4.0000000000070202</v>
      </c>
      <c r="J336" s="99">
        <f t="shared" si="33"/>
        <v>4.0000000000070202</v>
      </c>
      <c r="K336" s="97"/>
      <c r="L336" s="238"/>
      <c r="M336" s="38"/>
      <c r="N336" s="3">
        <f t="shared" si="34"/>
        <v>251.35622641509357</v>
      </c>
      <c r="O336" s="3"/>
      <c r="P336" s="4"/>
      <c r="Q336" s="475">
        <f t="shared" si="35"/>
        <v>321.88</v>
      </c>
      <c r="X336" s="4">
        <v>6.4892704402515999</v>
      </c>
      <c r="Y336" s="475">
        <v>449.03999999999996</v>
      </c>
      <c r="Z336" s="38">
        <v>0.99734529333317734</v>
      </c>
    </row>
    <row r="337" spans="2:26" x14ac:dyDescent="0.25">
      <c r="B337" s="210">
        <v>302313</v>
      </c>
      <c r="C337" s="210">
        <v>20052</v>
      </c>
      <c r="D337" s="210" t="s">
        <v>7</v>
      </c>
      <c r="E337" s="393">
        <v>0.61815972222222226</v>
      </c>
      <c r="F337" s="393">
        <v>0.61909722222222219</v>
      </c>
      <c r="G337" s="475">
        <v>81</v>
      </c>
      <c r="H337" s="475">
        <v>29.58</v>
      </c>
      <c r="I337" s="460">
        <f t="shared" si="32"/>
        <v>80.999999999993477</v>
      </c>
      <c r="J337" s="118">
        <f t="shared" si="33"/>
        <v>80.999999999993477</v>
      </c>
      <c r="K337" s="450">
        <v>80.999999999993477</v>
      </c>
      <c r="L337" s="234">
        <v>29.58</v>
      </c>
      <c r="M337" s="38">
        <f t="shared" si="29"/>
        <v>0.24898910222224224</v>
      </c>
      <c r="N337" s="3">
        <f t="shared" si="34"/>
        <v>332.35622641508706</v>
      </c>
      <c r="O337" s="3">
        <v>332.35622641508706</v>
      </c>
      <c r="P337" s="4">
        <f t="shared" si="30"/>
        <v>5.5392704402514514</v>
      </c>
      <c r="Q337" s="475">
        <f t="shared" si="35"/>
        <v>351.46</v>
      </c>
      <c r="R337" s="475">
        <v>351.46</v>
      </c>
      <c r="S337" s="475">
        <v>13</v>
      </c>
      <c r="X337" s="4">
        <v>6.7226037735848632</v>
      </c>
      <c r="Y337" s="475">
        <v>475.96</v>
      </c>
      <c r="Z337" s="38">
        <v>1.3110347657146797</v>
      </c>
    </row>
    <row r="338" spans="2:26" x14ac:dyDescent="0.25">
      <c r="B338" s="210">
        <v>302313</v>
      </c>
      <c r="C338" s="210">
        <v>20035</v>
      </c>
      <c r="D338" s="210" t="s">
        <v>8</v>
      </c>
      <c r="E338" s="393">
        <v>0.61909722222222219</v>
      </c>
      <c r="F338" s="393">
        <v>0.61937500000000001</v>
      </c>
      <c r="G338" s="475">
        <v>24</v>
      </c>
      <c r="H338" s="475" t="s">
        <v>581</v>
      </c>
      <c r="I338" s="462">
        <f t="shared" si="32"/>
        <v>24.000000000003752</v>
      </c>
      <c r="J338" s="218">
        <f t="shared" si="33"/>
        <v>24.000000000003752</v>
      </c>
      <c r="K338" s="453">
        <f>SUM(J338:J339)</f>
        <v>28.00000000000118</v>
      </c>
      <c r="L338" s="237">
        <v>40.5</v>
      </c>
      <c r="M338" s="38">
        <f t="shared" si="29"/>
        <v>0.98619814285710128</v>
      </c>
      <c r="N338" s="3">
        <f t="shared" si="34"/>
        <v>360.35622641508826</v>
      </c>
      <c r="O338" s="3">
        <v>360.35622641508826</v>
      </c>
      <c r="P338" s="4">
        <f t="shared" si="30"/>
        <v>6.0059371069181378</v>
      </c>
      <c r="Q338" s="475">
        <f t="shared" si="35"/>
        <v>391.96</v>
      </c>
      <c r="R338" s="475">
        <v>391.96</v>
      </c>
      <c r="S338" s="475">
        <v>14</v>
      </c>
      <c r="X338" s="4">
        <v>6.8179480034015745</v>
      </c>
      <c r="Y338" s="475">
        <v>486.96</v>
      </c>
      <c r="Z338" s="38">
        <v>1.3110347657146797</v>
      </c>
    </row>
    <row r="339" spans="2:26" x14ac:dyDescent="0.25">
      <c r="B339" s="210">
        <v>302313</v>
      </c>
      <c r="C339" s="210">
        <v>20029</v>
      </c>
      <c r="D339" s="210" t="s">
        <v>11</v>
      </c>
      <c r="E339" s="393">
        <v>0.61937500000000001</v>
      </c>
      <c r="F339" s="393">
        <v>0.61942129629629628</v>
      </c>
      <c r="G339" s="475">
        <v>4</v>
      </c>
      <c r="H339" s="475" t="s">
        <v>581</v>
      </c>
      <c r="I339" s="401">
        <f t="shared" si="32"/>
        <v>3.9999999999974278</v>
      </c>
      <c r="J339" s="401">
        <f t="shared" si="33"/>
        <v>3.9999999999974278</v>
      </c>
      <c r="K339" s="399"/>
      <c r="L339" s="399"/>
      <c r="M339" s="38"/>
      <c r="N339" s="3">
        <f t="shared" si="34"/>
        <v>360.35622641508826</v>
      </c>
      <c r="O339" s="3"/>
      <c r="P339" s="4"/>
      <c r="Q339" s="475">
        <f t="shared" si="35"/>
        <v>391.96</v>
      </c>
    </row>
    <row r="340" spans="2:26" x14ac:dyDescent="0.25">
      <c r="B340" s="210">
        <v>302313</v>
      </c>
      <c r="C340" s="210">
        <v>20030</v>
      </c>
      <c r="D340" s="210" t="s">
        <v>6</v>
      </c>
      <c r="E340" s="393">
        <v>0.61942129629629628</v>
      </c>
      <c r="F340" s="393">
        <v>0.61954861111111115</v>
      </c>
      <c r="G340" s="475">
        <v>11</v>
      </c>
      <c r="H340" s="475">
        <v>30.75</v>
      </c>
      <c r="I340" s="2">
        <f t="shared" si="32"/>
        <v>11.000000000004917</v>
      </c>
      <c r="J340" s="2">
        <f t="shared" si="33"/>
        <v>11.000000000004917</v>
      </c>
      <c r="K340" s="3">
        <v>11.000000000004917</v>
      </c>
      <c r="L340" s="475">
        <v>30.75</v>
      </c>
      <c r="M340" s="38">
        <f t="shared" si="29"/>
        <v>1.9059856363627845</v>
      </c>
      <c r="N340" s="3">
        <f t="shared" si="34"/>
        <v>371.35622641509315</v>
      </c>
      <c r="O340" s="3">
        <v>371.35622641509315</v>
      </c>
      <c r="P340" s="4">
        <f t="shared" si="30"/>
        <v>6.1892704402515522</v>
      </c>
      <c r="Q340" s="475">
        <f t="shared" si="35"/>
        <v>422.71</v>
      </c>
      <c r="R340" s="475">
        <v>422.71</v>
      </c>
      <c r="S340" s="475">
        <v>15</v>
      </c>
    </row>
    <row r="341" spans="2:26" x14ac:dyDescent="0.25">
      <c r="B341" s="210">
        <v>302313</v>
      </c>
      <c r="C341" s="210">
        <v>20017</v>
      </c>
      <c r="D341" s="210" t="s">
        <v>5</v>
      </c>
      <c r="E341" s="393">
        <v>0.61954861111111115</v>
      </c>
      <c r="F341" s="393">
        <v>0.61975694444444451</v>
      </c>
      <c r="G341" s="475">
        <v>18</v>
      </c>
      <c r="H341" s="475">
        <v>26.33</v>
      </c>
      <c r="I341" s="2">
        <f t="shared" si="32"/>
        <v>18.000000000002814</v>
      </c>
      <c r="J341" s="2">
        <f t="shared" si="33"/>
        <v>18.000000000002814</v>
      </c>
      <c r="K341" s="3">
        <v>18.000000000002814</v>
      </c>
      <c r="L341" s="475">
        <v>26.33</v>
      </c>
      <c r="M341" s="38">
        <f t="shared" si="29"/>
        <v>0.99734529333317734</v>
      </c>
      <c r="N341" s="3">
        <f t="shared" si="34"/>
        <v>389.35622641509599</v>
      </c>
      <c r="O341" s="3">
        <v>389.35622641509599</v>
      </c>
      <c r="P341" s="4">
        <f t="shared" si="30"/>
        <v>6.4892704402515999</v>
      </c>
      <c r="Q341" s="475">
        <f t="shared" si="35"/>
        <v>449.03999999999996</v>
      </c>
      <c r="R341" s="475">
        <v>449.03999999999996</v>
      </c>
      <c r="S341" s="475">
        <v>16</v>
      </c>
    </row>
    <row r="342" spans="2:26" x14ac:dyDescent="0.25">
      <c r="B342" s="210">
        <v>302313</v>
      </c>
      <c r="C342" s="210">
        <v>20021</v>
      </c>
      <c r="D342" s="210" t="s">
        <v>0</v>
      </c>
      <c r="E342" s="393">
        <v>0.61975694444444451</v>
      </c>
      <c r="F342" s="393">
        <v>0.6199189814814815</v>
      </c>
      <c r="G342" s="475">
        <v>14</v>
      </c>
      <c r="H342" s="475">
        <v>26.92</v>
      </c>
      <c r="I342" s="2">
        <f t="shared" si="32"/>
        <v>13.999999999995794</v>
      </c>
      <c r="J342" s="2">
        <f t="shared" si="33"/>
        <v>13.999999999995794</v>
      </c>
      <c r="K342" s="3">
        <v>13.999999999995794</v>
      </c>
      <c r="L342" s="475">
        <v>26.92</v>
      </c>
      <c r="M342" s="38">
        <f t="shared" si="29"/>
        <v>1.3110347657146797</v>
      </c>
      <c r="N342" s="3">
        <f t="shared" si="34"/>
        <v>403.35622641509178</v>
      </c>
      <c r="O342" s="3">
        <v>403.35622641509178</v>
      </c>
      <c r="P342" s="4">
        <f t="shared" si="30"/>
        <v>6.7226037735848632</v>
      </c>
      <c r="Q342" s="475">
        <f t="shared" si="35"/>
        <v>475.96</v>
      </c>
      <c r="R342" s="475">
        <v>475.96</v>
      </c>
      <c r="S342" s="475">
        <v>17</v>
      </c>
    </row>
    <row r="343" spans="2:26" x14ac:dyDescent="0.25">
      <c r="B343" s="210">
        <v>302313</v>
      </c>
      <c r="C343" s="210">
        <v>20010</v>
      </c>
      <c r="D343" s="210" t="s">
        <v>1</v>
      </c>
      <c r="E343" s="393">
        <v>0.6199189814814815</v>
      </c>
      <c r="F343" s="393">
        <v>0.62039351851851854</v>
      </c>
      <c r="G343" s="475">
        <v>41</v>
      </c>
      <c r="H343" s="475" t="s">
        <v>581</v>
      </c>
      <c r="I343" s="2">
        <f t="shared" si="32"/>
        <v>41.000000000000014</v>
      </c>
      <c r="J343" s="2">
        <f>L343*K342/L342</f>
        <v>5.7206537890027382</v>
      </c>
      <c r="K343" s="3">
        <v>5.7206537890027382</v>
      </c>
      <c r="L343" s="475">
        <v>11</v>
      </c>
      <c r="M343" s="38">
        <f t="shared" si="29"/>
        <v>1.3110347657146797</v>
      </c>
      <c r="N343" s="3">
        <f t="shared" si="34"/>
        <v>409.07688020409449</v>
      </c>
      <c r="O343" s="3">
        <v>409.07688020409449</v>
      </c>
      <c r="P343" s="4">
        <f t="shared" si="30"/>
        <v>6.8179480034015745</v>
      </c>
      <c r="Q343" s="475">
        <f t="shared" si="35"/>
        <v>486.96</v>
      </c>
      <c r="R343" s="475">
        <v>486.96</v>
      </c>
    </row>
    <row r="344" spans="2:26" x14ac:dyDescent="0.25">
      <c r="B344" s="52">
        <v>302313</v>
      </c>
      <c r="C344" s="52">
        <v>20236</v>
      </c>
      <c r="D344" s="52" t="s">
        <v>452</v>
      </c>
      <c r="E344" s="79">
        <v>0.62039351851851854</v>
      </c>
      <c r="F344" s="79">
        <v>0.62040509259259258</v>
      </c>
      <c r="G344" s="475">
        <v>1</v>
      </c>
      <c r="H344" s="475" t="s">
        <v>581</v>
      </c>
      <c r="M344" s="38">
        <f>AVERAGE(M322:M342)</f>
        <v>1.6127252791285271</v>
      </c>
    </row>
    <row r="345" spans="2:26" x14ac:dyDescent="0.25">
      <c r="B345" s="52">
        <v>302313</v>
      </c>
      <c r="C345" s="52">
        <v>20010</v>
      </c>
      <c r="D345" s="52" t="s">
        <v>1</v>
      </c>
      <c r="E345" s="79">
        <v>0.62040509259259258</v>
      </c>
      <c r="F345" s="79">
        <v>0.62041666666666673</v>
      </c>
      <c r="G345" s="475">
        <v>1</v>
      </c>
      <c r="H345" s="475" t="s">
        <v>581</v>
      </c>
    </row>
    <row r="346" spans="2:26" x14ac:dyDescent="0.25">
      <c r="B346" s="52">
        <v>302313</v>
      </c>
      <c r="C346" s="52">
        <v>20236</v>
      </c>
      <c r="D346" s="52" t="s">
        <v>452</v>
      </c>
      <c r="E346" s="79">
        <v>0.62041666666666673</v>
      </c>
      <c r="F346" s="79">
        <v>0.62045138888888884</v>
      </c>
      <c r="G346" s="475">
        <v>3</v>
      </c>
      <c r="H346" s="475" t="s">
        <v>581</v>
      </c>
    </row>
    <row r="347" spans="2:26" x14ac:dyDescent="0.25">
      <c r="B347" s="52">
        <v>302313</v>
      </c>
      <c r="C347" s="52">
        <v>20236</v>
      </c>
      <c r="D347" s="52" t="s">
        <v>452</v>
      </c>
      <c r="E347" s="79">
        <v>0.62045138888888884</v>
      </c>
      <c r="F347" s="79">
        <v>0.62046296296296299</v>
      </c>
      <c r="G347" s="475">
        <v>0</v>
      </c>
      <c r="H347" s="475" t="s">
        <v>581</v>
      </c>
    </row>
    <row r="348" spans="2:26" x14ac:dyDescent="0.25">
      <c r="B348" s="52">
        <v>302313</v>
      </c>
      <c r="C348" s="52">
        <v>20010</v>
      </c>
      <c r="D348" s="52" t="s">
        <v>1</v>
      </c>
      <c r="E348" s="79">
        <v>0.62045138888888884</v>
      </c>
      <c r="F348" s="79">
        <v>0.62045138888888884</v>
      </c>
      <c r="G348" s="475">
        <v>1</v>
      </c>
      <c r="H348" s="475" t="s">
        <v>581</v>
      </c>
    </row>
    <row r="349" spans="2:26" x14ac:dyDescent="0.25">
      <c r="B349" s="52">
        <v>302313</v>
      </c>
      <c r="C349" s="52">
        <v>20010</v>
      </c>
      <c r="D349" s="52" t="s">
        <v>1</v>
      </c>
      <c r="E349" s="79">
        <v>0.62046296296296299</v>
      </c>
      <c r="F349" s="79">
        <v>0.62047453703703703</v>
      </c>
      <c r="G349" s="475">
        <v>1</v>
      </c>
      <c r="H349" s="475" t="s">
        <v>581</v>
      </c>
    </row>
    <row r="350" spans="2:26" x14ac:dyDescent="0.25">
      <c r="B350" s="475">
        <v>302313</v>
      </c>
      <c r="C350" s="475">
        <v>20236</v>
      </c>
      <c r="D350" s="475" t="s">
        <v>452</v>
      </c>
      <c r="E350" s="381">
        <v>0.62047453703703703</v>
      </c>
      <c r="F350" s="381">
        <v>0.62062499999999998</v>
      </c>
      <c r="G350" s="475">
        <v>13</v>
      </c>
      <c r="H350" s="475" t="s">
        <v>580</v>
      </c>
    </row>
    <row r="351" spans="2:26" x14ac:dyDescent="0.25">
      <c r="B351" s="475">
        <v>302313</v>
      </c>
      <c r="C351" s="392">
        <v>20008</v>
      </c>
      <c r="D351" s="475" t="s">
        <v>579</v>
      </c>
      <c r="E351" s="381">
        <v>0.62062499999999998</v>
      </c>
      <c r="F351" s="381">
        <v>0.62063657407407413</v>
      </c>
      <c r="G351" s="475" t="s">
        <v>566</v>
      </c>
      <c r="H351" s="475" t="s">
        <v>566</v>
      </c>
    </row>
    <row r="352" spans="2:26" x14ac:dyDescent="0.25">
      <c r="B352" s="475">
        <v>302313</v>
      </c>
      <c r="C352" s="392">
        <v>20008</v>
      </c>
      <c r="D352" s="475" t="s">
        <v>579</v>
      </c>
      <c r="E352" s="381">
        <v>0.62063657407407413</v>
      </c>
      <c r="F352" s="381">
        <v>0.62302083333333336</v>
      </c>
      <c r="G352" s="475" t="s">
        <v>566</v>
      </c>
      <c r="H352" s="475" t="s">
        <v>566</v>
      </c>
    </row>
    <row r="353" spans="2:8" x14ac:dyDescent="0.25">
      <c r="B353" s="475">
        <v>302313</v>
      </c>
      <c r="C353" s="475">
        <v>20236</v>
      </c>
      <c r="D353" s="475" t="s">
        <v>452</v>
      </c>
      <c r="E353" s="381">
        <v>0.62063657407407413</v>
      </c>
      <c r="F353" s="381">
        <v>0.62063657407407413</v>
      </c>
      <c r="G353" s="475">
        <v>206</v>
      </c>
      <c r="H353" s="475" t="s">
        <v>581</v>
      </c>
    </row>
    <row r="354" spans="2:8" x14ac:dyDescent="0.25">
      <c r="B354" s="475">
        <v>302313</v>
      </c>
      <c r="C354" s="475">
        <v>20236</v>
      </c>
      <c r="D354" s="475" t="s">
        <v>452</v>
      </c>
      <c r="E354" s="381">
        <v>0.62302083333333336</v>
      </c>
      <c r="F354" s="381">
        <v>0.62305555555555558</v>
      </c>
      <c r="G354" s="475">
        <v>3</v>
      </c>
      <c r="H354" s="475" t="s">
        <v>580</v>
      </c>
    </row>
    <row r="355" spans="2:8" x14ac:dyDescent="0.25">
      <c r="B355" s="475">
        <v>302313</v>
      </c>
      <c r="C355" s="392">
        <v>20008</v>
      </c>
      <c r="D355" s="475" t="s">
        <v>579</v>
      </c>
      <c r="E355" s="381">
        <v>0.62305555555555558</v>
      </c>
      <c r="F355" s="381">
        <v>0.62692129629629634</v>
      </c>
      <c r="G355" s="475" t="s">
        <v>566</v>
      </c>
      <c r="H355" s="475" t="s">
        <v>566</v>
      </c>
    </row>
    <row r="356" spans="2:8" x14ac:dyDescent="0.25">
      <c r="B356" s="475">
        <v>302313</v>
      </c>
      <c r="C356" s="475">
        <v>20236</v>
      </c>
      <c r="D356" s="475" t="s">
        <v>452</v>
      </c>
      <c r="E356" s="381">
        <v>0.62692129629629634</v>
      </c>
      <c r="F356" s="381">
        <v>0.62788194444444445</v>
      </c>
      <c r="G356" s="475">
        <v>83</v>
      </c>
      <c r="H356" s="475" t="s">
        <v>580</v>
      </c>
    </row>
    <row r="357" spans="2:8" x14ac:dyDescent="0.25">
      <c r="B357" s="475">
        <v>302313</v>
      </c>
      <c r="C357" s="392">
        <v>20008</v>
      </c>
      <c r="D357" s="475" t="s">
        <v>579</v>
      </c>
      <c r="E357" s="381">
        <v>0.62788194444444445</v>
      </c>
      <c r="F357" s="381">
        <v>0.64939814814814811</v>
      </c>
      <c r="G357" s="475" t="s">
        <v>566</v>
      </c>
      <c r="H357" s="475" t="s">
        <v>566</v>
      </c>
    </row>
    <row r="358" spans="2:8" x14ac:dyDescent="0.25">
      <c r="B358" s="475">
        <v>302313</v>
      </c>
      <c r="C358" s="475">
        <v>20236</v>
      </c>
      <c r="D358" s="475" t="s">
        <v>452</v>
      </c>
      <c r="E358" s="381">
        <v>0.64939814814814811</v>
      </c>
      <c r="F358" s="381">
        <v>0.64940972222222226</v>
      </c>
      <c r="G358" s="475">
        <v>1</v>
      </c>
      <c r="H358" s="475" t="s">
        <v>580</v>
      </c>
    </row>
    <row r="359" spans="2:8" x14ac:dyDescent="0.25">
      <c r="B359" s="475">
        <v>302313</v>
      </c>
      <c r="C359" s="392">
        <v>20008</v>
      </c>
      <c r="D359" s="475" t="s">
        <v>579</v>
      </c>
      <c r="E359" s="381">
        <v>0.64940972222222226</v>
      </c>
      <c r="F359" s="381">
        <v>0.64998842592592598</v>
      </c>
      <c r="G359" s="475" t="s">
        <v>566</v>
      </c>
      <c r="H359" s="475" t="s">
        <v>566</v>
      </c>
    </row>
    <row r="360" spans="2:8" x14ac:dyDescent="0.25">
      <c r="B360" s="475">
        <v>302313</v>
      </c>
      <c r="C360" s="475">
        <v>20236</v>
      </c>
      <c r="D360" s="475" t="s">
        <v>452</v>
      </c>
      <c r="E360" s="381">
        <v>0.64998842592592598</v>
      </c>
      <c r="F360" s="381">
        <v>0.65</v>
      </c>
      <c r="G360" s="475">
        <v>1</v>
      </c>
      <c r="H360" s="475" t="s">
        <v>580</v>
      </c>
    </row>
    <row r="361" spans="2:8" x14ac:dyDescent="0.25">
      <c r="B361" s="475">
        <v>302313</v>
      </c>
      <c r="C361" s="392">
        <v>20008</v>
      </c>
      <c r="D361" s="475" t="s">
        <v>579</v>
      </c>
      <c r="E361" s="381">
        <v>0.65</v>
      </c>
      <c r="F361" s="381">
        <v>0.66101851851851856</v>
      </c>
      <c r="G361" s="475" t="s">
        <v>566</v>
      </c>
      <c r="H361" s="475" t="s">
        <v>566</v>
      </c>
    </row>
    <row r="362" spans="2:8" x14ac:dyDescent="0.25">
      <c r="B362" s="475">
        <v>302313</v>
      </c>
      <c r="C362" s="475">
        <v>20236</v>
      </c>
      <c r="D362" s="475" t="s">
        <v>452</v>
      </c>
      <c r="E362" s="381">
        <v>0.66101851851851856</v>
      </c>
      <c r="F362" s="381">
        <v>0.6610300925925926</v>
      </c>
      <c r="G362" s="475">
        <v>1</v>
      </c>
      <c r="H362" s="475" t="s">
        <v>580</v>
      </c>
    </row>
    <row r="363" spans="2:8" x14ac:dyDescent="0.25">
      <c r="B363" s="475">
        <v>302313</v>
      </c>
      <c r="C363" s="392">
        <v>20008</v>
      </c>
      <c r="D363" s="475" t="s">
        <v>579</v>
      </c>
      <c r="E363" s="381">
        <v>0.6610300925925926</v>
      </c>
      <c r="F363" s="381">
        <v>0.70092592592592595</v>
      </c>
      <c r="G363" s="475" t="s">
        <v>566</v>
      </c>
      <c r="H363" s="475" t="s">
        <v>566</v>
      </c>
    </row>
    <row r="364" spans="2:8" x14ac:dyDescent="0.25">
      <c r="B364" s="475">
        <v>302313</v>
      </c>
      <c r="C364" s="475">
        <v>20236</v>
      </c>
      <c r="D364" s="475" t="s">
        <v>452</v>
      </c>
      <c r="E364" s="381">
        <v>0.70092592592592595</v>
      </c>
      <c r="F364" s="381">
        <v>0.7009375000000001</v>
      </c>
      <c r="G364" s="475">
        <v>1</v>
      </c>
      <c r="H364" s="475" t="s">
        <v>580</v>
      </c>
    </row>
    <row r="365" spans="2:8" x14ac:dyDescent="0.25">
      <c r="B365" s="475">
        <v>302313</v>
      </c>
      <c r="C365" s="392">
        <v>20008</v>
      </c>
      <c r="D365" s="475" t="s">
        <v>579</v>
      </c>
      <c r="E365" s="381">
        <v>0.7009375000000001</v>
      </c>
      <c r="F365" s="381">
        <v>0.70825231481481488</v>
      </c>
      <c r="G365" s="475" t="s">
        <v>566</v>
      </c>
      <c r="H365" s="475" t="s">
        <v>566</v>
      </c>
    </row>
    <row r="366" spans="2:8" x14ac:dyDescent="0.25">
      <c r="B366" s="475">
        <v>302313</v>
      </c>
      <c r="C366" s="475">
        <v>20236</v>
      </c>
      <c r="D366" s="475" t="s">
        <v>452</v>
      </c>
      <c r="E366" s="381">
        <v>0.70825231481481488</v>
      </c>
      <c r="F366" s="381">
        <v>0.70826388888888892</v>
      </c>
      <c r="G366" s="475">
        <v>1</v>
      </c>
      <c r="H366" s="475" t="s">
        <v>581</v>
      </c>
    </row>
    <row r="367" spans="2:8" x14ac:dyDescent="0.25">
      <c r="B367" s="475">
        <v>302313</v>
      </c>
      <c r="C367" s="475">
        <v>20236</v>
      </c>
      <c r="D367" s="475" t="s">
        <v>452</v>
      </c>
      <c r="E367" s="381">
        <v>0.70826388888888892</v>
      </c>
      <c r="F367" s="381">
        <v>0.70829861111111114</v>
      </c>
      <c r="G367" s="475">
        <v>0</v>
      </c>
      <c r="H367" s="475" t="s">
        <v>580</v>
      </c>
    </row>
    <row r="368" spans="2:8" x14ac:dyDescent="0.25">
      <c r="B368" s="475">
        <v>302313</v>
      </c>
      <c r="C368" s="392">
        <v>20008</v>
      </c>
      <c r="D368" s="475" t="s">
        <v>579</v>
      </c>
      <c r="E368" s="381">
        <v>0.70826388888888892</v>
      </c>
      <c r="F368" s="381">
        <v>0.70826388888888892</v>
      </c>
      <c r="G368" s="475" t="s">
        <v>566</v>
      </c>
      <c r="H368" s="475" t="s">
        <v>566</v>
      </c>
    </row>
    <row r="369" spans="1:8" x14ac:dyDescent="0.25">
      <c r="B369" s="475">
        <v>302313</v>
      </c>
      <c r="C369" s="392">
        <v>20008</v>
      </c>
      <c r="D369" s="475" t="s">
        <v>579</v>
      </c>
      <c r="E369" s="381">
        <v>0.70829861111111114</v>
      </c>
      <c r="F369" s="381">
        <v>0.70844907407407398</v>
      </c>
      <c r="G369" s="475" t="s">
        <v>566</v>
      </c>
      <c r="H369" s="475" t="s">
        <v>566</v>
      </c>
    </row>
    <row r="370" spans="1:8" x14ac:dyDescent="0.25">
      <c r="B370" s="475">
        <v>302313</v>
      </c>
      <c r="C370" s="475">
        <v>20236</v>
      </c>
      <c r="D370" s="475" t="s">
        <v>452</v>
      </c>
      <c r="E370" s="381">
        <v>0.70844907407407398</v>
      </c>
      <c r="F370" s="381">
        <v>0.70846064814814813</v>
      </c>
      <c r="G370" s="475">
        <v>1</v>
      </c>
      <c r="H370" s="475" t="s">
        <v>580</v>
      </c>
    </row>
    <row r="371" spans="1:8" x14ac:dyDescent="0.25">
      <c r="B371" s="475">
        <v>302313</v>
      </c>
      <c r="C371" s="392">
        <v>20008</v>
      </c>
      <c r="D371" s="475" t="s">
        <v>579</v>
      </c>
      <c r="E371" s="381">
        <v>0.70846064814814813</v>
      </c>
      <c r="F371" s="381">
        <v>0.70980324074074075</v>
      </c>
      <c r="G371" s="475" t="s">
        <v>566</v>
      </c>
      <c r="H371" s="475" t="s">
        <v>566</v>
      </c>
    </row>
    <row r="372" spans="1:8" x14ac:dyDescent="0.25">
      <c r="B372" s="475">
        <v>302313</v>
      </c>
      <c r="C372" s="475">
        <v>20236</v>
      </c>
      <c r="D372" s="475" t="s">
        <v>452</v>
      </c>
      <c r="E372" s="381">
        <v>0.70980324074074075</v>
      </c>
      <c r="F372" s="381">
        <v>0.70983796296296298</v>
      </c>
      <c r="G372" s="475">
        <v>3</v>
      </c>
      <c r="H372" s="475" t="s">
        <v>580</v>
      </c>
    </row>
    <row r="373" spans="1:8" x14ac:dyDescent="0.25">
      <c r="B373" s="475">
        <v>302313</v>
      </c>
      <c r="C373" s="392">
        <v>20008</v>
      </c>
      <c r="D373" s="475" t="s">
        <v>579</v>
      </c>
      <c r="E373" s="381">
        <v>0.70983796296296298</v>
      </c>
      <c r="F373" s="381">
        <v>0.71539351851851851</v>
      </c>
      <c r="G373" s="475" t="s">
        <v>566</v>
      </c>
      <c r="H373" s="475" t="s">
        <v>566</v>
      </c>
    </row>
    <row r="374" spans="1:8" x14ac:dyDescent="0.25">
      <c r="B374" s="475">
        <v>302313</v>
      </c>
      <c r="C374" s="475">
        <v>20236</v>
      </c>
      <c r="D374" s="475" t="s">
        <v>452</v>
      </c>
      <c r="E374" s="381">
        <v>0.71539351851851851</v>
      </c>
      <c r="F374" s="381">
        <v>0.71540509259259266</v>
      </c>
      <c r="G374" s="475">
        <v>1</v>
      </c>
      <c r="H374" s="475" t="s">
        <v>580</v>
      </c>
    </row>
    <row r="375" spans="1:8" x14ac:dyDescent="0.25">
      <c r="B375" s="475">
        <v>302313</v>
      </c>
      <c r="C375" s="392">
        <v>20008</v>
      </c>
      <c r="D375" s="475" t="s">
        <v>579</v>
      </c>
      <c r="E375" s="381">
        <v>0.71540509259259266</v>
      </c>
      <c r="F375" s="381">
        <v>0.72173611111111102</v>
      </c>
      <c r="G375" s="475" t="s">
        <v>566</v>
      </c>
      <c r="H375" s="475" t="s">
        <v>566</v>
      </c>
    </row>
    <row r="376" spans="1:8" x14ac:dyDescent="0.25">
      <c r="B376" s="475">
        <v>302313</v>
      </c>
      <c r="C376" s="475">
        <v>20236</v>
      </c>
      <c r="D376" s="475" t="s">
        <v>452</v>
      </c>
      <c r="E376" s="381">
        <v>0.7572106481481482</v>
      </c>
      <c r="F376" s="381">
        <v>0.7572106481481482</v>
      </c>
      <c r="G376" s="475">
        <v>1</v>
      </c>
      <c r="H376" s="475" t="s">
        <v>580</v>
      </c>
    </row>
    <row r="377" spans="1:8" x14ac:dyDescent="0.25">
      <c r="B377" s="475">
        <v>302313</v>
      </c>
      <c r="C377" s="392">
        <v>20008</v>
      </c>
      <c r="D377" s="475" t="s">
        <v>579</v>
      </c>
      <c r="E377" s="381">
        <v>0.75722222222222213</v>
      </c>
      <c r="F377" s="381">
        <v>0.75722222222222213</v>
      </c>
      <c r="G377" s="475" t="s">
        <v>566</v>
      </c>
      <c r="H377" s="475" t="s">
        <v>566</v>
      </c>
    </row>
    <row r="380" spans="1:8" x14ac:dyDescent="0.25">
      <c r="A380" s="40">
        <v>43070</v>
      </c>
      <c r="B380" s="475">
        <v>302313</v>
      </c>
      <c r="C380" s="475">
        <v>20236</v>
      </c>
      <c r="D380" s="475" t="s">
        <v>452</v>
      </c>
      <c r="E380" s="381">
        <v>0.37460648148148151</v>
      </c>
      <c r="F380" s="381">
        <v>0.37462962962962965</v>
      </c>
      <c r="G380" s="475">
        <v>2</v>
      </c>
      <c r="H380" s="475" t="s">
        <v>580</v>
      </c>
    </row>
    <row r="381" spans="1:8" x14ac:dyDescent="0.25">
      <c r="B381" s="475">
        <v>302313</v>
      </c>
      <c r="C381" s="392">
        <v>20008</v>
      </c>
      <c r="D381" s="475" t="s">
        <v>579</v>
      </c>
      <c r="E381" s="381">
        <v>0.37462962962962965</v>
      </c>
      <c r="F381" s="381">
        <v>0.37464120370370368</v>
      </c>
      <c r="G381" s="475" t="s">
        <v>566</v>
      </c>
      <c r="H381" s="475" t="s">
        <v>566</v>
      </c>
    </row>
    <row r="382" spans="1:8" x14ac:dyDescent="0.25">
      <c r="B382" s="475">
        <v>302313</v>
      </c>
      <c r="C382" s="475">
        <v>20236</v>
      </c>
      <c r="D382" s="475" t="s">
        <v>452</v>
      </c>
      <c r="E382" s="381">
        <v>0.37464120370370368</v>
      </c>
      <c r="F382" s="381">
        <v>0.37467592592592597</v>
      </c>
      <c r="G382" s="475">
        <v>3</v>
      </c>
      <c r="H382" s="475" t="s">
        <v>581</v>
      </c>
    </row>
    <row r="383" spans="1:8" x14ac:dyDescent="0.25">
      <c r="B383" s="475">
        <v>302313</v>
      </c>
      <c r="C383" s="475">
        <v>20010</v>
      </c>
      <c r="D383" s="475" t="s">
        <v>1</v>
      </c>
      <c r="E383" s="381">
        <v>0.37467592592592597</v>
      </c>
      <c r="F383" s="381">
        <v>0.37468750000000001</v>
      </c>
      <c r="G383" s="475">
        <v>1</v>
      </c>
      <c r="H383" s="475" t="s">
        <v>581</v>
      </c>
    </row>
    <row r="384" spans="1:8" x14ac:dyDescent="0.25">
      <c r="B384" s="475">
        <v>302313</v>
      </c>
      <c r="C384" s="475">
        <v>20236</v>
      </c>
      <c r="D384" s="475" t="s">
        <v>452</v>
      </c>
      <c r="E384" s="381">
        <v>0.37468750000000001</v>
      </c>
      <c r="F384" s="381">
        <v>0.3746990740740741</v>
      </c>
      <c r="G384" s="475">
        <v>1</v>
      </c>
      <c r="H384" s="475" t="s">
        <v>581</v>
      </c>
    </row>
    <row r="385" spans="2:26" x14ac:dyDescent="0.25">
      <c r="B385" s="475">
        <v>302313</v>
      </c>
      <c r="C385" s="475">
        <v>20010</v>
      </c>
      <c r="D385" s="475" t="s">
        <v>1</v>
      </c>
      <c r="E385" s="381">
        <v>0.3746990740740741</v>
      </c>
      <c r="F385" s="381">
        <v>0.37471064814814814</v>
      </c>
      <c r="G385" s="475">
        <v>1</v>
      </c>
      <c r="H385" s="475" t="s">
        <v>581</v>
      </c>
    </row>
    <row r="386" spans="2:26" x14ac:dyDescent="0.25">
      <c r="B386" s="475">
        <v>302313</v>
      </c>
      <c r="C386" s="475">
        <v>20236</v>
      </c>
      <c r="D386" s="475" t="s">
        <v>452</v>
      </c>
      <c r="E386" s="381">
        <v>0.37471064814814814</v>
      </c>
      <c r="F386" s="381">
        <v>0.37471064814814814</v>
      </c>
      <c r="G386" s="475">
        <v>2</v>
      </c>
      <c r="H386" s="475" t="s">
        <v>581</v>
      </c>
    </row>
    <row r="387" spans="2:26" x14ac:dyDescent="0.25">
      <c r="B387" s="475">
        <v>302313</v>
      </c>
      <c r="C387" s="475">
        <v>20010</v>
      </c>
      <c r="D387" s="475" t="s">
        <v>1</v>
      </c>
      <c r="E387" s="381">
        <v>0.37473379629629627</v>
      </c>
      <c r="F387" s="381">
        <v>0.37474537037037042</v>
      </c>
      <c r="G387" s="475">
        <v>1</v>
      </c>
      <c r="H387" s="475" t="s">
        <v>581</v>
      </c>
    </row>
    <row r="388" spans="2:26" x14ac:dyDescent="0.25">
      <c r="B388" s="475">
        <v>302313</v>
      </c>
      <c r="C388" s="475">
        <v>20236</v>
      </c>
      <c r="D388" s="475" t="s">
        <v>452</v>
      </c>
      <c r="E388" s="381">
        <v>0.37474537037037042</v>
      </c>
      <c r="F388" s="381">
        <v>0.37475694444444446</v>
      </c>
      <c r="G388" s="475">
        <v>1</v>
      </c>
      <c r="H388" s="475" t="s">
        <v>581</v>
      </c>
    </row>
    <row r="389" spans="2:26" x14ac:dyDescent="0.25">
      <c r="B389" s="210">
        <v>302313</v>
      </c>
      <c r="C389" s="210">
        <v>20010</v>
      </c>
      <c r="D389" s="210" t="s">
        <v>1</v>
      </c>
      <c r="E389" s="393">
        <v>0.37475694444444446</v>
      </c>
      <c r="F389" s="393">
        <v>0.375</v>
      </c>
      <c r="G389" s="475">
        <v>21</v>
      </c>
      <c r="H389" s="475">
        <v>26.92</v>
      </c>
      <c r="I389" s="2">
        <f>(F389-E389)*86400</f>
        <v>20.999999999998487</v>
      </c>
      <c r="J389" s="2">
        <f>L389*J390/L390</f>
        <v>15.72047094568792</v>
      </c>
      <c r="K389" s="2">
        <v>15.72047094568792</v>
      </c>
      <c r="L389" s="475">
        <v>15.92</v>
      </c>
      <c r="M389" s="38">
        <f t="shared" ref="M389:M406" si="36">L389/K389*0.0113636*60</f>
        <v>0.69046981846160027</v>
      </c>
      <c r="N389" s="3">
        <f>J389</f>
        <v>15.72047094568792</v>
      </c>
      <c r="O389" s="3">
        <v>15.72047094568792</v>
      </c>
      <c r="P389" s="4">
        <f t="shared" ref="P389:P406" si="37">O389/60</f>
        <v>0.26200784909479868</v>
      </c>
      <c r="Q389" s="475">
        <f>L389</f>
        <v>15.92</v>
      </c>
      <c r="R389" s="475">
        <v>15.92</v>
      </c>
      <c r="S389" s="51">
        <v>1</v>
      </c>
      <c r="X389" s="4">
        <v>0.26200784909479868</v>
      </c>
      <c r="Y389" s="475">
        <v>15.92</v>
      </c>
      <c r="Z389" s="38">
        <v>0.69046981846160027</v>
      </c>
    </row>
    <row r="390" spans="2:26" x14ac:dyDescent="0.25">
      <c r="B390" s="210">
        <v>302313</v>
      </c>
      <c r="C390" s="210">
        <v>20021</v>
      </c>
      <c r="D390" s="210" t="s">
        <v>0</v>
      </c>
      <c r="E390" s="393">
        <v>0.375</v>
      </c>
      <c r="F390" s="393">
        <v>0.3753009259259259</v>
      </c>
      <c r="G390" s="475">
        <v>26</v>
      </c>
      <c r="H390" s="475">
        <v>26.33</v>
      </c>
      <c r="I390" s="2">
        <f t="shared" ref="I390" si="38">(F390-E390)*86400</f>
        <v>25.999999999997669</v>
      </c>
      <c r="J390" s="2">
        <f>(E391-E390)*86400</f>
        <v>25.999999999997669</v>
      </c>
      <c r="K390" s="2">
        <v>25.999999999997669</v>
      </c>
      <c r="L390" s="475">
        <v>26.33</v>
      </c>
      <c r="M390" s="38">
        <f t="shared" si="36"/>
        <v>0.69046981846160027</v>
      </c>
      <c r="N390" s="3">
        <f>N389+K390</f>
        <v>41.720470945685591</v>
      </c>
      <c r="O390" s="3">
        <v>41.720470945685591</v>
      </c>
      <c r="P390" s="4">
        <f t="shared" si="37"/>
        <v>0.69534118242809317</v>
      </c>
      <c r="Q390" s="475">
        <f>Q389+L390</f>
        <v>42.25</v>
      </c>
      <c r="R390" s="475">
        <v>42.25</v>
      </c>
      <c r="S390" s="51">
        <v>2</v>
      </c>
      <c r="X390" s="4">
        <v>0.69534118242809317</v>
      </c>
      <c r="Y390" s="475">
        <v>42.25</v>
      </c>
      <c r="Z390" s="38">
        <v>0.69046981846160027</v>
      </c>
    </row>
    <row r="391" spans="2:26" x14ac:dyDescent="0.25">
      <c r="B391" s="210">
        <v>302313</v>
      </c>
      <c r="C391" s="210">
        <v>20017</v>
      </c>
      <c r="D391" s="210" t="s">
        <v>5</v>
      </c>
      <c r="E391" s="393">
        <v>0.3753009259259259</v>
      </c>
      <c r="F391" s="393">
        <v>0.3753009259259259</v>
      </c>
      <c r="G391" s="475">
        <v>22</v>
      </c>
      <c r="H391" s="475">
        <v>30.75</v>
      </c>
      <c r="I391" s="2">
        <f t="shared" ref="I391:I406" si="39">(F391-E391)*86400</f>
        <v>0</v>
      </c>
      <c r="J391" s="2">
        <f t="shared" ref="J391:J405" si="40">(E392-E391)*86400</f>
        <v>22.000000000005038</v>
      </c>
      <c r="K391" s="3">
        <v>22.000000000005038</v>
      </c>
      <c r="L391" s="475">
        <v>30.75</v>
      </c>
      <c r="M391" s="38">
        <f t="shared" si="36"/>
        <v>0.95299281818159998</v>
      </c>
      <c r="N391" s="3">
        <f t="shared" ref="N391:N406" si="41">N390+K391</f>
        <v>63.720470945690629</v>
      </c>
      <c r="O391" s="3">
        <v>63.720470945690629</v>
      </c>
      <c r="P391" s="4">
        <f t="shared" si="37"/>
        <v>1.0620078490948439</v>
      </c>
      <c r="Q391" s="475">
        <f t="shared" ref="Q391:Q406" si="42">Q390+L391</f>
        <v>73</v>
      </c>
      <c r="R391" s="475">
        <v>73</v>
      </c>
      <c r="S391" s="51">
        <v>3</v>
      </c>
      <c r="X391" s="4">
        <v>1.0620078490948439</v>
      </c>
      <c r="Y391" s="475">
        <v>73</v>
      </c>
      <c r="Z391" s="38">
        <v>0.95299281818159998</v>
      </c>
    </row>
    <row r="392" spans="2:26" x14ac:dyDescent="0.25">
      <c r="B392" s="210">
        <v>302313</v>
      </c>
      <c r="C392" s="210">
        <v>20030</v>
      </c>
      <c r="D392" s="210" t="s">
        <v>6</v>
      </c>
      <c r="E392" s="393">
        <v>0.37555555555555559</v>
      </c>
      <c r="F392" s="393">
        <v>0.37601851851851853</v>
      </c>
      <c r="G392" s="475">
        <v>40</v>
      </c>
      <c r="H392" s="475">
        <v>40.5</v>
      </c>
      <c r="I392" s="2">
        <f t="shared" si="39"/>
        <v>39.999999999998259</v>
      </c>
      <c r="J392" s="2">
        <f t="shared" si="40"/>
        <v>39.999999999998259</v>
      </c>
      <c r="K392" s="3">
        <v>39.999999999998259</v>
      </c>
      <c r="L392" s="475">
        <v>40.5</v>
      </c>
      <c r="M392" s="38">
        <f t="shared" si="36"/>
        <v>0.69033870000003006</v>
      </c>
      <c r="N392" s="3">
        <f t="shared" si="41"/>
        <v>103.72047094568889</v>
      </c>
      <c r="O392" s="3">
        <v>103.72047094568889</v>
      </c>
      <c r="P392" s="4">
        <f t="shared" si="37"/>
        <v>1.7286745157614816</v>
      </c>
      <c r="Q392" s="475">
        <f t="shared" si="42"/>
        <v>113.5</v>
      </c>
      <c r="R392" s="475">
        <v>113.5</v>
      </c>
      <c r="S392" s="51">
        <v>4</v>
      </c>
      <c r="X392" s="4">
        <v>1.7286745157614816</v>
      </c>
      <c r="Y392" s="475">
        <v>113.5</v>
      </c>
      <c r="Z392" s="38">
        <v>0.69033870000003006</v>
      </c>
    </row>
    <row r="393" spans="2:26" x14ac:dyDescent="0.25">
      <c r="B393" s="210">
        <v>302313</v>
      </c>
      <c r="C393" s="210">
        <v>20035</v>
      </c>
      <c r="D393" s="210" t="s">
        <v>8</v>
      </c>
      <c r="E393" s="393">
        <v>0.37601851851851853</v>
      </c>
      <c r="F393" s="393">
        <v>0.37601851851851853</v>
      </c>
      <c r="G393" s="475">
        <v>13</v>
      </c>
      <c r="H393" s="475">
        <v>29.58</v>
      </c>
      <c r="I393" s="2">
        <f t="shared" si="39"/>
        <v>0</v>
      </c>
      <c r="J393" s="2">
        <f t="shared" si="40"/>
        <v>12.999999999998835</v>
      </c>
      <c r="K393" s="3">
        <v>12.999999999998835</v>
      </c>
      <c r="L393" s="475">
        <v>29.58</v>
      </c>
      <c r="M393" s="38">
        <f t="shared" si="36"/>
        <v>1.551393636923216</v>
      </c>
      <c r="N393" s="3">
        <f t="shared" si="41"/>
        <v>116.72047094568772</v>
      </c>
      <c r="O393" s="3">
        <v>116.72047094568772</v>
      </c>
      <c r="P393" s="4">
        <f t="shared" si="37"/>
        <v>1.9453411824281288</v>
      </c>
      <c r="Q393" s="475">
        <f t="shared" si="42"/>
        <v>143.07999999999998</v>
      </c>
      <c r="R393" s="475">
        <v>143.07999999999998</v>
      </c>
      <c r="S393" s="51">
        <v>5</v>
      </c>
      <c r="X393" s="4">
        <v>1.9453411824281288</v>
      </c>
      <c r="Y393" s="475">
        <v>143.07999999999998</v>
      </c>
      <c r="Z393" s="38">
        <v>1.551393636923216</v>
      </c>
    </row>
    <row r="394" spans="2:26" x14ac:dyDescent="0.25">
      <c r="B394" s="210">
        <v>302313</v>
      </c>
      <c r="C394" s="210">
        <v>20052</v>
      </c>
      <c r="D394" s="210" t="s">
        <v>7</v>
      </c>
      <c r="E394" s="393">
        <v>0.37616898148148148</v>
      </c>
      <c r="F394" s="393">
        <v>0.37650462962962966</v>
      </c>
      <c r="G394" s="475">
        <v>29</v>
      </c>
      <c r="H394" s="475">
        <v>28.08</v>
      </c>
      <c r="I394" s="2">
        <f t="shared" si="39"/>
        <v>29.000000000002935</v>
      </c>
      <c r="J394" s="2">
        <f t="shared" si="40"/>
        <v>29.000000000002935</v>
      </c>
      <c r="K394" s="3">
        <v>29.000000000002935</v>
      </c>
      <c r="L394" s="475">
        <v>28.08</v>
      </c>
      <c r="M394" s="38">
        <f t="shared" si="36"/>
        <v>0.66018597517234689</v>
      </c>
      <c r="N394" s="3">
        <f t="shared" si="41"/>
        <v>145.72047094569066</v>
      </c>
      <c r="O394" s="3">
        <v>145.72047094569066</v>
      </c>
      <c r="P394" s="4">
        <f t="shared" si="37"/>
        <v>2.4286745157615113</v>
      </c>
      <c r="Q394" s="475">
        <f t="shared" si="42"/>
        <v>171.15999999999997</v>
      </c>
      <c r="R394" s="475">
        <v>171.15999999999997</v>
      </c>
      <c r="S394" s="51">
        <v>6</v>
      </c>
      <c r="X394" s="4">
        <v>2.4286745157615113</v>
      </c>
      <c r="Y394" s="475">
        <v>171.15999999999997</v>
      </c>
      <c r="Z394" s="38">
        <v>0.66018597517234689</v>
      </c>
    </row>
    <row r="395" spans="2:26" x14ac:dyDescent="0.25">
      <c r="B395" s="210">
        <v>302313</v>
      </c>
      <c r="C395" s="210">
        <v>20056</v>
      </c>
      <c r="D395" s="210" t="s">
        <v>9</v>
      </c>
      <c r="E395" s="393">
        <v>0.37650462962962966</v>
      </c>
      <c r="F395" s="393">
        <v>0.37650462962962966</v>
      </c>
      <c r="G395" s="475">
        <v>26</v>
      </c>
      <c r="H395" s="475">
        <v>26</v>
      </c>
      <c r="I395" s="2">
        <f t="shared" si="39"/>
        <v>0</v>
      </c>
      <c r="J395" s="2">
        <f t="shared" si="40"/>
        <v>25.999999999997669</v>
      </c>
      <c r="K395" s="3">
        <v>25.999999999997669</v>
      </c>
      <c r="L395" s="475">
        <v>26</v>
      </c>
      <c r="M395" s="38">
        <f t="shared" si="36"/>
        <v>0.68181600000006115</v>
      </c>
      <c r="N395" s="3">
        <f t="shared" si="41"/>
        <v>171.72047094568833</v>
      </c>
      <c r="O395" s="3">
        <v>171.72047094568833</v>
      </c>
      <c r="P395" s="4">
        <f t="shared" si="37"/>
        <v>2.8620078490948058</v>
      </c>
      <c r="Q395" s="475">
        <f t="shared" si="42"/>
        <v>197.15999999999997</v>
      </c>
      <c r="R395" s="475">
        <v>197.15999999999997</v>
      </c>
      <c r="S395" s="51">
        <v>7</v>
      </c>
      <c r="X395" s="4">
        <v>2.8620078490948058</v>
      </c>
      <c r="Y395" s="475">
        <v>197.15999999999997</v>
      </c>
      <c r="Z395" s="38">
        <v>0.68181600000006115</v>
      </c>
    </row>
    <row r="396" spans="2:26" x14ac:dyDescent="0.25">
      <c r="B396" s="210">
        <v>302313</v>
      </c>
      <c r="C396" s="210">
        <v>20059</v>
      </c>
      <c r="D396" s="210" t="s">
        <v>10</v>
      </c>
      <c r="E396" s="393">
        <v>0.37680555555555556</v>
      </c>
      <c r="F396" s="393">
        <v>0.37702546296296297</v>
      </c>
      <c r="G396" s="475">
        <v>19</v>
      </c>
      <c r="H396" s="475">
        <v>15.67</v>
      </c>
      <c r="I396" s="2">
        <f t="shared" si="39"/>
        <v>18.999999999999773</v>
      </c>
      <c r="J396" s="2">
        <f t="shared" si="40"/>
        <v>18.999999999999773</v>
      </c>
      <c r="K396" s="3">
        <v>18.999999999999773</v>
      </c>
      <c r="L396" s="475">
        <v>15.67</v>
      </c>
      <c r="M396" s="38">
        <f t="shared" si="36"/>
        <v>0.56231877473684877</v>
      </c>
      <c r="N396" s="3">
        <f t="shared" si="41"/>
        <v>190.72047094568811</v>
      </c>
      <c r="O396" s="3">
        <v>190.72047094568811</v>
      </c>
      <c r="P396" s="4">
        <f t="shared" si="37"/>
        <v>3.1786745157614686</v>
      </c>
      <c r="Q396" s="475">
        <f t="shared" si="42"/>
        <v>212.82999999999996</v>
      </c>
      <c r="R396" s="475">
        <v>212.82999999999996</v>
      </c>
      <c r="S396" s="51">
        <v>8</v>
      </c>
      <c r="X396" s="4">
        <v>3.1786745157614686</v>
      </c>
      <c r="Y396" s="475">
        <v>212.82999999999996</v>
      </c>
      <c r="Z396" s="38">
        <v>0.56231877473684877</v>
      </c>
    </row>
    <row r="397" spans="2:26" x14ac:dyDescent="0.25">
      <c r="B397" s="210">
        <v>302313</v>
      </c>
      <c r="C397" s="210">
        <v>20044</v>
      </c>
      <c r="D397" s="210" t="s">
        <v>180</v>
      </c>
      <c r="E397" s="393">
        <v>0.37702546296296297</v>
      </c>
      <c r="F397" s="393">
        <v>0.37723379629629633</v>
      </c>
      <c r="G397" s="475">
        <v>18</v>
      </c>
      <c r="H397" s="475">
        <v>24.5</v>
      </c>
      <c r="I397" s="2">
        <f t="shared" si="39"/>
        <v>18.000000000002814</v>
      </c>
      <c r="J397" s="2">
        <f t="shared" si="40"/>
        <v>18.000000000002814</v>
      </c>
      <c r="K397" s="3">
        <v>18.000000000002814</v>
      </c>
      <c r="L397" s="475">
        <v>24.5</v>
      </c>
      <c r="M397" s="38">
        <f t="shared" si="36"/>
        <v>0.92802733333318832</v>
      </c>
      <c r="N397" s="3">
        <f t="shared" si="41"/>
        <v>208.72047094569092</v>
      </c>
      <c r="O397" s="3">
        <v>208.72047094569092</v>
      </c>
      <c r="P397" s="4">
        <f t="shared" si="37"/>
        <v>3.4786745157615155</v>
      </c>
      <c r="Q397" s="475">
        <f t="shared" si="42"/>
        <v>237.32999999999996</v>
      </c>
      <c r="R397" s="475">
        <v>237.32999999999996</v>
      </c>
      <c r="S397" s="51">
        <v>9</v>
      </c>
      <c r="X397" s="4">
        <v>3.4786745157615155</v>
      </c>
      <c r="Y397" s="475">
        <v>237.32999999999996</v>
      </c>
      <c r="Z397" s="38">
        <v>0.92802733333318832</v>
      </c>
    </row>
    <row r="398" spans="2:26" x14ac:dyDescent="0.25">
      <c r="B398" s="210">
        <v>302313</v>
      </c>
      <c r="C398" s="210">
        <v>20045</v>
      </c>
      <c r="D398" s="210" t="s">
        <v>14</v>
      </c>
      <c r="E398" s="393">
        <v>0.37723379629629633</v>
      </c>
      <c r="F398" s="393">
        <v>0.37723379629629633</v>
      </c>
      <c r="G398" s="475">
        <v>23</v>
      </c>
      <c r="H398" s="475">
        <v>36</v>
      </c>
      <c r="I398" s="2">
        <f t="shared" si="39"/>
        <v>0</v>
      </c>
      <c r="J398" s="2">
        <f t="shared" si="40"/>
        <v>22.9999999999972</v>
      </c>
      <c r="K398" s="3">
        <v>22.9999999999972</v>
      </c>
      <c r="L398" s="475">
        <v>36</v>
      </c>
      <c r="M398" s="38">
        <f t="shared" si="36"/>
        <v>1.0671902608696953</v>
      </c>
      <c r="N398" s="3">
        <f t="shared" si="41"/>
        <v>231.72047094568813</v>
      </c>
      <c r="O398" s="3">
        <v>231.72047094568813</v>
      </c>
      <c r="P398" s="4">
        <f t="shared" si="37"/>
        <v>3.8620078490948022</v>
      </c>
      <c r="Q398" s="475">
        <f t="shared" si="42"/>
        <v>273.32999999999993</v>
      </c>
      <c r="R398" s="475">
        <v>273.32999999999993</v>
      </c>
      <c r="S398" s="51">
        <v>10</v>
      </c>
      <c r="X398" s="4">
        <v>3.8620078490948022</v>
      </c>
      <c r="Y398" s="475">
        <v>273.32999999999993</v>
      </c>
      <c r="Z398" s="38">
        <v>1.0671902608696953</v>
      </c>
    </row>
    <row r="399" spans="2:26" x14ac:dyDescent="0.25">
      <c r="B399" s="210">
        <v>302313</v>
      </c>
      <c r="C399" s="210">
        <v>20049</v>
      </c>
      <c r="D399" s="210" t="s">
        <v>13</v>
      </c>
      <c r="E399" s="393">
        <v>0.3775</v>
      </c>
      <c r="F399" s="393">
        <v>0.37777777777777777</v>
      </c>
      <c r="G399" s="475">
        <v>24</v>
      </c>
      <c r="H399" s="475">
        <v>27.25</v>
      </c>
      <c r="I399" s="2">
        <f t="shared" si="39"/>
        <v>23.999999999998956</v>
      </c>
      <c r="J399" s="2">
        <f t="shared" si="40"/>
        <v>23.999999999998956</v>
      </c>
      <c r="K399" s="3">
        <v>23.999999999998956</v>
      </c>
      <c r="L399" s="475">
        <v>27.25</v>
      </c>
      <c r="M399" s="38">
        <f t="shared" si="36"/>
        <v>0.77414525000003365</v>
      </c>
      <c r="N399" s="3">
        <f t="shared" si="41"/>
        <v>255.72047094568708</v>
      </c>
      <c r="O399" s="3">
        <v>255.72047094568708</v>
      </c>
      <c r="P399" s="4">
        <f t="shared" si="37"/>
        <v>4.2620078490947844</v>
      </c>
      <c r="Q399" s="475">
        <f t="shared" si="42"/>
        <v>300.57999999999993</v>
      </c>
      <c r="R399" s="475">
        <v>300.57999999999993</v>
      </c>
      <c r="S399" s="51">
        <v>11</v>
      </c>
      <c r="X399" s="4">
        <v>4.2620078490947844</v>
      </c>
      <c r="Y399" s="475">
        <v>300.57999999999993</v>
      </c>
      <c r="Z399" s="38">
        <v>0.77414525000003365</v>
      </c>
    </row>
    <row r="400" spans="2:26" x14ac:dyDescent="0.25">
      <c r="B400" s="210">
        <v>302313</v>
      </c>
      <c r="C400" s="210">
        <v>20050</v>
      </c>
      <c r="D400" s="210" t="s">
        <v>12</v>
      </c>
      <c r="E400" s="393">
        <v>0.37777777777777777</v>
      </c>
      <c r="F400" s="393">
        <v>0.37813657407407408</v>
      </c>
      <c r="G400" s="475">
        <v>31</v>
      </c>
      <c r="H400" s="475">
        <v>34.04</v>
      </c>
      <c r="I400" s="2">
        <f t="shared" si="39"/>
        <v>31.000000000001648</v>
      </c>
      <c r="J400" s="2">
        <f t="shared" si="40"/>
        <v>31.000000000001648</v>
      </c>
      <c r="K400" s="3">
        <v>31.000000000001648</v>
      </c>
      <c r="L400" s="475">
        <v>34.04</v>
      </c>
      <c r="M400" s="38">
        <f t="shared" si="36"/>
        <v>0.74867795612899246</v>
      </c>
      <c r="N400" s="3">
        <f t="shared" si="41"/>
        <v>286.7204709456887</v>
      </c>
      <c r="O400" s="3">
        <v>286.7204709456887</v>
      </c>
      <c r="P400" s="4">
        <f t="shared" si="37"/>
        <v>4.7786745157614785</v>
      </c>
      <c r="Q400" s="475">
        <f t="shared" si="42"/>
        <v>334.61999999999995</v>
      </c>
      <c r="R400" s="475">
        <v>334.61999999999995</v>
      </c>
      <c r="S400" s="51">
        <v>12</v>
      </c>
      <c r="X400" s="4">
        <v>4.7786745157614785</v>
      </c>
      <c r="Y400" s="475">
        <v>334.61999999999995</v>
      </c>
      <c r="Z400" s="38">
        <v>0.74867795612899246</v>
      </c>
    </row>
    <row r="401" spans="2:26" x14ac:dyDescent="0.25">
      <c r="B401" s="210">
        <v>302313</v>
      </c>
      <c r="C401" s="210">
        <v>20027</v>
      </c>
      <c r="D401" s="210" t="s">
        <v>38</v>
      </c>
      <c r="E401" s="393">
        <v>0.37813657407407408</v>
      </c>
      <c r="F401" s="393">
        <v>0.37813657407407408</v>
      </c>
      <c r="G401" s="475">
        <v>25</v>
      </c>
      <c r="H401" s="475">
        <v>26.67</v>
      </c>
      <c r="I401" s="2">
        <f t="shared" si="39"/>
        <v>0</v>
      </c>
      <c r="J401" s="2">
        <f t="shared" si="40"/>
        <v>25.000000000000711</v>
      </c>
      <c r="K401" s="3">
        <v>25.000000000000711</v>
      </c>
      <c r="L401" s="475">
        <v>26.67</v>
      </c>
      <c r="M401" s="38">
        <f t="shared" si="36"/>
        <v>0.7273613087999794</v>
      </c>
      <c r="N401" s="3">
        <f t="shared" si="41"/>
        <v>311.72047094568939</v>
      </c>
      <c r="O401" s="3">
        <v>311.72047094568939</v>
      </c>
      <c r="P401" s="4">
        <f t="shared" si="37"/>
        <v>5.1953411824281561</v>
      </c>
      <c r="Q401" s="475">
        <f t="shared" si="42"/>
        <v>361.28999999999996</v>
      </c>
      <c r="R401" s="475">
        <v>361.28999999999996</v>
      </c>
      <c r="S401" s="51">
        <v>13</v>
      </c>
      <c r="X401" s="4">
        <v>5.1953411824281561</v>
      </c>
      <c r="Y401" s="475">
        <v>361.28999999999996</v>
      </c>
      <c r="Z401" s="38">
        <v>0.7273613087999794</v>
      </c>
    </row>
    <row r="402" spans="2:26" x14ac:dyDescent="0.25">
      <c r="B402" s="210">
        <v>302313</v>
      </c>
      <c r="C402" s="210">
        <v>20025</v>
      </c>
      <c r="D402" s="210" t="s">
        <v>39</v>
      </c>
      <c r="E402" s="393">
        <v>0.37842592592592594</v>
      </c>
      <c r="F402" s="393">
        <v>0.37873842592592594</v>
      </c>
      <c r="G402" s="475">
        <v>27</v>
      </c>
      <c r="H402" s="475">
        <v>28.42</v>
      </c>
      <c r="I402" s="2">
        <f t="shared" si="39"/>
        <v>26.999999999999424</v>
      </c>
      <c r="J402" s="2">
        <f t="shared" si="40"/>
        <v>26.999999999999424</v>
      </c>
      <c r="K402" s="3">
        <v>26.999999999999424</v>
      </c>
      <c r="L402" s="475">
        <v>28.42</v>
      </c>
      <c r="M402" s="38">
        <f t="shared" si="36"/>
        <v>0.71767447111112648</v>
      </c>
      <c r="N402" s="3">
        <f t="shared" si="41"/>
        <v>338.72047094568882</v>
      </c>
      <c r="O402" s="3">
        <v>338.72047094568882</v>
      </c>
      <c r="P402" s="4">
        <f t="shared" si="37"/>
        <v>5.6453411824281465</v>
      </c>
      <c r="Q402" s="475">
        <f t="shared" si="42"/>
        <v>389.71</v>
      </c>
      <c r="R402" s="475">
        <v>389.71</v>
      </c>
      <c r="S402" s="51">
        <v>14</v>
      </c>
      <c r="X402" s="4">
        <v>5.6453411824281465</v>
      </c>
      <c r="Y402" s="475">
        <v>389.71</v>
      </c>
      <c r="Z402" s="38">
        <v>0.71767447111112648</v>
      </c>
    </row>
    <row r="403" spans="2:26" x14ac:dyDescent="0.25">
      <c r="B403" s="210">
        <v>302313</v>
      </c>
      <c r="C403" s="210">
        <v>20015</v>
      </c>
      <c r="D403" s="210" t="s">
        <v>37</v>
      </c>
      <c r="E403" s="393">
        <v>0.37873842592592594</v>
      </c>
      <c r="F403" s="393">
        <v>0.37873842592592594</v>
      </c>
      <c r="G403" s="475">
        <v>24</v>
      </c>
      <c r="H403" s="475">
        <v>28.58</v>
      </c>
      <c r="I403" s="2">
        <f t="shared" si="39"/>
        <v>0</v>
      </c>
      <c r="J403" s="2">
        <f t="shared" si="40"/>
        <v>23.999999999998956</v>
      </c>
      <c r="K403" s="3">
        <v>23.999999999998956</v>
      </c>
      <c r="L403" s="475">
        <v>28.58</v>
      </c>
      <c r="M403" s="38">
        <f t="shared" si="36"/>
        <v>0.81192922000003531</v>
      </c>
      <c r="N403" s="3">
        <f t="shared" si="41"/>
        <v>362.72047094568779</v>
      </c>
      <c r="O403" s="3">
        <v>362.72047094568779</v>
      </c>
      <c r="P403" s="4">
        <f t="shared" si="37"/>
        <v>6.04534118242813</v>
      </c>
      <c r="Q403" s="475">
        <f t="shared" si="42"/>
        <v>418.28999999999996</v>
      </c>
      <c r="R403" s="475">
        <v>418.28999999999996</v>
      </c>
      <c r="S403" s="51">
        <v>15</v>
      </c>
      <c r="X403" s="4">
        <v>6.04534118242813</v>
      </c>
      <c r="Y403" s="475">
        <v>418.28999999999996</v>
      </c>
      <c r="Z403" s="38">
        <v>0.81192922000003531</v>
      </c>
    </row>
    <row r="404" spans="2:26" x14ac:dyDescent="0.25">
      <c r="B404" s="210">
        <v>302313</v>
      </c>
      <c r="C404" s="210">
        <v>20013</v>
      </c>
      <c r="D404" s="210" t="s">
        <v>36</v>
      </c>
      <c r="E404" s="393">
        <v>0.3790162037037037</v>
      </c>
      <c r="F404" s="393">
        <v>0.37927083333333328</v>
      </c>
      <c r="G404" s="475">
        <v>22</v>
      </c>
      <c r="H404" s="475">
        <v>26.5</v>
      </c>
      <c r="I404" s="2">
        <f t="shared" si="39"/>
        <v>21.999999999995445</v>
      </c>
      <c r="J404" s="2">
        <f t="shared" si="40"/>
        <v>21.999999999995445</v>
      </c>
      <c r="K404" s="3">
        <v>21.999999999995445</v>
      </c>
      <c r="L404" s="475">
        <v>26.5</v>
      </c>
      <c r="M404" s="38">
        <f t="shared" si="36"/>
        <v>0.82127836363653361</v>
      </c>
      <c r="N404" s="3">
        <f t="shared" si="41"/>
        <v>384.72047094568325</v>
      </c>
      <c r="O404" s="3">
        <v>384.72047094568325</v>
      </c>
      <c r="P404" s="4">
        <f t="shared" si="37"/>
        <v>6.4120078490947208</v>
      </c>
      <c r="Q404" s="475">
        <f t="shared" si="42"/>
        <v>444.78999999999996</v>
      </c>
      <c r="R404" s="475">
        <v>444.78999999999996</v>
      </c>
      <c r="S404" s="51">
        <v>16</v>
      </c>
      <c r="X404" s="4">
        <v>6.4120078490947208</v>
      </c>
      <c r="Y404" s="475">
        <v>444.78999999999996</v>
      </c>
      <c r="Z404" s="38">
        <v>0.82127836363653361</v>
      </c>
    </row>
    <row r="405" spans="2:26" x14ac:dyDescent="0.25">
      <c r="B405" s="210">
        <v>302313</v>
      </c>
      <c r="C405" s="210">
        <v>20004</v>
      </c>
      <c r="D405" s="210" t="s">
        <v>2</v>
      </c>
      <c r="E405" s="393">
        <v>0.37927083333333328</v>
      </c>
      <c r="F405" s="393">
        <v>0.3794907407407408</v>
      </c>
      <c r="G405" s="475">
        <v>19</v>
      </c>
      <c r="H405" s="475">
        <v>31.17</v>
      </c>
      <c r="I405" s="2">
        <f t="shared" si="39"/>
        <v>19.000000000009365</v>
      </c>
      <c r="J405" s="2">
        <f t="shared" si="40"/>
        <v>19.000000000009365</v>
      </c>
      <c r="K405" s="3">
        <v>19.000000000009365</v>
      </c>
      <c r="L405" s="475">
        <v>31.17</v>
      </c>
      <c r="M405" s="38">
        <f t="shared" si="36"/>
        <v>1.1185370905257646</v>
      </c>
      <c r="N405" s="3">
        <f t="shared" si="41"/>
        <v>403.72047094569263</v>
      </c>
      <c r="O405" s="3">
        <v>403.72047094569263</v>
      </c>
      <c r="P405" s="4">
        <f t="shared" si="37"/>
        <v>6.7286745157615435</v>
      </c>
      <c r="Q405" s="475">
        <f t="shared" si="42"/>
        <v>475.96</v>
      </c>
      <c r="R405" s="475">
        <v>475.96</v>
      </c>
      <c r="S405" s="51">
        <v>17</v>
      </c>
      <c r="X405" s="4">
        <v>6.7286745157615435</v>
      </c>
      <c r="Y405" s="475">
        <v>475.96</v>
      </c>
      <c r="Z405" s="38">
        <v>1.1185370905257646</v>
      </c>
    </row>
    <row r="406" spans="2:26" x14ac:dyDescent="0.25">
      <c r="B406" s="210">
        <v>302313</v>
      </c>
      <c r="C406" s="210">
        <v>20010</v>
      </c>
      <c r="D406" s="210" t="s">
        <v>1</v>
      </c>
      <c r="E406" s="393">
        <v>0.3794907407407408</v>
      </c>
      <c r="F406" s="393">
        <v>0.3794907407407408</v>
      </c>
      <c r="G406" s="475">
        <v>22</v>
      </c>
      <c r="H406" s="475" t="s">
        <v>581</v>
      </c>
      <c r="I406" s="2">
        <f t="shared" si="39"/>
        <v>0</v>
      </c>
      <c r="J406" s="2">
        <f>L406*K405/L405</f>
        <v>6.7051652229741094</v>
      </c>
      <c r="K406" s="3">
        <v>6.7051652229741094</v>
      </c>
      <c r="L406" s="475">
        <v>11</v>
      </c>
      <c r="M406" s="38">
        <f t="shared" si="36"/>
        <v>1.1185370905257648</v>
      </c>
      <c r="N406" s="3">
        <f t="shared" si="41"/>
        <v>410.42563616866676</v>
      </c>
      <c r="O406" s="3">
        <v>410.42563616866676</v>
      </c>
      <c r="P406" s="4">
        <f t="shared" si="37"/>
        <v>6.8404272694777797</v>
      </c>
      <c r="Q406" s="475">
        <f t="shared" si="42"/>
        <v>486.96</v>
      </c>
      <c r="R406" s="475">
        <v>486.96</v>
      </c>
      <c r="X406" s="4">
        <v>6.8404272694777797</v>
      </c>
      <c r="Y406" s="475">
        <v>486.96</v>
      </c>
      <c r="Z406" s="38">
        <v>1.1185370905257648</v>
      </c>
    </row>
    <row r="407" spans="2:26" x14ac:dyDescent="0.25">
      <c r="B407" s="52">
        <v>302313</v>
      </c>
      <c r="C407" s="52">
        <v>20236</v>
      </c>
      <c r="D407" s="52" t="s">
        <v>452</v>
      </c>
      <c r="E407" s="79">
        <v>0.37974537037037037</v>
      </c>
      <c r="F407" s="79">
        <v>0.37975694444444441</v>
      </c>
      <c r="G407" s="475">
        <v>1</v>
      </c>
      <c r="H407" s="475" t="s">
        <v>581</v>
      </c>
      <c r="M407" s="38">
        <f>AVERAGE(M390:M405)</f>
        <v>0.8440210611175657</v>
      </c>
    </row>
    <row r="408" spans="2:26" x14ac:dyDescent="0.25">
      <c r="B408" s="52">
        <v>302313</v>
      </c>
      <c r="C408" s="52">
        <v>20010</v>
      </c>
      <c r="D408" s="52" t="s">
        <v>1</v>
      </c>
      <c r="E408" s="79">
        <v>0.37975694444444441</v>
      </c>
      <c r="F408" s="79">
        <v>0.37976851851851851</v>
      </c>
      <c r="G408" s="475">
        <v>1</v>
      </c>
      <c r="H408" s="475" t="s">
        <v>581</v>
      </c>
    </row>
    <row r="409" spans="2:26" x14ac:dyDescent="0.25">
      <c r="B409" s="475">
        <v>302313</v>
      </c>
      <c r="C409" s="475">
        <v>20236</v>
      </c>
      <c r="D409" s="475" t="s">
        <v>452</v>
      </c>
      <c r="E409" s="381">
        <v>0.37976851851851851</v>
      </c>
      <c r="F409" s="381">
        <v>0.37988425925925928</v>
      </c>
      <c r="G409" s="475">
        <v>10</v>
      </c>
      <c r="H409" s="475" t="s">
        <v>580</v>
      </c>
    </row>
    <row r="410" spans="2:26" x14ac:dyDescent="0.25">
      <c r="B410" s="475">
        <v>302313</v>
      </c>
      <c r="C410" s="392">
        <v>20008</v>
      </c>
      <c r="D410" s="475" t="s">
        <v>579</v>
      </c>
      <c r="E410" s="381">
        <v>0.37988425925925928</v>
      </c>
      <c r="F410" s="381">
        <v>0.37990740740740742</v>
      </c>
      <c r="G410" s="475" t="s">
        <v>566</v>
      </c>
      <c r="H410" s="475" t="s">
        <v>566</v>
      </c>
    </row>
    <row r="411" spans="2:26" x14ac:dyDescent="0.25">
      <c r="B411" s="475">
        <v>302313</v>
      </c>
      <c r="C411" s="392">
        <v>20008</v>
      </c>
      <c r="D411" s="475" t="s">
        <v>579</v>
      </c>
      <c r="E411" s="381">
        <v>0.37990740740740742</v>
      </c>
      <c r="F411" s="381">
        <v>0.37991898148148145</v>
      </c>
      <c r="G411" s="475" t="s">
        <v>566</v>
      </c>
      <c r="H411" s="475" t="s">
        <v>566</v>
      </c>
    </row>
    <row r="412" spans="2:26" x14ac:dyDescent="0.25">
      <c r="B412" s="475">
        <v>302313</v>
      </c>
      <c r="C412" s="475">
        <v>20236</v>
      </c>
      <c r="D412" s="475" t="s">
        <v>452</v>
      </c>
      <c r="E412" s="381">
        <v>0.37990740740740742</v>
      </c>
      <c r="F412" s="381">
        <v>0.37990740740740742</v>
      </c>
      <c r="G412" s="475">
        <v>1</v>
      </c>
      <c r="H412" s="475" t="s">
        <v>581</v>
      </c>
    </row>
    <row r="413" spans="2:26" x14ac:dyDescent="0.25">
      <c r="B413" s="475">
        <v>302313</v>
      </c>
      <c r="C413" s="475">
        <v>20236</v>
      </c>
      <c r="D413" s="475" t="s">
        <v>452</v>
      </c>
      <c r="E413" s="381">
        <v>0.37991898148148145</v>
      </c>
      <c r="F413" s="381">
        <v>0.37995370370370374</v>
      </c>
      <c r="G413" s="475">
        <v>3</v>
      </c>
      <c r="H413" s="475" t="s">
        <v>580</v>
      </c>
    </row>
    <row r="414" spans="2:26" x14ac:dyDescent="0.25">
      <c r="B414" s="475">
        <v>302313</v>
      </c>
      <c r="C414" s="392">
        <v>20008</v>
      </c>
      <c r="D414" s="475" t="s">
        <v>579</v>
      </c>
      <c r="E414" s="381">
        <v>0.37995370370370374</v>
      </c>
      <c r="F414" s="381">
        <v>0.37995370370370374</v>
      </c>
      <c r="G414" s="475" t="s">
        <v>566</v>
      </c>
      <c r="H414" s="475" t="s">
        <v>566</v>
      </c>
    </row>
    <row r="415" spans="2:26" x14ac:dyDescent="0.25">
      <c r="B415" s="475">
        <v>302313</v>
      </c>
      <c r="C415" s="475">
        <v>20236</v>
      </c>
      <c r="D415" s="475" t="s">
        <v>452</v>
      </c>
      <c r="E415" s="381">
        <v>0.50590277777777781</v>
      </c>
      <c r="F415" s="381">
        <v>0.50593750000000004</v>
      </c>
      <c r="G415" s="475">
        <v>3</v>
      </c>
      <c r="H415" s="475" t="s">
        <v>580</v>
      </c>
    </row>
    <row r="416" spans="2:26" x14ac:dyDescent="0.25">
      <c r="B416" s="475">
        <v>302313</v>
      </c>
      <c r="C416" s="392">
        <v>20008</v>
      </c>
      <c r="D416" s="475" t="s">
        <v>579</v>
      </c>
      <c r="E416" s="381">
        <v>0.50593750000000004</v>
      </c>
      <c r="F416" s="381">
        <v>0.50594907407407408</v>
      </c>
      <c r="G416" s="475" t="s">
        <v>566</v>
      </c>
      <c r="H416" s="475" t="s">
        <v>566</v>
      </c>
    </row>
    <row r="417" spans="2:26" x14ac:dyDescent="0.25">
      <c r="B417" s="475">
        <v>302313</v>
      </c>
      <c r="C417" s="475">
        <v>20236</v>
      </c>
      <c r="D417" s="475" t="s">
        <v>452</v>
      </c>
      <c r="E417" s="381">
        <v>0.50594907407407408</v>
      </c>
      <c r="F417" s="381">
        <v>0.50594907407407408</v>
      </c>
      <c r="G417" s="475">
        <v>11</v>
      </c>
      <c r="H417" s="475" t="s">
        <v>581</v>
      </c>
    </row>
    <row r="418" spans="2:26" x14ac:dyDescent="0.25">
      <c r="B418" s="475">
        <v>302313</v>
      </c>
      <c r="C418" s="475">
        <v>20010</v>
      </c>
      <c r="D418" s="475" t="s">
        <v>1</v>
      </c>
      <c r="E418" s="381">
        <v>0.50607638888888895</v>
      </c>
      <c r="F418" s="381">
        <v>0.50608796296296299</v>
      </c>
      <c r="G418" s="475">
        <v>1</v>
      </c>
      <c r="H418" s="475" t="s">
        <v>581</v>
      </c>
    </row>
    <row r="419" spans="2:26" x14ac:dyDescent="0.25">
      <c r="B419" s="475">
        <v>302313</v>
      </c>
      <c r="C419" s="475">
        <v>20236</v>
      </c>
      <c r="D419" s="475" t="s">
        <v>452</v>
      </c>
      <c r="E419" s="381">
        <v>0.50608796296296299</v>
      </c>
      <c r="F419" s="381">
        <v>0.50612268518518522</v>
      </c>
      <c r="G419" s="475">
        <v>3</v>
      </c>
      <c r="H419" s="475" t="s">
        <v>581</v>
      </c>
    </row>
    <row r="420" spans="2:26" x14ac:dyDescent="0.25">
      <c r="B420" s="210">
        <v>302313</v>
      </c>
      <c r="C420" s="210">
        <v>20010</v>
      </c>
      <c r="D420" s="210" t="s">
        <v>1</v>
      </c>
      <c r="E420" s="393">
        <v>0.50612268518518522</v>
      </c>
      <c r="F420" s="393">
        <v>0.50634259259259262</v>
      </c>
      <c r="G420" s="475">
        <v>19</v>
      </c>
      <c r="H420" s="475">
        <v>26.92</v>
      </c>
      <c r="I420" s="2">
        <f>(F420-E420)*86400</f>
        <v>18.999999999999773</v>
      </c>
      <c r="J420" s="2">
        <f>L420*J421/L421</f>
        <v>30.23167489555146</v>
      </c>
      <c r="K420" s="2">
        <v>30.23167489555146</v>
      </c>
      <c r="L420" s="475">
        <v>15.92</v>
      </c>
      <c r="M420" s="38">
        <f t="shared" ref="M420:M431" si="43">L420/K420*0.0113636*60</f>
        <v>0.35904430560005862</v>
      </c>
      <c r="N420" s="3">
        <f>J420</f>
        <v>30.23167489555146</v>
      </c>
      <c r="O420" s="3">
        <v>30.23167489555146</v>
      </c>
      <c r="P420" s="4">
        <f t="shared" ref="P420:P431" si="44">O420/60</f>
        <v>0.50386124825919099</v>
      </c>
      <c r="Q420" s="475">
        <f>L420</f>
        <v>15.92</v>
      </c>
      <c r="R420" s="475">
        <v>15.92</v>
      </c>
      <c r="S420" s="51">
        <v>1</v>
      </c>
      <c r="X420" s="4">
        <v>0.50386124825919099</v>
      </c>
      <c r="Y420" s="475">
        <v>15.92</v>
      </c>
      <c r="Z420" s="38">
        <v>0.35904430560005862</v>
      </c>
    </row>
    <row r="421" spans="2:26" x14ac:dyDescent="0.25">
      <c r="B421" s="210">
        <v>302313</v>
      </c>
      <c r="C421" s="210">
        <v>20021</v>
      </c>
      <c r="D421" s="210" t="s">
        <v>0</v>
      </c>
      <c r="E421" s="393">
        <v>0.50634259259259262</v>
      </c>
      <c r="F421" s="393">
        <v>0.50634259259259262</v>
      </c>
      <c r="G421" s="475">
        <v>50</v>
      </c>
      <c r="H421" s="475">
        <v>26.33</v>
      </c>
      <c r="I421" s="2">
        <f t="shared" ref="I421" si="45">(F421-E421)*86400</f>
        <v>0</v>
      </c>
      <c r="J421" s="2">
        <f>(E422-E421)*86400</f>
        <v>49.999999999991829</v>
      </c>
      <c r="K421" s="2">
        <v>49.999999999991829</v>
      </c>
      <c r="L421" s="475">
        <v>26.33</v>
      </c>
      <c r="M421" s="38">
        <f t="shared" si="43"/>
        <v>0.35904430560005862</v>
      </c>
      <c r="N421" s="3">
        <f>N420+K421</f>
        <v>80.231674895543293</v>
      </c>
      <c r="O421" s="3">
        <v>80.231674895543293</v>
      </c>
      <c r="P421" s="4">
        <f t="shared" si="44"/>
        <v>1.3371945815923882</v>
      </c>
      <c r="Q421" s="475">
        <f>Q420+L421</f>
        <v>42.25</v>
      </c>
      <c r="R421" s="475">
        <v>42.25</v>
      </c>
      <c r="S421" s="51">
        <v>2</v>
      </c>
      <c r="X421" s="4">
        <v>1.3371945815923882</v>
      </c>
      <c r="Y421" s="475">
        <v>42.25</v>
      </c>
      <c r="Z421" s="38">
        <v>0.35904430560005862</v>
      </c>
    </row>
    <row r="422" spans="2:26" x14ac:dyDescent="0.25">
      <c r="B422" s="210">
        <v>302313</v>
      </c>
      <c r="C422" s="210">
        <v>20017</v>
      </c>
      <c r="D422" s="210" t="s">
        <v>5</v>
      </c>
      <c r="E422" s="393">
        <v>0.50692129629629623</v>
      </c>
      <c r="F422" s="393">
        <v>0.50723379629629628</v>
      </c>
      <c r="G422" s="475">
        <v>27</v>
      </c>
      <c r="H422" s="475">
        <v>30.75</v>
      </c>
      <c r="I422" s="2">
        <f t="shared" ref="I422:I431" si="46">(F422-E422)*86400</f>
        <v>27.000000000004221</v>
      </c>
      <c r="J422" s="2">
        <f t="shared" ref="J422:J430" si="47">(E423-E422)*86400</f>
        <v>27.000000000004221</v>
      </c>
      <c r="K422" s="3">
        <v>27.000000000004221</v>
      </c>
      <c r="L422" s="475">
        <v>30.75</v>
      </c>
      <c r="M422" s="38">
        <f t="shared" si="43"/>
        <v>0.77651266666654517</v>
      </c>
      <c r="N422" s="3">
        <f t="shared" ref="N422:N431" si="48">N421+K422</f>
        <v>107.23167489554751</v>
      </c>
      <c r="O422" s="3">
        <v>107.23167489554751</v>
      </c>
      <c r="P422" s="4">
        <f t="shared" si="44"/>
        <v>1.7871945815924586</v>
      </c>
      <c r="Q422" s="475">
        <f t="shared" ref="Q422:Q431" si="49">Q421+L422</f>
        <v>73</v>
      </c>
      <c r="R422" s="475">
        <v>73</v>
      </c>
      <c r="S422" s="51">
        <v>3</v>
      </c>
      <c r="X422" s="4">
        <v>1.7871945815924586</v>
      </c>
      <c r="Y422" s="475">
        <v>73</v>
      </c>
      <c r="Z422" s="38">
        <v>0.77651266666654517</v>
      </c>
    </row>
    <row r="423" spans="2:26" x14ac:dyDescent="0.25">
      <c r="B423" s="210">
        <v>302313</v>
      </c>
      <c r="C423" s="210">
        <v>20030</v>
      </c>
      <c r="D423" s="210" t="s">
        <v>6</v>
      </c>
      <c r="E423" s="393">
        <v>0.50723379629629628</v>
      </c>
      <c r="F423" s="393">
        <v>0.50723379629629628</v>
      </c>
      <c r="G423" s="475">
        <v>48</v>
      </c>
      <c r="H423" s="475">
        <v>40.5</v>
      </c>
      <c r="I423" s="2">
        <f t="shared" si="46"/>
        <v>0</v>
      </c>
      <c r="J423" s="2">
        <f t="shared" si="47"/>
        <v>47.999999999997911</v>
      </c>
      <c r="K423" s="3">
        <v>47.999999999997911</v>
      </c>
      <c r="L423" s="475">
        <v>40.5</v>
      </c>
      <c r="M423" s="38">
        <f t="shared" si="43"/>
        <v>0.57528225000002498</v>
      </c>
      <c r="N423" s="3">
        <f t="shared" si="48"/>
        <v>155.23167489554544</v>
      </c>
      <c r="O423" s="3">
        <v>155.23167489554544</v>
      </c>
      <c r="P423" s="4">
        <f t="shared" si="44"/>
        <v>2.5871945815924238</v>
      </c>
      <c r="Q423" s="475">
        <f t="shared" si="49"/>
        <v>113.5</v>
      </c>
      <c r="R423" s="475">
        <v>113.5</v>
      </c>
      <c r="S423" s="51">
        <v>4</v>
      </c>
      <c r="X423" s="4">
        <v>2.5871945815924238</v>
      </c>
      <c r="Y423" s="475">
        <v>113.5</v>
      </c>
      <c r="Z423" s="38">
        <v>0.57528225000002498</v>
      </c>
    </row>
    <row r="424" spans="2:26" x14ac:dyDescent="0.25">
      <c r="B424" s="210">
        <v>302313</v>
      </c>
      <c r="C424" s="210">
        <v>20035</v>
      </c>
      <c r="D424" s="210" t="s">
        <v>8</v>
      </c>
      <c r="E424" s="393">
        <v>0.50778935185185181</v>
      </c>
      <c r="F424" s="393">
        <v>0.50807870370370367</v>
      </c>
      <c r="G424" s="475">
        <v>25</v>
      </c>
      <c r="H424" s="475">
        <v>23.79</v>
      </c>
      <c r="I424" s="2">
        <f t="shared" si="46"/>
        <v>25.000000000000711</v>
      </c>
      <c r="J424" s="2">
        <f t="shared" si="47"/>
        <v>25.000000000000711</v>
      </c>
      <c r="K424" s="3">
        <v>25.000000000000711</v>
      </c>
      <c r="L424" s="475">
        <v>23.79</v>
      </c>
      <c r="M424" s="38">
        <f t="shared" si="43"/>
        <v>0.6488161055999816</v>
      </c>
      <c r="N424" s="3">
        <f t="shared" si="48"/>
        <v>180.23167489554615</v>
      </c>
      <c r="O424" s="3">
        <v>180.23167489554615</v>
      </c>
      <c r="P424" s="4">
        <f t="shared" si="44"/>
        <v>3.0038612482591023</v>
      </c>
      <c r="Q424" s="475">
        <f t="shared" si="49"/>
        <v>137.29</v>
      </c>
      <c r="R424" s="475">
        <v>137.29</v>
      </c>
      <c r="S424" s="51">
        <v>5</v>
      </c>
      <c r="X424" s="4">
        <v>3.0038612482591023</v>
      </c>
      <c r="Y424" s="475">
        <v>137.29</v>
      </c>
      <c r="Z424" s="38">
        <v>0.6488161055999816</v>
      </c>
    </row>
    <row r="425" spans="2:26" x14ac:dyDescent="0.25">
      <c r="B425" s="210">
        <v>302313</v>
      </c>
      <c r="C425" s="210">
        <v>20037</v>
      </c>
      <c r="D425" s="210" t="s">
        <v>8</v>
      </c>
      <c r="E425" s="393">
        <v>0.50807870370370367</v>
      </c>
      <c r="F425" s="393">
        <v>0.50807870370370367</v>
      </c>
      <c r="G425" s="475">
        <v>48</v>
      </c>
      <c r="H425" s="475">
        <v>13.17</v>
      </c>
      <c r="I425" s="2">
        <f t="shared" si="46"/>
        <v>0</v>
      </c>
      <c r="J425" s="2">
        <f t="shared" si="47"/>
        <v>48.000000000007503</v>
      </c>
      <c r="K425" s="3">
        <v>48.000000000007503</v>
      </c>
      <c r="L425" s="475">
        <v>13.17</v>
      </c>
      <c r="M425" s="38">
        <f t="shared" si="43"/>
        <v>0.18707326499997076</v>
      </c>
      <c r="N425" s="3">
        <f t="shared" si="48"/>
        <v>228.23167489555365</v>
      </c>
      <c r="O425" s="3">
        <v>228.23167489555365</v>
      </c>
      <c r="P425" s="4">
        <f t="shared" si="44"/>
        <v>3.8038612482592273</v>
      </c>
      <c r="Q425" s="475">
        <f t="shared" si="49"/>
        <v>150.45999999999998</v>
      </c>
      <c r="R425" s="475">
        <v>150.45999999999998</v>
      </c>
      <c r="S425" s="51">
        <v>6</v>
      </c>
      <c r="X425" s="4">
        <v>3.8038612482592273</v>
      </c>
      <c r="Y425" s="475">
        <v>150.45999999999998</v>
      </c>
      <c r="Z425" s="38">
        <v>0.18707326499997076</v>
      </c>
    </row>
    <row r="426" spans="2:26" x14ac:dyDescent="0.25">
      <c r="B426" s="210">
        <v>302313</v>
      </c>
      <c r="C426" s="210">
        <v>20027</v>
      </c>
      <c r="D426" s="210" t="s">
        <v>38</v>
      </c>
      <c r="E426" s="393">
        <v>0.50863425925925931</v>
      </c>
      <c r="F426" s="393">
        <v>0.50863425925925931</v>
      </c>
      <c r="G426" s="475">
        <v>37</v>
      </c>
      <c r="H426" s="475">
        <v>26.67</v>
      </c>
      <c r="I426" s="2">
        <f t="shared" si="46"/>
        <v>0</v>
      </c>
      <c r="J426" s="2">
        <f t="shared" si="47"/>
        <v>36.999999999992994</v>
      </c>
      <c r="K426" s="3">
        <v>36.999999999992994</v>
      </c>
      <c r="L426" s="475">
        <v>26.67</v>
      </c>
      <c r="M426" s="38">
        <f t="shared" si="43"/>
        <v>0.49146034378387682</v>
      </c>
      <c r="N426" s="3">
        <f t="shared" si="48"/>
        <v>265.23167489554663</v>
      </c>
      <c r="O426" s="3">
        <v>265.23167489554663</v>
      </c>
      <c r="P426" s="4">
        <f t="shared" si="44"/>
        <v>4.4205279149257768</v>
      </c>
      <c r="Q426" s="475">
        <f t="shared" si="49"/>
        <v>177.13</v>
      </c>
      <c r="R426" s="475">
        <v>177.13</v>
      </c>
      <c r="S426" s="51">
        <v>7</v>
      </c>
      <c r="X426" s="4">
        <v>4.4205279149257768</v>
      </c>
      <c r="Y426" s="475">
        <v>177.13</v>
      </c>
      <c r="Z426" s="38">
        <v>0.49146034378387682</v>
      </c>
    </row>
    <row r="427" spans="2:26" x14ac:dyDescent="0.25">
      <c r="B427" s="210">
        <v>302313</v>
      </c>
      <c r="C427" s="210">
        <v>20025</v>
      </c>
      <c r="D427" s="210" t="s">
        <v>39</v>
      </c>
      <c r="E427" s="393">
        <v>0.50906249999999997</v>
      </c>
      <c r="F427" s="393">
        <v>0.50935185185185183</v>
      </c>
      <c r="G427" s="475">
        <v>25</v>
      </c>
      <c r="H427" s="475">
        <v>28.42</v>
      </c>
      <c r="I427" s="2">
        <f t="shared" si="46"/>
        <v>25.000000000000711</v>
      </c>
      <c r="J427" s="2">
        <f t="shared" si="47"/>
        <v>25.000000000000711</v>
      </c>
      <c r="K427" s="3">
        <v>25.000000000000711</v>
      </c>
      <c r="L427" s="475">
        <v>28.42</v>
      </c>
      <c r="M427" s="38">
        <f t="shared" si="43"/>
        <v>0.77508842879997797</v>
      </c>
      <c r="N427" s="3">
        <f t="shared" si="48"/>
        <v>290.23167489554737</v>
      </c>
      <c r="O427" s="3">
        <v>290.23167489554737</v>
      </c>
      <c r="P427" s="4">
        <f t="shared" si="44"/>
        <v>4.8371945815924562</v>
      </c>
      <c r="Q427" s="475">
        <f t="shared" si="49"/>
        <v>205.55</v>
      </c>
      <c r="R427" s="475">
        <v>205.55</v>
      </c>
      <c r="S427" s="51">
        <v>8</v>
      </c>
      <c r="X427" s="4">
        <v>4.8371945815924562</v>
      </c>
      <c r="Y427" s="475">
        <v>205.55</v>
      </c>
      <c r="Z427" s="38">
        <v>0.77508842879997797</v>
      </c>
    </row>
    <row r="428" spans="2:26" x14ac:dyDescent="0.25">
      <c r="B428" s="210">
        <v>302313</v>
      </c>
      <c r="C428" s="210">
        <v>20015</v>
      </c>
      <c r="D428" s="210" t="s">
        <v>37</v>
      </c>
      <c r="E428" s="393">
        <v>0.50935185185185183</v>
      </c>
      <c r="F428" s="393">
        <v>0.50935185185185183</v>
      </c>
      <c r="G428" s="475">
        <v>41</v>
      </c>
      <c r="H428" s="475">
        <v>28.58</v>
      </c>
      <c r="I428" s="2">
        <f t="shared" si="46"/>
        <v>0</v>
      </c>
      <c r="J428" s="2">
        <f t="shared" si="47"/>
        <v>41.000000000000014</v>
      </c>
      <c r="K428" s="3">
        <v>41.000000000000014</v>
      </c>
      <c r="L428" s="475">
        <v>28.58</v>
      </c>
      <c r="M428" s="38">
        <f t="shared" si="43"/>
        <v>0.47527564097560954</v>
      </c>
      <c r="N428" s="3">
        <f t="shared" si="48"/>
        <v>331.23167489554737</v>
      </c>
      <c r="O428" s="3">
        <v>331.23167489554737</v>
      </c>
      <c r="P428" s="4">
        <f t="shared" si="44"/>
        <v>5.5205279149257898</v>
      </c>
      <c r="Q428" s="475">
        <f t="shared" si="49"/>
        <v>234.13</v>
      </c>
      <c r="R428" s="475">
        <v>234.13</v>
      </c>
      <c r="S428" s="51">
        <v>9</v>
      </c>
      <c r="X428" s="4">
        <v>5.5205279149257898</v>
      </c>
      <c r="Y428" s="475">
        <v>234.13</v>
      </c>
      <c r="Z428" s="38">
        <v>0.47527564097560954</v>
      </c>
    </row>
    <row r="429" spans="2:26" x14ac:dyDescent="0.25">
      <c r="B429" s="210">
        <v>302313</v>
      </c>
      <c r="C429" s="210">
        <v>20013</v>
      </c>
      <c r="D429" s="210" t="s">
        <v>36</v>
      </c>
      <c r="E429" s="393">
        <v>0.50982638888888887</v>
      </c>
      <c r="F429" s="393">
        <v>0.50982638888888887</v>
      </c>
      <c r="G429" s="475">
        <v>30</v>
      </c>
      <c r="H429" s="475">
        <v>26.5</v>
      </c>
      <c r="I429" s="2">
        <f t="shared" si="46"/>
        <v>0</v>
      </c>
      <c r="J429" s="2">
        <f t="shared" si="47"/>
        <v>30.00000000000469</v>
      </c>
      <c r="K429" s="3">
        <v>30.00000000000469</v>
      </c>
      <c r="L429" s="475">
        <v>26.5</v>
      </c>
      <c r="M429" s="38">
        <f t="shared" si="43"/>
        <v>0.60227079999990585</v>
      </c>
      <c r="N429" s="3">
        <f t="shared" si="48"/>
        <v>361.23167489555203</v>
      </c>
      <c r="O429" s="3">
        <v>361.23167489555203</v>
      </c>
      <c r="P429" s="4">
        <f t="shared" si="44"/>
        <v>6.020527914925867</v>
      </c>
      <c r="Q429" s="475">
        <f t="shared" si="49"/>
        <v>260.63</v>
      </c>
      <c r="R429" s="475">
        <v>260.63</v>
      </c>
      <c r="S429" s="51">
        <v>10</v>
      </c>
      <c r="X429" s="4">
        <v>6.020527914925867</v>
      </c>
      <c r="Y429" s="475">
        <v>260.63</v>
      </c>
      <c r="Z429" s="38">
        <v>0.60227079999990585</v>
      </c>
    </row>
    <row r="430" spans="2:26" x14ac:dyDescent="0.25">
      <c r="B430" s="210">
        <v>302313</v>
      </c>
      <c r="C430" s="210">
        <v>20004</v>
      </c>
      <c r="D430" s="210" t="s">
        <v>2</v>
      </c>
      <c r="E430" s="393">
        <v>0.51017361111111115</v>
      </c>
      <c r="F430" s="393">
        <v>0.51037037037037036</v>
      </c>
      <c r="G430" s="475">
        <v>17</v>
      </c>
      <c r="H430" s="475">
        <v>31.17</v>
      </c>
      <c r="I430" s="2">
        <f t="shared" si="46"/>
        <v>16.999999999996263</v>
      </c>
      <c r="J430" s="2">
        <f t="shared" si="47"/>
        <v>16.999999999996263</v>
      </c>
      <c r="K430" s="3">
        <v>16.999999999996263</v>
      </c>
      <c r="L430" s="475">
        <v>31.17</v>
      </c>
      <c r="M430" s="38">
        <f t="shared" si="43"/>
        <v>1.2501296894120397</v>
      </c>
      <c r="N430" s="3">
        <f t="shared" si="48"/>
        <v>378.23167489554828</v>
      </c>
      <c r="O430" s="3">
        <v>378.23167489554828</v>
      </c>
      <c r="P430" s="4">
        <f t="shared" si="44"/>
        <v>6.3038612482591381</v>
      </c>
      <c r="Q430" s="475">
        <f t="shared" si="49"/>
        <v>291.8</v>
      </c>
      <c r="R430" s="475">
        <v>291.8</v>
      </c>
      <c r="S430" s="51">
        <v>11</v>
      </c>
      <c r="X430" s="4">
        <v>6.3038612482591381</v>
      </c>
      <c r="Y430" s="475">
        <v>291.8</v>
      </c>
      <c r="Z430" s="38">
        <v>1.2501296894120397</v>
      </c>
    </row>
    <row r="431" spans="2:26" x14ac:dyDescent="0.25">
      <c r="B431" s="210">
        <v>302313</v>
      </c>
      <c r="C431" s="210">
        <v>20010</v>
      </c>
      <c r="D431" s="210" t="s">
        <v>1</v>
      </c>
      <c r="E431" s="393">
        <v>0.51037037037037036</v>
      </c>
      <c r="F431" s="393">
        <v>0.51065972222222222</v>
      </c>
      <c r="G431" s="475">
        <v>25</v>
      </c>
      <c r="H431" s="475" t="s">
        <v>581</v>
      </c>
      <c r="I431" s="2">
        <f t="shared" si="46"/>
        <v>25.000000000000711</v>
      </c>
      <c r="J431" s="2">
        <f>L431*K430/L430</f>
        <v>5.9993583573936125</v>
      </c>
      <c r="K431" s="3">
        <v>5.9993583573936125</v>
      </c>
      <c r="L431" s="475">
        <v>11</v>
      </c>
      <c r="M431" s="38">
        <f t="shared" si="43"/>
        <v>1.2501296894120395</v>
      </c>
      <c r="N431" s="3">
        <f t="shared" si="48"/>
        <v>384.23103325294187</v>
      </c>
      <c r="O431" s="3">
        <v>384.23103325294187</v>
      </c>
      <c r="P431" s="4">
        <f t="shared" si="44"/>
        <v>6.4038505542156976</v>
      </c>
      <c r="Q431" s="475">
        <f t="shared" si="49"/>
        <v>302.8</v>
      </c>
      <c r="R431" s="475">
        <v>302.8</v>
      </c>
      <c r="X431" s="4">
        <v>6.4038505542156976</v>
      </c>
      <c r="Y431" s="475">
        <v>302.8</v>
      </c>
      <c r="Z431" s="38">
        <v>1.2501296894120395</v>
      </c>
    </row>
    <row r="432" spans="2:26" x14ac:dyDescent="0.25">
      <c r="B432" s="475">
        <v>302313</v>
      </c>
      <c r="C432" s="475">
        <v>20236</v>
      </c>
      <c r="D432" s="475" t="s">
        <v>452</v>
      </c>
      <c r="E432" s="381">
        <v>0.51065972222222222</v>
      </c>
      <c r="F432" s="381">
        <v>0.51083333333333336</v>
      </c>
      <c r="G432" s="475">
        <v>15</v>
      </c>
      <c r="H432" s="475" t="s">
        <v>580</v>
      </c>
      <c r="M432" s="38">
        <f>AVERAGE(M421:M430)</f>
        <v>0.61409534958379919</v>
      </c>
    </row>
    <row r="433" spans="2:26" x14ac:dyDescent="0.25">
      <c r="B433" s="475">
        <v>302313</v>
      </c>
      <c r="C433" s="392">
        <v>20008</v>
      </c>
      <c r="D433" s="475" t="s">
        <v>579</v>
      </c>
      <c r="E433" s="381">
        <v>0.51083333333333336</v>
      </c>
      <c r="F433" s="381">
        <v>0.51083333333333336</v>
      </c>
      <c r="G433" s="475" t="s">
        <v>566</v>
      </c>
      <c r="H433" s="475" t="s">
        <v>566</v>
      </c>
    </row>
    <row r="434" spans="2:26" x14ac:dyDescent="0.25">
      <c r="B434" s="475">
        <v>302313</v>
      </c>
      <c r="C434" s="475">
        <v>20236</v>
      </c>
      <c r="D434" s="475" t="s">
        <v>452</v>
      </c>
      <c r="E434" s="381">
        <v>0.58646990740740745</v>
      </c>
      <c r="F434" s="381">
        <v>0.58648148148148149</v>
      </c>
      <c r="G434" s="475">
        <v>1</v>
      </c>
      <c r="H434" s="475" t="s">
        <v>580</v>
      </c>
    </row>
    <row r="435" spans="2:26" x14ac:dyDescent="0.25">
      <c r="B435" s="475">
        <v>302313</v>
      </c>
      <c r="C435" s="392">
        <v>20008</v>
      </c>
      <c r="D435" s="475" t="s">
        <v>579</v>
      </c>
      <c r="E435" s="381">
        <v>0.58648148148148149</v>
      </c>
      <c r="F435" s="381">
        <v>0.58650462962962957</v>
      </c>
      <c r="G435" s="475" t="s">
        <v>566</v>
      </c>
      <c r="H435" s="475" t="s">
        <v>566</v>
      </c>
    </row>
    <row r="436" spans="2:26" x14ac:dyDescent="0.25">
      <c r="B436" s="475">
        <v>302313</v>
      </c>
      <c r="C436" s="475">
        <v>20236</v>
      </c>
      <c r="D436" s="475" t="s">
        <v>452</v>
      </c>
      <c r="E436" s="381">
        <v>0.58650462962962957</v>
      </c>
      <c r="F436" s="381">
        <v>0.58651620370370372</v>
      </c>
      <c r="G436" s="475">
        <v>1</v>
      </c>
      <c r="H436" s="475" t="s">
        <v>580</v>
      </c>
    </row>
    <row r="437" spans="2:26" x14ac:dyDescent="0.25">
      <c r="B437" s="475">
        <v>302313</v>
      </c>
      <c r="C437" s="392">
        <v>20008</v>
      </c>
      <c r="D437" s="475" t="s">
        <v>579</v>
      </c>
      <c r="E437" s="381">
        <v>0.58651620370370372</v>
      </c>
      <c r="F437" s="381">
        <v>0.58652777777777776</v>
      </c>
      <c r="G437" s="475" t="s">
        <v>566</v>
      </c>
      <c r="H437" s="475" t="s">
        <v>566</v>
      </c>
    </row>
    <row r="438" spans="2:26" x14ac:dyDescent="0.25">
      <c r="B438" s="475">
        <v>302313</v>
      </c>
      <c r="C438" s="475">
        <v>20236</v>
      </c>
      <c r="D438" s="475" t="s">
        <v>452</v>
      </c>
      <c r="E438" s="381">
        <v>0.58652777777777776</v>
      </c>
      <c r="F438" s="381">
        <v>0.58656249999999999</v>
      </c>
      <c r="G438" s="475">
        <v>3</v>
      </c>
      <c r="H438" s="475" t="s">
        <v>581</v>
      </c>
    </row>
    <row r="439" spans="2:26" x14ac:dyDescent="0.25">
      <c r="B439" s="475">
        <v>302313</v>
      </c>
      <c r="C439" s="475">
        <v>20010</v>
      </c>
      <c r="D439" s="475" t="s">
        <v>1</v>
      </c>
      <c r="E439" s="381">
        <v>0.58656249999999999</v>
      </c>
      <c r="F439" s="381">
        <v>0.58657407407407403</v>
      </c>
      <c r="G439" s="475">
        <v>1</v>
      </c>
      <c r="H439" s="475" t="s">
        <v>581</v>
      </c>
    </row>
    <row r="440" spans="2:26" x14ac:dyDescent="0.25">
      <c r="B440" s="475">
        <v>302313</v>
      </c>
      <c r="C440" s="475">
        <v>20236</v>
      </c>
      <c r="D440" s="475" t="s">
        <v>452</v>
      </c>
      <c r="E440" s="381">
        <v>0.58657407407407403</v>
      </c>
      <c r="F440" s="381">
        <v>0.58657407407407403</v>
      </c>
      <c r="G440" s="475">
        <v>3</v>
      </c>
      <c r="H440" s="475" t="s">
        <v>581</v>
      </c>
    </row>
    <row r="441" spans="2:26" x14ac:dyDescent="0.25">
      <c r="B441" s="210">
        <v>302313</v>
      </c>
      <c r="C441" s="210">
        <v>20010</v>
      </c>
      <c r="D441" s="210" t="s">
        <v>1</v>
      </c>
      <c r="E441" s="393">
        <v>0.58660879629629636</v>
      </c>
      <c r="F441" s="393">
        <v>0.58681712962962962</v>
      </c>
      <c r="G441" s="475">
        <v>18</v>
      </c>
      <c r="H441" s="475">
        <v>26.92</v>
      </c>
      <c r="I441" s="2">
        <f>(F441-E441)*86400</f>
        <v>17.999999999993221</v>
      </c>
      <c r="J441" s="2">
        <f>L441*J442/L442</f>
        <v>16.929737941512297</v>
      </c>
      <c r="K441" s="2">
        <v>16.929737941512297</v>
      </c>
      <c r="L441" s="475">
        <v>15.92</v>
      </c>
      <c r="M441" s="38">
        <f t="shared" ref="M441:M455" si="50">L441/K441*0.0113636*60</f>
        <v>0.64115054571425867</v>
      </c>
      <c r="N441" s="3">
        <f>J441</f>
        <v>16.929737941512297</v>
      </c>
      <c r="O441" s="3">
        <v>16.929737941512297</v>
      </c>
      <c r="P441" s="4">
        <f t="shared" ref="P441:P455" si="51">O441/60</f>
        <v>0.28216229902520495</v>
      </c>
      <c r="Q441" s="475">
        <f>L441</f>
        <v>15.92</v>
      </c>
      <c r="R441" s="475">
        <v>15.92</v>
      </c>
      <c r="S441" s="51">
        <v>1</v>
      </c>
      <c r="X441" s="4">
        <v>0.28216229902520495</v>
      </c>
      <c r="Y441" s="475">
        <v>15.92</v>
      </c>
      <c r="Z441" s="38">
        <v>0.64115054571425867</v>
      </c>
    </row>
    <row r="442" spans="2:26" x14ac:dyDescent="0.25">
      <c r="B442" s="210">
        <v>302313</v>
      </c>
      <c r="C442" s="210">
        <v>20021</v>
      </c>
      <c r="D442" s="210" t="s">
        <v>0</v>
      </c>
      <c r="E442" s="393">
        <v>0.58681712962962962</v>
      </c>
      <c r="F442" s="393">
        <v>0.58714120370370371</v>
      </c>
      <c r="G442" s="475">
        <v>28</v>
      </c>
      <c r="H442" s="475">
        <v>26.33</v>
      </c>
      <c r="I442" s="2">
        <f t="shared" ref="I442" si="52">(F442-E442)*86400</f>
        <v>28.00000000000118</v>
      </c>
      <c r="J442" s="2">
        <f>(E443-E442)*86400</f>
        <v>28.00000000000118</v>
      </c>
      <c r="K442" s="2">
        <v>28.00000000000118</v>
      </c>
      <c r="L442" s="475">
        <v>26.33</v>
      </c>
      <c r="M442" s="38">
        <f t="shared" si="50"/>
        <v>0.64115054571425856</v>
      </c>
      <c r="N442" s="3">
        <f>N441+K442</f>
        <v>44.92973794151348</v>
      </c>
      <c r="O442" s="3">
        <v>44.92973794151348</v>
      </c>
      <c r="P442" s="4">
        <f t="shared" si="51"/>
        <v>0.74882896569189128</v>
      </c>
      <c r="Q442" s="475">
        <f>Q441+L442</f>
        <v>42.25</v>
      </c>
      <c r="R442" s="475">
        <v>42.25</v>
      </c>
      <c r="S442" s="51">
        <v>2</v>
      </c>
      <c r="X442" s="4">
        <v>0.74882896569189128</v>
      </c>
      <c r="Y442" s="475">
        <v>42.25</v>
      </c>
      <c r="Z442" s="38">
        <v>0.64115054571425856</v>
      </c>
    </row>
    <row r="443" spans="2:26" x14ac:dyDescent="0.25">
      <c r="B443" s="210">
        <v>302313</v>
      </c>
      <c r="C443" s="210">
        <v>20017</v>
      </c>
      <c r="D443" s="210" t="s">
        <v>5</v>
      </c>
      <c r="E443" s="393">
        <v>0.58714120370370371</v>
      </c>
      <c r="F443" s="393">
        <v>0.58714120370370371</v>
      </c>
      <c r="G443" s="475">
        <v>128</v>
      </c>
      <c r="H443" s="475">
        <v>30.75</v>
      </c>
      <c r="I443" s="2">
        <f t="shared" ref="I443:I455" si="53">(F443-E443)*86400</f>
        <v>0</v>
      </c>
      <c r="J443" s="2">
        <f t="shared" ref="J443:J454" si="54">(E444-E443)*86400</f>
        <v>127.99999999999443</v>
      </c>
      <c r="K443" s="3">
        <v>127.99999999999443</v>
      </c>
      <c r="L443" s="475">
        <v>30.75</v>
      </c>
      <c r="M443" s="38">
        <f t="shared" si="50"/>
        <v>0.16379564062500712</v>
      </c>
      <c r="N443" s="3">
        <f t="shared" ref="N443:N455" si="55">N442+K443</f>
        <v>172.92973794150791</v>
      </c>
      <c r="O443" s="3">
        <v>172.92973794150791</v>
      </c>
      <c r="P443" s="4">
        <f t="shared" si="51"/>
        <v>2.8821622990251319</v>
      </c>
      <c r="Q443" s="475">
        <f t="shared" ref="Q443:Q455" si="56">Q442+L443</f>
        <v>73</v>
      </c>
      <c r="R443" s="475">
        <v>73</v>
      </c>
      <c r="S443" s="51">
        <v>3</v>
      </c>
      <c r="X443" s="4">
        <v>2.8821622990251319</v>
      </c>
      <c r="Y443" s="475">
        <v>73</v>
      </c>
      <c r="Z443" s="38">
        <v>0.16379564062500712</v>
      </c>
    </row>
    <row r="444" spans="2:26" x14ac:dyDescent="0.25">
      <c r="B444" s="210">
        <v>302313</v>
      </c>
      <c r="C444" s="210">
        <v>20030</v>
      </c>
      <c r="D444" s="210" t="s">
        <v>6</v>
      </c>
      <c r="E444" s="393">
        <v>0.58862268518518512</v>
      </c>
      <c r="F444" s="393">
        <v>0.58862268518518512</v>
      </c>
      <c r="G444" s="475">
        <v>38</v>
      </c>
      <c r="H444" s="475">
        <v>40.5</v>
      </c>
      <c r="I444" s="2">
        <f t="shared" si="53"/>
        <v>0</v>
      </c>
      <c r="J444" s="2">
        <f t="shared" si="54"/>
        <v>37.999999999999545</v>
      </c>
      <c r="K444" s="3">
        <v>37.999999999999545</v>
      </c>
      <c r="L444" s="475">
        <v>40.5</v>
      </c>
      <c r="M444" s="38">
        <f t="shared" si="50"/>
        <v>0.72667231578948233</v>
      </c>
      <c r="N444" s="3">
        <f t="shared" si="55"/>
        <v>210.92973794150745</v>
      </c>
      <c r="O444" s="3">
        <v>210.92973794150745</v>
      </c>
      <c r="P444" s="4">
        <f t="shared" si="51"/>
        <v>3.5154956323584576</v>
      </c>
      <c r="Q444" s="475">
        <f t="shared" si="56"/>
        <v>113.5</v>
      </c>
      <c r="R444" s="475">
        <v>113.5</v>
      </c>
      <c r="S444" s="51">
        <v>4</v>
      </c>
      <c r="X444" s="4">
        <v>3.5154956323584576</v>
      </c>
      <c r="Y444" s="475">
        <v>113.5</v>
      </c>
      <c r="Z444" s="38">
        <v>0.72667231578948233</v>
      </c>
    </row>
    <row r="445" spans="2:26" x14ac:dyDescent="0.25">
      <c r="B445" s="210">
        <v>302313</v>
      </c>
      <c r="C445" s="210">
        <v>20035</v>
      </c>
      <c r="D445" s="210" t="s">
        <v>8</v>
      </c>
      <c r="E445" s="393">
        <v>0.58906249999999993</v>
      </c>
      <c r="F445" s="393">
        <v>0.58928240740740734</v>
      </c>
      <c r="G445" s="475">
        <v>19</v>
      </c>
      <c r="H445" s="475">
        <v>29.58</v>
      </c>
      <c r="I445" s="2">
        <f t="shared" si="53"/>
        <v>18.999999999999773</v>
      </c>
      <c r="J445" s="2">
        <f t="shared" si="54"/>
        <v>18.999999999999773</v>
      </c>
      <c r="K445" s="3">
        <v>18.999999999999773</v>
      </c>
      <c r="L445" s="475">
        <v>29.58</v>
      </c>
      <c r="M445" s="38">
        <f t="shared" si="50"/>
        <v>1.061479856842118</v>
      </c>
      <c r="N445" s="3">
        <f t="shared" si="55"/>
        <v>229.92973794150723</v>
      </c>
      <c r="O445" s="3">
        <v>229.92973794150723</v>
      </c>
      <c r="P445" s="4">
        <f t="shared" si="51"/>
        <v>3.8321622990251205</v>
      </c>
      <c r="Q445" s="475">
        <f t="shared" si="56"/>
        <v>143.07999999999998</v>
      </c>
      <c r="R445" s="475">
        <v>143.07999999999998</v>
      </c>
      <c r="S445" s="51">
        <v>5</v>
      </c>
      <c r="X445" s="4">
        <v>3.8321622990251205</v>
      </c>
      <c r="Y445" s="475">
        <v>143.07999999999998</v>
      </c>
      <c r="Z445" s="38">
        <v>1.061479856842118</v>
      </c>
    </row>
    <row r="446" spans="2:26" x14ac:dyDescent="0.25">
      <c r="B446" s="210">
        <v>302313</v>
      </c>
      <c r="C446" s="210">
        <v>20052</v>
      </c>
      <c r="D446" s="210" t="s">
        <v>7</v>
      </c>
      <c r="E446" s="393">
        <v>0.58928240740740734</v>
      </c>
      <c r="F446" s="393">
        <v>0.58928240740740734</v>
      </c>
      <c r="G446" s="475">
        <v>25</v>
      </c>
      <c r="H446" s="475">
        <v>28.08</v>
      </c>
      <c r="I446" s="2">
        <f t="shared" si="53"/>
        <v>0</v>
      </c>
      <c r="J446" s="2">
        <f t="shared" si="54"/>
        <v>25.000000000000711</v>
      </c>
      <c r="K446" s="3">
        <v>25.000000000000711</v>
      </c>
      <c r="L446" s="475">
        <v>28.08</v>
      </c>
      <c r="M446" s="38">
        <f t="shared" si="50"/>
        <v>0.76581573119997814</v>
      </c>
      <c r="N446" s="3">
        <f t="shared" si="55"/>
        <v>254.92973794150794</v>
      </c>
      <c r="O446" s="3">
        <v>254.92973794150794</v>
      </c>
      <c r="P446" s="4">
        <f t="shared" si="51"/>
        <v>4.248828965691799</v>
      </c>
      <c r="Q446" s="475">
        <f t="shared" si="56"/>
        <v>171.15999999999997</v>
      </c>
      <c r="R446" s="475">
        <v>171.15999999999997</v>
      </c>
      <c r="S446" s="51">
        <v>6</v>
      </c>
      <c r="X446" s="4">
        <v>4.248828965691799</v>
      </c>
      <c r="Y446" s="475">
        <v>171.15999999999997</v>
      </c>
      <c r="Z446" s="38">
        <v>0.76581573119997814</v>
      </c>
    </row>
    <row r="447" spans="2:26" x14ac:dyDescent="0.25">
      <c r="B447" s="210">
        <v>302313</v>
      </c>
      <c r="C447" s="210">
        <v>20056</v>
      </c>
      <c r="D447" s="210" t="s">
        <v>9</v>
      </c>
      <c r="E447" s="393">
        <v>0.5895717592592592</v>
      </c>
      <c r="F447" s="393">
        <v>0.5899537037037037</v>
      </c>
      <c r="G447" s="475">
        <v>33</v>
      </c>
      <c r="H447" s="475">
        <v>26</v>
      </c>
      <c r="I447" s="2">
        <f t="shared" si="53"/>
        <v>33.000000000005159</v>
      </c>
      <c r="J447" s="2">
        <f t="shared" si="54"/>
        <v>33.000000000005159</v>
      </c>
      <c r="K447" s="3">
        <v>33.000000000005159</v>
      </c>
      <c r="L447" s="475">
        <v>26</v>
      </c>
      <c r="M447" s="38">
        <f t="shared" si="50"/>
        <v>0.53718836363627964</v>
      </c>
      <c r="N447" s="3">
        <f t="shared" si="55"/>
        <v>287.92973794151311</v>
      </c>
      <c r="O447" s="3">
        <v>287.92973794151311</v>
      </c>
      <c r="P447" s="4">
        <f t="shared" si="51"/>
        <v>4.798828965691885</v>
      </c>
      <c r="Q447" s="475">
        <f t="shared" si="56"/>
        <v>197.15999999999997</v>
      </c>
      <c r="R447" s="475">
        <v>197.15999999999997</v>
      </c>
      <c r="S447" s="51">
        <v>7</v>
      </c>
      <c r="X447" s="4">
        <v>4.798828965691885</v>
      </c>
      <c r="Y447" s="475">
        <v>197.15999999999997</v>
      </c>
      <c r="Z447" s="38">
        <v>0.53718836363627964</v>
      </c>
    </row>
    <row r="448" spans="2:26" x14ac:dyDescent="0.25">
      <c r="B448" s="210">
        <v>302313</v>
      </c>
      <c r="C448" s="210">
        <v>20059</v>
      </c>
      <c r="D448" s="210" t="s">
        <v>10</v>
      </c>
      <c r="E448" s="393">
        <v>0.5899537037037037</v>
      </c>
      <c r="F448" s="393">
        <v>0.5899537037037037</v>
      </c>
      <c r="G448" s="475">
        <v>61</v>
      </c>
      <c r="H448" s="475">
        <v>26</v>
      </c>
      <c r="I448" s="2">
        <f t="shared" si="53"/>
        <v>0</v>
      </c>
      <c r="J448" s="2">
        <f t="shared" si="54"/>
        <v>60.999999999996746</v>
      </c>
      <c r="K448" s="3">
        <v>60.999999999996746</v>
      </c>
      <c r="L448" s="475">
        <v>26</v>
      </c>
      <c r="M448" s="38">
        <f t="shared" si="50"/>
        <v>0.2906100983606712</v>
      </c>
      <c r="N448" s="3">
        <f t="shared" si="55"/>
        <v>348.92973794150987</v>
      </c>
      <c r="O448" s="3">
        <v>348.92973794150987</v>
      </c>
      <c r="P448" s="4">
        <f t="shared" si="51"/>
        <v>5.8154956323584974</v>
      </c>
      <c r="Q448" s="475">
        <f t="shared" si="56"/>
        <v>223.15999999999997</v>
      </c>
      <c r="R448" s="475">
        <v>223.15999999999997</v>
      </c>
      <c r="S448" s="51">
        <v>8</v>
      </c>
      <c r="X448" s="4">
        <v>5.8154956323584974</v>
      </c>
      <c r="Y448" s="475">
        <v>223.15999999999997</v>
      </c>
      <c r="Z448" s="38">
        <v>0.2906100983606712</v>
      </c>
    </row>
    <row r="449" spans="2:26" x14ac:dyDescent="0.25">
      <c r="B449" s="210">
        <v>302313</v>
      </c>
      <c r="C449" s="210">
        <v>20056</v>
      </c>
      <c r="D449" s="210" t="s">
        <v>9</v>
      </c>
      <c r="E449" s="393">
        <v>0.59065972222222218</v>
      </c>
      <c r="F449" s="393">
        <v>0.59065972222222218</v>
      </c>
      <c r="G449" s="475">
        <v>20</v>
      </c>
      <c r="H449" s="475">
        <v>28.08</v>
      </c>
      <c r="I449" s="2">
        <f t="shared" si="53"/>
        <v>0</v>
      </c>
      <c r="J449" s="2">
        <f t="shared" si="54"/>
        <v>20.000000000006324</v>
      </c>
      <c r="K449" s="3">
        <v>20.000000000006324</v>
      </c>
      <c r="L449" s="475">
        <v>28.08</v>
      </c>
      <c r="M449" s="38">
        <f t="shared" si="50"/>
        <v>0.95726966399969715</v>
      </c>
      <c r="N449" s="3">
        <f t="shared" si="55"/>
        <v>368.92973794151618</v>
      </c>
      <c r="O449" s="3">
        <v>368.92973794151618</v>
      </c>
      <c r="P449" s="4">
        <f t="shared" si="51"/>
        <v>6.1488289656919362</v>
      </c>
      <c r="Q449" s="475">
        <f t="shared" si="56"/>
        <v>251.23999999999995</v>
      </c>
      <c r="R449" s="475">
        <v>251.23999999999995</v>
      </c>
      <c r="S449" s="51">
        <v>9</v>
      </c>
      <c r="X449" s="4">
        <v>6.1488289656919362</v>
      </c>
      <c r="Y449" s="475">
        <v>251.23999999999995</v>
      </c>
      <c r="Z449" s="38">
        <v>0.95726966399969715</v>
      </c>
    </row>
    <row r="450" spans="2:26" x14ac:dyDescent="0.25">
      <c r="B450" s="210">
        <v>302313</v>
      </c>
      <c r="C450" s="210">
        <v>20052</v>
      </c>
      <c r="D450" s="210" t="s">
        <v>7</v>
      </c>
      <c r="E450" s="393">
        <v>0.59089120370370374</v>
      </c>
      <c r="F450" s="393">
        <v>0.59126157407407409</v>
      </c>
      <c r="G450" s="475">
        <v>32</v>
      </c>
      <c r="H450" s="475">
        <v>29.58</v>
      </c>
      <c r="I450" s="2">
        <f t="shared" si="53"/>
        <v>31.999999999998607</v>
      </c>
      <c r="J450" s="2">
        <f t="shared" si="54"/>
        <v>31.999999999998607</v>
      </c>
      <c r="K450" s="3">
        <v>31.999999999998607</v>
      </c>
      <c r="L450" s="475">
        <v>29.58</v>
      </c>
      <c r="M450" s="38">
        <f t="shared" si="50"/>
        <v>0.63025366500002733</v>
      </c>
      <c r="N450" s="3">
        <f t="shared" si="55"/>
        <v>400.92973794151476</v>
      </c>
      <c r="O450" s="3">
        <v>400.92973794151476</v>
      </c>
      <c r="P450" s="4">
        <f t="shared" si="51"/>
        <v>6.6821622990252463</v>
      </c>
      <c r="Q450" s="475">
        <f t="shared" si="56"/>
        <v>280.81999999999994</v>
      </c>
      <c r="R450" s="475">
        <v>280.81999999999994</v>
      </c>
      <c r="S450" s="51">
        <v>10</v>
      </c>
      <c r="X450" s="4">
        <v>6.6821622990252463</v>
      </c>
      <c r="Y450" s="475">
        <v>280.81999999999994</v>
      </c>
      <c r="Z450" s="38">
        <v>0.63025366500002733</v>
      </c>
    </row>
    <row r="451" spans="2:26" x14ac:dyDescent="0.25">
      <c r="B451" s="210">
        <v>302313</v>
      </c>
      <c r="C451" s="210">
        <v>20035</v>
      </c>
      <c r="D451" s="210" t="s">
        <v>8</v>
      </c>
      <c r="E451" s="393">
        <v>0.59126157407407409</v>
      </c>
      <c r="F451" s="393">
        <v>0.59126157407407409</v>
      </c>
      <c r="G451" s="475">
        <v>31</v>
      </c>
      <c r="H451" s="475">
        <v>40.5</v>
      </c>
      <c r="I451" s="2">
        <f t="shared" si="53"/>
        <v>0</v>
      </c>
      <c r="J451" s="2">
        <f t="shared" si="54"/>
        <v>30.999999999992056</v>
      </c>
      <c r="K451" s="3">
        <v>30.999999999992056</v>
      </c>
      <c r="L451" s="475">
        <v>40.5</v>
      </c>
      <c r="M451" s="38">
        <f t="shared" si="50"/>
        <v>0.89075961290345407</v>
      </c>
      <c r="N451" s="3">
        <f t="shared" si="55"/>
        <v>431.9297379415068</v>
      </c>
      <c r="O451" s="3">
        <v>431.9297379415068</v>
      </c>
      <c r="P451" s="4">
        <f t="shared" si="51"/>
        <v>7.1988289656917797</v>
      </c>
      <c r="Q451" s="475">
        <f t="shared" si="56"/>
        <v>321.31999999999994</v>
      </c>
      <c r="R451" s="475">
        <v>321.31999999999994</v>
      </c>
      <c r="S451" s="51">
        <v>11</v>
      </c>
      <c r="X451" s="4">
        <v>7.1988289656917797</v>
      </c>
      <c r="Y451" s="475">
        <v>321.31999999999994</v>
      </c>
      <c r="Z451" s="38">
        <v>0.89075961290345407</v>
      </c>
    </row>
    <row r="452" spans="2:26" x14ac:dyDescent="0.25">
      <c r="B452" s="210">
        <v>302313</v>
      </c>
      <c r="C452" s="210">
        <v>20030</v>
      </c>
      <c r="D452" s="210" t="s">
        <v>6</v>
      </c>
      <c r="E452" s="393">
        <v>0.5916203703703703</v>
      </c>
      <c r="F452" s="393">
        <v>0.59187500000000004</v>
      </c>
      <c r="G452" s="475">
        <v>22</v>
      </c>
      <c r="H452" s="475">
        <v>30.75</v>
      </c>
      <c r="I452" s="2">
        <f t="shared" si="53"/>
        <v>22.000000000009834</v>
      </c>
      <c r="J452" s="2">
        <f t="shared" si="54"/>
        <v>22.000000000009834</v>
      </c>
      <c r="K452" s="3">
        <v>22.000000000009834</v>
      </c>
      <c r="L452" s="475">
        <v>30.75</v>
      </c>
      <c r="M452" s="38">
        <f t="shared" si="50"/>
        <v>0.95299281818139225</v>
      </c>
      <c r="N452" s="3">
        <f t="shared" si="55"/>
        <v>453.92973794151663</v>
      </c>
      <c r="O452" s="3">
        <v>453.92973794151663</v>
      </c>
      <c r="P452" s="4">
        <f t="shared" si="51"/>
        <v>7.5654956323586102</v>
      </c>
      <c r="Q452" s="475">
        <f t="shared" si="56"/>
        <v>352.06999999999994</v>
      </c>
      <c r="R452" s="475">
        <v>352.06999999999994</v>
      </c>
      <c r="S452" s="51">
        <v>12</v>
      </c>
      <c r="X452" s="4">
        <v>7.5654956323586102</v>
      </c>
      <c r="Y452" s="475">
        <v>352.06999999999994</v>
      </c>
      <c r="Z452" s="38">
        <v>0.95299281818139225</v>
      </c>
    </row>
    <row r="453" spans="2:26" x14ac:dyDescent="0.25">
      <c r="B453" s="210">
        <v>302313</v>
      </c>
      <c r="C453" s="210">
        <v>20017</v>
      </c>
      <c r="D453" s="210" t="s">
        <v>5</v>
      </c>
      <c r="E453" s="393">
        <v>0.59187500000000004</v>
      </c>
      <c r="F453" s="393">
        <v>0.59210648148148148</v>
      </c>
      <c r="G453" s="475">
        <v>20</v>
      </c>
      <c r="H453" s="475">
        <v>26.33</v>
      </c>
      <c r="I453" s="2">
        <f t="shared" si="53"/>
        <v>19.999999999996732</v>
      </c>
      <c r="J453" s="2">
        <f t="shared" si="54"/>
        <v>19.999999999996732</v>
      </c>
      <c r="K453" s="3">
        <v>19.999999999996732</v>
      </c>
      <c r="L453" s="475">
        <v>26.33</v>
      </c>
      <c r="M453" s="38">
        <f t="shared" si="50"/>
        <v>0.89761076400014672</v>
      </c>
      <c r="N453" s="3">
        <f t="shared" si="55"/>
        <v>473.92973794151339</v>
      </c>
      <c r="O453" s="3">
        <v>473.92973794151339</v>
      </c>
      <c r="P453" s="4">
        <f t="shared" si="51"/>
        <v>7.89882896569189</v>
      </c>
      <c r="Q453" s="475">
        <f t="shared" si="56"/>
        <v>378.39999999999992</v>
      </c>
      <c r="R453" s="475">
        <v>378.39999999999992</v>
      </c>
      <c r="S453" s="51">
        <v>13</v>
      </c>
      <c r="X453" s="4">
        <v>7.89882896569189</v>
      </c>
      <c r="Y453" s="475">
        <v>378.39999999999992</v>
      </c>
      <c r="Z453" s="38">
        <v>0.89761076400014672</v>
      </c>
    </row>
    <row r="454" spans="2:26" x14ac:dyDescent="0.25">
      <c r="B454" s="210">
        <v>302313</v>
      </c>
      <c r="C454" s="210">
        <v>20021</v>
      </c>
      <c r="D454" s="210" t="s">
        <v>0</v>
      </c>
      <c r="E454" s="393">
        <v>0.59210648148148148</v>
      </c>
      <c r="F454" s="393">
        <v>0.59210648148148148</v>
      </c>
      <c r="G454" s="475">
        <v>17</v>
      </c>
      <c r="H454" s="475">
        <v>26.92</v>
      </c>
      <c r="I454" s="2">
        <f t="shared" si="53"/>
        <v>0</v>
      </c>
      <c r="J454" s="2">
        <f t="shared" si="54"/>
        <v>17.000000000005855</v>
      </c>
      <c r="K454" s="3">
        <v>17.000000000005855</v>
      </c>
      <c r="L454" s="475">
        <v>26.92</v>
      </c>
      <c r="M454" s="38">
        <f t="shared" si="50"/>
        <v>1.0796756894113928</v>
      </c>
      <c r="N454" s="3">
        <f t="shared" si="55"/>
        <v>490.92973794151925</v>
      </c>
      <c r="O454" s="3">
        <v>490.92973794151925</v>
      </c>
      <c r="P454" s="4">
        <f t="shared" si="51"/>
        <v>8.18216229902532</v>
      </c>
      <c r="Q454" s="475">
        <f t="shared" si="56"/>
        <v>405.31999999999994</v>
      </c>
      <c r="R454" s="475">
        <v>405.31999999999994</v>
      </c>
      <c r="S454" s="51">
        <v>14</v>
      </c>
      <c r="X454" s="4">
        <v>8.18216229902532</v>
      </c>
      <c r="Y454" s="475">
        <v>405.31999999999994</v>
      </c>
      <c r="Z454" s="38">
        <v>1.0796756894113928</v>
      </c>
    </row>
    <row r="455" spans="2:26" x14ac:dyDescent="0.25">
      <c r="B455" s="210">
        <v>302313</v>
      </c>
      <c r="C455" s="210">
        <v>20010</v>
      </c>
      <c r="D455" s="210" t="s">
        <v>1</v>
      </c>
      <c r="E455" s="393">
        <v>0.59230324074074081</v>
      </c>
      <c r="F455" s="393">
        <v>0.59259259259259256</v>
      </c>
      <c r="G455" s="475">
        <v>25</v>
      </c>
      <c r="H455" s="475" t="s">
        <v>581</v>
      </c>
      <c r="I455" s="2">
        <f t="shared" si="53"/>
        <v>24.999999999991118</v>
      </c>
      <c r="J455" s="2">
        <f>L455*K454/L454</f>
        <v>6.9465081723649478</v>
      </c>
      <c r="K455" s="3">
        <v>6.9465081723649478</v>
      </c>
      <c r="L455" s="475">
        <v>11</v>
      </c>
      <c r="M455" s="38">
        <f t="shared" si="50"/>
        <v>1.0796756894113928</v>
      </c>
      <c r="N455" s="3">
        <f t="shared" si="55"/>
        <v>497.87624611388418</v>
      </c>
      <c r="O455" s="3">
        <v>497.87624611388418</v>
      </c>
      <c r="P455" s="4">
        <f t="shared" si="51"/>
        <v>8.2979374352314021</v>
      </c>
      <c r="Q455" s="475">
        <f t="shared" si="56"/>
        <v>416.31999999999994</v>
      </c>
      <c r="R455" s="475">
        <v>416.31999999999994</v>
      </c>
      <c r="X455" s="4">
        <v>8.2979374352314021</v>
      </c>
      <c r="Y455" s="475">
        <v>416.31999999999994</v>
      </c>
      <c r="Z455" s="38">
        <v>1.0796756894113928</v>
      </c>
    </row>
    <row r="456" spans="2:26" x14ac:dyDescent="0.25">
      <c r="B456" s="52">
        <v>302313</v>
      </c>
      <c r="C456" s="52">
        <v>20236</v>
      </c>
      <c r="D456" s="52" t="s">
        <v>452</v>
      </c>
      <c r="E456" s="79">
        <v>0.59259259259259256</v>
      </c>
      <c r="F456" s="79">
        <v>0.59260416666666671</v>
      </c>
      <c r="G456" s="475">
        <v>1</v>
      </c>
      <c r="H456" s="475" t="s">
        <v>581</v>
      </c>
      <c r="M456" s="38">
        <f>AVERAGE(M442:M454)</f>
        <v>0.73809805889722346</v>
      </c>
    </row>
    <row r="457" spans="2:26" x14ac:dyDescent="0.25">
      <c r="B457" s="52">
        <v>302313</v>
      </c>
      <c r="C457" s="52">
        <v>20010</v>
      </c>
      <c r="D457" s="52" t="s">
        <v>1</v>
      </c>
      <c r="E457" s="79">
        <v>0.59260416666666671</v>
      </c>
      <c r="F457" s="79">
        <v>0.59263888888888883</v>
      </c>
      <c r="G457" s="475">
        <v>3</v>
      </c>
      <c r="H457" s="475" t="s">
        <v>581</v>
      </c>
    </row>
    <row r="458" spans="2:26" x14ac:dyDescent="0.25">
      <c r="B458" s="475">
        <v>302313</v>
      </c>
      <c r="C458" s="475">
        <v>20236</v>
      </c>
      <c r="D458" s="475" t="s">
        <v>452</v>
      </c>
      <c r="E458" s="381">
        <v>0.59263888888888883</v>
      </c>
      <c r="F458" s="381">
        <v>0.5927662037037037</v>
      </c>
      <c r="G458" s="475">
        <v>11</v>
      </c>
      <c r="H458" s="475" t="s">
        <v>580</v>
      </c>
    </row>
    <row r="459" spans="2:26" x14ac:dyDescent="0.25">
      <c r="B459" s="475">
        <v>302313</v>
      </c>
      <c r="C459" s="392">
        <v>20008</v>
      </c>
      <c r="D459" s="475" t="s">
        <v>579</v>
      </c>
      <c r="E459" s="381">
        <v>0.5927662037037037</v>
      </c>
      <c r="F459" s="381">
        <v>0.5927662037037037</v>
      </c>
      <c r="G459" s="475" t="s">
        <v>566</v>
      </c>
      <c r="H459" s="475" t="s">
        <v>566</v>
      </c>
    </row>
    <row r="460" spans="2:26" x14ac:dyDescent="0.25">
      <c r="B460" s="475">
        <v>302313</v>
      </c>
      <c r="C460" s="475">
        <v>20236</v>
      </c>
      <c r="D460" s="475" t="s">
        <v>452</v>
      </c>
      <c r="E460" s="381">
        <v>0.76436342592592599</v>
      </c>
      <c r="F460" s="381">
        <v>0.76439814814814822</v>
      </c>
      <c r="G460" s="475">
        <v>3</v>
      </c>
      <c r="H460" s="475" t="s">
        <v>580</v>
      </c>
    </row>
    <row r="461" spans="2:26" x14ac:dyDescent="0.25">
      <c r="B461" s="475">
        <v>302313</v>
      </c>
      <c r="C461" s="392">
        <v>20008</v>
      </c>
      <c r="D461" s="475" t="s">
        <v>579</v>
      </c>
      <c r="E461" s="381">
        <v>0.76439814814814822</v>
      </c>
      <c r="F461" s="381">
        <v>0.76440972222222225</v>
      </c>
      <c r="G461" s="475" t="s">
        <v>566</v>
      </c>
      <c r="H461" s="475" t="s">
        <v>566</v>
      </c>
    </row>
    <row r="462" spans="2:26" x14ac:dyDescent="0.25">
      <c r="B462" s="475">
        <v>302313</v>
      </c>
      <c r="C462" s="475">
        <v>20236</v>
      </c>
      <c r="D462" s="475" t="s">
        <v>452</v>
      </c>
      <c r="E462" s="381">
        <v>0.76440972222222225</v>
      </c>
      <c r="F462" s="381">
        <v>0.76440972222222225</v>
      </c>
      <c r="G462" s="475">
        <v>7</v>
      </c>
      <c r="H462" s="475" t="s">
        <v>581</v>
      </c>
    </row>
    <row r="463" spans="2:26" x14ac:dyDescent="0.25">
      <c r="B463" s="475">
        <v>302313</v>
      </c>
      <c r="C463" s="475">
        <v>20010</v>
      </c>
      <c r="D463" s="475" t="s">
        <v>1</v>
      </c>
      <c r="E463" s="381">
        <v>0.76449074074074075</v>
      </c>
      <c r="F463" s="381">
        <v>0.76450231481481479</v>
      </c>
      <c r="G463" s="475">
        <v>1</v>
      </c>
      <c r="H463" s="475" t="s">
        <v>581</v>
      </c>
    </row>
    <row r="464" spans="2:26" x14ac:dyDescent="0.25">
      <c r="B464" s="475">
        <v>302313</v>
      </c>
      <c r="C464" s="475">
        <v>20236</v>
      </c>
      <c r="D464" s="475" t="s">
        <v>452</v>
      </c>
      <c r="E464" s="381">
        <v>0.76450231481481479</v>
      </c>
      <c r="F464" s="381">
        <v>0.76453703703703713</v>
      </c>
      <c r="G464" s="475">
        <v>3</v>
      </c>
      <c r="H464" s="475" t="s">
        <v>581</v>
      </c>
    </row>
    <row r="465" spans="2:26" x14ac:dyDescent="0.25">
      <c r="B465" s="210">
        <v>302313</v>
      </c>
      <c r="C465" s="210">
        <v>20010</v>
      </c>
      <c r="D465" s="210" t="s">
        <v>1</v>
      </c>
      <c r="E465" s="393">
        <v>0.76453703703703713</v>
      </c>
      <c r="F465" s="393">
        <v>0.76469907407407411</v>
      </c>
      <c r="G465" s="475">
        <v>14</v>
      </c>
      <c r="H465" s="475">
        <v>26.92</v>
      </c>
      <c r="I465" s="2">
        <f>(F465-E465)*86400</f>
        <v>13.999999999995794</v>
      </c>
      <c r="J465" s="2">
        <f>L465*J466/L466</f>
        <v>15.72047094568792</v>
      </c>
      <c r="K465" s="2">
        <v>15.72047094568792</v>
      </c>
      <c r="L465" s="475">
        <v>15.92</v>
      </c>
      <c r="M465" s="38">
        <f t="shared" ref="M465:M483" si="57">L465/K465*0.0113636*60</f>
        <v>0.69046981846160027</v>
      </c>
      <c r="N465" s="3">
        <f>J465</f>
        <v>15.72047094568792</v>
      </c>
      <c r="O465" s="3">
        <v>15.72047094568792</v>
      </c>
      <c r="P465" s="4">
        <f t="shared" ref="P465:P483" si="58">O465/60</f>
        <v>0.26200784909479868</v>
      </c>
      <c r="Q465" s="475">
        <f>L465</f>
        <v>15.92</v>
      </c>
      <c r="R465" s="475">
        <v>15.92</v>
      </c>
      <c r="S465" s="51">
        <v>1</v>
      </c>
      <c r="X465" s="4">
        <v>0.26200784909479868</v>
      </c>
      <c r="Y465" s="475">
        <v>15.92</v>
      </c>
      <c r="Z465" s="38">
        <v>0.69046981846160027</v>
      </c>
    </row>
    <row r="466" spans="2:26" x14ac:dyDescent="0.25">
      <c r="B466" s="210">
        <v>302313</v>
      </c>
      <c r="C466" s="210">
        <v>20021</v>
      </c>
      <c r="D466" s="210" t="s">
        <v>0</v>
      </c>
      <c r="E466" s="393">
        <v>0.76469907407407411</v>
      </c>
      <c r="F466" s="393">
        <v>0.76500000000000001</v>
      </c>
      <c r="G466" s="475">
        <v>26</v>
      </c>
      <c r="H466" s="475">
        <v>26.33</v>
      </c>
      <c r="I466" s="2">
        <f t="shared" ref="I466" si="59">(F466-E466)*86400</f>
        <v>25.999999999997669</v>
      </c>
      <c r="J466" s="2">
        <f>(E467-E466)*86400</f>
        <v>25.999999999997669</v>
      </c>
      <c r="K466" s="2">
        <v>25.999999999997669</v>
      </c>
      <c r="L466" s="475">
        <v>26.33</v>
      </c>
      <c r="M466" s="38">
        <f t="shared" si="57"/>
        <v>0.69046981846160027</v>
      </c>
      <c r="N466" s="3">
        <f>N465+K466</f>
        <v>41.720470945685591</v>
      </c>
      <c r="O466" s="3">
        <v>41.720470945685591</v>
      </c>
      <c r="P466" s="4">
        <f t="shared" si="58"/>
        <v>0.69534118242809317</v>
      </c>
      <c r="Q466" s="475">
        <f>Q465+L466</f>
        <v>42.25</v>
      </c>
      <c r="R466" s="475">
        <v>42.25</v>
      </c>
      <c r="S466" s="51">
        <v>2</v>
      </c>
      <c r="X466" s="4">
        <v>0.69534118242809317</v>
      </c>
      <c r="Y466" s="475">
        <v>42.25</v>
      </c>
      <c r="Z466" s="38">
        <v>0.69046981846160027</v>
      </c>
    </row>
    <row r="467" spans="2:26" x14ac:dyDescent="0.25">
      <c r="B467" s="210">
        <v>302313</v>
      </c>
      <c r="C467" s="210">
        <v>20017</v>
      </c>
      <c r="D467" s="210" t="s">
        <v>5</v>
      </c>
      <c r="E467" s="393">
        <v>0.76500000000000001</v>
      </c>
      <c r="F467" s="393">
        <v>0.76500000000000001</v>
      </c>
      <c r="G467" s="475">
        <v>21</v>
      </c>
      <c r="H467" s="475">
        <v>30.75</v>
      </c>
      <c r="I467" s="2">
        <f t="shared" ref="I467:I483" si="60">(F467-E467)*86400</f>
        <v>0</v>
      </c>
      <c r="J467" s="2">
        <f t="shared" ref="J467:J482" si="61">(E468-E467)*86400</f>
        <v>21.000000000003283</v>
      </c>
      <c r="K467" s="3">
        <v>21.000000000003283</v>
      </c>
      <c r="L467" s="475">
        <v>30.75</v>
      </c>
      <c r="M467" s="38">
        <f t="shared" si="57"/>
        <v>0.99837342857127265</v>
      </c>
      <c r="N467" s="3">
        <f t="shared" ref="N467:N483" si="62">N466+K467</f>
        <v>62.720470945688874</v>
      </c>
      <c r="O467" s="3">
        <v>62.720470945688874</v>
      </c>
      <c r="P467" s="4">
        <f t="shared" si="58"/>
        <v>1.045341182428148</v>
      </c>
      <c r="Q467" s="475">
        <f t="shared" ref="Q467:Q483" si="63">Q466+L467</f>
        <v>73</v>
      </c>
      <c r="R467" s="475">
        <v>73</v>
      </c>
      <c r="S467" s="51">
        <v>3</v>
      </c>
      <c r="X467" s="4">
        <v>1.045341182428148</v>
      </c>
      <c r="Y467" s="475">
        <v>73</v>
      </c>
      <c r="Z467" s="38">
        <v>0.99837342857127265</v>
      </c>
    </row>
    <row r="468" spans="2:26" x14ac:dyDescent="0.25">
      <c r="B468" s="210">
        <v>302313</v>
      </c>
      <c r="C468" s="210">
        <v>20030</v>
      </c>
      <c r="D468" s="210" t="s">
        <v>6</v>
      </c>
      <c r="E468" s="393">
        <v>0.76524305555555561</v>
      </c>
      <c r="F468" s="393">
        <v>0.76564814814814808</v>
      </c>
      <c r="G468" s="475">
        <v>35</v>
      </c>
      <c r="H468" s="475">
        <v>40.5</v>
      </c>
      <c r="I468" s="2">
        <f t="shared" si="60"/>
        <v>34.999999999989484</v>
      </c>
      <c r="J468" s="2">
        <f t="shared" si="61"/>
        <v>34.999999999989484</v>
      </c>
      <c r="K468" s="3">
        <v>34.999999999989484</v>
      </c>
      <c r="L468" s="475">
        <v>40.5</v>
      </c>
      <c r="M468" s="38">
        <f t="shared" si="57"/>
        <v>0.78895851428595132</v>
      </c>
      <c r="N468" s="3">
        <f t="shared" si="62"/>
        <v>97.720470945678358</v>
      </c>
      <c r="O468" s="3">
        <v>97.720470945678358</v>
      </c>
      <c r="P468" s="4">
        <f t="shared" si="58"/>
        <v>1.6286745157613061</v>
      </c>
      <c r="Q468" s="475">
        <f t="shared" si="63"/>
        <v>113.5</v>
      </c>
      <c r="R468" s="475">
        <v>113.5</v>
      </c>
      <c r="S468" s="51">
        <v>4</v>
      </c>
      <c r="X468" s="4">
        <v>1.6286745157613061</v>
      </c>
      <c r="Y468" s="475">
        <v>113.5</v>
      </c>
      <c r="Z468" s="38">
        <v>0.78895851428595132</v>
      </c>
    </row>
    <row r="469" spans="2:26" x14ac:dyDescent="0.25">
      <c r="B469" s="210">
        <v>302313</v>
      </c>
      <c r="C469" s="210">
        <v>20035</v>
      </c>
      <c r="D469" s="210" t="s">
        <v>8</v>
      </c>
      <c r="E469" s="393">
        <v>0.76564814814814808</v>
      </c>
      <c r="F469" s="393">
        <v>0.76578703703703699</v>
      </c>
      <c r="G469" s="475">
        <v>12</v>
      </c>
      <c r="H469" s="475">
        <v>29.58</v>
      </c>
      <c r="I469" s="2">
        <f t="shared" si="60"/>
        <v>12.000000000001876</v>
      </c>
      <c r="J469" s="2">
        <f t="shared" si="61"/>
        <v>12.000000000001876</v>
      </c>
      <c r="K469" s="3">
        <v>12.000000000001876</v>
      </c>
      <c r="L469" s="475">
        <v>29.58</v>
      </c>
      <c r="M469" s="38">
        <f t="shared" si="57"/>
        <v>1.6806764399997371</v>
      </c>
      <c r="N469" s="3">
        <f t="shared" si="62"/>
        <v>109.72047094568023</v>
      </c>
      <c r="O469" s="3">
        <v>109.72047094568023</v>
      </c>
      <c r="P469" s="4">
        <f t="shared" si="58"/>
        <v>1.8286745157613373</v>
      </c>
      <c r="Q469" s="475">
        <f t="shared" si="63"/>
        <v>143.07999999999998</v>
      </c>
      <c r="R469" s="475">
        <v>143.07999999999998</v>
      </c>
      <c r="S469" s="51">
        <v>5</v>
      </c>
      <c r="X469" s="4">
        <v>1.8286745157613373</v>
      </c>
      <c r="Y469" s="475">
        <v>143.07999999999998</v>
      </c>
      <c r="Z469" s="38">
        <v>1.6806764399997371</v>
      </c>
    </row>
    <row r="470" spans="2:26" x14ac:dyDescent="0.25">
      <c r="B470" s="210">
        <v>302313</v>
      </c>
      <c r="C470" s="210">
        <v>20052</v>
      </c>
      <c r="D470" s="210" t="s">
        <v>7</v>
      </c>
      <c r="E470" s="393">
        <v>0.76578703703703699</v>
      </c>
      <c r="F470" s="393">
        <v>0.76578703703703699</v>
      </c>
      <c r="G470" s="475">
        <v>19</v>
      </c>
      <c r="H470" s="475">
        <v>28.08</v>
      </c>
      <c r="I470" s="2">
        <f t="shared" si="60"/>
        <v>0</v>
      </c>
      <c r="J470" s="2">
        <f t="shared" si="61"/>
        <v>18.999999999999773</v>
      </c>
      <c r="K470" s="3">
        <v>18.999999999999773</v>
      </c>
      <c r="L470" s="475">
        <v>28.08</v>
      </c>
      <c r="M470" s="38">
        <f t="shared" si="57"/>
        <v>1.0076522778947488</v>
      </c>
      <c r="N470" s="3">
        <f t="shared" si="62"/>
        <v>128.72047094568001</v>
      </c>
      <c r="O470" s="3">
        <v>128.72047094568001</v>
      </c>
      <c r="P470" s="4">
        <f t="shared" si="58"/>
        <v>2.145341182428</v>
      </c>
      <c r="Q470" s="475">
        <f t="shared" si="63"/>
        <v>171.15999999999997</v>
      </c>
      <c r="R470" s="475">
        <v>171.15999999999997</v>
      </c>
      <c r="S470" s="51">
        <v>6</v>
      </c>
      <c r="X470" s="4">
        <v>2.145341182428</v>
      </c>
      <c r="Y470" s="475">
        <v>171.15999999999997</v>
      </c>
      <c r="Z470" s="38">
        <v>1.0076522778947488</v>
      </c>
    </row>
    <row r="471" spans="2:26" x14ac:dyDescent="0.25">
      <c r="B471" s="210">
        <v>302313</v>
      </c>
      <c r="C471" s="210">
        <v>20056</v>
      </c>
      <c r="D471" s="210" t="s">
        <v>9</v>
      </c>
      <c r="E471" s="393">
        <v>0.76600694444444439</v>
      </c>
      <c r="F471" s="393">
        <v>0.76628472222222221</v>
      </c>
      <c r="G471" s="475">
        <v>24</v>
      </c>
      <c r="H471" s="475">
        <v>26</v>
      </c>
      <c r="I471" s="2">
        <f t="shared" si="60"/>
        <v>24.000000000003752</v>
      </c>
      <c r="J471" s="2">
        <f t="shared" si="61"/>
        <v>24.000000000003752</v>
      </c>
      <c r="K471" s="3">
        <v>24.000000000003752</v>
      </c>
      <c r="L471" s="475">
        <v>26</v>
      </c>
      <c r="M471" s="38">
        <f t="shared" si="57"/>
        <v>0.73863399999988455</v>
      </c>
      <c r="N471" s="3">
        <f t="shared" si="62"/>
        <v>152.72047094568376</v>
      </c>
      <c r="O471" s="3">
        <v>152.72047094568376</v>
      </c>
      <c r="P471" s="4">
        <f t="shared" si="58"/>
        <v>2.5453411824280625</v>
      </c>
      <c r="Q471" s="475">
        <f t="shared" si="63"/>
        <v>197.15999999999997</v>
      </c>
      <c r="R471" s="475">
        <v>197.15999999999997</v>
      </c>
      <c r="S471" s="51">
        <v>7</v>
      </c>
      <c r="X471" s="4">
        <v>2.5453411824280625</v>
      </c>
      <c r="Y471" s="475">
        <v>197.15999999999997</v>
      </c>
      <c r="Z471" s="38">
        <v>0.73863399999988455</v>
      </c>
    </row>
    <row r="472" spans="2:26" x14ac:dyDescent="0.25">
      <c r="B472" s="210">
        <v>302313</v>
      </c>
      <c r="C472" s="210">
        <v>20059</v>
      </c>
      <c r="D472" s="210" t="s">
        <v>10</v>
      </c>
      <c r="E472" s="393">
        <v>0.76628472222222221</v>
      </c>
      <c r="F472" s="393">
        <v>0.76648148148148154</v>
      </c>
      <c r="G472" s="475">
        <v>17</v>
      </c>
      <c r="H472" s="475">
        <v>15.67</v>
      </c>
      <c r="I472" s="2">
        <f t="shared" si="60"/>
        <v>17.000000000005855</v>
      </c>
      <c r="J472" s="2">
        <f t="shared" si="61"/>
        <v>17.000000000005855</v>
      </c>
      <c r="K472" s="3">
        <v>17.000000000005855</v>
      </c>
      <c r="L472" s="475">
        <v>15.67</v>
      </c>
      <c r="M472" s="38">
        <f t="shared" si="57"/>
        <v>0.62847392470566599</v>
      </c>
      <c r="N472" s="3">
        <f t="shared" si="62"/>
        <v>169.72047094568961</v>
      </c>
      <c r="O472" s="3">
        <v>169.72047094568961</v>
      </c>
      <c r="P472" s="4">
        <f t="shared" si="58"/>
        <v>2.8286745157614934</v>
      </c>
      <c r="Q472" s="475">
        <f t="shared" si="63"/>
        <v>212.82999999999996</v>
      </c>
      <c r="R472" s="475">
        <v>212.82999999999996</v>
      </c>
      <c r="S472" s="51">
        <v>8</v>
      </c>
      <c r="X472" s="4">
        <v>2.8286745157614934</v>
      </c>
      <c r="Y472" s="475">
        <v>212.82999999999996</v>
      </c>
      <c r="Z472" s="38">
        <v>0.62847392470566599</v>
      </c>
    </row>
    <row r="473" spans="2:26" x14ac:dyDescent="0.25">
      <c r="B473" s="210">
        <v>302313</v>
      </c>
      <c r="C473" s="210">
        <v>20044</v>
      </c>
      <c r="D473" s="210" t="s">
        <v>180</v>
      </c>
      <c r="E473" s="393">
        <v>0.76648148148148154</v>
      </c>
      <c r="F473" s="393">
        <v>0.76648148148148154</v>
      </c>
      <c r="G473" s="475">
        <v>23</v>
      </c>
      <c r="H473" s="475">
        <v>24.5</v>
      </c>
      <c r="I473" s="2">
        <f t="shared" si="60"/>
        <v>0</v>
      </c>
      <c r="J473" s="2">
        <f t="shared" si="61"/>
        <v>22.9999999999972</v>
      </c>
      <c r="K473" s="3">
        <v>22.9999999999972</v>
      </c>
      <c r="L473" s="475">
        <v>24.5</v>
      </c>
      <c r="M473" s="38">
        <f t="shared" si="57"/>
        <v>0.72628226086965364</v>
      </c>
      <c r="N473" s="3">
        <f t="shared" si="62"/>
        <v>192.72047094568683</v>
      </c>
      <c r="O473" s="3">
        <v>192.72047094568683</v>
      </c>
      <c r="P473" s="4">
        <f t="shared" si="58"/>
        <v>3.2120078490947805</v>
      </c>
      <c r="Q473" s="475">
        <f t="shared" si="63"/>
        <v>237.32999999999996</v>
      </c>
      <c r="R473" s="475">
        <v>237.32999999999996</v>
      </c>
      <c r="S473" s="51">
        <v>9</v>
      </c>
      <c r="X473" s="4">
        <v>3.2120078490947805</v>
      </c>
      <c r="Y473" s="475">
        <v>237.32999999999996</v>
      </c>
      <c r="Z473" s="38">
        <v>0.72628226086965364</v>
      </c>
    </row>
    <row r="474" spans="2:26" x14ac:dyDescent="0.25">
      <c r="B474" s="210">
        <v>302313</v>
      </c>
      <c r="C474" s="210">
        <v>20045</v>
      </c>
      <c r="D474" s="210" t="s">
        <v>14</v>
      </c>
      <c r="E474" s="393">
        <v>0.76674768518518521</v>
      </c>
      <c r="F474" s="393">
        <v>0.76706018518518515</v>
      </c>
      <c r="G474" s="475">
        <v>27</v>
      </c>
      <c r="H474" s="475">
        <v>36</v>
      </c>
      <c r="I474" s="2">
        <f t="shared" si="60"/>
        <v>26.999999999994628</v>
      </c>
      <c r="J474" s="2">
        <f t="shared" si="61"/>
        <v>26.999999999994628</v>
      </c>
      <c r="K474" s="3">
        <v>26.999999999994628</v>
      </c>
      <c r="L474" s="475">
        <v>36</v>
      </c>
      <c r="M474" s="38">
        <f t="shared" si="57"/>
        <v>0.90908800000018086</v>
      </c>
      <c r="N474" s="3">
        <f t="shared" si="62"/>
        <v>219.72047094568146</v>
      </c>
      <c r="O474" s="3">
        <v>219.72047094568146</v>
      </c>
      <c r="P474" s="4">
        <f t="shared" si="58"/>
        <v>3.662007849094691</v>
      </c>
      <c r="Q474" s="475">
        <f t="shared" si="63"/>
        <v>273.32999999999993</v>
      </c>
      <c r="R474" s="475">
        <v>273.32999999999993</v>
      </c>
      <c r="S474" s="51">
        <v>10</v>
      </c>
      <c r="X474" s="4">
        <v>3.662007849094691</v>
      </c>
      <c r="Y474" s="475">
        <v>273.32999999999993</v>
      </c>
      <c r="Z474" s="38">
        <v>0.90908800000018086</v>
      </c>
    </row>
    <row r="475" spans="2:26" x14ac:dyDescent="0.25">
      <c r="B475" s="210">
        <v>302313</v>
      </c>
      <c r="C475" s="210">
        <v>20049</v>
      </c>
      <c r="D475" s="210" t="s">
        <v>13</v>
      </c>
      <c r="E475" s="393">
        <v>0.76706018518518515</v>
      </c>
      <c r="F475" s="393">
        <v>0.76706018518518515</v>
      </c>
      <c r="G475" s="475">
        <v>21</v>
      </c>
      <c r="H475" s="475">
        <v>27.25</v>
      </c>
      <c r="I475" s="2">
        <f t="shared" si="60"/>
        <v>0</v>
      </c>
      <c r="J475" s="2">
        <f t="shared" si="61"/>
        <v>21.000000000003283</v>
      </c>
      <c r="K475" s="3">
        <v>21.000000000003283</v>
      </c>
      <c r="L475" s="475">
        <v>27.25</v>
      </c>
      <c r="M475" s="38">
        <f t="shared" si="57"/>
        <v>0.88473742857129023</v>
      </c>
      <c r="N475" s="3">
        <f t="shared" si="62"/>
        <v>240.72047094568472</v>
      </c>
      <c r="O475" s="3">
        <v>240.72047094568472</v>
      </c>
      <c r="P475" s="4">
        <f t="shared" si="58"/>
        <v>4.0120078490947453</v>
      </c>
      <c r="Q475" s="475">
        <f t="shared" si="63"/>
        <v>300.57999999999993</v>
      </c>
      <c r="R475" s="475">
        <v>300.57999999999993</v>
      </c>
      <c r="S475" s="51">
        <v>11</v>
      </c>
      <c r="X475" s="4">
        <v>4.0120078490947453</v>
      </c>
      <c r="Y475" s="475">
        <v>300.57999999999993</v>
      </c>
      <c r="Z475" s="38">
        <v>0.88473742857129023</v>
      </c>
    </row>
    <row r="476" spans="2:26" x14ac:dyDescent="0.25">
      <c r="B476" s="210">
        <v>302313</v>
      </c>
      <c r="C476" s="210">
        <v>20050</v>
      </c>
      <c r="D476" s="210" t="s">
        <v>12</v>
      </c>
      <c r="E476" s="393">
        <v>0.76730324074074074</v>
      </c>
      <c r="F476" s="393">
        <v>0.76766203703703706</v>
      </c>
      <c r="G476" s="475">
        <v>31</v>
      </c>
      <c r="H476" s="475">
        <v>34.04</v>
      </c>
      <c r="I476" s="2">
        <f t="shared" si="60"/>
        <v>31.000000000001648</v>
      </c>
      <c r="J476" s="2">
        <f t="shared" si="61"/>
        <v>31.000000000001648</v>
      </c>
      <c r="K476" s="3">
        <v>31.000000000001648</v>
      </c>
      <c r="L476" s="475">
        <v>34.04</v>
      </c>
      <c r="M476" s="38">
        <f t="shared" si="57"/>
        <v>0.74867795612899246</v>
      </c>
      <c r="N476" s="3">
        <f t="shared" si="62"/>
        <v>271.72047094568637</v>
      </c>
      <c r="O476" s="3">
        <v>271.72047094568637</v>
      </c>
      <c r="P476" s="4">
        <f t="shared" si="58"/>
        <v>4.5286745157614394</v>
      </c>
      <c r="Q476" s="475">
        <f t="shared" si="63"/>
        <v>334.61999999999995</v>
      </c>
      <c r="R476" s="475">
        <v>334.61999999999995</v>
      </c>
      <c r="S476" s="51">
        <v>12</v>
      </c>
      <c r="X476" s="4">
        <v>4.5286745157614394</v>
      </c>
      <c r="Y476" s="475">
        <v>334.61999999999995</v>
      </c>
      <c r="Z476" s="38">
        <v>0.74867795612899246</v>
      </c>
    </row>
    <row r="477" spans="2:26" x14ac:dyDescent="0.25">
      <c r="B477" s="210">
        <v>302313</v>
      </c>
      <c r="C477" s="210">
        <v>20027</v>
      </c>
      <c r="D477" s="210" t="s">
        <v>38</v>
      </c>
      <c r="E477" s="393">
        <v>0.76766203703703706</v>
      </c>
      <c r="F477" s="393">
        <v>0.76766203703703706</v>
      </c>
      <c r="G477" s="475">
        <v>24</v>
      </c>
      <c r="H477" s="475">
        <v>26.67</v>
      </c>
      <c r="I477" s="2">
        <f t="shared" si="60"/>
        <v>0</v>
      </c>
      <c r="J477" s="2">
        <f t="shared" si="61"/>
        <v>24.000000000003752</v>
      </c>
      <c r="K477" s="3">
        <v>24.000000000003752</v>
      </c>
      <c r="L477" s="475">
        <v>26.67</v>
      </c>
      <c r="M477" s="38">
        <f t="shared" si="57"/>
        <v>0.75766802999988159</v>
      </c>
      <c r="N477" s="3">
        <f t="shared" si="62"/>
        <v>295.72047094569012</v>
      </c>
      <c r="O477" s="3">
        <v>295.72047094569012</v>
      </c>
      <c r="P477" s="4">
        <f t="shared" si="58"/>
        <v>4.928674515761502</v>
      </c>
      <c r="Q477" s="475">
        <f t="shared" si="63"/>
        <v>361.28999999999996</v>
      </c>
      <c r="R477" s="475">
        <v>361.28999999999996</v>
      </c>
      <c r="S477" s="51">
        <v>13</v>
      </c>
      <c r="X477" s="4">
        <v>4.928674515761502</v>
      </c>
      <c r="Y477" s="475">
        <v>361.28999999999996</v>
      </c>
      <c r="Z477" s="38">
        <v>0.75766802999988159</v>
      </c>
    </row>
    <row r="478" spans="2:26" x14ac:dyDescent="0.25">
      <c r="B478" s="210">
        <v>302313</v>
      </c>
      <c r="C478" s="210">
        <v>20025</v>
      </c>
      <c r="D478" s="210" t="s">
        <v>39</v>
      </c>
      <c r="E478" s="393">
        <v>0.76793981481481488</v>
      </c>
      <c r="F478" s="393">
        <v>0.76818287037037036</v>
      </c>
      <c r="G478" s="475">
        <v>21</v>
      </c>
      <c r="H478" s="475">
        <v>28.42</v>
      </c>
      <c r="I478" s="2">
        <f t="shared" si="60"/>
        <v>20.99999999999369</v>
      </c>
      <c r="J478" s="2">
        <f t="shared" si="61"/>
        <v>20.99999999999369</v>
      </c>
      <c r="K478" s="3">
        <v>20.99999999999369</v>
      </c>
      <c r="L478" s="475">
        <v>28.42</v>
      </c>
      <c r="M478" s="38">
        <f t="shared" si="57"/>
        <v>0.92272432000027738</v>
      </c>
      <c r="N478" s="3">
        <f t="shared" si="62"/>
        <v>316.72047094568381</v>
      </c>
      <c r="O478" s="3">
        <v>316.72047094568381</v>
      </c>
      <c r="P478" s="4">
        <f t="shared" si="58"/>
        <v>5.2786745157613968</v>
      </c>
      <c r="Q478" s="475">
        <f t="shared" si="63"/>
        <v>389.71</v>
      </c>
      <c r="R478" s="475">
        <v>389.71</v>
      </c>
      <c r="S478" s="51">
        <v>14</v>
      </c>
      <c r="X478" s="4">
        <v>5.2786745157613968</v>
      </c>
      <c r="Y478" s="475">
        <v>389.71</v>
      </c>
      <c r="Z478" s="38">
        <v>0.92272432000027738</v>
      </c>
    </row>
    <row r="479" spans="2:26" x14ac:dyDescent="0.25">
      <c r="B479" s="210">
        <v>302313</v>
      </c>
      <c r="C479" s="210">
        <v>20015</v>
      </c>
      <c r="D479" s="210" t="s">
        <v>37</v>
      </c>
      <c r="E479" s="393">
        <v>0.76818287037037036</v>
      </c>
      <c r="F479" s="393">
        <v>0.76839120370370362</v>
      </c>
      <c r="G479" s="475">
        <v>18</v>
      </c>
      <c r="H479" s="475">
        <v>28.58</v>
      </c>
      <c r="I479" s="2">
        <f t="shared" si="60"/>
        <v>17.999999999993221</v>
      </c>
      <c r="J479" s="2">
        <f t="shared" si="61"/>
        <v>17.999999999993221</v>
      </c>
      <c r="K479" s="3">
        <v>17.999999999993221</v>
      </c>
      <c r="L479" s="475">
        <v>28.58</v>
      </c>
      <c r="M479" s="38">
        <f t="shared" si="57"/>
        <v>1.0825722933337409</v>
      </c>
      <c r="N479" s="3">
        <f t="shared" si="62"/>
        <v>334.72047094567705</v>
      </c>
      <c r="O479" s="3">
        <v>334.72047094567705</v>
      </c>
      <c r="P479" s="4">
        <f t="shared" si="58"/>
        <v>5.5786745157612838</v>
      </c>
      <c r="Q479" s="475">
        <f t="shared" si="63"/>
        <v>418.28999999999996</v>
      </c>
      <c r="R479" s="475">
        <v>418.28999999999996</v>
      </c>
      <c r="S479" s="51">
        <v>15</v>
      </c>
      <c r="X479" s="4">
        <v>5.5786745157612838</v>
      </c>
      <c r="Y479" s="475">
        <v>418.28999999999996</v>
      </c>
      <c r="Z479" s="38">
        <v>1.0825722933337409</v>
      </c>
    </row>
    <row r="480" spans="2:26" x14ac:dyDescent="0.25">
      <c r="B480" s="210">
        <v>302313</v>
      </c>
      <c r="C480" s="210">
        <v>20013</v>
      </c>
      <c r="D480" s="210" t="s">
        <v>36</v>
      </c>
      <c r="E480" s="393">
        <v>0.76839120370370362</v>
      </c>
      <c r="F480" s="393">
        <v>0.76839120370370362</v>
      </c>
      <c r="G480" s="475">
        <v>19</v>
      </c>
      <c r="H480" s="475">
        <v>34.5</v>
      </c>
      <c r="I480" s="2">
        <f t="shared" si="60"/>
        <v>0</v>
      </c>
      <c r="J480" s="2">
        <f t="shared" si="61"/>
        <v>18.999999999999773</v>
      </c>
      <c r="K480" s="3">
        <v>18.999999999999773</v>
      </c>
      <c r="L480" s="475">
        <v>34.5</v>
      </c>
      <c r="M480" s="38">
        <f t="shared" si="57"/>
        <v>1.2380343157894884</v>
      </c>
      <c r="N480" s="3">
        <f t="shared" si="62"/>
        <v>353.72047094567682</v>
      </c>
      <c r="O480" s="3">
        <v>353.72047094567682</v>
      </c>
      <c r="P480" s="4">
        <f t="shared" si="58"/>
        <v>5.8953411824279467</v>
      </c>
      <c r="Q480" s="475">
        <f t="shared" si="63"/>
        <v>452.78999999999996</v>
      </c>
      <c r="R480" s="475">
        <v>452.78999999999996</v>
      </c>
      <c r="S480" s="51">
        <v>16</v>
      </c>
      <c r="X480" s="4">
        <v>5.8953411824279467</v>
      </c>
      <c r="Y480" s="475">
        <v>452.78999999999996</v>
      </c>
      <c r="Z480" s="38">
        <v>1.2380343157894884</v>
      </c>
    </row>
    <row r="481" spans="1:26" x14ac:dyDescent="0.25">
      <c r="B481" s="210">
        <v>302313</v>
      </c>
      <c r="C481" s="210">
        <v>20001</v>
      </c>
      <c r="D481" s="210" t="s">
        <v>3</v>
      </c>
      <c r="E481" s="393">
        <v>0.76861111111111102</v>
      </c>
      <c r="F481" s="393">
        <v>0.76864583333333336</v>
      </c>
      <c r="G481" s="475">
        <v>3</v>
      </c>
      <c r="H481" s="475">
        <v>22</v>
      </c>
      <c r="I481" s="2">
        <f t="shared" si="60"/>
        <v>3.0000000000100613</v>
      </c>
      <c r="J481" s="2">
        <f t="shared" si="61"/>
        <v>3.0000000000100613</v>
      </c>
      <c r="K481" s="3">
        <v>3.0000000000100613</v>
      </c>
      <c r="L481" s="475">
        <v>22</v>
      </c>
      <c r="M481" s="38">
        <f t="shared" si="57"/>
        <v>4.9999839999832316</v>
      </c>
      <c r="N481" s="3">
        <f t="shared" si="62"/>
        <v>356.72047094568688</v>
      </c>
      <c r="O481" s="3">
        <v>356.72047094568688</v>
      </c>
      <c r="P481" s="4">
        <f t="shared" si="58"/>
        <v>5.9453411824281144</v>
      </c>
      <c r="Q481" s="475">
        <f t="shared" si="63"/>
        <v>474.78999999999996</v>
      </c>
      <c r="R481" s="475">
        <v>474.78999999999996</v>
      </c>
      <c r="S481" s="51">
        <v>17</v>
      </c>
      <c r="X481" s="4">
        <v>5.9453411824281144</v>
      </c>
      <c r="Y481" s="475">
        <v>474.78999999999996</v>
      </c>
      <c r="Z481" s="38">
        <v>4.9999839999832316</v>
      </c>
    </row>
    <row r="482" spans="1:26" x14ac:dyDescent="0.25">
      <c r="B482" s="210">
        <v>302313</v>
      </c>
      <c r="C482" s="210">
        <v>20004</v>
      </c>
      <c r="D482" s="210" t="s">
        <v>2</v>
      </c>
      <c r="E482" s="393">
        <v>0.76864583333333336</v>
      </c>
      <c r="F482" s="393">
        <v>0.76886574074074077</v>
      </c>
      <c r="G482" s="475">
        <v>19</v>
      </c>
      <c r="H482" s="475">
        <v>31.17</v>
      </c>
      <c r="I482" s="2">
        <f t="shared" si="60"/>
        <v>18.999999999999773</v>
      </c>
      <c r="J482" s="2">
        <f t="shared" si="61"/>
        <v>18.999999999999773</v>
      </c>
      <c r="K482" s="3">
        <v>18.999999999999773</v>
      </c>
      <c r="L482" s="475">
        <v>31.17</v>
      </c>
      <c r="M482" s="38">
        <f t="shared" si="57"/>
        <v>1.1185370905263292</v>
      </c>
      <c r="N482" s="3">
        <f t="shared" si="62"/>
        <v>375.72047094568666</v>
      </c>
      <c r="O482" s="3">
        <v>375.72047094568666</v>
      </c>
      <c r="P482" s="4">
        <f t="shared" si="58"/>
        <v>6.2620078490947773</v>
      </c>
      <c r="Q482" s="475">
        <f t="shared" si="63"/>
        <v>505.96</v>
      </c>
      <c r="R482" s="475">
        <v>505.96</v>
      </c>
      <c r="S482" s="51">
        <v>18</v>
      </c>
      <c r="X482" s="4">
        <v>6.2620078490947773</v>
      </c>
      <c r="Y482" s="475">
        <v>505.96</v>
      </c>
      <c r="Z482" s="38">
        <v>1.1185370905263292</v>
      </c>
    </row>
    <row r="483" spans="1:26" x14ac:dyDescent="0.25">
      <c r="B483" s="210">
        <v>302313</v>
      </c>
      <c r="C483" s="210">
        <v>20010</v>
      </c>
      <c r="D483" s="210" t="s">
        <v>1</v>
      </c>
      <c r="E483" s="393">
        <v>0.76886574074074077</v>
      </c>
      <c r="F483" s="393">
        <v>0.76907407407407413</v>
      </c>
      <c r="G483" s="475">
        <v>18</v>
      </c>
      <c r="H483" s="475" t="s">
        <v>581</v>
      </c>
      <c r="I483" s="2">
        <f t="shared" si="60"/>
        <v>18.000000000002814</v>
      </c>
      <c r="J483" s="2">
        <f>L483*K482/L482</f>
        <v>6.7051652229707246</v>
      </c>
      <c r="K483" s="3">
        <v>6.7051652229707246</v>
      </c>
      <c r="L483" s="475">
        <v>11</v>
      </c>
      <c r="M483" s="38">
        <f t="shared" si="57"/>
        <v>1.1185370905263292</v>
      </c>
      <c r="N483" s="3">
        <f t="shared" si="62"/>
        <v>382.42563616865738</v>
      </c>
      <c r="O483" s="3">
        <v>382.42563616865738</v>
      </c>
      <c r="P483" s="4">
        <f t="shared" si="58"/>
        <v>6.3737606028109566</v>
      </c>
      <c r="Q483" s="475">
        <f t="shared" si="63"/>
        <v>516.96</v>
      </c>
      <c r="R483" s="475">
        <v>516.96</v>
      </c>
      <c r="X483" s="4">
        <v>6.3737606028109566</v>
      </c>
      <c r="Y483" s="475">
        <v>516.96</v>
      </c>
      <c r="Z483" s="38">
        <v>1.1185370905263292</v>
      </c>
    </row>
    <row r="484" spans="1:26" x14ac:dyDescent="0.25">
      <c r="B484" s="475">
        <v>302313</v>
      </c>
      <c r="C484" s="475">
        <v>20236</v>
      </c>
      <c r="D484" s="475" t="s">
        <v>452</v>
      </c>
      <c r="E484" s="381">
        <v>0.76907407407407413</v>
      </c>
      <c r="F484" s="381">
        <v>0.76920138888888889</v>
      </c>
      <c r="G484" s="475">
        <v>11</v>
      </c>
      <c r="H484" s="475" t="s">
        <v>580</v>
      </c>
      <c r="M484" s="38">
        <f>AVERAGE(M466:M482)</f>
        <v>1.1718555352424662</v>
      </c>
    </row>
    <row r="485" spans="1:26" x14ac:dyDescent="0.25">
      <c r="B485" s="475">
        <v>302313</v>
      </c>
      <c r="C485" s="392">
        <v>20008</v>
      </c>
      <c r="D485" s="475" t="s">
        <v>579</v>
      </c>
      <c r="E485" s="381">
        <v>0.76920138888888889</v>
      </c>
      <c r="F485" s="381">
        <v>0.76921296296296304</v>
      </c>
      <c r="G485" s="475" t="s">
        <v>566</v>
      </c>
      <c r="H485" s="475" t="s">
        <v>566</v>
      </c>
    </row>
    <row r="486" spans="1:26" x14ac:dyDescent="0.25">
      <c r="B486" s="475">
        <v>302313</v>
      </c>
      <c r="C486" s="475">
        <v>20236</v>
      </c>
      <c r="D486" s="475" t="s">
        <v>452</v>
      </c>
      <c r="E486" s="381">
        <v>0.76921296296296304</v>
      </c>
      <c r="F486" s="381">
        <v>0.76922453703703697</v>
      </c>
      <c r="G486" s="475">
        <v>1</v>
      </c>
      <c r="H486" s="475" t="s">
        <v>580</v>
      </c>
    </row>
    <row r="487" spans="1:26" x14ac:dyDescent="0.25">
      <c r="B487" s="475">
        <v>302313</v>
      </c>
      <c r="C487" s="392">
        <v>20008</v>
      </c>
      <c r="D487" s="475" t="s">
        <v>579</v>
      </c>
      <c r="E487" s="381">
        <v>0.76922453703703697</v>
      </c>
      <c r="F487" s="381">
        <v>0.76922453703703697</v>
      </c>
      <c r="G487" s="475" t="s">
        <v>566</v>
      </c>
      <c r="H487" s="475" t="s">
        <v>566</v>
      </c>
    </row>
    <row r="490" spans="1:26" x14ac:dyDescent="0.25">
      <c r="A490" s="40">
        <v>43071</v>
      </c>
      <c r="B490" s="475">
        <v>302313</v>
      </c>
      <c r="C490" s="475">
        <v>20236</v>
      </c>
      <c r="D490" s="475" t="s">
        <v>452</v>
      </c>
      <c r="E490" s="381">
        <v>0.28166666666666668</v>
      </c>
      <c r="F490" s="381">
        <v>0.28174768518518517</v>
      </c>
      <c r="G490" s="475">
        <v>7</v>
      </c>
      <c r="H490" s="475" t="s">
        <v>581</v>
      </c>
    </row>
    <row r="491" spans="1:26" x14ac:dyDescent="0.25">
      <c r="B491" s="210">
        <v>302313</v>
      </c>
      <c r="C491" s="210">
        <v>20010</v>
      </c>
      <c r="D491" s="210" t="s">
        <v>1</v>
      </c>
      <c r="E491" s="393">
        <v>0.28174768518518517</v>
      </c>
      <c r="F491" s="393">
        <v>0.28174768518518517</v>
      </c>
      <c r="G491" s="475">
        <v>21</v>
      </c>
      <c r="H491" s="475">
        <v>26.92</v>
      </c>
      <c r="I491" s="2">
        <f>(F491-E491)*86400</f>
        <v>0</v>
      </c>
      <c r="J491" s="2">
        <f>L491*J492/L492</f>
        <v>14.511203949866442</v>
      </c>
      <c r="K491" s="2">
        <v>14.511203949866442</v>
      </c>
      <c r="L491" s="475">
        <v>15.92</v>
      </c>
      <c r="M491" s="38">
        <f t="shared" ref="M491:M508" si="64">L491/K491*0.0113636*60</f>
        <v>0.74800897000003241</v>
      </c>
      <c r="N491" s="3">
        <f>J491</f>
        <v>14.511203949866442</v>
      </c>
      <c r="O491" s="3">
        <v>14.511203949866442</v>
      </c>
      <c r="P491" s="4">
        <f t="shared" ref="P491:P508" si="65">O491/60</f>
        <v>0.24185339916444068</v>
      </c>
      <c r="Q491" s="475">
        <f>L491</f>
        <v>15.92</v>
      </c>
      <c r="R491" s="475">
        <v>15.92</v>
      </c>
      <c r="S491" s="51">
        <v>1</v>
      </c>
      <c r="X491" s="4">
        <v>0.24185339916444068</v>
      </c>
      <c r="Y491" s="475">
        <v>15.92</v>
      </c>
      <c r="Z491" s="38">
        <v>0.74800897000003241</v>
      </c>
    </row>
    <row r="492" spans="1:26" x14ac:dyDescent="0.25">
      <c r="B492" s="210">
        <v>302313</v>
      </c>
      <c r="C492" s="210">
        <v>20021</v>
      </c>
      <c r="D492" s="210" t="s">
        <v>0</v>
      </c>
      <c r="E492" s="393">
        <v>0.28199074074074076</v>
      </c>
      <c r="F492" s="393">
        <v>0.28226851851851853</v>
      </c>
      <c r="G492" s="475">
        <v>24</v>
      </c>
      <c r="H492" s="475">
        <v>26.33</v>
      </c>
      <c r="I492" s="2">
        <f t="shared" ref="I492" si="66">(F492-E492)*86400</f>
        <v>23.999999999998956</v>
      </c>
      <c r="J492" s="2">
        <f>(E493-E492)*86400</f>
        <v>23.999999999998956</v>
      </c>
      <c r="K492" s="2">
        <v>23.999999999998956</v>
      </c>
      <c r="L492" s="475">
        <v>26.33</v>
      </c>
      <c r="M492" s="38">
        <f t="shared" si="64"/>
        <v>0.74800897000003241</v>
      </c>
      <c r="N492" s="3">
        <f>N491+K492</f>
        <v>38.511203949865397</v>
      </c>
      <c r="O492" s="3">
        <v>38.511203949865397</v>
      </c>
      <c r="P492" s="4">
        <f t="shared" si="65"/>
        <v>0.6418533991644233</v>
      </c>
      <c r="Q492" s="475">
        <f>Q491+L492</f>
        <v>42.25</v>
      </c>
      <c r="R492" s="475">
        <v>42.25</v>
      </c>
      <c r="S492" s="51">
        <v>2</v>
      </c>
      <c r="X492" s="4">
        <v>0.6418533991644233</v>
      </c>
      <c r="Y492" s="475">
        <v>42.25</v>
      </c>
      <c r="Z492" s="38">
        <v>0.74800897000003241</v>
      </c>
    </row>
    <row r="493" spans="1:26" x14ac:dyDescent="0.25">
      <c r="B493" s="210">
        <v>302313</v>
      </c>
      <c r="C493" s="210">
        <v>20017</v>
      </c>
      <c r="D493" s="210" t="s">
        <v>5</v>
      </c>
      <c r="E493" s="393">
        <v>0.28226851851851853</v>
      </c>
      <c r="F493" s="393">
        <v>0.28252314814814816</v>
      </c>
      <c r="G493" s="475">
        <v>22</v>
      </c>
      <c r="H493" s="475">
        <v>30.75</v>
      </c>
      <c r="I493" s="2">
        <f t="shared" ref="I493:I508" si="67">(F493-E493)*86400</f>
        <v>22.000000000000242</v>
      </c>
      <c r="J493" s="2">
        <f t="shared" ref="J493:J507" si="68">(E494-E493)*86400</f>
        <v>22.000000000000242</v>
      </c>
      <c r="K493" s="3">
        <v>22.000000000000242</v>
      </c>
      <c r="L493" s="475">
        <v>30.75</v>
      </c>
      <c r="M493" s="38">
        <f t="shared" si="64"/>
        <v>0.9529928181818077</v>
      </c>
      <c r="N493" s="3">
        <f t="shared" ref="N493:N508" si="69">N492+K493</f>
        <v>60.511203949865639</v>
      </c>
      <c r="O493" s="3">
        <v>60.511203949865639</v>
      </c>
      <c r="P493" s="4">
        <f t="shared" si="65"/>
        <v>1.008520065831094</v>
      </c>
      <c r="Q493" s="475">
        <f t="shared" ref="Q493:Q508" si="70">Q492+L493</f>
        <v>73</v>
      </c>
      <c r="R493" s="475">
        <v>73</v>
      </c>
      <c r="S493" s="51">
        <v>3</v>
      </c>
      <c r="X493" s="4">
        <v>1.008520065831094</v>
      </c>
      <c r="Y493" s="475">
        <v>73</v>
      </c>
      <c r="Z493" s="38">
        <v>0.9529928181818077</v>
      </c>
    </row>
    <row r="494" spans="1:26" x14ac:dyDescent="0.25">
      <c r="B494" s="210">
        <v>302313</v>
      </c>
      <c r="C494" s="210">
        <v>20030</v>
      </c>
      <c r="D494" s="210" t="s">
        <v>6</v>
      </c>
      <c r="E494" s="393">
        <v>0.28252314814814816</v>
      </c>
      <c r="F494" s="393">
        <v>0.28252314814814816</v>
      </c>
      <c r="G494" s="475">
        <v>40</v>
      </c>
      <c r="H494" s="475">
        <v>40.5</v>
      </c>
      <c r="I494" s="2">
        <f t="shared" si="67"/>
        <v>0</v>
      </c>
      <c r="J494" s="2">
        <f t="shared" si="68"/>
        <v>39.999999999998259</v>
      </c>
      <c r="K494" s="3">
        <v>39.999999999998259</v>
      </c>
      <c r="L494" s="475">
        <v>40.5</v>
      </c>
      <c r="M494" s="38">
        <f t="shared" si="64"/>
        <v>0.69033870000003006</v>
      </c>
      <c r="N494" s="3">
        <f t="shared" si="69"/>
        <v>100.5112039498639</v>
      </c>
      <c r="O494" s="3">
        <v>100.5112039498639</v>
      </c>
      <c r="P494" s="4">
        <f t="shared" si="65"/>
        <v>1.6751867324977316</v>
      </c>
      <c r="Q494" s="475">
        <f t="shared" si="70"/>
        <v>113.5</v>
      </c>
      <c r="R494" s="475">
        <v>113.5</v>
      </c>
      <c r="S494" s="51">
        <v>4</v>
      </c>
      <c r="X494" s="4">
        <v>1.6751867324977316</v>
      </c>
      <c r="Y494" s="475">
        <v>113.5</v>
      </c>
      <c r="Z494" s="38">
        <v>0.69033870000003006</v>
      </c>
    </row>
    <row r="495" spans="1:26" x14ac:dyDescent="0.25">
      <c r="B495" s="210">
        <v>302313</v>
      </c>
      <c r="C495" s="210">
        <v>20035</v>
      </c>
      <c r="D495" s="210" t="s">
        <v>8</v>
      </c>
      <c r="E495" s="393">
        <v>0.2829861111111111</v>
      </c>
      <c r="F495" s="393">
        <v>0.28317129629629628</v>
      </c>
      <c r="G495" s="475">
        <v>16</v>
      </c>
      <c r="H495" s="475">
        <v>29.58</v>
      </c>
      <c r="I495" s="2">
        <f t="shared" si="67"/>
        <v>15.999999999999304</v>
      </c>
      <c r="J495" s="2">
        <f t="shared" si="68"/>
        <v>15.999999999999304</v>
      </c>
      <c r="K495" s="3">
        <v>15.999999999999304</v>
      </c>
      <c r="L495" s="475">
        <v>29.58</v>
      </c>
      <c r="M495" s="38">
        <f t="shared" si="64"/>
        <v>1.2605073300000547</v>
      </c>
      <c r="N495" s="3">
        <f t="shared" si="69"/>
        <v>116.5112039498632</v>
      </c>
      <c r="O495" s="3">
        <v>116.5112039498632</v>
      </c>
      <c r="P495" s="4">
        <f t="shared" si="65"/>
        <v>1.9418533991643867</v>
      </c>
      <c r="Q495" s="475">
        <f t="shared" si="70"/>
        <v>143.07999999999998</v>
      </c>
      <c r="R495" s="475">
        <v>143.07999999999998</v>
      </c>
      <c r="S495" s="51">
        <v>5</v>
      </c>
      <c r="X495" s="4">
        <v>1.9418533991643867</v>
      </c>
      <c r="Y495" s="475">
        <v>143.07999999999998</v>
      </c>
      <c r="Z495" s="38">
        <v>1.2605073300000547</v>
      </c>
    </row>
    <row r="496" spans="1:26" x14ac:dyDescent="0.25">
      <c r="B496" s="210">
        <v>302313</v>
      </c>
      <c r="C496" s="210">
        <v>20052</v>
      </c>
      <c r="D496" s="210" t="s">
        <v>7</v>
      </c>
      <c r="E496" s="393">
        <v>0.28317129629629628</v>
      </c>
      <c r="F496" s="393">
        <v>0.28317129629629628</v>
      </c>
      <c r="G496" s="475">
        <v>18</v>
      </c>
      <c r="H496" s="475">
        <v>28.08</v>
      </c>
      <c r="I496" s="2">
        <f t="shared" si="67"/>
        <v>0</v>
      </c>
      <c r="J496" s="2">
        <f t="shared" si="68"/>
        <v>18.000000000002814</v>
      </c>
      <c r="K496" s="3">
        <v>18.000000000002814</v>
      </c>
      <c r="L496" s="475">
        <v>28.08</v>
      </c>
      <c r="M496" s="38">
        <f t="shared" si="64"/>
        <v>1.0636329599998338</v>
      </c>
      <c r="N496" s="3">
        <f t="shared" si="69"/>
        <v>134.511203949866</v>
      </c>
      <c r="O496" s="3">
        <v>134.511203949866</v>
      </c>
      <c r="P496" s="4">
        <f t="shared" si="65"/>
        <v>2.2418533991644334</v>
      </c>
      <c r="Q496" s="475">
        <f t="shared" si="70"/>
        <v>171.15999999999997</v>
      </c>
      <c r="R496" s="475">
        <v>171.15999999999997</v>
      </c>
      <c r="S496" s="51">
        <v>6</v>
      </c>
      <c r="X496" s="4">
        <v>2.2418533991644334</v>
      </c>
      <c r="Y496" s="475">
        <v>171.15999999999997</v>
      </c>
      <c r="Z496" s="38">
        <v>1.0636329599998338</v>
      </c>
    </row>
    <row r="497" spans="2:26" x14ac:dyDescent="0.25">
      <c r="B497" s="210">
        <v>302313</v>
      </c>
      <c r="C497" s="210">
        <v>20056</v>
      </c>
      <c r="D497" s="210" t="s">
        <v>9</v>
      </c>
      <c r="E497" s="393">
        <v>0.28337962962962965</v>
      </c>
      <c r="F497" s="393">
        <v>0.28337962962962965</v>
      </c>
      <c r="G497" s="475">
        <v>60</v>
      </c>
      <c r="H497" s="475">
        <v>26</v>
      </c>
      <c r="I497" s="2">
        <f t="shared" si="67"/>
        <v>0</v>
      </c>
      <c r="J497" s="2">
        <f t="shared" si="68"/>
        <v>59.999999999999787</v>
      </c>
      <c r="K497" s="3">
        <v>59.999999999999787</v>
      </c>
      <c r="L497" s="475">
        <v>26</v>
      </c>
      <c r="M497" s="38">
        <f t="shared" si="64"/>
        <v>0.29545360000000104</v>
      </c>
      <c r="N497" s="3">
        <f t="shared" si="69"/>
        <v>194.51120394986577</v>
      </c>
      <c r="O497" s="3">
        <v>194.51120394986577</v>
      </c>
      <c r="P497" s="4">
        <f t="shared" si="65"/>
        <v>3.2418533991644294</v>
      </c>
      <c r="Q497" s="475">
        <f t="shared" si="70"/>
        <v>197.15999999999997</v>
      </c>
      <c r="R497" s="475">
        <v>197.15999999999997</v>
      </c>
      <c r="S497" s="51">
        <v>7</v>
      </c>
      <c r="X497" s="4">
        <v>3.2418533991644294</v>
      </c>
      <c r="Y497" s="475">
        <v>197.15999999999997</v>
      </c>
      <c r="Z497" s="38">
        <v>0.29545360000000104</v>
      </c>
    </row>
    <row r="498" spans="2:26" x14ac:dyDescent="0.25">
      <c r="B498" s="210">
        <v>302313</v>
      </c>
      <c r="C498" s="210">
        <v>20059</v>
      </c>
      <c r="D498" s="210" t="s">
        <v>10</v>
      </c>
      <c r="E498" s="393">
        <v>0.28407407407407409</v>
      </c>
      <c r="F498" s="393">
        <v>0.28425925925925927</v>
      </c>
      <c r="G498" s="475">
        <v>16</v>
      </c>
      <c r="H498" s="475">
        <v>15.67</v>
      </c>
      <c r="I498" s="2">
        <f t="shared" si="67"/>
        <v>15.999999999999304</v>
      </c>
      <c r="J498" s="2">
        <f t="shared" si="68"/>
        <v>15.999999999999304</v>
      </c>
      <c r="K498" s="3">
        <v>15.999999999999304</v>
      </c>
      <c r="L498" s="475">
        <v>15.67</v>
      </c>
      <c r="M498" s="38">
        <f t="shared" si="64"/>
        <v>0.66775354500002915</v>
      </c>
      <c r="N498" s="3">
        <f t="shared" si="69"/>
        <v>210.51120394986509</v>
      </c>
      <c r="O498" s="3">
        <v>210.51120394986509</v>
      </c>
      <c r="P498" s="4">
        <f t="shared" si="65"/>
        <v>3.5085200658310849</v>
      </c>
      <c r="Q498" s="475">
        <f t="shared" si="70"/>
        <v>212.82999999999996</v>
      </c>
      <c r="R498" s="475">
        <v>212.82999999999996</v>
      </c>
      <c r="S498" s="51">
        <v>8</v>
      </c>
      <c r="X498" s="4">
        <v>3.5085200658310849</v>
      </c>
      <c r="Y498" s="475">
        <v>212.82999999999996</v>
      </c>
      <c r="Z498" s="38">
        <v>0.66775354500002915</v>
      </c>
    </row>
    <row r="499" spans="2:26" x14ac:dyDescent="0.25">
      <c r="B499" s="210">
        <v>302313</v>
      </c>
      <c r="C499" s="210">
        <v>20044</v>
      </c>
      <c r="D499" s="210" t="s">
        <v>180</v>
      </c>
      <c r="E499" s="393">
        <v>0.28425925925925927</v>
      </c>
      <c r="F499" s="393">
        <v>0.28425925925925927</v>
      </c>
      <c r="G499" s="475">
        <v>18</v>
      </c>
      <c r="H499" s="475">
        <v>24.5</v>
      </c>
      <c r="I499" s="2">
        <f t="shared" si="67"/>
        <v>0</v>
      </c>
      <c r="J499" s="2">
        <f t="shared" si="68"/>
        <v>17.999999999998018</v>
      </c>
      <c r="K499" s="3">
        <v>17.999999999998018</v>
      </c>
      <c r="L499" s="475">
        <v>24.5</v>
      </c>
      <c r="M499" s="38">
        <f t="shared" si="64"/>
        <v>0.92802733333343546</v>
      </c>
      <c r="N499" s="3">
        <f t="shared" si="69"/>
        <v>228.5112039498631</v>
      </c>
      <c r="O499" s="3">
        <v>228.5112039498631</v>
      </c>
      <c r="P499" s="4">
        <f t="shared" si="65"/>
        <v>3.8085200658310518</v>
      </c>
      <c r="Q499" s="475">
        <f t="shared" si="70"/>
        <v>237.32999999999996</v>
      </c>
      <c r="R499" s="475">
        <v>237.32999999999996</v>
      </c>
      <c r="S499" s="51">
        <v>9</v>
      </c>
      <c r="X499" s="4">
        <v>3.8085200658310518</v>
      </c>
      <c r="Y499" s="475">
        <v>237.32999999999996</v>
      </c>
      <c r="Z499" s="38">
        <v>0.92802733333343546</v>
      </c>
    </row>
    <row r="500" spans="2:26" x14ac:dyDescent="0.25">
      <c r="B500" s="210">
        <v>302313</v>
      </c>
      <c r="C500" s="210">
        <v>20045</v>
      </c>
      <c r="D500" s="210" t="s">
        <v>14</v>
      </c>
      <c r="E500" s="393">
        <v>0.28446759259259258</v>
      </c>
      <c r="F500" s="393">
        <v>0.28475694444444444</v>
      </c>
      <c r="G500" s="475">
        <v>25</v>
      </c>
      <c r="H500" s="475">
        <v>36</v>
      </c>
      <c r="I500" s="2">
        <f t="shared" si="67"/>
        <v>25.000000000000711</v>
      </c>
      <c r="J500" s="2">
        <f t="shared" si="68"/>
        <v>25.000000000000711</v>
      </c>
      <c r="K500" s="3">
        <v>25.000000000000711</v>
      </c>
      <c r="L500" s="475">
        <v>36</v>
      </c>
      <c r="M500" s="38">
        <f t="shared" si="64"/>
        <v>0.98181503999997211</v>
      </c>
      <c r="N500" s="3">
        <f t="shared" si="69"/>
        <v>253.51120394986381</v>
      </c>
      <c r="O500" s="3">
        <v>253.51120394986381</v>
      </c>
      <c r="P500" s="4">
        <f t="shared" si="65"/>
        <v>4.2251867324977299</v>
      </c>
      <c r="Q500" s="475">
        <f t="shared" si="70"/>
        <v>273.32999999999993</v>
      </c>
      <c r="R500" s="475">
        <v>273.32999999999993</v>
      </c>
      <c r="S500" s="51">
        <v>10</v>
      </c>
      <c r="X500" s="4">
        <v>4.2251867324977299</v>
      </c>
      <c r="Y500" s="475">
        <v>273.32999999999993</v>
      </c>
      <c r="Z500" s="38">
        <v>0.98181503999997211</v>
      </c>
    </row>
    <row r="501" spans="2:26" x14ac:dyDescent="0.25">
      <c r="B501" s="210">
        <v>302313</v>
      </c>
      <c r="C501" s="210">
        <v>20049</v>
      </c>
      <c r="D501" s="210" t="s">
        <v>13</v>
      </c>
      <c r="E501" s="393">
        <v>0.28475694444444444</v>
      </c>
      <c r="F501" s="393">
        <v>0.28491898148148148</v>
      </c>
      <c r="G501" s="475">
        <v>14</v>
      </c>
      <c r="H501" s="475">
        <v>27.25</v>
      </c>
      <c r="I501" s="2">
        <f t="shared" si="67"/>
        <v>14.00000000000059</v>
      </c>
      <c r="J501" s="2">
        <f t="shared" si="68"/>
        <v>14.00000000000059</v>
      </c>
      <c r="K501" s="3">
        <v>14.00000000000059</v>
      </c>
      <c r="L501" s="475">
        <v>27.25</v>
      </c>
      <c r="M501" s="38">
        <f t="shared" si="64"/>
        <v>1.3271061428570869</v>
      </c>
      <c r="N501" s="3">
        <f t="shared" si="69"/>
        <v>267.51120394986441</v>
      </c>
      <c r="O501" s="3">
        <v>267.51120394986441</v>
      </c>
      <c r="P501" s="4">
        <f t="shared" si="65"/>
        <v>4.4585200658310731</v>
      </c>
      <c r="Q501" s="475">
        <f t="shared" si="70"/>
        <v>300.57999999999993</v>
      </c>
      <c r="R501" s="475">
        <v>300.57999999999993</v>
      </c>
      <c r="S501" s="51">
        <v>11</v>
      </c>
      <c r="X501" s="4">
        <v>4.4585200658310731</v>
      </c>
      <c r="Y501" s="475">
        <v>300.57999999999993</v>
      </c>
      <c r="Z501" s="38">
        <v>1.3271061428570869</v>
      </c>
    </row>
    <row r="502" spans="2:26" x14ac:dyDescent="0.25">
      <c r="B502" s="210">
        <v>302313</v>
      </c>
      <c r="C502" s="210">
        <v>20050</v>
      </c>
      <c r="D502" s="210" t="s">
        <v>12</v>
      </c>
      <c r="E502" s="393">
        <v>0.28491898148148148</v>
      </c>
      <c r="F502" s="393">
        <v>0.28519675925925925</v>
      </c>
      <c r="G502" s="475">
        <v>24</v>
      </c>
      <c r="H502" s="475">
        <v>34.04</v>
      </c>
      <c r="I502" s="2">
        <f t="shared" si="67"/>
        <v>23.999999999998956</v>
      </c>
      <c r="J502" s="2">
        <f t="shared" si="68"/>
        <v>23.999999999998956</v>
      </c>
      <c r="K502" s="3">
        <v>23.999999999998956</v>
      </c>
      <c r="L502" s="475">
        <v>34.04</v>
      </c>
      <c r="M502" s="38">
        <f t="shared" si="64"/>
        <v>0.96704236000004196</v>
      </c>
      <c r="N502" s="3">
        <f t="shared" si="69"/>
        <v>291.51120394986339</v>
      </c>
      <c r="O502" s="3">
        <v>291.51120394986339</v>
      </c>
      <c r="P502" s="4">
        <f t="shared" si="65"/>
        <v>4.8585200658310566</v>
      </c>
      <c r="Q502" s="475">
        <f t="shared" si="70"/>
        <v>334.61999999999995</v>
      </c>
      <c r="R502" s="475">
        <v>334.61999999999995</v>
      </c>
      <c r="S502" s="51">
        <v>12</v>
      </c>
      <c r="X502" s="4">
        <v>4.8585200658310566</v>
      </c>
      <c r="Y502" s="475">
        <v>334.61999999999995</v>
      </c>
      <c r="Z502" s="38">
        <v>0.96704236000004196</v>
      </c>
    </row>
    <row r="503" spans="2:26" x14ac:dyDescent="0.25">
      <c r="B503" s="210">
        <v>302313</v>
      </c>
      <c r="C503" s="210">
        <v>20027</v>
      </c>
      <c r="D503" s="210" t="s">
        <v>38</v>
      </c>
      <c r="E503" s="393">
        <v>0.28519675925925925</v>
      </c>
      <c r="F503" s="393">
        <v>0.28519675925925925</v>
      </c>
      <c r="G503" s="475">
        <v>20</v>
      </c>
      <c r="H503" s="475">
        <v>26.67</v>
      </c>
      <c r="I503" s="2">
        <f t="shared" si="67"/>
        <v>0</v>
      </c>
      <c r="J503" s="2">
        <f t="shared" si="68"/>
        <v>20.000000000001528</v>
      </c>
      <c r="K503" s="3">
        <v>20.000000000001528</v>
      </c>
      <c r="L503" s="475">
        <v>26.67</v>
      </c>
      <c r="M503" s="38">
        <f t="shared" si="64"/>
        <v>0.90920163599993065</v>
      </c>
      <c r="N503" s="3">
        <f t="shared" si="69"/>
        <v>311.51120394986492</v>
      </c>
      <c r="O503" s="3">
        <v>311.51120394986492</v>
      </c>
      <c r="P503" s="4">
        <f t="shared" si="65"/>
        <v>5.1918533991644154</v>
      </c>
      <c r="Q503" s="475">
        <f t="shared" si="70"/>
        <v>361.28999999999996</v>
      </c>
      <c r="R503" s="475">
        <v>361.28999999999996</v>
      </c>
      <c r="S503" s="51">
        <v>13</v>
      </c>
      <c r="X503" s="4">
        <v>5.1918533991644154</v>
      </c>
      <c r="Y503" s="475">
        <v>361.28999999999996</v>
      </c>
      <c r="Z503" s="38">
        <v>0.90920163599993065</v>
      </c>
    </row>
    <row r="504" spans="2:26" x14ac:dyDescent="0.25">
      <c r="B504" s="210">
        <v>302313</v>
      </c>
      <c r="C504" s="210">
        <v>20025</v>
      </c>
      <c r="D504" s="210" t="s">
        <v>39</v>
      </c>
      <c r="E504" s="393">
        <v>0.28542824074074075</v>
      </c>
      <c r="F504" s="393">
        <v>0.28561342592592592</v>
      </c>
      <c r="G504" s="475">
        <v>16</v>
      </c>
      <c r="H504" s="475">
        <v>28.42</v>
      </c>
      <c r="I504" s="2">
        <f t="shared" si="67"/>
        <v>15.999999999999304</v>
      </c>
      <c r="J504" s="2">
        <f t="shared" si="68"/>
        <v>15.999999999999304</v>
      </c>
      <c r="K504" s="3">
        <v>15.999999999999304</v>
      </c>
      <c r="L504" s="475">
        <v>28.42</v>
      </c>
      <c r="M504" s="38">
        <f t="shared" si="64"/>
        <v>1.2110756700000527</v>
      </c>
      <c r="N504" s="3">
        <f t="shared" si="69"/>
        <v>327.51120394986424</v>
      </c>
      <c r="O504" s="3">
        <v>327.51120394986424</v>
      </c>
      <c r="P504" s="4">
        <f t="shared" si="65"/>
        <v>5.4585200658310704</v>
      </c>
      <c r="Q504" s="475">
        <f t="shared" si="70"/>
        <v>389.71</v>
      </c>
      <c r="R504" s="475">
        <v>389.71</v>
      </c>
      <c r="S504" s="51">
        <v>14</v>
      </c>
      <c r="X504" s="4">
        <v>5.4585200658310704</v>
      </c>
      <c r="Y504" s="475">
        <v>389.71</v>
      </c>
      <c r="Z504" s="38">
        <v>1.2110756700000527</v>
      </c>
    </row>
    <row r="505" spans="2:26" x14ac:dyDescent="0.25">
      <c r="B505" s="210">
        <v>302313</v>
      </c>
      <c r="C505" s="210">
        <v>20015</v>
      </c>
      <c r="D505" s="210" t="s">
        <v>37</v>
      </c>
      <c r="E505" s="393">
        <v>0.28561342592592592</v>
      </c>
      <c r="F505" s="393">
        <v>0.28581018518518519</v>
      </c>
      <c r="G505" s="475">
        <v>17</v>
      </c>
      <c r="H505" s="475">
        <v>28.58</v>
      </c>
      <c r="I505" s="2">
        <f t="shared" si="67"/>
        <v>17.000000000001059</v>
      </c>
      <c r="J505" s="2">
        <f t="shared" si="68"/>
        <v>17.000000000001059</v>
      </c>
      <c r="K505" s="3">
        <v>17.000000000001059</v>
      </c>
      <c r="L505" s="475">
        <v>28.58</v>
      </c>
      <c r="M505" s="38">
        <f t="shared" si="64"/>
        <v>1.1462530164705169</v>
      </c>
      <c r="N505" s="3">
        <f t="shared" si="69"/>
        <v>344.51120394986532</v>
      </c>
      <c r="O505" s="3">
        <v>344.51120394986532</v>
      </c>
      <c r="P505" s="4">
        <f t="shared" si="65"/>
        <v>5.7418533991644223</v>
      </c>
      <c r="Q505" s="475">
        <f t="shared" si="70"/>
        <v>418.28999999999996</v>
      </c>
      <c r="R505" s="475">
        <v>418.28999999999996</v>
      </c>
      <c r="S505" s="51">
        <v>15</v>
      </c>
      <c r="X505" s="4">
        <v>5.7418533991644223</v>
      </c>
      <c r="Y505" s="475">
        <v>418.28999999999996</v>
      </c>
      <c r="Z505" s="38">
        <v>1.1462530164705169</v>
      </c>
    </row>
    <row r="506" spans="2:26" x14ac:dyDescent="0.25">
      <c r="B506" s="210">
        <v>302313</v>
      </c>
      <c r="C506" s="210">
        <v>20013</v>
      </c>
      <c r="D506" s="210" t="s">
        <v>36</v>
      </c>
      <c r="E506" s="393">
        <v>0.28581018518518519</v>
      </c>
      <c r="F506" s="393">
        <v>0.28606481481481483</v>
      </c>
      <c r="G506" s="475">
        <v>22</v>
      </c>
      <c r="H506" s="475">
        <v>26.5</v>
      </c>
      <c r="I506" s="2">
        <f t="shared" si="67"/>
        <v>22.000000000000242</v>
      </c>
      <c r="J506" s="2">
        <f t="shared" si="68"/>
        <v>22.000000000000242</v>
      </c>
      <c r="K506" s="3">
        <v>22.000000000000242</v>
      </c>
      <c r="L506" s="475">
        <v>26.5</v>
      </c>
      <c r="M506" s="38">
        <f t="shared" si="64"/>
        <v>0.82127836363635465</v>
      </c>
      <c r="N506" s="3">
        <f t="shared" si="69"/>
        <v>366.51120394986555</v>
      </c>
      <c r="O506" s="3">
        <v>366.51120394986555</v>
      </c>
      <c r="P506" s="4">
        <f t="shared" si="65"/>
        <v>6.1085200658310921</v>
      </c>
      <c r="Q506" s="475">
        <f t="shared" si="70"/>
        <v>444.78999999999996</v>
      </c>
      <c r="R506" s="475">
        <v>444.78999999999996</v>
      </c>
      <c r="S506" s="51">
        <v>16</v>
      </c>
      <c r="X506" s="4">
        <v>6.1085200658310921</v>
      </c>
      <c r="Y506" s="475">
        <v>444.78999999999996</v>
      </c>
      <c r="Z506" s="38">
        <v>0.82127836363635465</v>
      </c>
    </row>
    <row r="507" spans="2:26" x14ac:dyDescent="0.25">
      <c r="B507" s="210">
        <v>302313</v>
      </c>
      <c r="C507" s="210">
        <v>20004</v>
      </c>
      <c r="D507" s="210" t="s">
        <v>2</v>
      </c>
      <c r="E507" s="393">
        <v>0.28606481481481483</v>
      </c>
      <c r="F507" s="393">
        <v>0.28606481481481483</v>
      </c>
      <c r="G507" s="475">
        <v>13</v>
      </c>
      <c r="H507" s="475">
        <v>31.17</v>
      </c>
      <c r="I507" s="2">
        <f t="shared" si="67"/>
        <v>0</v>
      </c>
      <c r="J507" s="2">
        <f t="shared" si="68"/>
        <v>12.999999999998835</v>
      </c>
      <c r="K507" s="3">
        <v>12.999999999998835</v>
      </c>
      <c r="L507" s="475">
        <v>31.17</v>
      </c>
      <c r="M507" s="38">
        <f t="shared" si="64"/>
        <v>1.634784978461685</v>
      </c>
      <c r="N507" s="3">
        <f t="shared" si="69"/>
        <v>379.51120394986435</v>
      </c>
      <c r="O507" s="3">
        <v>379.51120394986435</v>
      </c>
      <c r="P507" s="4">
        <f t="shared" si="65"/>
        <v>6.3251867324977393</v>
      </c>
      <c r="Q507" s="475">
        <f t="shared" si="70"/>
        <v>475.96</v>
      </c>
      <c r="R507" s="475">
        <v>475.96</v>
      </c>
      <c r="S507" s="51">
        <v>17</v>
      </c>
      <c r="X507" s="4">
        <v>6.3251867324977393</v>
      </c>
      <c r="Y507" s="475">
        <v>475.96</v>
      </c>
      <c r="Z507" s="38">
        <v>1.634784978461685</v>
      </c>
    </row>
    <row r="508" spans="2:26" x14ac:dyDescent="0.25">
      <c r="B508" s="210">
        <v>302313</v>
      </c>
      <c r="C508" s="210">
        <v>20010</v>
      </c>
      <c r="D508" s="210" t="s">
        <v>1</v>
      </c>
      <c r="E508" s="393">
        <v>0.28621527777777778</v>
      </c>
      <c r="F508" s="393">
        <v>0.28642361111111109</v>
      </c>
      <c r="G508" s="475">
        <v>18</v>
      </c>
      <c r="H508" s="475" t="s">
        <v>581</v>
      </c>
      <c r="I508" s="2">
        <f t="shared" si="67"/>
        <v>17.999999999998018</v>
      </c>
      <c r="J508" s="2">
        <f>L508*K507/L507</f>
        <v>4.5877446262427712</v>
      </c>
      <c r="K508" s="3">
        <v>4.5877446262427712</v>
      </c>
      <c r="L508" s="475">
        <v>11</v>
      </c>
      <c r="M508" s="38">
        <f t="shared" si="64"/>
        <v>1.634784978461685</v>
      </c>
      <c r="N508" s="3">
        <f t="shared" si="69"/>
        <v>384.09894857610715</v>
      </c>
      <c r="O508" s="3">
        <v>384.09894857610715</v>
      </c>
      <c r="P508" s="4">
        <f t="shared" si="65"/>
        <v>6.4016491429351188</v>
      </c>
      <c r="Q508" s="475">
        <f t="shared" si="70"/>
        <v>486.96</v>
      </c>
      <c r="R508" s="475">
        <v>486.96</v>
      </c>
      <c r="X508" s="4">
        <v>6.4016491429351188</v>
      </c>
      <c r="Y508" s="475">
        <v>486.96</v>
      </c>
      <c r="Z508" s="38">
        <v>1.634784978461685</v>
      </c>
    </row>
    <row r="509" spans="2:26" x14ac:dyDescent="0.25">
      <c r="B509" s="475">
        <v>302313</v>
      </c>
      <c r="C509" s="475">
        <v>20236</v>
      </c>
      <c r="D509" s="475" t="s">
        <v>452</v>
      </c>
      <c r="E509" s="381">
        <v>0.28642361111111109</v>
      </c>
      <c r="F509" s="381">
        <v>0.28646990740740741</v>
      </c>
      <c r="G509" s="475">
        <v>4</v>
      </c>
      <c r="H509" s="475" t="s">
        <v>580</v>
      </c>
      <c r="M509" s="38">
        <f>AVERAGE(M492:M507)</f>
        <v>0.9753295289963041</v>
      </c>
    </row>
    <row r="510" spans="2:26" x14ac:dyDescent="0.25">
      <c r="B510" s="475">
        <v>302313</v>
      </c>
      <c r="C510" s="392">
        <v>20008</v>
      </c>
      <c r="D510" s="475" t="s">
        <v>579</v>
      </c>
      <c r="E510" s="381">
        <v>0.28646990740740741</v>
      </c>
      <c r="F510" s="381">
        <v>0.28646990740740741</v>
      </c>
      <c r="G510" s="475" t="s">
        <v>566</v>
      </c>
      <c r="H510" s="475" t="s">
        <v>566</v>
      </c>
    </row>
    <row r="511" spans="2:26" x14ac:dyDescent="0.25">
      <c r="C511" s="392"/>
      <c r="E511" s="381"/>
      <c r="F511" s="381"/>
    </row>
    <row r="512" spans="2:26" x14ac:dyDescent="0.25">
      <c r="B512" s="475">
        <v>302313</v>
      </c>
      <c r="C512" s="475">
        <v>20236</v>
      </c>
      <c r="D512" s="475" t="s">
        <v>452</v>
      </c>
      <c r="E512" s="381">
        <v>0.36615740740740743</v>
      </c>
      <c r="F512" s="381">
        <v>0.36620370370370375</v>
      </c>
      <c r="G512" s="475">
        <v>4</v>
      </c>
      <c r="H512" s="475" t="s">
        <v>581</v>
      </c>
    </row>
    <row r="513" spans="2:26" x14ac:dyDescent="0.25">
      <c r="B513" s="210">
        <v>302313</v>
      </c>
      <c r="C513" s="210">
        <v>20010</v>
      </c>
      <c r="D513" s="210" t="s">
        <v>1</v>
      </c>
      <c r="E513" s="393">
        <v>0.36620370370370375</v>
      </c>
      <c r="F513" s="393">
        <v>0.36642361111111116</v>
      </c>
      <c r="G513" s="475">
        <v>19</v>
      </c>
      <c r="H513" s="475">
        <v>26.92</v>
      </c>
      <c r="I513" s="2">
        <f>(F513-E513)*86400</f>
        <v>18.999999999999773</v>
      </c>
      <c r="J513" s="2">
        <f>L513*J514/L514</f>
        <v>12.092669958220585</v>
      </c>
      <c r="K513" s="2">
        <v>12.092669958220585</v>
      </c>
      <c r="L513" s="475">
        <v>15.92</v>
      </c>
      <c r="M513" s="38">
        <f t="shared" ref="M513:M530" si="71">L513/K513*0.0113636*60</f>
        <v>0.8976107640001465</v>
      </c>
      <c r="N513" s="3">
        <f>J513</f>
        <v>12.092669958220585</v>
      </c>
      <c r="O513" s="3">
        <v>12.092669958220585</v>
      </c>
      <c r="P513" s="4">
        <f t="shared" ref="P513:P530" si="72">O513/60</f>
        <v>0.20154449930367641</v>
      </c>
      <c r="Q513" s="475">
        <f>L513</f>
        <v>15.92</v>
      </c>
      <c r="R513" s="475">
        <v>15.92</v>
      </c>
      <c r="S513" s="51">
        <v>1</v>
      </c>
      <c r="X513" s="4">
        <v>0.20154449930367641</v>
      </c>
      <c r="Y513" s="475">
        <v>15.92</v>
      </c>
      <c r="Z513" s="38">
        <v>0.8976107640001465</v>
      </c>
    </row>
    <row r="514" spans="2:26" x14ac:dyDescent="0.25">
      <c r="B514" s="210">
        <v>302313</v>
      </c>
      <c r="C514" s="210">
        <v>20021</v>
      </c>
      <c r="D514" s="210" t="s">
        <v>0</v>
      </c>
      <c r="E514" s="393">
        <v>0.36642361111111116</v>
      </c>
      <c r="F514" s="393">
        <v>0.36642361111111116</v>
      </c>
      <c r="G514" s="475">
        <v>20</v>
      </c>
      <c r="H514" s="475">
        <v>26.33</v>
      </c>
      <c r="I514" s="2">
        <f t="shared" ref="I514" si="73">(F514-E514)*86400</f>
        <v>0</v>
      </c>
      <c r="J514" s="2">
        <f>(E515-E514)*86400</f>
        <v>19.999999999996732</v>
      </c>
      <c r="K514" s="2">
        <v>19.999999999996732</v>
      </c>
      <c r="L514" s="475">
        <v>26.33</v>
      </c>
      <c r="M514" s="38">
        <f t="shared" si="71"/>
        <v>0.89761076400014672</v>
      </c>
      <c r="N514" s="3">
        <f>N513+K514</f>
        <v>32.092669958217314</v>
      </c>
      <c r="O514" s="3">
        <v>32.092669958217314</v>
      </c>
      <c r="P514" s="4">
        <f t="shared" si="72"/>
        <v>0.53487783263695521</v>
      </c>
      <c r="Q514" s="475">
        <f>Q513+L514</f>
        <v>42.25</v>
      </c>
      <c r="R514" s="475">
        <v>42.25</v>
      </c>
      <c r="S514" s="51">
        <v>2</v>
      </c>
      <c r="X514" s="4">
        <v>0.53487783263695521</v>
      </c>
      <c r="Y514" s="475">
        <v>42.25</v>
      </c>
      <c r="Z514" s="38">
        <v>0.89761076400014672</v>
      </c>
    </row>
    <row r="515" spans="2:26" x14ac:dyDescent="0.25">
      <c r="B515" s="210">
        <v>302313</v>
      </c>
      <c r="C515" s="210">
        <v>20017</v>
      </c>
      <c r="D515" s="210" t="s">
        <v>5</v>
      </c>
      <c r="E515" s="393">
        <v>0.3666550925925926</v>
      </c>
      <c r="F515" s="393">
        <v>0.36684027777777778</v>
      </c>
      <c r="G515" s="475">
        <v>16</v>
      </c>
      <c r="H515" s="475">
        <v>30.75</v>
      </c>
      <c r="I515" s="2">
        <f t="shared" ref="I515:I530" si="74">(F515-E515)*86400</f>
        <v>15.999999999999304</v>
      </c>
      <c r="J515" s="2">
        <f t="shared" ref="J515:J529" si="75">(E516-E515)*86400</f>
        <v>15.999999999999304</v>
      </c>
      <c r="K515" s="3">
        <v>15.999999999999304</v>
      </c>
      <c r="L515" s="475">
        <v>30.75</v>
      </c>
      <c r="M515" s="38">
        <f t="shared" si="71"/>
        <v>1.310365125000057</v>
      </c>
      <c r="N515" s="3">
        <f t="shared" ref="N515:N530" si="76">N514+K515</f>
        <v>48.092669958216618</v>
      </c>
      <c r="O515" s="3">
        <v>48.092669958216618</v>
      </c>
      <c r="P515" s="4">
        <f t="shared" si="72"/>
        <v>0.80154449930361027</v>
      </c>
      <c r="Q515" s="475">
        <f t="shared" ref="Q515:Q530" si="77">Q514+L515</f>
        <v>73</v>
      </c>
      <c r="R515" s="475">
        <v>73</v>
      </c>
      <c r="S515" s="51">
        <v>3</v>
      </c>
      <c r="X515" s="4">
        <v>0.80154449930361027</v>
      </c>
      <c r="Y515" s="475">
        <v>73</v>
      </c>
      <c r="Z515" s="38">
        <v>1.310365125000057</v>
      </c>
    </row>
    <row r="516" spans="2:26" x14ac:dyDescent="0.25">
      <c r="B516" s="210">
        <v>302313</v>
      </c>
      <c r="C516" s="210">
        <v>20030</v>
      </c>
      <c r="D516" s="210" t="s">
        <v>6</v>
      </c>
      <c r="E516" s="393">
        <v>0.36684027777777778</v>
      </c>
      <c r="F516" s="393">
        <v>0.36719907407407404</v>
      </c>
      <c r="G516" s="475">
        <v>31</v>
      </c>
      <c r="H516" s="475">
        <v>40.5</v>
      </c>
      <c r="I516" s="2">
        <f t="shared" si="74"/>
        <v>30.999999999996852</v>
      </c>
      <c r="J516" s="2">
        <f t="shared" si="75"/>
        <v>30.999999999996852</v>
      </c>
      <c r="K516" s="3">
        <v>30.999999999996852</v>
      </c>
      <c r="L516" s="475">
        <v>40.5</v>
      </c>
      <c r="M516" s="38">
        <f t="shared" si="71"/>
        <v>0.89075961290331629</v>
      </c>
      <c r="N516" s="3">
        <f t="shared" si="76"/>
        <v>79.092669958213463</v>
      </c>
      <c r="O516" s="3">
        <v>79.092669958213463</v>
      </c>
      <c r="P516" s="4">
        <f t="shared" si="72"/>
        <v>1.3182111659702245</v>
      </c>
      <c r="Q516" s="475">
        <f t="shared" si="77"/>
        <v>113.5</v>
      </c>
      <c r="R516" s="475">
        <v>113.5</v>
      </c>
      <c r="S516" s="51">
        <v>4</v>
      </c>
      <c r="X516" s="4">
        <v>1.3182111659702245</v>
      </c>
      <c r="Y516" s="475">
        <v>113.5</v>
      </c>
      <c r="Z516" s="38">
        <v>0.89075961290331629</v>
      </c>
    </row>
    <row r="517" spans="2:26" x14ac:dyDescent="0.25">
      <c r="B517" s="210">
        <v>302313</v>
      </c>
      <c r="C517" s="210">
        <v>20035</v>
      </c>
      <c r="D517" s="210" t="s">
        <v>8</v>
      </c>
      <c r="E517" s="393">
        <v>0.36719907407407404</v>
      </c>
      <c r="F517" s="393">
        <v>0.36731481481481482</v>
      </c>
      <c r="G517" s="475">
        <v>10</v>
      </c>
      <c r="H517" s="475">
        <v>29.58</v>
      </c>
      <c r="I517" s="2">
        <f t="shared" si="74"/>
        <v>10.000000000003162</v>
      </c>
      <c r="J517" s="2">
        <f t="shared" si="75"/>
        <v>10.000000000003162</v>
      </c>
      <c r="K517" s="3">
        <v>10.000000000003162</v>
      </c>
      <c r="L517" s="475">
        <v>29.58</v>
      </c>
      <c r="M517" s="38">
        <f t="shared" si="71"/>
        <v>2.0168117279993623</v>
      </c>
      <c r="N517" s="3">
        <f t="shared" si="76"/>
        <v>89.092669958216618</v>
      </c>
      <c r="O517" s="3">
        <v>89.092669958216618</v>
      </c>
      <c r="P517" s="4">
        <f t="shared" si="72"/>
        <v>1.4848778326369436</v>
      </c>
      <c r="Q517" s="475">
        <f t="shared" si="77"/>
        <v>143.07999999999998</v>
      </c>
      <c r="R517" s="475">
        <v>143.07999999999998</v>
      </c>
      <c r="S517" s="51">
        <v>5</v>
      </c>
      <c r="X517" s="4">
        <v>1.4848778326369436</v>
      </c>
      <c r="Y517" s="475">
        <v>143.07999999999998</v>
      </c>
      <c r="Z517" s="38">
        <v>2.0168117279993623</v>
      </c>
    </row>
    <row r="518" spans="2:26" x14ac:dyDescent="0.25">
      <c r="B518" s="210">
        <v>302313</v>
      </c>
      <c r="C518" s="210">
        <v>20052</v>
      </c>
      <c r="D518" s="210" t="s">
        <v>7</v>
      </c>
      <c r="E518" s="393">
        <v>0.36731481481481482</v>
      </c>
      <c r="F518" s="393">
        <v>0.36731481481481482</v>
      </c>
      <c r="G518" s="475">
        <v>15</v>
      </c>
      <c r="H518" s="475">
        <v>28.08</v>
      </c>
      <c r="I518" s="2">
        <f t="shared" si="74"/>
        <v>0</v>
      </c>
      <c r="J518" s="2">
        <f t="shared" si="75"/>
        <v>14.999999999997549</v>
      </c>
      <c r="K518" s="3">
        <v>14.999999999997549</v>
      </c>
      <c r="L518" s="475">
        <v>28.08</v>
      </c>
      <c r="M518" s="38">
        <f t="shared" si="71"/>
        <v>1.2763595520002085</v>
      </c>
      <c r="N518" s="3">
        <f t="shared" si="76"/>
        <v>104.09266995821417</v>
      </c>
      <c r="O518" s="3">
        <v>104.09266995821417</v>
      </c>
      <c r="P518" s="4">
        <f t="shared" si="72"/>
        <v>1.734877832636903</v>
      </c>
      <c r="Q518" s="475">
        <f t="shared" si="77"/>
        <v>171.15999999999997</v>
      </c>
      <c r="R518" s="475">
        <v>171.15999999999997</v>
      </c>
      <c r="S518" s="51">
        <v>6</v>
      </c>
      <c r="X518" s="4">
        <v>1.734877832636903</v>
      </c>
      <c r="Y518" s="475">
        <v>171.15999999999997</v>
      </c>
      <c r="Z518" s="38">
        <v>1.2763595520002085</v>
      </c>
    </row>
    <row r="519" spans="2:26" x14ac:dyDescent="0.25">
      <c r="B519" s="210">
        <v>302313</v>
      </c>
      <c r="C519" s="210">
        <v>20056</v>
      </c>
      <c r="D519" s="210" t="s">
        <v>9</v>
      </c>
      <c r="E519" s="393">
        <v>0.3674884259259259</v>
      </c>
      <c r="F519" s="393">
        <v>0.3674884259259259</v>
      </c>
      <c r="G519" s="475">
        <v>17</v>
      </c>
      <c r="H519" s="475">
        <v>26</v>
      </c>
      <c r="I519" s="2">
        <f t="shared" si="74"/>
        <v>0</v>
      </c>
      <c r="J519" s="2">
        <f t="shared" si="75"/>
        <v>17.000000000001059</v>
      </c>
      <c r="K519" s="3">
        <v>17.000000000001059</v>
      </c>
      <c r="L519" s="475">
        <v>26</v>
      </c>
      <c r="M519" s="38">
        <f t="shared" si="71"/>
        <v>1.0427774117646409</v>
      </c>
      <c r="N519" s="3">
        <f t="shared" si="76"/>
        <v>121.09266995821523</v>
      </c>
      <c r="O519" s="3">
        <v>121.09266995821523</v>
      </c>
      <c r="P519" s="4">
        <f t="shared" si="72"/>
        <v>2.018211165970254</v>
      </c>
      <c r="Q519" s="475">
        <f t="shared" si="77"/>
        <v>197.15999999999997</v>
      </c>
      <c r="R519" s="475">
        <v>197.15999999999997</v>
      </c>
      <c r="S519" s="51">
        <v>7</v>
      </c>
      <c r="X519" s="4">
        <v>2.018211165970254</v>
      </c>
      <c r="Y519" s="475">
        <v>197.15999999999997</v>
      </c>
      <c r="Z519" s="38">
        <v>1.0427774117646409</v>
      </c>
    </row>
    <row r="520" spans="2:26" x14ac:dyDescent="0.25">
      <c r="B520" s="210">
        <v>302313</v>
      </c>
      <c r="C520" s="210">
        <v>20059</v>
      </c>
      <c r="D520" s="210" t="s">
        <v>10</v>
      </c>
      <c r="E520" s="393">
        <v>0.36768518518518517</v>
      </c>
      <c r="F520" s="393">
        <v>0.36777777777777776</v>
      </c>
      <c r="G520" s="475">
        <v>8</v>
      </c>
      <c r="H520" s="475">
        <v>15.67</v>
      </c>
      <c r="I520" s="2">
        <f t="shared" si="74"/>
        <v>7.9999999999996518</v>
      </c>
      <c r="J520" s="2">
        <f t="shared" si="75"/>
        <v>7.9999999999996518</v>
      </c>
      <c r="K520" s="3">
        <v>7.9999999999996518</v>
      </c>
      <c r="L520" s="475">
        <v>15.67</v>
      </c>
      <c r="M520" s="38">
        <f t="shared" si="71"/>
        <v>1.3355070900000583</v>
      </c>
      <c r="N520" s="3">
        <f t="shared" si="76"/>
        <v>129.09266995821488</v>
      </c>
      <c r="O520" s="3">
        <v>129.09266995821488</v>
      </c>
      <c r="P520" s="4">
        <f t="shared" si="72"/>
        <v>2.1515444993035815</v>
      </c>
      <c r="Q520" s="475">
        <f t="shared" si="77"/>
        <v>212.82999999999996</v>
      </c>
      <c r="R520" s="475">
        <v>212.82999999999996</v>
      </c>
      <c r="S520" s="51">
        <v>8</v>
      </c>
      <c r="X520" s="4">
        <v>2.1515444993035815</v>
      </c>
      <c r="Y520" s="475">
        <v>212.82999999999996</v>
      </c>
      <c r="Z520" s="38">
        <v>1.3355070900000583</v>
      </c>
    </row>
    <row r="521" spans="2:26" x14ac:dyDescent="0.25">
      <c r="B521" s="210">
        <v>302313</v>
      </c>
      <c r="C521" s="210">
        <v>20044</v>
      </c>
      <c r="D521" s="210" t="s">
        <v>180</v>
      </c>
      <c r="E521" s="393">
        <v>0.36777777777777776</v>
      </c>
      <c r="F521" s="393">
        <v>0.36792824074074071</v>
      </c>
      <c r="G521" s="475">
        <v>13</v>
      </c>
      <c r="H521" s="475">
        <v>24.5</v>
      </c>
      <c r="I521" s="2">
        <f t="shared" si="74"/>
        <v>12.999999999998835</v>
      </c>
      <c r="J521" s="2">
        <f t="shared" si="75"/>
        <v>12.999999999998835</v>
      </c>
      <c r="K521" s="3">
        <v>12.999999999998835</v>
      </c>
      <c r="L521" s="475">
        <v>24.5</v>
      </c>
      <c r="M521" s="38">
        <f t="shared" si="71"/>
        <v>1.2849609230770382</v>
      </c>
      <c r="N521" s="3">
        <f t="shared" si="76"/>
        <v>142.09266995821372</v>
      </c>
      <c r="O521" s="3">
        <v>142.09266995821372</v>
      </c>
      <c r="P521" s="4">
        <f t="shared" si="72"/>
        <v>2.3682111659702287</v>
      </c>
      <c r="Q521" s="475">
        <f t="shared" si="77"/>
        <v>237.32999999999996</v>
      </c>
      <c r="R521" s="475">
        <v>237.32999999999996</v>
      </c>
      <c r="S521" s="51">
        <v>9</v>
      </c>
      <c r="X521" s="4">
        <v>2.3682111659702287</v>
      </c>
      <c r="Y521" s="475">
        <v>237.32999999999996</v>
      </c>
      <c r="Z521" s="38">
        <v>1.2849609230770382</v>
      </c>
    </row>
    <row r="522" spans="2:26" x14ac:dyDescent="0.25">
      <c r="B522" s="210">
        <v>302313</v>
      </c>
      <c r="C522" s="210">
        <v>20045</v>
      </c>
      <c r="D522" s="210" t="s">
        <v>14</v>
      </c>
      <c r="E522" s="393">
        <v>0.36792824074074071</v>
      </c>
      <c r="F522" s="393">
        <v>0.36813657407407407</v>
      </c>
      <c r="G522" s="475">
        <v>18</v>
      </c>
      <c r="H522" s="475">
        <v>36</v>
      </c>
      <c r="I522" s="2">
        <f t="shared" si="74"/>
        <v>18.000000000002814</v>
      </c>
      <c r="J522" s="2">
        <f t="shared" si="75"/>
        <v>18.000000000002814</v>
      </c>
      <c r="K522" s="3">
        <v>18.000000000002814</v>
      </c>
      <c r="L522" s="475">
        <v>36</v>
      </c>
      <c r="M522" s="38">
        <f t="shared" si="71"/>
        <v>1.3636319999997868</v>
      </c>
      <c r="N522" s="3">
        <f t="shared" si="76"/>
        <v>160.09266995821653</v>
      </c>
      <c r="O522" s="3">
        <v>160.09266995821653</v>
      </c>
      <c r="P522" s="4">
        <f t="shared" si="72"/>
        <v>2.6682111659702756</v>
      </c>
      <c r="Q522" s="475">
        <f t="shared" si="77"/>
        <v>273.32999999999993</v>
      </c>
      <c r="R522" s="475">
        <v>273.32999999999993</v>
      </c>
      <c r="S522" s="51">
        <v>10</v>
      </c>
      <c r="X522" s="4">
        <v>2.6682111659702756</v>
      </c>
      <c r="Y522" s="475">
        <v>273.32999999999993</v>
      </c>
      <c r="Z522" s="38">
        <v>1.3636319999997868</v>
      </c>
    </row>
    <row r="523" spans="2:26" x14ac:dyDescent="0.25">
      <c r="B523" s="210">
        <v>302313</v>
      </c>
      <c r="C523" s="210">
        <v>20049</v>
      </c>
      <c r="D523" s="210" t="s">
        <v>13</v>
      </c>
      <c r="E523" s="393">
        <v>0.36813657407407407</v>
      </c>
      <c r="F523" s="393">
        <v>0.36832175925925931</v>
      </c>
      <c r="G523" s="475">
        <v>16</v>
      </c>
      <c r="H523" s="475">
        <v>27.25</v>
      </c>
      <c r="I523" s="2">
        <f t="shared" si="74"/>
        <v>16.0000000000041</v>
      </c>
      <c r="J523" s="2">
        <f t="shared" si="75"/>
        <v>16.0000000000041</v>
      </c>
      <c r="K523" s="3">
        <v>16.0000000000041</v>
      </c>
      <c r="L523" s="475">
        <v>27.25</v>
      </c>
      <c r="M523" s="38">
        <f t="shared" si="71"/>
        <v>1.1612178749997024</v>
      </c>
      <c r="N523" s="3">
        <f t="shared" si="76"/>
        <v>176.09266995822063</v>
      </c>
      <c r="O523" s="3">
        <v>176.09266995822063</v>
      </c>
      <c r="P523" s="4">
        <f t="shared" si="72"/>
        <v>2.9348778326370106</v>
      </c>
      <c r="Q523" s="475">
        <f t="shared" si="77"/>
        <v>300.57999999999993</v>
      </c>
      <c r="R523" s="475">
        <v>300.57999999999993</v>
      </c>
      <c r="S523" s="51">
        <v>11</v>
      </c>
      <c r="X523" s="4">
        <v>2.9348778326370106</v>
      </c>
      <c r="Y523" s="475">
        <v>300.57999999999993</v>
      </c>
      <c r="Z523" s="38">
        <v>1.1612178749997024</v>
      </c>
    </row>
    <row r="524" spans="2:26" x14ac:dyDescent="0.25">
      <c r="B524" s="210">
        <v>302313</v>
      </c>
      <c r="C524" s="210">
        <v>20050</v>
      </c>
      <c r="D524" s="210" t="s">
        <v>12</v>
      </c>
      <c r="E524" s="393">
        <v>0.36832175925925931</v>
      </c>
      <c r="F524" s="393">
        <v>0.36855324074074075</v>
      </c>
      <c r="G524" s="475">
        <v>20</v>
      </c>
      <c r="H524" s="475">
        <v>34.04</v>
      </c>
      <c r="I524" s="2">
        <f t="shared" si="74"/>
        <v>19.999999999996732</v>
      </c>
      <c r="J524" s="2">
        <f t="shared" si="75"/>
        <v>19.999999999996732</v>
      </c>
      <c r="K524" s="3">
        <v>19.999999999996732</v>
      </c>
      <c r="L524" s="475">
        <v>34.04</v>
      </c>
      <c r="M524" s="38">
        <f t="shared" si="71"/>
        <v>1.1604508320001896</v>
      </c>
      <c r="N524" s="3">
        <f t="shared" si="76"/>
        <v>196.09266995821736</v>
      </c>
      <c r="O524" s="3">
        <v>196.09266995821736</v>
      </c>
      <c r="P524" s="4">
        <f t="shared" si="72"/>
        <v>3.2682111659702895</v>
      </c>
      <c r="Q524" s="475">
        <f t="shared" si="77"/>
        <v>334.61999999999995</v>
      </c>
      <c r="R524" s="475">
        <v>334.61999999999995</v>
      </c>
      <c r="S524" s="51">
        <v>12</v>
      </c>
      <c r="X524" s="4">
        <v>3.2682111659702895</v>
      </c>
      <c r="Y524" s="475">
        <v>334.61999999999995</v>
      </c>
      <c r="Z524" s="38">
        <v>1.1604508320001896</v>
      </c>
    </row>
    <row r="525" spans="2:26" x14ac:dyDescent="0.25">
      <c r="B525" s="210">
        <v>302313</v>
      </c>
      <c r="C525" s="210">
        <v>20027</v>
      </c>
      <c r="D525" s="210" t="s">
        <v>38</v>
      </c>
      <c r="E525" s="393">
        <v>0.36855324074074075</v>
      </c>
      <c r="F525" s="393">
        <v>0.36874999999999997</v>
      </c>
      <c r="G525" s="475">
        <v>17</v>
      </c>
      <c r="H525" s="475">
        <v>26.67</v>
      </c>
      <c r="I525" s="2">
        <f t="shared" si="74"/>
        <v>16.999999999996263</v>
      </c>
      <c r="J525" s="2">
        <f t="shared" si="75"/>
        <v>16.999999999996263</v>
      </c>
      <c r="K525" s="3">
        <v>16.999999999996263</v>
      </c>
      <c r="L525" s="475">
        <v>26.67</v>
      </c>
      <c r="M525" s="38">
        <f t="shared" si="71"/>
        <v>1.069648983529647</v>
      </c>
      <c r="N525" s="3">
        <f t="shared" si="76"/>
        <v>213.09266995821361</v>
      </c>
      <c r="O525" s="3">
        <v>213.09266995821361</v>
      </c>
      <c r="P525" s="4">
        <f t="shared" si="72"/>
        <v>3.5515444993035601</v>
      </c>
      <c r="Q525" s="475">
        <f t="shared" si="77"/>
        <v>361.28999999999996</v>
      </c>
      <c r="R525" s="475">
        <v>361.28999999999996</v>
      </c>
      <c r="S525" s="51">
        <v>13</v>
      </c>
      <c r="X525" s="4">
        <v>3.5515444993035601</v>
      </c>
      <c r="Y525" s="475">
        <v>361.28999999999996</v>
      </c>
      <c r="Z525" s="38">
        <v>1.069648983529647</v>
      </c>
    </row>
    <row r="526" spans="2:26" x14ac:dyDescent="0.25">
      <c r="B526" s="210">
        <v>302313</v>
      </c>
      <c r="C526" s="210">
        <v>20025</v>
      </c>
      <c r="D526" s="210" t="s">
        <v>39</v>
      </c>
      <c r="E526" s="393">
        <v>0.36874999999999997</v>
      </c>
      <c r="F526" s="393">
        <v>0.36874999999999997</v>
      </c>
      <c r="G526" s="475">
        <v>17</v>
      </c>
      <c r="H526" s="475">
        <v>28.42</v>
      </c>
      <c r="I526" s="2">
        <f t="shared" si="74"/>
        <v>0</v>
      </c>
      <c r="J526" s="2">
        <f t="shared" si="75"/>
        <v>17.000000000001059</v>
      </c>
      <c r="K526" s="3">
        <v>17.000000000001059</v>
      </c>
      <c r="L526" s="475">
        <v>28.42</v>
      </c>
      <c r="M526" s="38">
        <f t="shared" si="71"/>
        <v>1.1398359247058114</v>
      </c>
      <c r="N526" s="3">
        <f t="shared" si="76"/>
        <v>230.09266995821466</v>
      </c>
      <c r="O526" s="3">
        <v>230.09266995821466</v>
      </c>
      <c r="P526" s="4">
        <f t="shared" si="72"/>
        <v>3.8348778326369111</v>
      </c>
      <c r="Q526" s="475">
        <f t="shared" si="77"/>
        <v>389.71</v>
      </c>
      <c r="R526" s="475">
        <v>389.71</v>
      </c>
      <c r="S526" s="51">
        <v>14</v>
      </c>
      <c r="X526" s="4">
        <v>3.8348778326369111</v>
      </c>
      <c r="Y526" s="475">
        <v>389.71</v>
      </c>
      <c r="Z526" s="38">
        <v>1.1398359247058114</v>
      </c>
    </row>
    <row r="527" spans="2:26" x14ac:dyDescent="0.25">
      <c r="B527" s="210">
        <v>302313</v>
      </c>
      <c r="C527" s="210">
        <v>20015</v>
      </c>
      <c r="D527" s="210" t="s">
        <v>37</v>
      </c>
      <c r="E527" s="393">
        <v>0.36894675925925924</v>
      </c>
      <c r="F527" s="393">
        <v>0.36912037037037032</v>
      </c>
      <c r="G527" s="475">
        <v>15</v>
      </c>
      <c r="H527" s="475">
        <v>28.58</v>
      </c>
      <c r="I527" s="2">
        <f t="shared" si="74"/>
        <v>14.999999999997549</v>
      </c>
      <c r="J527" s="2">
        <f t="shared" si="75"/>
        <v>14.999999999997549</v>
      </c>
      <c r="K527" s="3">
        <v>14.999999999997549</v>
      </c>
      <c r="L527" s="475">
        <v>28.58</v>
      </c>
      <c r="M527" s="38">
        <f t="shared" si="71"/>
        <v>1.2990867520002121</v>
      </c>
      <c r="N527" s="3">
        <f t="shared" si="76"/>
        <v>245.09266995821221</v>
      </c>
      <c r="O527" s="3">
        <v>245.09266995821221</v>
      </c>
      <c r="P527" s="4">
        <f t="shared" si="72"/>
        <v>4.0848778326368702</v>
      </c>
      <c r="Q527" s="475">
        <f t="shared" si="77"/>
        <v>418.28999999999996</v>
      </c>
      <c r="R527" s="475">
        <v>418.28999999999996</v>
      </c>
      <c r="S527" s="51">
        <v>15</v>
      </c>
      <c r="X527" s="4">
        <v>4.0848778326368702</v>
      </c>
      <c r="Y527" s="475">
        <v>418.28999999999996</v>
      </c>
      <c r="Z527" s="38">
        <v>1.2990867520002121</v>
      </c>
    </row>
    <row r="528" spans="2:26" x14ac:dyDescent="0.25">
      <c r="B528" s="210">
        <v>302313</v>
      </c>
      <c r="C528" s="210">
        <v>20013</v>
      </c>
      <c r="D528" s="210" t="s">
        <v>36</v>
      </c>
      <c r="E528" s="393">
        <v>0.36912037037037032</v>
      </c>
      <c r="F528" s="393">
        <v>0.36932870370370369</v>
      </c>
      <c r="G528" s="475">
        <v>18</v>
      </c>
      <c r="H528" s="475">
        <v>26.5</v>
      </c>
      <c r="I528" s="2">
        <f t="shared" si="74"/>
        <v>18.000000000002814</v>
      </c>
      <c r="J528" s="2">
        <f t="shared" si="75"/>
        <v>18.000000000002814</v>
      </c>
      <c r="K528" s="3">
        <v>18.000000000002814</v>
      </c>
      <c r="L528" s="475">
        <v>26.5</v>
      </c>
      <c r="M528" s="38">
        <f t="shared" si="71"/>
        <v>1.0037846666665098</v>
      </c>
      <c r="N528" s="3">
        <f t="shared" si="76"/>
        <v>263.09266995821503</v>
      </c>
      <c r="O528" s="3">
        <v>263.09266995821503</v>
      </c>
      <c r="P528" s="4">
        <f t="shared" si="72"/>
        <v>4.3848778326369171</v>
      </c>
      <c r="Q528" s="475">
        <f t="shared" si="77"/>
        <v>444.78999999999996</v>
      </c>
      <c r="R528" s="475">
        <v>444.78999999999996</v>
      </c>
      <c r="S528" s="51">
        <v>16</v>
      </c>
      <c r="X528" s="4">
        <v>4.3848778326369171</v>
      </c>
      <c r="Y528" s="475">
        <v>444.78999999999996</v>
      </c>
      <c r="Z528" s="38">
        <v>1.0037846666665098</v>
      </c>
    </row>
    <row r="529" spans="2:26" x14ac:dyDescent="0.25">
      <c r="B529" s="210">
        <v>302313</v>
      </c>
      <c r="C529" s="210">
        <v>20004</v>
      </c>
      <c r="D529" s="210" t="s">
        <v>2</v>
      </c>
      <c r="E529" s="393">
        <v>0.36932870370370369</v>
      </c>
      <c r="F529" s="393">
        <v>0.36932870370370369</v>
      </c>
      <c r="G529" s="475">
        <v>14</v>
      </c>
      <c r="H529" s="475">
        <v>31.17</v>
      </c>
      <c r="I529" s="2">
        <f t="shared" si="74"/>
        <v>0</v>
      </c>
      <c r="J529" s="2">
        <f t="shared" si="75"/>
        <v>14.000000000005386</v>
      </c>
      <c r="K529" s="3">
        <v>14.000000000005386</v>
      </c>
      <c r="L529" s="475">
        <v>31.17</v>
      </c>
      <c r="M529" s="38">
        <f t="shared" si="71"/>
        <v>1.5180146228565592</v>
      </c>
      <c r="N529" s="3">
        <f t="shared" si="76"/>
        <v>277.09266995822043</v>
      </c>
      <c r="O529" s="3">
        <v>277.09266995822043</v>
      </c>
      <c r="P529" s="4">
        <f t="shared" si="72"/>
        <v>4.6182111659703402</v>
      </c>
      <c r="Q529" s="475">
        <f t="shared" si="77"/>
        <v>475.96</v>
      </c>
      <c r="R529" s="475">
        <v>475.96</v>
      </c>
      <c r="S529" s="51">
        <v>17</v>
      </c>
      <c r="X529" s="4">
        <v>4.6182111659703402</v>
      </c>
      <c r="Y529" s="475">
        <v>475.96</v>
      </c>
      <c r="Z529" s="38">
        <v>1.5180146228565592</v>
      </c>
    </row>
    <row r="530" spans="2:26" x14ac:dyDescent="0.25">
      <c r="B530" s="210">
        <v>302313</v>
      </c>
      <c r="C530" s="210">
        <v>20010</v>
      </c>
      <c r="D530" s="210" t="s">
        <v>1</v>
      </c>
      <c r="E530" s="393">
        <v>0.36949074074074079</v>
      </c>
      <c r="F530" s="393">
        <v>0.36964120370370374</v>
      </c>
      <c r="G530" s="475">
        <v>13</v>
      </c>
      <c r="H530" s="475" t="s">
        <v>581</v>
      </c>
      <c r="I530" s="2">
        <f t="shared" si="74"/>
        <v>12.999999999998835</v>
      </c>
      <c r="J530" s="2">
        <f>L530*K529/L529</f>
        <v>4.9406480590330197</v>
      </c>
      <c r="K530" s="3">
        <v>4.9406480590330197</v>
      </c>
      <c r="L530" s="475">
        <v>11</v>
      </c>
      <c r="M530" s="38">
        <f t="shared" si="71"/>
        <v>1.5180146228565592</v>
      </c>
      <c r="N530" s="3">
        <f t="shared" si="76"/>
        <v>282.03331801725346</v>
      </c>
      <c r="O530" s="3">
        <v>282.03331801725346</v>
      </c>
      <c r="P530" s="4">
        <f t="shared" si="72"/>
        <v>4.700555300287558</v>
      </c>
      <c r="Q530" s="475">
        <f t="shared" si="77"/>
        <v>486.96</v>
      </c>
      <c r="R530" s="475">
        <v>486.96</v>
      </c>
      <c r="S530" s="51"/>
      <c r="X530" s="4">
        <v>4.700555300287558</v>
      </c>
      <c r="Y530" s="475">
        <v>486.96</v>
      </c>
      <c r="Z530" s="38">
        <v>1.5180146228565592</v>
      </c>
    </row>
    <row r="531" spans="2:26" x14ac:dyDescent="0.25">
      <c r="B531" s="475">
        <v>302313</v>
      </c>
      <c r="C531" s="475">
        <v>20236</v>
      </c>
      <c r="D531" s="475" t="s">
        <v>452</v>
      </c>
      <c r="E531" s="381">
        <v>0.36964120370370374</v>
      </c>
      <c r="F531" s="381">
        <v>0.3696875</v>
      </c>
      <c r="G531" s="475">
        <v>4</v>
      </c>
      <c r="H531" s="475" t="s">
        <v>580</v>
      </c>
      <c r="M531" s="38">
        <f>AVERAGE(M514:M529)</f>
        <v>1.2356764914689526</v>
      </c>
    </row>
    <row r="532" spans="2:26" x14ac:dyDescent="0.25">
      <c r="B532" s="475">
        <v>302313</v>
      </c>
      <c r="C532" s="392">
        <v>20008</v>
      </c>
      <c r="D532" s="475" t="s">
        <v>579</v>
      </c>
      <c r="E532" s="381">
        <v>0.3696875</v>
      </c>
      <c r="F532" s="381">
        <v>0.3696875</v>
      </c>
      <c r="G532" s="475" t="s">
        <v>566</v>
      </c>
      <c r="H532" s="475" t="s">
        <v>566</v>
      </c>
    </row>
    <row r="533" spans="2:26" x14ac:dyDescent="0.25">
      <c r="C533" s="392"/>
      <c r="E533" s="381"/>
      <c r="F533" s="381"/>
    </row>
    <row r="534" spans="2:26" x14ac:dyDescent="0.25">
      <c r="B534" s="475">
        <v>302313</v>
      </c>
      <c r="C534" s="475">
        <v>20236</v>
      </c>
      <c r="D534" s="475" t="s">
        <v>452</v>
      </c>
      <c r="E534" s="381">
        <v>0.4039699074074074</v>
      </c>
      <c r="F534" s="381">
        <v>0.40401620370370367</v>
      </c>
      <c r="G534" s="475">
        <v>4</v>
      </c>
      <c r="H534" s="475" t="s">
        <v>581</v>
      </c>
    </row>
    <row r="535" spans="2:26" x14ac:dyDescent="0.25">
      <c r="B535" s="210">
        <v>302313</v>
      </c>
      <c r="C535" s="210">
        <v>20010</v>
      </c>
      <c r="D535" s="210" t="s">
        <v>1</v>
      </c>
      <c r="E535" s="393">
        <v>0.40401620370370367</v>
      </c>
      <c r="F535" s="393">
        <v>0.40401620370370367</v>
      </c>
      <c r="G535" s="475">
        <v>18</v>
      </c>
      <c r="H535" s="475">
        <v>26.92</v>
      </c>
      <c r="I535" s="2">
        <f>(F535-E535)*86400</f>
        <v>0</v>
      </c>
      <c r="J535" s="2">
        <f>L535*J536/L536</f>
        <v>12.697303456135673</v>
      </c>
      <c r="K535" s="2">
        <v>12.697303456135673</v>
      </c>
      <c r="L535" s="475">
        <v>15.92</v>
      </c>
      <c r="M535" s="38">
        <f t="shared" ref="M535:M544" si="78">L535/K535*0.0113636*60</f>
        <v>0.85486739428558067</v>
      </c>
      <c r="N535" s="3">
        <f>J535</f>
        <v>12.697303456135673</v>
      </c>
      <c r="O535" s="3">
        <v>12.697303456135673</v>
      </c>
      <c r="P535" s="4">
        <f t="shared" ref="P535:P544" si="79">O535/60</f>
        <v>0.21162172426892789</v>
      </c>
      <c r="Q535" s="475">
        <f>L535</f>
        <v>15.92</v>
      </c>
      <c r="R535" s="475">
        <v>15.92</v>
      </c>
      <c r="S535" s="51">
        <v>1</v>
      </c>
      <c r="X535" s="4">
        <v>0.21162172426892789</v>
      </c>
      <c r="Y535" s="475">
        <v>15.92</v>
      </c>
      <c r="Z535" s="38">
        <v>0.85486739428558067</v>
      </c>
    </row>
    <row r="536" spans="2:26" x14ac:dyDescent="0.25">
      <c r="B536" s="210">
        <v>302313</v>
      </c>
      <c r="C536" s="210">
        <v>20021</v>
      </c>
      <c r="D536" s="210" t="s">
        <v>0</v>
      </c>
      <c r="E536" s="393">
        <v>0.40422453703703703</v>
      </c>
      <c r="F536" s="393">
        <v>0.40446759259259263</v>
      </c>
      <c r="G536" s="475">
        <v>21</v>
      </c>
      <c r="H536" s="475">
        <v>26.33</v>
      </c>
      <c r="I536" s="2">
        <f t="shared" ref="I536" si="80">(F536-E536)*86400</f>
        <v>21.000000000003283</v>
      </c>
      <c r="J536" s="2">
        <f>(E537-E536)*86400</f>
        <v>21.000000000003283</v>
      </c>
      <c r="K536" s="2">
        <v>21.000000000003283</v>
      </c>
      <c r="L536" s="475">
        <v>26.33</v>
      </c>
      <c r="M536" s="38">
        <f t="shared" si="78"/>
        <v>0.85486739428558056</v>
      </c>
      <c r="N536" s="3">
        <f>N535+K536</f>
        <v>33.697303456138954</v>
      </c>
      <c r="O536" s="3">
        <v>33.697303456138954</v>
      </c>
      <c r="P536" s="4">
        <f t="shared" si="79"/>
        <v>0.5616217242689826</v>
      </c>
      <c r="Q536" s="475">
        <f>Q535+L536</f>
        <v>42.25</v>
      </c>
      <c r="R536" s="475">
        <v>42.25</v>
      </c>
      <c r="S536" s="51">
        <v>2</v>
      </c>
      <c r="X536" s="4">
        <v>0.5616217242689826</v>
      </c>
      <c r="Y536" s="475">
        <v>42.25</v>
      </c>
      <c r="Z536" s="38">
        <v>0.85486739428558056</v>
      </c>
    </row>
    <row r="537" spans="2:26" x14ac:dyDescent="0.25">
      <c r="B537" s="210">
        <v>302313</v>
      </c>
      <c r="C537" s="210">
        <v>20017</v>
      </c>
      <c r="D537" s="210" t="s">
        <v>5</v>
      </c>
      <c r="E537" s="393">
        <v>0.40446759259259263</v>
      </c>
      <c r="F537" s="393">
        <v>0.40465277777777775</v>
      </c>
      <c r="G537" s="475">
        <v>16</v>
      </c>
      <c r="H537" s="475">
        <v>30.75</v>
      </c>
      <c r="I537" s="475">
        <f t="shared" ref="I537:I544" si="81">(F537-E537)*86400</f>
        <v>15.999999999994508</v>
      </c>
      <c r="J537" s="475">
        <f t="shared" ref="J537:J543" si="82">(E538-E537)*86400</f>
        <v>15.999999999994508</v>
      </c>
      <c r="K537" s="475">
        <v>15.999999999994508</v>
      </c>
      <c r="L537" s="475">
        <v>30.75</v>
      </c>
      <c r="M537" s="38">
        <f t="shared" si="78"/>
        <v>1.3103651250004498</v>
      </c>
      <c r="N537" s="3">
        <f t="shared" ref="N537:N544" si="83">N536+K537</f>
        <v>49.697303456133461</v>
      </c>
      <c r="O537" s="3">
        <v>49.697303456133461</v>
      </c>
      <c r="P537" s="4">
        <f t="shared" si="79"/>
        <v>0.82828839093555773</v>
      </c>
      <c r="Q537" s="475">
        <f t="shared" ref="Q537:Q544" si="84">Q536+L537</f>
        <v>73</v>
      </c>
      <c r="R537" s="475">
        <v>73</v>
      </c>
      <c r="S537" s="51">
        <v>3</v>
      </c>
      <c r="X537" s="4">
        <v>0.82828839093555773</v>
      </c>
      <c r="Y537" s="475">
        <v>73</v>
      </c>
      <c r="Z537" s="38">
        <v>1.3103651250004498</v>
      </c>
    </row>
    <row r="538" spans="2:26" x14ac:dyDescent="0.25">
      <c r="B538" s="210">
        <v>302313</v>
      </c>
      <c r="C538" s="210">
        <v>20030</v>
      </c>
      <c r="D538" s="210" t="s">
        <v>6</v>
      </c>
      <c r="E538" s="393">
        <v>0.40465277777777775</v>
      </c>
      <c r="F538" s="393">
        <v>0.40465277777777775</v>
      </c>
      <c r="G538" s="475">
        <v>41</v>
      </c>
      <c r="H538" s="475" t="s">
        <v>581</v>
      </c>
      <c r="I538" s="45">
        <f t="shared" si="81"/>
        <v>0</v>
      </c>
      <c r="J538" s="45">
        <f t="shared" si="82"/>
        <v>41.00000000000481</v>
      </c>
      <c r="K538" s="45">
        <v>41.00000000000481</v>
      </c>
      <c r="L538" s="45">
        <v>64.290000000000006</v>
      </c>
      <c r="M538" s="38">
        <f t="shared" si="78"/>
        <v>1.069120747316948</v>
      </c>
      <c r="N538" s="3">
        <f t="shared" si="83"/>
        <v>90.697303456138272</v>
      </c>
      <c r="O538" s="3">
        <v>90.697303456138272</v>
      </c>
      <c r="P538" s="4">
        <f t="shared" si="79"/>
        <v>1.5116217242689711</v>
      </c>
      <c r="Q538" s="475">
        <f t="shared" si="84"/>
        <v>137.29000000000002</v>
      </c>
      <c r="R538" s="475">
        <v>137.29000000000002</v>
      </c>
      <c r="S538" s="51">
        <v>4</v>
      </c>
      <c r="T538" s="475" t="s">
        <v>782</v>
      </c>
      <c r="V538" s="475">
        <v>35</v>
      </c>
      <c r="X538" s="4">
        <v>1.5116217242689711</v>
      </c>
      <c r="Y538" s="475">
        <v>137.29000000000002</v>
      </c>
      <c r="Z538" s="38">
        <v>1.069120747316948</v>
      </c>
    </row>
    <row r="539" spans="2:26" x14ac:dyDescent="0.25">
      <c r="B539" s="210">
        <v>302313</v>
      </c>
      <c r="C539" s="210">
        <v>20037</v>
      </c>
      <c r="D539" s="210" t="s">
        <v>8</v>
      </c>
      <c r="E539" s="393">
        <v>0.40512731481481484</v>
      </c>
      <c r="F539" s="393">
        <v>0.4052546296296296</v>
      </c>
      <c r="G539" s="475">
        <v>11</v>
      </c>
      <c r="H539" s="475">
        <v>13.17</v>
      </c>
      <c r="I539" s="475">
        <f t="shared" si="81"/>
        <v>10.999999999995325</v>
      </c>
      <c r="J539" s="475">
        <f t="shared" si="82"/>
        <v>10.999999999995325</v>
      </c>
      <c r="K539" s="475">
        <v>10.999999999995325</v>
      </c>
      <c r="L539" s="475">
        <v>13.17</v>
      </c>
      <c r="M539" s="38">
        <f t="shared" si="78"/>
        <v>0.81631970181852875</v>
      </c>
      <c r="N539" s="3">
        <f t="shared" si="83"/>
        <v>101.6973034561336</v>
      </c>
      <c r="O539" s="3">
        <v>101.6973034561336</v>
      </c>
      <c r="P539" s="4">
        <f t="shared" si="79"/>
        <v>1.6949550576022265</v>
      </c>
      <c r="Q539" s="475">
        <f t="shared" si="84"/>
        <v>150.46</v>
      </c>
      <c r="R539" s="475">
        <v>150.46</v>
      </c>
      <c r="S539" s="51">
        <v>5</v>
      </c>
      <c r="X539" s="4">
        <v>1.6949550576022265</v>
      </c>
      <c r="Y539" s="475">
        <v>150.46</v>
      </c>
      <c r="Z539" s="38">
        <v>0.81631970181852875</v>
      </c>
    </row>
    <row r="540" spans="2:26" x14ac:dyDescent="0.25">
      <c r="B540" s="210">
        <v>302313</v>
      </c>
      <c r="C540" s="210">
        <v>20027</v>
      </c>
      <c r="D540" s="210" t="s">
        <v>38</v>
      </c>
      <c r="E540" s="393">
        <v>0.4052546296296296</v>
      </c>
      <c r="F540" s="393">
        <v>0.4052546296296296</v>
      </c>
      <c r="G540" s="475">
        <v>28</v>
      </c>
      <c r="H540" s="475">
        <v>26.67</v>
      </c>
      <c r="I540" s="475">
        <f t="shared" si="81"/>
        <v>0</v>
      </c>
      <c r="J540" s="475">
        <f t="shared" si="82"/>
        <v>28.00000000000118</v>
      </c>
      <c r="K540" s="475">
        <v>28.00000000000118</v>
      </c>
      <c r="L540" s="475">
        <v>26.67</v>
      </c>
      <c r="M540" s="38">
        <f t="shared" si="78"/>
        <v>0.64942973999997267</v>
      </c>
      <c r="N540" s="3">
        <f t="shared" si="83"/>
        <v>129.69730345613476</v>
      </c>
      <c r="O540" s="3">
        <v>129.69730345613476</v>
      </c>
      <c r="P540" s="4">
        <f t="shared" si="79"/>
        <v>2.1616217242689126</v>
      </c>
      <c r="Q540" s="475">
        <f t="shared" si="84"/>
        <v>177.13</v>
      </c>
      <c r="R540" s="475">
        <v>177.13</v>
      </c>
      <c r="S540" s="51">
        <v>6</v>
      </c>
      <c r="X540" s="4">
        <v>2.1616217242689126</v>
      </c>
      <c r="Y540" s="475">
        <v>177.13</v>
      </c>
      <c r="Z540" s="38">
        <v>0.64942973999997267</v>
      </c>
    </row>
    <row r="541" spans="2:26" x14ac:dyDescent="0.25">
      <c r="B541" s="210">
        <v>302313</v>
      </c>
      <c r="C541" s="210">
        <v>20025</v>
      </c>
      <c r="D541" s="210" t="s">
        <v>39</v>
      </c>
      <c r="E541" s="393">
        <v>0.40557870370370369</v>
      </c>
      <c r="F541" s="393">
        <v>0.40591435185185182</v>
      </c>
      <c r="G541" s="475">
        <v>29</v>
      </c>
      <c r="H541" s="475" t="s">
        <v>581</v>
      </c>
      <c r="I541" s="45">
        <f t="shared" si="81"/>
        <v>28.999999999998138</v>
      </c>
      <c r="J541" s="45">
        <f t="shared" si="82"/>
        <v>28.999999999998138</v>
      </c>
      <c r="K541" s="45">
        <v>28.999999999998138</v>
      </c>
      <c r="L541" s="45">
        <v>57</v>
      </c>
      <c r="M541" s="38">
        <f t="shared" si="78"/>
        <v>1.340121103448362</v>
      </c>
      <c r="N541" s="3">
        <f t="shared" si="83"/>
        <v>158.69730345613289</v>
      </c>
      <c r="O541" s="3">
        <v>158.69730345613289</v>
      </c>
      <c r="P541" s="4">
        <f t="shared" si="79"/>
        <v>2.6449550576022149</v>
      </c>
      <c r="Q541" s="475">
        <f t="shared" si="84"/>
        <v>234.13</v>
      </c>
      <c r="R541" s="475">
        <v>234.13</v>
      </c>
      <c r="S541" s="51">
        <v>7</v>
      </c>
      <c r="T541" s="475" t="s">
        <v>782</v>
      </c>
      <c r="V541" s="475">
        <v>15</v>
      </c>
      <c r="X541" s="4">
        <v>2.6449550576022149</v>
      </c>
      <c r="Y541" s="475">
        <v>234.13</v>
      </c>
      <c r="Z541" s="38">
        <v>1.340121103448362</v>
      </c>
    </row>
    <row r="542" spans="2:26" x14ac:dyDescent="0.25">
      <c r="B542" s="210">
        <v>302313</v>
      </c>
      <c r="C542" s="210">
        <v>20013</v>
      </c>
      <c r="D542" s="210" t="s">
        <v>36</v>
      </c>
      <c r="E542" s="393">
        <v>0.40591435185185182</v>
      </c>
      <c r="F542" s="393">
        <v>0.40618055555555554</v>
      </c>
      <c r="G542" s="475">
        <v>23</v>
      </c>
      <c r="H542" s="475">
        <v>26.5</v>
      </c>
      <c r="I542" s="475">
        <f t="shared" si="81"/>
        <v>23.000000000001997</v>
      </c>
      <c r="J542" s="475">
        <f t="shared" si="82"/>
        <v>23.000000000001997</v>
      </c>
      <c r="K542" s="475">
        <v>23.000000000001997</v>
      </c>
      <c r="L542" s="475">
        <v>26.5</v>
      </c>
      <c r="M542" s="38">
        <f t="shared" si="78"/>
        <v>0.78557060869558404</v>
      </c>
      <c r="N542" s="3">
        <f t="shared" si="83"/>
        <v>181.69730345613488</v>
      </c>
      <c r="O542" s="3">
        <v>181.69730345613488</v>
      </c>
      <c r="P542" s="4">
        <f t="shared" si="79"/>
        <v>3.0282883909355811</v>
      </c>
      <c r="Q542" s="475">
        <f t="shared" si="84"/>
        <v>260.63</v>
      </c>
      <c r="R542" s="475">
        <v>260.63</v>
      </c>
      <c r="S542" s="51">
        <v>8</v>
      </c>
      <c r="X542" s="4">
        <v>3.0282883909355811</v>
      </c>
      <c r="Y542" s="475">
        <v>260.63</v>
      </c>
      <c r="Z542" s="38">
        <v>0.78557060869558404</v>
      </c>
    </row>
    <row r="543" spans="2:26" x14ac:dyDescent="0.25">
      <c r="B543" s="210">
        <v>302313</v>
      </c>
      <c r="C543" s="210">
        <v>20004</v>
      </c>
      <c r="D543" s="210" t="s">
        <v>2</v>
      </c>
      <c r="E543" s="393">
        <v>0.40618055555555554</v>
      </c>
      <c r="F543" s="393">
        <v>0.40618055555555554</v>
      </c>
      <c r="G543" s="475">
        <v>12</v>
      </c>
      <c r="H543" s="475">
        <v>31.17</v>
      </c>
      <c r="I543" s="475">
        <f t="shared" si="81"/>
        <v>0</v>
      </c>
      <c r="J543" s="475">
        <f t="shared" si="82"/>
        <v>12.000000000001876</v>
      </c>
      <c r="K543" s="475">
        <v>12.000000000001876</v>
      </c>
      <c r="L543" s="475">
        <v>31.17</v>
      </c>
      <c r="M543" s="38">
        <f t="shared" si="78"/>
        <v>1.7710170599997233</v>
      </c>
      <c r="N543" s="3">
        <f t="shared" si="83"/>
        <v>193.69730345613675</v>
      </c>
      <c r="O543" s="3">
        <v>193.69730345613675</v>
      </c>
      <c r="P543" s="4">
        <f t="shared" si="79"/>
        <v>3.2282883909356124</v>
      </c>
      <c r="Q543" s="475">
        <f t="shared" si="84"/>
        <v>291.8</v>
      </c>
      <c r="R543" s="475">
        <v>291.8</v>
      </c>
      <c r="S543" s="51">
        <v>9</v>
      </c>
      <c r="X543" s="4">
        <v>3.2282883909356124</v>
      </c>
      <c r="Y543" s="475">
        <v>291.8</v>
      </c>
      <c r="Z543" s="38">
        <v>1.7710170599997233</v>
      </c>
    </row>
    <row r="544" spans="2:26" x14ac:dyDescent="0.25">
      <c r="B544" s="210">
        <v>302313</v>
      </c>
      <c r="C544" s="210">
        <v>20010</v>
      </c>
      <c r="D544" s="210" t="s">
        <v>1</v>
      </c>
      <c r="E544" s="393">
        <v>0.40631944444444446</v>
      </c>
      <c r="F544" s="393">
        <v>0.40653935185185186</v>
      </c>
      <c r="G544" s="475">
        <v>19</v>
      </c>
      <c r="H544" s="475">
        <v>11</v>
      </c>
      <c r="I544" s="475">
        <f t="shared" si="81"/>
        <v>18.999999999999773</v>
      </c>
      <c r="J544" s="2">
        <f>L544*K543/L543</f>
        <v>4.2348411934559076</v>
      </c>
      <c r="K544" s="3">
        <v>4.2348411934559076</v>
      </c>
      <c r="L544" s="475">
        <v>11</v>
      </c>
      <c r="M544" s="38">
        <f t="shared" si="78"/>
        <v>1.7710170599997228</v>
      </c>
      <c r="N544" s="3">
        <f t="shared" si="83"/>
        <v>197.93214464959266</v>
      </c>
      <c r="O544" s="3">
        <v>197.93214464959266</v>
      </c>
      <c r="P544" s="4">
        <f t="shared" si="79"/>
        <v>3.2988690774932108</v>
      </c>
      <c r="Q544" s="475">
        <f t="shared" si="84"/>
        <v>302.8</v>
      </c>
      <c r="R544" s="475">
        <v>302.8</v>
      </c>
      <c r="X544" s="4">
        <v>3.2988690774932108</v>
      </c>
      <c r="Y544" s="475">
        <v>302.8</v>
      </c>
      <c r="Z544" s="38">
        <v>1.7710170599997228</v>
      </c>
    </row>
    <row r="545" spans="2:26" x14ac:dyDescent="0.25">
      <c r="B545" s="475">
        <v>302313</v>
      </c>
      <c r="C545" s="392">
        <v>20008</v>
      </c>
      <c r="D545" s="475" t="s">
        <v>579</v>
      </c>
      <c r="E545" s="381">
        <v>0.40653935185185186</v>
      </c>
      <c r="F545" s="381">
        <v>0.40653935185185186</v>
      </c>
      <c r="G545" s="475" t="s">
        <v>566</v>
      </c>
      <c r="H545" s="475" t="s">
        <v>566</v>
      </c>
      <c r="M545" s="38">
        <f>AVERAGE(M536:M543)</f>
        <v>1.0746014350706437</v>
      </c>
    </row>
    <row r="546" spans="2:26" x14ac:dyDescent="0.25">
      <c r="B546" s="475">
        <v>302313</v>
      </c>
      <c r="C546" s="475">
        <v>20236</v>
      </c>
      <c r="D546" s="475" t="s">
        <v>452</v>
      </c>
      <c r="E546" s="381">
        <v>0.4372685185185185</v>
      </c>
      <c r="F546" s="381">
        <v>0.4372800925925926</v>
      </c>
      <c r="G546" s="475">
        <v>1</v>
      </c>
      <c r="H546" s="475" t="s">
        <v>580</v>
      </c>
    </row>
    <row r="547" spans="2:26" x14ac:dyDescent="0.25">
      <c r="B547" s="475">
        <v>302313</v>
      </c>
      <c r="C547" s="392">
        <v>20008</v>
      </c>
      <c r="D547" s="475" t="s">
        <v>579</v>
      </c>
      <c r="E547" s="381">
        <v>0.4372800925925926</v>
      </c>
      <c r="F547" s="381">
        <v>0.43729166666666663</v>
      </c>
      <c r="G547" s="475" t="s">
        <v>566</v>
      </c>
      <c r="H547" s="475" t="s">
        <v>566</v>
      </c>
    </row>
    <row r="548" spans="2:26" x14ac:dyDescent="0.25">
      <c r="B548" s="475">
        <v>302313</v>
      </c>
      <c r="C548" s="475">
        <v>20236</v>
      </c>
      <c r="D548" s="475" t="s">
        <v>452</v>
      </c>
      <c r="E548" s="381">
        <v>0.43729166666666663</v>
      </c>
      <c r="F548" s="381">
        <v>0.43732638888888892</v>
      </c>
      <c r="G548" s="475">
        <v>3</v>
      </c>
      <c r="H548" s="475" t="s">
        <v>581</v>
      </c>
    </row>
    <row r="549" spans="2:26" x14ac:dyDescent="0.25">
      <c r="B549" s="210">
        <v>302313</v>
      </c>
      <c r="C549" s="210">
        <v>20010</v>
      </c>
      <c r="D549" s="210" t="s">
        <v>1</v>
      </c>
      <c r="E549" s="393">
        <v>0.43732638888888892</v>
      </c>
      <c r="F549" s="393">
        <v>0.43732638888888892</v>
      </c>
      <c r="G549" s="475">
        <v>22</v>
      </c>
      <c r="H549" s="475">
        <v>31.17</v>
      </c>
      <c r="I549" s="2">
        <f>(F549-E549)*86400</f>
        <v>0</v>
      </c>
      <c r="J549" s="2">
        <f>L549*J550/L550</f>
        <v>76.534676833697304</v>
      </c>
      <c r="K549" s="2">
        <v>76.534676833697304</v>
      </c>
      <c r="L549" s="475">
        <v>20.170000000000002</v>
      </c>
      <c r="M549" s="38">
        <f t="shared" ref="M549:M565" si="85">L549/K549*0.0113636*60</f>
        <v>0.17968624535884964</v>
      </c>
      <c r="N549" s="3">
        <f>J549</f>
        <v>76.534676833697304</v>
      </c>
      <c r="O549" s="3">
        <v>76.534676833697304</v>
      </c>
      <c r="P549" s="4">
        <f t="shared" ref="P549:P565" si="86">O549/60</f>
        <v>1.2755779472282884</v>
      </c>
      <c r="Q549" s="475">
        <f>L549</f>
        <v>20.170000000000002</v>
      </c>
      <c r="R549" s="475">
        <v>20.170000000000002</v>
      </c>
      <c r="S549" s="51">
        <v>1</v>
      </c>
      <c r="X549" s="4">
        <v>1.2755779472282884</v>
      </c>
      <c r="Y549" s="475">
        <v>20.170000000000002</v>
      </c>
      <c r="Z549" s="38">
        <v>0.17968624535884964</v>
      </c>
    </row>
    <row r="550" spans="2:26" x14ac:dyDescent="0.25">
      <c r="B550" s="210">
        <v>302313</v>
      </c>
      <c r="C550" s="210">
        <v>20004</v>
      </c>
      <c r="D550" s="210" t="s">
        <v>2</v>
      </c>
      <c r="E550" s="393">
        <v>0.43758101851851849</v>
      </c>
      <c r="F550" s="393">
        <v>0.43758101851851849</v>
      </c>
      <c r="G550" s="475">
        <v>209</v>
      </c>
      <c r="H550" s="475" t="s">
        <v>581</v>
      </c>
      <c r="I550" s="387">
        <f t="shared" ref="I550" si="87">(F550-E550)*86400</f>
        <v>0</v>
      </c>
      <c r="J550" s="387">
        <f>(E551-E550)*86400</f>
        <v>209.0000000000023</v>
      </c>
      <c r="K550" s="387">
        <v>209.0000000000023</v>
      </c>
      <c r="L550" s="45">
        <v>55.08</v>
      </c>
      <c r="M550" s="38">
        <f t="shared" si="85"/>
        <v>0.17968624535884969</v>
      </c>
      <c r="N550" s="3">
        <f>N549+K550</f>
        <v>285.53467683369962</v>
      </c>
      <c r="O550" s="3">
        <v>285.53467683369962</v>
      </c>
      <c r="P550" s="4">
        <f t="shared" si="86"/>
        <v>4.7589112805616605</v>
      </c>
      <c r="Q550" s="475">
        <f>Q549+L550</f>
        <v>75.25</v>
      </c>
      <c r="R550" s="475">
        <v>75.25</v>
      </c>
      <c r="S550" s="51">
        <v>2</v>
      </c>
      <c r="T550" s="475" t="s">
        <v>782</v>
      </c>
      <c r="V550" s="475">
        <v>13</v>
      </c>
      <c r="X550" s="4">
        <v>4.7589112805616605</v>
      </c>
      <c r="Y550" s="475">
        <v>75.25</v>
      </c>
      <c r="Z550" s="38">
        <v>0.17968624535884969</v>
      </c>
    </row>
    <row r="551" spans="2:26" x14ac:dyDescent="0.25">
      <c r="B551" s="210">
        <v>302313</v>
      </c>
      <c r="C551" s="210">
        <v>20015</v>
      </c>
      <c r="D551" s="210" t="s">
        <v>37</v>
      </c>
      <c r="E551" s="393">
        <v>0.44</v>
      </c>
      <c r="F551" s="393">
        <v>0.44019675925925927</v>
      </c>
      <c r="G551" s="475">
        <v>17</v>
      </c>
      <c r="H551" s="475">
        <v>28.42</v>
      </c>
      <c r="I551" s="2">
        <f t="shared" ref="I551:I565" si="88">(F551-E551)*86400</f>
        <v>17.000000000001059</v>
      </c>
      <c r="J551" s="2">
        <f t="shared" ref="J551:J564" si="89">(E552-E551)*86400</f>
        <v>17.000000000001059</v>
      </c>
      <c r="K551" s="3">
        <v>17.000000000001059</v>
      </c>
      <c r="L551" s="475">
        <v>28.42</v>
      </c>
      <c r="M551" s="38">
        <f t="shared" si="85"/>
        <v>1.1398359247058114</v>
      </c>
      <c r="N551" s="3">
        <f t="shared" ref="N551:N565" si="90">N550+K551</f>
        <v>302.5346768337007</v>
      </c>
      <c r="O551" s="3">
        <v>302.5346768337007</v>
      </c>
      <c r="P551" s="4">
        <f t="shared" si="86"/>
        <v>5.0422446138950114</v>
      </c>
      <c r="Q551" s="475">
        <f t="shared" ref="Q551:Q565" si="91">Q550+L551</f>
        <v>103.67</v>
      </c>
      <c r="R551" s="475">
        <v>103.67</v>
      </c>
      <c r="S551" s="51">
        <v>3</v>
      </c>
      <c r="X551" s="4">
        <v>5.0422446138950114</v>
      </c>
      <c r="Y551" s="475">
        <v>103.67</v>
      </c>
      <c r="Z551" s="38">
        <v>1.1398359247058114</v>
      </c>
    </row>
    <row r="552" spans="2:26" x14ac:dyDescent="0.25">
      <c r="B552" s="210">
        <v>302313</v>
      </c>
      <c r="C552" s="210">
        <v>20025</v>
      </c>
      <c r="D552" s="210" t="s">
        <v>39</v>
      </c>
      <c r="E552" s="393">
        <v>0.44019675925925927</v>
      </c>
      <c r="F552" s="393">
        <v>0.44019675925925927</v>
      </c>
      <c r="G552" s="475">
        <v>9</v>
      </c>
      <c r="H552" s="475">
        <v>26.67</v>
      </c>
      <c r="I552" s="2">
        <f t="shared" si="88"/>
        <v>0</v>
      </c>
      <c r="J552" s="2">
        <f t="shared" si="89"/>
        <v>8.9999999999966107</v>
      </c>
      <c r="K552" s="3">
        <v>8.9999999999966107</v>
      </c>
      <c r="L552" s="475">
        <v>26.67</v>
      </c>
      <c r="M552" s="38">
        <f t="shared" si="85"/>
        <v>2.0204480800007607</v>
      </c>
      <c r="N552" s="3">
        <f t="shared" si="90"/>
        <v>311.53467683369729</v>
      </c>
      <c r="O552" s="3">
        <v>311.53467683369729</v>
      </c>
      <c r="P552" s="4">
        <f t="shared" si="86"/>
        <v>5.192244613894955</v>
      </c>
      <c r="Q552" s="475">
        <f t="shared" si="91"/>
        <v>130.34</v>
      </c>
      <c r="R552" s="475">
        <v>130.34</v>
      </c>
      <c r="S552" s="51">
        <v>4</v>
      </c>
      <c r="X552" s="4">
        <v>5.192244613894955</v>
      </c>
      <c r="Y552" s="475">
        <v>130.34</v>
      </c>
      <c r="Z552" s="38">
        <v>2.0204480800007607</v>
      </c>
    </row>
    <row r="553" spans="2:26" x14ac:dyDescent="0.25">
      <c r="B553" s="210">
        <v>302313</v>
      </c>
      <c r="C553" s="210">
        <v>20027</v>
      </c>
      <c r="D553" s="210" t="s">
        <v>38</v>
      </c>
      <c r="E553" s="393">
        <v>0.4403009259259259</v>
      </c>
      <c r="F553" s="393">
        <v>0.44062499999999999</v>
      </c>
      <c r="G553" s="475">
        <v>28</v>
      </c>
      <c r="H553" s="475">
        <v>34.04</v>
      </c>
      <c r="I553" s="2">
        <f t="shared" si="88"/>
        <v>28.00000000000118</v>
      </c>
      <c r="J553" s="2">
        <f t="shared" si="89"/>
        <v>28.00000000000118</v>
      </c>
      <c r="K553" s="3">
        <v>28.00000000000118</v>
      </c>
      <c r="L553" s="475">
        <v>34.04</v>
      </c>
      <c r="M553" s="38">
        <f t="shared" si="85"/>
        <v>0.82889345142853643</v>
      </c>
      <c r="N553" s="3">
        <f t="shared" si="90"/>
        <v>339.53467683369848</v>
      </c>
      <c r="O553" s="3">
        <v>339.53467683369848</v>
      </c>
      <c r="P553" s="4">
        <f t="shared" si="86"/>
        <v>5.6589112805616413</v>
      </c>
      <c r="Q553" s="475">
        <f t="shared" si="91"/>
        <v>164.38</v>
      </c>
      <c r="R553" s="475">
        <v>164.38</v>
      </c>
      <c r="S553" s="51">
        <v>5</v>
      </c>
      <c r="X553" s="4">
        <v>5.6589112805616413</v>
      </c>
      <c r="Y553" s="475">
        <v>164.38</v>
      </c>
      <c r="Z553" s="38">
        <v>0.82889345142853643</v>
      </c>
    </row>
    <row r="554" spans="2:26" x14ac:dyDescent="0.25">
      <c r="B554" s="210">
        <v>302313</v>
      </c>
      <c r="C554" s="210">
        <v>20050</v>
      </c>
      <c r="D554" s="210" t="s">
        <v>12</v>
      </c>
      <c r="E554" s="393">
        <v>0.44062499999999999</v>
      </c>
      <c r="F554" s="393">
        <v>0.4408217592592592</v>
      </c>
      <c r="G554" s="475">
        <v>17</v>
      </c>
      <c r="H554" s="475">
        <v>27.25</v>
      </c>
      <c r="I554" s="2">
        <f t="shared" si="88"/>
        <v>16.999999999996263</v>
      </c>
      <c r="J554" s="2">
        <f t="shared" si="89"/>
        <v>16.999999999996263</v>
      </c>
      <c r="K554" s="3">
        <v>16.999999999996263</v>
      </c>
      <c r="L554" s="475">
        <v>27.25</v>
      </c>
      <c r="M554" s="38">
        <f t="shared" si="85"/>
        <v>1.0929109411767108</v>
      </c>
      <c r="N554" s="3">
        <f t="shared" si="90"/>
        <v>356.53467683369473</v>
      </c>
      <c r="O554" s="3">
        <v>356.53467683369473</v>
      </c>
      <c r="P554" s="4">
        <f t="shared" si="86"/>
        <v>5.9422446138949123</v>
      </c>
      <c r="Q554" s="475">
        <f t="shared" si="91"/>
        <v>191.63</v>
      </c>
      <c r="R554" s="475">
        <v>191.63</v>
      </c>
      <c r="S554" s="51">
        <v>6</v>
      </c>
      <c r="X554" s="4">
        <v>5.9422446138949123</v>
      </c>
      <c r="Y554" s="475">
        <v>191.63</v>
      </c>
      <c r="Z554" s="38">
        <v>1.0929109411767108</v>
      </c>
    </row>
    <row r="555" spans="2:26" x14ac:dyDescent="0.25">
      <c r="B555" s="210">
        <v>302313</v>
      </c>
      <c r="C555" s="210">
        <v>20049</v>
      </c>
      <c r="D555" s="210" t="s">
        <v>13</v>
      </c>
      <c r="E555" s="393">
        <v>0.4408217592592592</v>
      </c>
      <c r="F555" s="393">
        <v>0.4408217592592592</v>
      </c>
      <c r="G555" s="475">
        <v>27</v>
      </c>
      <c r="H555" s="475">
        <v>36</v>
      </c>
      <c r="I555" s="2">
        <f t="shared" si="88"/>
        <v>0</v>
      </c>
      <c r="J555" s="2">
        <f t="shared" si="89"/>
        <v>27.000000000004221</v>
      </c>
      <c r="K555" s="3">
        <v>27.000000000004221</v>
      </c>
      <c r="L555" s="475">
        <v>36</v>
      </c>
      <c r="M555" s="38">
        <f t="shared" si="85"/>
        <v>0.9090879999998579</v>
      </c>
      <c r="N555" s="3">
        <f t="shared" si="90"/>
        <v>383.53467683369894</v>
      </c>
      <c r="O555" s="3">
        <v>383.53467683369894</v>
      </c>
      <c r="P555" s="4">
        <f t="shared" si="86"/>
        <v>6.3922446138949827</v>
      </c>
      <c r="Q555" s="475">
        <f t="shared" si="91"/>
        <v>227.63</v>
      </c>
      <c r="R555" s="475">
        <v>227.63</v>
      </c>
      <c r="S555" s="51">
        <v>7</v>
      </c>
      <c r="X555" s="4">
        <v>6.3922446138949827</v>
      </c>
      <c r="Y555" s="475">
        <v>227.63</v>
      </c>
      <c r="Z555" s="38">
        <v>0.9090879999998579</v>
      </c>
    </row>
    <row r="556" spans="2:26" x14ac:dyDescent="0.25">
      <c r="B556" s="210">
        <v>302313</v>
      </c>
      <c r="C556" s="210">
        <v>20045</v>
      </c>
      <c r="D556" s="210" t="s">
        <v>14</v>
      </c>
      <c r="E556" s="393">
        <v>0.44113425925925925</v>
      </c>
      <c r="F556" s="393">
        <v>0.44131944444444443</v>
      </c>
      <c r="G556" s="475">
        <v>16</v>
      </c>
      <c r="H556" s="475">
        <v>24.5</v>
      </c>
      <c r="I556" s="2">
        <f t="shared" si="88"/>
        <v>15.999999999999304</v>
      </c>
      <c r="J556" s="2">
        <f t="shared" si="89"/>
        <v>15.999999999999304</v>
      </c>
      <c r="K556" s="3">
        <v>15.999999999999304</v>
      </c>
      <c r="L556" s="475">
        <v>24.5</v>
      </c>
      <c r="M556" s="38">
        <f t="shared" si="85"/>
        <v>1.0440307500000454</v>
      </c>
      <c r="N556" s="3">
        <f t="shared" si="90"/>
        <v>399.53467683369826</v>
      </c>
      <c r="O556" s="3">
        <v>399.53467683369826</v>
      </c>
      <c r="P556" s="4">
        <f t="shared" si="86"/>
        <v>6.6589112805616377</v>
      </c>
      <c r="Q556" s="475">
        <f t="shared" si="91"/>
        <v>252.13</v>
      </c>
      <c r="R556" s="475">
        <v>252.13</v>
      </c>
      <c r="S556" s="51">
        <v>8</v>
      </c>
      <c r="X556" s="4">
        <v>6.6589112805616377</v>
      </c>
      <c r="Y556" s="475">
        <v>252.13</v>
      </c>
      <c r="Z556" s="38">
        <v>1.0440307500000454</v>
      </c>
    </row>
    <row r="557" spans="2:26" x14ac:dyDescent="0.25">
      <c r="B557" s="210">
        <v>302313</v>
      </c>
      <c r="C557" s="210">
        <v>20044</v>
      </c>
      <c r="D557" s="210" t="s">
        <v>180</v>
      </c>
      <c r="E557" s="393">
        <v>0.44131944444444443</v>
      </c>
      <c r="F557" s="393">
        <v>0.44140046296296293</v>
      </c>
      <c r="G557" s="475">
        <v>7</v>
      </c>
      <c r="H557" s="475">
        <v>15.67</v>
      </c>
      <c r="I557" s="2">
        <f t="shared" si="88"/>
        <v>6.9999999999978968</v>
      </c>
      <c r="J557" s="2">
        <f t="shared" si="89"/>
        <v>6.9999999999978968</v>
      </c>
      <c r="K557" s="3">
        <v>6.9999999999978968</v>
      </c>
      <c r="L557" s="475">
        <v>15.67</v>
      </c>
      <c r="M557" s="38">
        <f t="shared" si="85"/>
        <v>1.5262938171433156</v>
      </c>
      <c r="N557" s="3">
        <f t="shared" si="90"/>
        <v>406.53467683369615</v>
      </c>
      <c r="O557" s="3">
        <v>406.53467683369615</v>
      </c>
      <c r="P557" s="4">
        <f t="shared" si="86"/>
        <v>6.7755779472282693</v>
      </c>
      <c r="Q557" s="475">
        <f t="shared" si="91"/>
        <v>267.8</v>
      </c>
      <c r="R557" s="475">
        <v>267.8</v>
      </c>
      <c r="S557" s="51">
        <v>9</v>
      </c>
      <c r="X557" s="4">
        <v>6.7755779472282693</v>
      </c>
      <c r="Y557" s="475">
        <v>267.8</v>
      </c>
      <c r="Z557" s="38">
        <v>1.5262938171433156</v>
      </c>
    </row>
    <row r="558" spans="2:26" x14ac:dyDescent="0.25">
      <c r="B558" s="210">
        <v>302313</v>
      </c>
      <c r="C558" s="210">
        <v>20059</v>
      </c>
      <c r="D558" s="210" t="s">
        <v>10</v>
      </c>
      <c r="E558" s="393">
        <v>0.44140046296296293</v>
      </c>
      <c r="F558" s="393">
        <v>0.44153935185185184</v>
      </c>
      <c r="G558" s="475">
        <v>12</v>
      </c>
      <c r="H558" s="475">
        <v>26</v>
      </c>
      <c r="I558" s="2">
        <f t="shared" si="88"/>
        <v>12.000000000001876</v>
      </c>
      <c r="J558" s="2">
        <f t="shared" si="89"/>
        <v>12.000000000001876</v>
      </c>
      <c r="K558" s="3">
        <v>12.000000000001876</v>
      </c>
      <c r="L558" s="475">
        <v>26</v>
      </c>
      <c r="M558" s="38">
        <f t="shared" si="85"/>
        <v>1.4772679999997691</v>
      </c>
      <c r="N558" s="3">
        <f t="shared" si="90"/>
        <v>418.53467683369803</v>
      </c>
      <c r="O558" s="3">
        <v>418.53467683369803</v>
      </c>
      <c r="P558" s="4">
        <f t="shared" si="86"/>
        <v>6.9755779472283006</v>
      </c>
      <c r="Q558" s="475">
        <f t="shared" si="91"/>
        <v>293.8</v>
      </c>
      <c r="R558" s="475">
        <v>293.8</v>
      </c>
      <c r="S558" s="51">
        <v>10</v>
      </c>
      <c r="X558" s="4">
        <v>6.9755779472283006</v>
      </c>
      <c r="Y558" s="475">
        <v>293.8</v>
      </c>
      <c r="Z558" s="38">
        <v>1.4772679999997691</v>
      </c>
    </row>
    <row r="559" spans="2:26" x14ac:dyDescent="0.25">
      <c r="B559" s="210">
        <v>302313</v>
      </c>
      <c r="C559" s="210">
        <v>20056</v>
      </c>
      <c r="D559" s="210" t="s">
        <v>9</v>
      </c>
      <c r="E559" s="393">
        <v>0.44153935185185184</v>
      </c>
      <c r="F559" s="393">
        <v>0.44153935185185184</v>
      </c>
      <c r="G559" s="475">
        <v>16</v>
      </c>
      <c r="H559" s="475">
        <v>28.08</v>
      </c>
      <c r="I559" s="2">
        <f t="shared" si="88"/>
        <v>0</v>
      </c>
      <c r="J559" s="2">
        <f t="shared" si="89"/>
        <v>16.0000000000041</v>
      </c>
      <c r="K559" s="3">
        <v>16.0000000000041</v>
      </c>
      <c r="L559" s="475">
        <v>28.08</v>
      </c>
      <c r="M559" s="38">
        <f t="shared" si="85"/>
        <v>1.1965870799996934</v>
      </c>
      <c r="N559" s="3">
        <f t="shared" si="90"/>
        <v>434.53467683370212</v>
      </c>
      <c r="O559" s="3">
        <v>434.53467683370212</v>
      </c>
      <c r="P559" s="4">
        <f t="shared" si="86"/>
        <v>7.2422446138950356</v>
      </c>
      <c r="Q559" s="475">
        <f t="shared" si="91"/>
        <v>321.88</v>
      </c>
      <c r="R559" s="475">
        <v>321.88</v>
      </c>
      <c r="S559" s="51">
        <v>11</v>
      </c>
      <c r="X559" s="4">
        <v>7.2422446138950356</v>
      </c>
      <c r="Y559" s="475">
        <v>321.88</v>
      </c>
      <c r="Z559" s="38">
        <v>1.1965870799996934</v>
      </c>
    </row>
    <row r="560" spans="2:26" x14ac:dyDescent="0.25">
      <c r="B560" s="210">
        <v>302313</v>
      </c>
      <c r="C560" s="210">
        <v>20052</v>
      </c>
      <c r="D560" s="210" t="s">
        <v>7</v>
      </c>
      <c r="E560" s="393">
        <v>0.44172453703703707</v>
      </c>
      <c r="F560" s="393">
        <v>0.44195601851851851</v>
      </c>
      <c r="G560" s="475">
        <v>20</v>
      </c>
      <c r="H560" s="475">
        <v>29.58</v>
      </c>
      <c r="I560" s="2">
        <f t="shared" si="88"/>
        <v>19.999999999996732</v>
      </c>
      <c r="J560" s="2">
        <f t="shared" si="89"/>
        <v>19.999999999996732</v>
      </c>
      <c r="K560" s="3">
        <v>19.999999999996732</v>
      </c>
      <c r="L560" s="475">
        <v>29.58</v>
      </c>
      <c r="M560" s="38">
        <f t="shared" si="85"/>
        <v>1.0084058640001647</v>
      </c>
      <c r="N560" s="3">
        <f t="shared" si="90"/>
        <v>454.53467683369888</v>
      </c>
      <c r="O560" s="3">
        <v>454.53467683369888</v>
      </c>
      <c r="P560" s="4">
        <f t="shared" si="86"/>
        <v>7.5755779472283145</v>
      </c>
      <c r="Q560" s="475">
        <f t="shared" si="91"/>
        <v>351.46</v>
      </c>
      <c r="R560" s="475">
        <v>351.46</v>
      </c>
      <c r="S560" s="51">
        <v>12</v>
      </c>
      <c r="X560" s="4">
        <v>7.5755779472283145</v>
      </c>
      <c r="Y560" s="475">
        <v>351.46</v>
      </c>
      <c r="Z560" s="38">
        <v>1.0084058640001647</v>
      </c>
    </row>
    <row r="561" spans="2:26" x14ac:dyDescent="0.25">
      <c r="B561" s="210">
        <v>302313</v>
      </c>
      <c r="C561" s="210">
        <v>20035</v>
      </c>
      <c r="D561" s="210" t="s">
        <v>8</v>
      </c>
      <c r="E561" s="393">
        <v>0.44195601851851851</v>
      </c>
      <c r="F561" s="393">
        <v>0.44217592592592592</v>
      </c>
      <c r="G561" s="475">
        <v>19</v>
      </c>
      <c r="H561" s="475">
        <v>40.5</v>
      </c>
      <c r="I561" s="2">
        <f t="shared" si="88"/>
        <v>18.999999999999773</v>
      </c>
      <c r="J561" s="2">
        <f t="shared" si="89"/>
        <v>18.999999999999773</v>
      </c>
      <c r="K561" s="3">
        <v>18.999999999999773</v>
      </c>
      <c r="L561" s="475">
        <v>40.5</v>
      </c>
      <c r="M561" s="38">
        <f t="shared" si="85"/>
        <v>1.4533446315789647</v>
      </c>
      <c r="N561" s="3">
        <f t="shared" si="90"/>
        <v>473.53467683369865</v>
      </c>
      <c r="O561" s="3">
        <v>473.53467683369865</v>
      </c>
      <c r="P561" s="4">
        <f t="shared" si="86"/>
        <v>7.8922446138949773</v>
      </c>
      <c r="Q561" s="475">
        <f t="shared" si="91"/>
        <v>391.96</v>
      </c>
      <c r="R561" s="475">
        <v>391.96</v>
      </c>
      <c r="S561" s="51">
        <v>13</v>
      </c>
      <c r="X561" s="4">
        <v>7.8922446138949773</v>
      </c>
      <c r="Y561" s="475">
        <v>391.96</v>
      </c>
      <c r="Z561" s="38">
        <v>1.4533446315789647</v>
      </c>
    </row>
    <row r="562" spans="2:26" x14ac:dyDescent="0.25">
      <c r="B562" s="210">
        <v>302313</v>
      </c>
      <c r="C562" s="210">
        <v>20030</v>
      </c>
      <c r="D562" s="210" t="s">
        <v>6</v>
      </c>
      <c r="E562" s="393">
        <v>0.44217592592592592</v>
      </c>
      <c r="F562" s="393">
        <v>0.44217592592592592</v>
      </c>
      <c r="G562" s="475">
        <v>18</v>
      </c>
      <c r="H562" s="475">
        <v>30.75</v>
      </c>
      <c r="I562" s="2">
        <f t="shared" si="88"/>
        <v>0</v>
      </c>
      <c r="J562" s="2">
        <f t="shared" si="89"/>
        <v>18.000000000002814</v>
      </c>
      <c r="K562" s="3">
        <v>18.000000000002814</v>
      </c>
      <c r="L562" s="475">
        <v>30.75</v>
      </c>
      <c r="M562" s="38">
        <f t="shared" si="85"/>
        <v>1.1647689999998181</v>
      </c>
      <c r="N562" s="3">
        <f t="shared" si="90"/>
        <v>491.5346768337015</v>
      </c>
      <c r="O562" s="3">
        <v>491.5346768337015</v>
      </c>
      <c r="P562" s="4">
        <f t="shared" si="86"/>
        <v>8.1922446138950242</v>
      </c>
      <c r="Q562" s="475">
        <f t="shared" si="91"/>
        <v>422.71</v>
      </c>
      <c r="R562" s="475">
        <v>422.71</v>
      </c>
      <c r="S562" s="51">
        <v>14</v>
      </c>
      <c r="X562" s="4">
        <v>8.1922446138950242</v>
      </c>
      <c r="Y562" s="475">
        <v>422.71</v>
      </c>
      <c r="Z562" s="38">
        <v>1.1647689999998181</v>
      </c>
    </row>
    <row r="563" spans="2:26" x14ac:dyDescent="0.25">
      <c r="B563" s="210">
        <v>302313</v>
      </c>
      <c r="C563" s="210">
        <v>20017</v>
      </c>
      <c r="D563" s="210" t="s">
        <v>5</v>
      </c>
      <c r="E563" s="393">
        <v>0.44238425925925928</v>
      </c>
      <c r="F563" s="393">
        <v>0.4425115740740741</v>
      </c>
      <c r="G563" s="475">
        <v>11</v>
      </c>
      <c r="H563" s="475">
        <v>26.33</v>
      </c>
      <c r="I563" s="2">
        <f t="shared" si="88"/>
        <v>11.000000000000121</v>
      </c>
      <c r="J563" s="2">
        <f t="shared" si="89"/>
        <v>11.000000000000121</v>
      </c>
      <c r="K563" s="3">
        <v>11.000000000000121</v>
      </c>
      <c r="L563" s="475">
        <v>26.33</v>
      </c>
      <c r="M563" s="38">
        <f t="shared" si="85"/>
        <v>1.632019570909073</v>
      </c>
      <c r="N563" s="3">
        <f t="shared" si="90"/>
        <v>502.53467683370161</v>
      </c>
      <c r="O563" s="3">
        <v>502.53467683370161</v>
      </c>
      <c r="P563" s="4">
        <f t="shared" si="86"/>
        <v>8.3755779472283596</v>
      </c>
      <c r="Q563" s="475">
        <f t="shared" si="91"/>
        <v>449.03999999999996</v>
      </c>
      <c r="R563" s="475">
        <v>449.03999999999996</v>
      </c>
      <c r="S563" s="51">
        <v>15</v>
      </c>
      <c r="X563" s="4">
        <v>8.3755779472283596</v>
      </c>
      <c r="Y563" s="475">
        <v>449.03999999999996</v>
      </c>
      <c r="Z563" s="38">
        <v>1.632019570909073</v>
      </c>
    </row>
    <row r="564" spans="2:26" x14ac:dyDescent="0.25">
      <c r="B564" s="210">
        <v>302313</v>
      </c>
      <c r="C564" s="210">
        <v>20021</v>
      </c>
      <c r="D564" s="210" t="s">
        <v>0</v>
      </c>
      <c r="E564" s="393">
        <v>0.4425115740740741</v>
      </c>
      <c r="F564" s="393">
        <v>0.44266203703703705</v>
      </c>
      <c r="G564" s="475">
        <v>13</v>
      </c>
      <c r="H564" s="475">
        <v>26.92</v>
      </c>
      <c r="I564" s="2">
        <f t="shared" si="88"/>
        <v>12.999999999998835</v>
      </c>
      <c r="J564" s="2">
        <f t="shared" si="89"/>
        <v>12.999999999998835</v>
      </c>
      <c r="K564" s="3">
        <v>12.999999999998835</v>
      </c>
      <c r="L564" s="475">
        <v>26.92</v>
      </c>
      <c r="M564" s="38">
        <f t="shared" si="85"/>
        <v>1.4118835938462801</v>
      </c>
      <c r="N564" s="3">
        <f t="shared" si="90"/>
        <v>515.53467683370047</v>
      </c>
      <c r="O564" s="3">
        <v>515.53467683370047</v>
      </c>
      <c r="P564" s="4">
        <f t="shared" si="86"/>
        <v>8.5922446138950086</v>
      </c>
      <c r="Q564" s="475">
        <f t="shared" si="91"/>
        <v>475.96</v>
      </c>
      <c r="R564" s="475">
        <v>475.96</v>
      </c>
      <c r="S564" s="51">
        <v>16</v>
      </c>
      <c r="X564" s="4">
        <v>8.5922446138950086</v>
      </c>
      <c r="Y564" s="475">
        <v>475.96</v>
      </c>
      <c r="Z564" s="38">
        <v>1.4118835938462801</v>
      </c>
    </row>
    <row r="565" spans="2:26" x14ac:dyDescent="0.25">
      <c r="B565" s="210">
        <v>302313</v>
      </c>
      <c r="C565" s="210">
        <v>20010</v>
      </c>
      <c r="D565" s="210" t="s">
        <v>1</v>
      </c>
      <c r="E565" s="393">
        <v>0.44266203703703705</v>
      </c>
      <c r="F565" s="393">
        <v>0.44283564814814813</v>
      </c>
      <c r="G565" s="475">
        <v>15</v>
      </c>
      <c r="H565" s="475" t="s">
        <v>581</v>
      </c>
      <c r="I565" s="2">
        <f t="shared" si="88"/>
        <v>14.999999999997549</v>
      </c>
      <c r="J565" s="2">
        <f>L565*K564/L564</f>
        <v>5.3120356612179487</v>
      </c>
      <c r="K565" s="3">
        <v>5.3120356612179487</v>
      </c>
      <c r="L565" s="475">
        <v>11</v>
      </c>
      <c r="M565" s="38">
        <f t="shared" si="85"/>
        <v>1.4118835938462801</v>
      </c>
      <c r="N565" s="3">
        <f t="shared" si="90"/>
        <v>520.84671249491839</v>
      </c>
      <c r="O565" s="3">
        <v>520.84671249491839</v>
      </c>
      <c r="P565" s="4">
        <f t="shared" si="86"/>
        <v>8.680778541581974</v>
      </c>
      <c r="Q565" s="475">
        <f t="shared" si="91"/>
        <v>486.96</v>
      </c>
      <c r="R565" s="475">
        <v>486.96</v>
      </c>
      <c r="S565" s="51"/>
      <c r="X565" s="4">
        <v>8.680778541581974</v>
      </c>
      <c r="Y565" s="475">
        <v>486.96</v>
      </c>
      <c r="Z565" s="38">
        <v>1.4118835938462801</v>
      </c>
    </row>
    <row r="566" spans="2:26" x14ac:dyDescent="0.25">
      <c r="B566" s="475">
        <v>302313</v>
      </c>
      <c r="C566" s="475">
        <v>20236</v>
      </c>
      <c r="D566" s="475" t="s">
        <v>452</v>
      </c>
      <c r="E566" s="381">
        <v>0.44283564814814813</v>
      </c>
      <c r="F566" s="381">
        <v>0.44289351851851855</v>
      </c>
      <c r="G566" s="475">
        <v>5</v>
      </c>
      <c r="H566" s="475" t="s">
        <v>580</v>
      </c>
      <c r="M566" s="38">
        <f>AVERAGE(M550:M564)</f>
        <v>1.2056976633431769</v>
      </c>
    </row>
    <row r="567" spans="2:26" x14ac:dyDescent="0.25">
      <c r="B567" s="475">
        <v>302313</v>
      </c>
      <c r="C567" s="392">
        <v>20008</v>
      </c>
      <c r="D567" s="475" t="s">
        <v>579</v>
      </c>
      <c r="E567" s="381">
        <v>0.44289351851851855</v>
      </c>
      <c r="F567" s="381">
        <v>0.44289351851851855</v>
      </c>
      <c r="G567" s="475" t="s">
        <v>566</v>
      </c>
      <c r="H567" s="475" t="s">
        <v>566</v>
      </c>
    </row>
    <row r="568" spans="2:26" x14ac:dyDescent="0.25">
      <c r="B568" s="475">
        <v>302313</v>
      </c>
      <c r="C568" s="475">
        <v>20236</v>
      </c>
      <c r="D568" s="475" t="s">
        <v>452</v>
      </c>
      <c r="E568" s="381">
        <v>0.50328703703703703</v>
      </c>
      <c r="F568" s="381">
        <v>0.50329861111111118</v>
      </c>
      <c r="G568" s="475">
        <v>1</v>
      </c>
      <c r="H568" s="475" t="s">
        <v>580</v>
      </c>
    </row>
    <row r="569" spans="2:26" x14ac:dyDescent="0.25">
      <c r="B569" s="475">
        <v>302313</v>
      </c>
      <c r="C569" s="392">
        <v>20008</v>
      </c>
      <c r="D569" s="475" t="s">
        <v>579</v>
      </c>
      <c r="E569" s="381">
        <v>0.50329861111111118</v>
      </c>
      <c r="F569" s="381">
        <v>0.50331018518518522</v>
      </c>
      <c r="G569" s="475" t="s">
        <v>566</v>
      </c>
      <c r="H569" s="475" t="s">
        <v>566</v>
      </c>
    </row>
    <row r="570" spans="2:26" x14ac:dyDescent="0.25">
      <c r="B570" s="475">
        <v>302313</v>
      </c>
      <c r="C570" s="475">
        <v>20236</v>
      </c>
      <c r="D570" s="475" t="s">
        <v>452</v>
      </c>
      <c r="E570" s="381">
        <v>0.50331018518518522</v>
      </c>
      <c r="F570" s="381">
        <v>0.5033333333333333</v>
      </c>
      <c r="G570" s="475">
        <v>2</v>
      </c>
      <c r="H570" s="475" t="s">
        <v>580</v>
      </c>
    </row>
    <row r="571" spans="2:26" x14ac:dyDescent="0.25">
      <c r="B571" s="475">
        <v>302313</v>
      </c>
      <c r="C571" s="392">
        <v>20008</v>
      </c>
      <c r="D571" s="475" t="s">
        <v>579</v>
      </c>
      <c r="E571" s="381">
        <v>0.5033333333333333</v>
      </c>
      <c r="F571" s="381">
        <v>0.50335648148148149</v>
      </c>
      <c r="G571" s="475" t="s">
        <v>566</v>
      </c>
      <c r="H571" s="475" t="s">
        <v>566</v>
      </c>
    </row>
    <row r="572" spans="2:26" x14ac:dyDescent="0.25">
      <c r="B572" s="475">
        <v>302313</v>
      </c>
      <c r="C572" s="475">
        <v>20236</v>
      </c>
      <c r="D572" s="475" t="s">
        <v>452</v>
      </c>
      <c r="E572" s="381">
        <v>0.50335648148148149</v>
      </c>
      <c r="F572" s="381">
        <v>0.50336805555555553</v>
      </c>
      <c r="G572" s="475">
        <v>1</v>
      </c>
      <c r="H572" s="475" t="s">
        <v>580</v>
      </c>
    </row>
    <row r="573" spans="2:26" x14ac:dyDescent="0.25">
      <c r="B573" s="475">
        <v>302313</v>
      </c>
      <c r="C573" s="392">
        <v>20008</v>
      </c>
      <c r="D573" s="475" t="s">
        <v>579</v>
      </c>
      <c r="E573" s="381">
        <v>0.50336805555555553</v>
      </c>
      <c r="F573" s="381">
        <v>0.50337962962962968</v>
      </c>
      <c r="G573" s="475" t="s">
        <v>566</v>
      </c>
      <c r="H573" s="475" t="s">
        <v>566</v>
      </c>
    </row>
    <row r="574" spans="2:26" x14ac:dyDescent="0.25">
      <c r="B574" s="475">
        <v>302313</v>
      </c>
      <c r="C574" s="475">
        <v>20236</v>
      </c>
      <c r="D574" s="475" t="s">
        <v>452</v>
      </c>
      <c r="E574" s="381">
        <v>0.50337962962962968</v>
      </c>
      <c r="F574" s="381">
        <v>0.50341435185185179</v>
      </c>
      <c r="G574" s="475">
        <v>3</v>
      </c>
      <c r="H574" s="475" t="s">
        <v>581</v>
      </c>
    </row>
    <row r="575" spans="2:26" x14ac:dyDescent="0.25">
      <c r="B575" s="475">
        <v>302313</v>
      </c>
      <c r="C575" s="475">
        <v>20236</v>
      </c>
      <c r="D575" s="475" t="s">
        <v>452</v>
      </c>
      <c r="E575" s="381">
        <v>0.50341435185185179</v>
      </c>
      <c r="F575" s="381">
        <v>0.50342592592592594</v>
      </c>
      <c r="G575" s="475">
        <v>0</v>
      </c>
      <c r="H575" s="475" t="s">
        <v>580</v>
      </c>
    </row>
    <row r="576" spans="2:26" x14ac:dyDescent="0.25">
      <c r="B576" s="475">
        <v>302313</v>
      </c>
      <c r="C576" s="392">
        <v>20008</v>
      </c>
      <c r="D576" s="475" t="s">
        <v>579</v>
      </c>
      <c r="E576" s="381">
        <v>0.50341435185185179</v>
      </c>
      <c r="F576" s="381">
        <v>0.50341435185185179</v>
      </c>
      <c r="G576" s="475" t="s">
        <v>566</v>
      </c>
      <c r="H576" s="475" t="s">
        <v>566</v>
      </c>
    </row>
    <row r="577" spans="2:8" x14ac:dyDescent="0.25">
      <c r="B577" s="475">
        <v>302313</v>
      </c>
      <c r="C577" s="392">
        <v>20008</v>
      </c>
      <c r="D577" s="475" t="s">
        <v>579</v>
      </c>
      <c r="E577" s="381">
        <v>0.50342592592592594</v>
      </c>
      <c r="F577" s="381">
        <v>0.50346064814814817</v>
      </c>
      <c r="G577" s="475" t="s">
        <v>566</v>
      </c>
      <c r="H577" s="475" t="s">
        <v>566</v>
      </c>
    </row>
    <row r="578" spans="2:8" x14ac:dyDescent="0.25">
      <c r="B578" s="475">
        <v>302313</v>
      </c>
      <c r="C578" s="475">
        <v>20236</v>
      </c>
      <c r="D578" s="475" t="s">
        <v>452</v>
      </c>
      <c r="E578" s="381">
        <v>0.50346064814814817</v>
      </c>
      <c r="F578" s="381">
        <v>0.50347222222222221</v>
      </c>
      <c r="G578" s="475">
        <v>1</v>
      </c>
      <c r="H578" s="475" t="s">
        <v>580</v>
      </c>
    </row>
    <row r="579" spans="2:8" x14ac:dyDescent="0.25">
      <c r="B579" s="475">
        <v>302313</v>
      </c>
      <c r="C579" s="392">
        <v>20008</v>
      </c>
      <c r="D579" s="475" t="s">
        <v>579</v>
      </c>
      <c r="E579" s="381">
        <v>0.50347222222222221</v>
      </c>
      <c r="F579" s="381">
        <v>0.50348379629629625</v>
      </c>
      <c r="G579" s="475" t="s">
        <v>566</v>
      </c>
      <c r="H579" s="475" t="s">
        <v>566</v>
      </c>
    </row>
    <row r="580" spans="2:8" x14ac:dyDescent="0.25">
      <c r="B580" s="475">
        <v>302313</v>
      </c>
      <c r="C580" s="475">
        <v>20236</v>
      </c>
      <c r="D580" s="475" t="s">
        <v>452</v>
      </c>
      <c r="E580" s="381">
        <v>0.50348379629629625</v>
      </c>
      <c r="F580" s="381">
        <v>0.50348379629629625</v>
      </c>
      <c r="G580" s="475">
        <v>2</v>
      </c>
      <c r="H580" s="475" t="s">
        <v>580</v>
      </c>
    </row>
    <row r="581" spans="2:8" x14ac:dyDescent="0.25">
      <c r="B581" s="475">
        <v>302313</v>
      </c>
      <c r="C581" s="392">
        <v>20008</v>
      </c>
      <c r="D581" s="475" t="s">
        <v>579</v>
      </c>
      <c r="E581" s="381">
        <v>0.50350694444444444</v>
      </c>
      <c r="F581" s="381">
        <v>0.50354166666666667</v>
      </c>
      <c r="G581" s="475" t="s">
        <v>566</v>
      </c>
      <c r="H581" s="475" t="s">
        <v>566</v>
      </c>
    </row>
    <row r="582" spans="2:8" x14ac:dyDescent="0.25">
      <c r="B582" s="475">
        <v>302313</v>
      </c>
      <c r="C582" s="475">
        <v>20236</v>
      </c>
      <c r="D582" s="475" t="s">
        <v>452</v>
      </c>
      <c r="E582" s="381">
        <v>0.50354166666666667</v>
      </c>
      <c r="F582" s="381">
        <v>0.5035532407407407</v>
      </c>
      <c r="G582" s="475" t="s">
        <v>566</v>
      </c>
      <c r="H582" s="475" t="s">
        <v>566</v>
      </c>
    </row>
    <row r="583" spans="2:8" x14ac:dyDescent="0.25">
      <c r="B583" s="475">
        <v>302313</v>
      </c>
      <c r="C583" s="475">
        <v>20010</v>
      </c>
      <c r="D583" s="475" t="s">
        <v>1</v>
      </c>
      <c r="E583" s="381">
        <v>0.5035532407407407</v>
      </c>
      <c r="F583" s="381">
        <v>0.5035532407407407</v>
      </c>
      <c r="G583" s="475" t="s">
        <v>566</v>
      </c>
      <c r="H583" s="475" t="s">
        <v>566</v>
      </c>
    </row>
    <row r="584" spans="2:8" x14ac:dyDescent="0.25">
      <c r="B584" s="475">
        <v>302313</v>
      </c>
      <c r="C584" s="475">
        <v>20011</v>
      </c>
      <c r="D584" s="475" t="s">
        <v>40</v>
      </c>
      <c r="E584" s="381">
        <v>0.50449074074074074</v>
      </c>
      <c r="F584" s="381">
        <v>0.50462962962962965</v>
      </c>
      <c r="G584" s="475" t="s">
        <v>566</v>
      </c>
      <c r="H584" s="475" t="s">
        <v>566</v>
      </c>
    </row>
    <row r="585" spans="2:8" x14ac:dyDescent="0.25">
      <c r="B585" s="475">
        <v>302313</v>
      </c>
      <c r="C585" s="475">
        <v>20015</v>
      </c>
      <c r="D585" s="475" t="s">
        <v>37</v>
      </c>
      <c r="E585" s="381">
        <v>0.50462962962962965</v>
      </c>
      <c r="F585" s="381">
        <v>0.50469907407407411</v>
      </c>
      <c r="G585" s="475" t="s">
        <v>566</v>
      </c>
      <c r="H585" s="475" t="s">
        <v>566</v>
      </c>
    </row>
    <row r="586" spans="2:8" x14ac:dyDescent="0.25">
      <c r="B586" s="475">
        <v>302313</v>
      </c>
      <c r="C586" s="475">
        <v>20025</v>
      </c>
      <c r="D586" s="475" t="s">
        <v>39</v>
      </c>
      <c r="E586" s="381">
        <v>0.50469907407407411</v>
      </c>
      <c r="F586" s="381">
        <v>0.50476851851851856</v>
      </c>
      <c r="G586" s="475" t="s">
        <v>566</v>
      </c>
      <c r="H586" s="475" t="s">
        <v>566</v>
      </c>
    </row>
    <row r="587" spans="2:8" x14ac:dyDescent="0.25">
      <c r="B587" s="475">
        <v>302313</v>
      </c>
      <c r="C587" s="475">
        <v>20027</v>
      </c>
      <c r="D587" s="475" t="s">
        <v>38</v>
      </c>
      <c r="E587" s="381">
        <v>0.50476851851851856</v>
      </c>
      <c r="F587" s="381">
        <v>0.50482638888888887</v>
      </c>
      <c r="G587" s="475" t="s">
        <v>566</v>
      </c>
      <c r="H587" s="475" t="s">
        <v>566</v>
      </c>
    </row>
    <row r="588" spans="2:8" x14ac:dyDescent="0.25">
      <c r="B588" s="475">
        <v>302313</v>
      </c>
      <c r="C588" s="475">
        <v>20037</v>
      </c>
      <c r="D588" s="475" t="s">
        <v>8</v>
      </c>
      <c r="E588" s="381">
        <v>0.50482638888888887</v>
      </c>
      <c r="F588" s="381">
        <v>0.50482638888888887</v>
      </c>
      <c r="G588" s="475" t="s">
        <v>566</v>
      </c>
      <c r="H588" s="475" t="s">
        <v>566</v>
      </c>
    </row>
    <row r="589" spans="2:8" x14ac:dyDescent="0.25">
      <c r="B589" s="475">
        <v>302313</v>
      </c>
      <c r="C589" s="475">
        <v>20028</v>
      </c>
      <c r="D589" s="475" t="s">
        <v>165</v>
      </c>
      <c r="E589" s="381">
        <v>0.50495370370370374</v>
      </c>
      <c r="F589" s="381">
        <v>0.50495370370370374</v>
      </c>
      <c r="G589" s="475" t="s">
        <v>566</v>
      </c>
      <c r="H589" s="475" t="s">
        <v>566</v>
      </c>
    </row>
    <row r="590" spans="2:8" x14ac:dyDescent="0.25">
      <c r="B590" s="475">
        <v>302313</v>
      </c>
      <c r="C590" s="475">
        <v>20037</v>
      </c>
      <c r="D590" s="475" t="s">
        <v>8</v>
      </c>
      <c r="E590" s="381">
        <v>0.50701388888888888</v>
      </c>
      <c r="F590" s="381">
        <v>0.50706018518518514</v>
      </c>
      <c r="G590" s="475" t="s">
        <v>566</v>
      </c>
      <c r="H590" s="475" t="s">
        <v>566</v>
      </c>
    </row>
    <row r="591" spans="2:8" x14ac:dyDescent="0.25">
      <c r="B591" s="475">
        <v>302313</v>
      </c>
      <c r="C591" s="475">
        <v>20050</v>
      </c>
      <c r="D591" s="475" t="s">
        <v>12</v>
      </c>
      <c r="E591" s="381">
        <v>0.50706018518518514</v>
      </c>
      <c r="F591" s="381">
        <v>0.5071296296296296</v>
      </c>
      <c r="G591" s="475" t="s">
        <v>566</v>
      </c>
      <c r="H591" s="475" t="s">
        <v>566</v>
      </c>
    </row>
    <row r="592" spans="2:8" x14ac:dyDescent="0.25">
      <c r="B592" s="475">
        <v>302313</v>
      </c>
      <c r="C592" s="475">
        <v>20049</v>
      </c>
      <c r="D592" s="475" t="s">
        <v>13</v>
      </c>
      <c r="E592" s="381">
        <v>0.5071296296296296</v>
      </c>
      <c r="F592" s="381">
        <v>0.50726851851851851</v>
      </c>
      <c r="G592" s="475" t="s">
        <v>566</v>
      </c>
      <c r="H592" s="475" t="s">
        <v>566</v>
      </c>
    </row>
    <row r="593" spans="2:8" x14ac:dyDescent="0.25">
      <c r="B593" s="475">
        <v>302313</v>
      </c>
      <c r="C593" s="475">
        <v>20047</v>
      </c>
      <c r="D593" s="475" t="s">
        <v>20</v>
      </c>
      <c r="E593" s="381">
        <v>0.50726851851851851</v>
      </c>
      <c r="F593" s="381">
        <v>0.50755787037037037</v>
      </c>
      <c r="G593" s="475" t="s">
        <v>566</v>
      </c>
      <c r="H593" s="475" t="s">
        <v>566</v>
      </c>
    </row>
    <row r="594" spans="2:8" x14ac:dyDescent="0.25">
      <c r="B594" s="475">
        <v>302313</v>
      </c>
      <c r="C594" s="475">
        <v>20061</v>
      </c>
      <c r="D594" s="475" t="s">
        <v>20</v>
      </c>
      <c r="E594" s="381">
        <v>0.50755787037037037</v>
      </c>
      <c r="F594" s="381">
        <v>0.50755787037037037</v>
      </c>
      <c r="G594" s="475" t="s">
        <v>566</v>
      </c>
      <c r="H594" s="475" t="s">
        <v>566</v>
      </c>
    </row>
    <row r="595" spans="2:8" x14ac:dyDescent="0.25">
      <c r="B595" s="475">
        <v>302313</v>
      </c>
      <c r="C595" s="475">
        <v>12109</v>
      </c>
      <c r="D595" s="475" t="s">
        <v>755</v>
      </c>
      <c r="E595" s="381">
        <v>0.50940972222222225</v>
      </c>
      <c r="F595" s="381">
        <v>0.50940972222222225</v>
      </c>
      <c r="G595" s="475" t="s">
        <v>566</v>
      </c>
      <c r="H595" s="475" t="s">
        <v>566</v>
      </c>
    </row>
  </sheetData>
  <mergeCells count="5">
    <mergeCell ref="A1:H1"/>
    <mergeCell ref="I1:K1"/>
    <mergeCell ref="N1:P1"/>
    <mergeCell ref="Q1:R1"/>
    <mergeCell ref="X1:Z1"/>
  </mergeCells>
  <pageMargins left="0.7" right="0.7" top="0.75" bottom="0.75" header="0.3" footer="0.3"/>
  <pageSetup orientation="portrait" verticalDpi="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9"/>
  <sheetViews>
    <sheetView tabSelected="1" zoomScale="70" zoomScaleNormal="70" workbookViewId="0">
      <pane ySplit="3" topLeftCell="A4" activePane="bottomLeft" state="frozen"/>
      <selection pane="bottomLeft" activeCell="U43" sqref="U43"/>
    </sheetView>
  </sheetViews>
  <sheetFormatPr defaultColWidth="9" defaultRowHeight="15" x14ac:dyDescent="0.25"/>
  <cols>
    <col min="1" max="1" width="3" style="482" bestFit="1" customWidth="1"/>
    <col min="2" max="2" width="10.42578125" style="482" bestFit="1" customWidth="1"/>
    <col min="3" max="3" width="6" style="40" bestFit="1" customWidth="1"/>
    <col min="4" max="4" width="15.85546875" style="482" bestFit="1" customWidth="1"/>
    <col min="5" max="5" width="14.140625" style="482" bestFit="1" customWidth="1"/>
    <col min="6" max="6" width="10.85546875" style="482" bestFit="1" customWidth="1"/>
    <col min="7" max="7" width="14.28515625" style="482" bestFit="1" customWidth="1"/>
    <col min="8" max="8" width="17.28515625" style="38" bestFit="1" customWidth="1"/>
    <col min="9" max="9" width="24.140625" style="38" bestFit="1" customWidth="1"/>
    <col min="10" max="10" width="4.85546875" style="482" bestFit="1" customWidth="1"/>
    <col min="11" max="11" width="14.5703125" style="482" bestFit="1" customWidth="1"/>
    <col min="12" max="12" width="16.42578125" style="482" bestFit="1" customWidth="1"/>
    <col min="13" max="13" width="14.28515625" style="482" bestFit="1" customWidth="1"/>
    <col min="14" max="15" width="4.85546875" style="482" customWidth="1"/>
    <col min="16" max="16" width="5.42578125" style="482" bestFit="1" customWidth="1"/>
    <col min="17" max="17" width="10.5703125" style="482" bestFit="1" customWidth="1"/>
    <col min="18" max="18" width="10.42578125" style="482" bestFit="1" customWidth="1"/>
    <col min="19" max="20" width="5.42578125" style="3" bestFit="1" customWidth="1"/>
    <col min="21" max="21" width="6.85546875" style="482" bestFit="1" customWidth="1"/>
    <col min="22" max="22" width="5" style="482" bestFit="1" customWidth="1"/>
    <col min="23" max="23" width="6.42578125" style="482" bestFit="1" customWidth="1"/>
    <col min="24" max="24" width="5.140625" style="3" bestFit="1" customWidth="1"/>
    <col min="25" max="25" width="4.140625" style="482" bestFit="1" customWidth="1"/>
    <col min="26" max="26" width="5.7109375" style="482" bestFit="1" customWidth="1"/>
    <col min="27" max="27" width="5" style="482" bestFit="1" customWidth="1"/>
    <col min="28" max="28" width="4.42578125" style="3" bestFit="1" customWidth="1"/>
    <col min="29" max="29" width="4.140625" style="482" bestFit="1" customWidth="1"/>
    <col min="30" max="30" width="5.7109375" style="482" bestFit="1" customWidth="1"/>
    <col min="31" max="31" width="5" style="482" bestFit="1" customWidth="1"/>
    <col min="32" max="32" width="4.42578125" style="3" bestFit="1" customWidth="1"/>
    <col min="33" max="33" width="4.140625" style="482" bestFit="1" customWidth="1"/>
    <col min="34" max="34" width="7.28515625" style="482" bestFit="1" customWidth="1"/>
    <col min="35" max="35" width="5" style="482" bestFit="1" customWidth="1"/>
    <col min="36" max="36" width="4.42578125" style="482" bestFit="1" customWidth="1"/>
    <col min="37" max="37" width="4.140625" style="482" bestFit="1" customWidth="1"/>
    <col min="38" max="38" width="6" style="482" bestFit="1" customWidth="1"/>
    <col min="39" max="39" width="5" style="482" bestFit="1" customWidth="1"/>
    <col min="40" max="40" width="2.42578125" style="482" bestFit="1" customWidth="1"/>
    <col min="41" max="41" width="4.140625" style="482" bestFit="1" customWidth="1"/>
    <col min="42" max="42" width="5.140625" style="482" bestFit="1" customWidth="1"/>
    <col min="43" max="43" width="5" style="482" bestFit="1" customWidth="1"/>
    <col min="44" max="16384" width="9" style="482"/>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482" t="s">
        <v>16</v>
      </c>
      <c r="B3" s="482" t="s">
        <v>140</v>
      </c>
      <c r="C3" s="40" t="s">
        <v>15</v>
      </c>
      <c r="D3" s="482" t="s">
        <v>145</v>
      </c>
      <c r="E3" s="482" t="s">
        <v>147</v>
      </c>
      <c r="F3" s="482" t="s">
        <v>141</v>
      </c>
      <c r="G3" s="482" t="s">
        <v>142</v>
      </c>
      <c r="H3" s="38" t="s">
        <v>143</v>
      </c>
      <c r="I3" s="38" t="s">
        <v>498</v>
      </c>
      <c r="J3" s="482" t="s">
        <v>43</v>
      </c>
      <c r="K3" s="482" t="s">
        <v>138</v>
      </c>
      <c r="L3" s="482" t="s">
        <v>139</v>
      </c>
      <c r="M3" s="482" t="s">
        <v>144</v>
      </c>
      <c r="O3" s="482" t="s">
        <v>16</v>
      </c>
      <c r="P3" s="9" t="s">
        <v>15</v>
      </c>
      <c r="Q3" s="482" t="s">
        <v>17</v>
      </c>
      <c r="R3" s="482" t="s">
        <v>18</v>
      </c>
      <c r="S3" s="3" t="s">
        <v>44</v>
      </c>
      <c r="T3" s="3" t="s">
        <v>45</v>
      </c>
      <c r="U3" s="38" t="s">
        <v>46</v>
      </c>
      <c r="V3" s="39" t="s">
        <v>43</v>
      </c>
      <c r="W3" s="39" t="s">
        <v>44</v>
      </c>
      <c r="X3" s="3" t="s">
        <v>44</v>
      </c>
      <c r="Y3" s="482" t="s">
        <v>45</v>
      </c>
      <c r="Z3" s="482" t="s">
        <v>46</v>
      </c>
      <c r="AA3" s="482" t="s">
        <v>43</v>
      </c>
      <c r="AB3" s="3" t="s">
        <v>44</v>
      </c>
      <c r="AC3" s="482" t="s">
        <v>45</v>
      </c>
      <c r="AD3" s="482" t="s">
        <v>46</v>
      </c>
      <c r="AE3" s="482" t="s">
        <v>43</v>
      </c>
      <c r="AF3" s="3" t="s">
        <v>44</v>
      </c>
      <c r="AG3" s="482" t="s">
        <v>45</v>
      </c>
      <c r="AH3" s="482" t="s">
        <v>46</v>
      </c>
      <c r="AI3" s="482" t="s">
        <v>43</v>
      </c>
      <c r="AJ3" s="39" t="s">
        <v>44</v>
      </c>
      <c r="AK3" s="482" t="s">
        <v>45</v>
      </c>
      <c r="AL3" s="482" t="s">
        <v>46</v>
      </c>
      <c r="AM3" s="482" t="s">
        <v>43</v>
      </c>
      <c r="AN3" s="39" t="s">
        <v>44</v>
      </c>
      <c r="AO3" s="482" t="s">
        <v>45</v>
      </c>
      <c r="AP3" s="482" t="s">
        <v>46</v>
      </c>
      <c r="AQ3" s="482" t="s">
        <v>43</v>
      </c>
    </row>
    <row r="4" spans="1:44" x14ac:dyDescent="0.25">
      <c r="A4" s="482">
        <v>1</v>
      </c>
      <c r="B4" s="482">
        <v>22</v>
      </c>
      <c r="C4" s="40">
        <v>43068</v>
      </c>
      <c r="D4" s="41">
        <v>42703.593807870369</v>
      </c>
      <c r="E4" s="41" t="s">
        <v>148</v>
      </c>
      <c r="F4" s="3">
        <v>408</v>
      </c>
      <c r="G4" s="482">
        <v>332.8</v>
      </c>
      <c r="H4" s="38">
        <f t="shared" ref="H4:H16" si="0">G4/F4*0.0113636*60</f>
        <v>0.55614795294117636</v>
      </c>
      <c r="I4" s="263">
        <v>0.65821710882472118</v>
      </c>
      <c r="J4" s="39">
        <f>(H4-0.142)/0.1278*0.1+7</f>
        <v>7.3240594310963818</v>
      </c>
      <c r="K4" s="482">
        <v>12</v>
      </c>
      <c r="M4" s="482" t="s">
        <v>149</v>
      </c>
      <c r="O4" s="482">
        <v>1</v>
      </c>
      <c r="P4" s="40">
        <v>43068</v>
      </c>
      <c r="Q4" s="482">
        <v>2</v>
      </c>
      <c r="R4" s="482">
        <v>2</v>
      </c>
      <c r="S4" s="3">
        <f t="shared" ref="S4" si="1">SUM(W4,X4,AB4,AF4,AJ4,AN4)</f>
        <v>724.76</v>
      </c>
      <c r="T4" s="3">
        <f>SUM(Y4,AC4,AG4,AK4,AO4)</f>
        <v>728</v>
      </c>
      <c r="U4" s="38">
        <f t="shared" ref="U4" si="2">S4/T4*0.0113636*60</f>
        <v>0.67878154417582415</v>
      </c>
      <c r="V4" s="39">
        <f>(U4-0.142)/0.1278*0.1+7</f>
        <v>7.4200168577275623</v>
      </c>
      <c r="W4" s="39"/>
      <c r="X4" s="482">
        <v>332.8</v>
      </c>
      <c r="Y4" s="3">
        <v>408</v>
      </c>
      <c r="Z4" s="38">
        <f>X4/Y4*0.0113636*60</f>
        <v>0.55614795294117636</v>
      </c>
      <c r="AA4" s="39">
        <f>(Z4-0.142)/0.1278*0.1+7</f>
        <v>7.3240594310963818</v>
      </c>
      <c r="AB4" s="482">
        <v>391.96</v>
      </c>
      <c r="AC4" s="3">
        <v>320</v>
      </c>
      <c r="AD4" s="38">
        <f>AB4/AC4*0.0113636*60</f>
        <v>0.83513937299999985</v>
      </c>
      <c r="AE4" s="39">
        <f>(AD4-0.142)/0.1278*0.1+7</f>
        <v>7.5423625766823159</v>
      </c>
      <c r="AH4" s="38"/>
      <c r="AI4" s="39"/>
      <c r="AL4" s="38"/>
      <c r="AM4" s="39"/>
      <c r="AP4" s="38"/>
      <c r="AQ4" s="39"/>
      <c r="AR4" s="38">
        <f>MAX(Z4,AD4,AH4,AL4,AP4)</f>
        <v>0.83513937299999985</v>
      </c>
    </row>
    <row r="5" spans="1:44" x14ac:dyDescent="0.25">
      <c r="A5" s="482">
        <v>2</v>
      </c>
      <c r="B5" s="482">
        <v>22</v>
      </c>
      <c r="C5" s="40">
        <v>43068</v>
      </c>
      <c r="D5" s="41">
        <v>42703.702025462961</v>
      </c>
      <c r="E5" s="41" t="s">
        <v>148</v>
      </c>
      <c r="F5" s="3">
        <v>320</v>
      </c>
      <c r="G5" s="482">
        <v>391.96</v>
      </c>
      <c r="H5" s="38">
        <f t="shared" si="0"/>
        <v>0.83513937299999985</v>
      </c>
      <c r="I5" s="263">
        <v>1.5211010292699167</v>
      </c>
      <c r="J5" s="39">
        <f t="shared" ref="J5:J16" si="3">(H5-0.142)/0.1278*0.1+7</f>
        <v>7.5423625766823159</v>
      </c>
      <c r="K5" s="482">
        <v>14</v>
      </c>
      <c r="L5" s="482">
        <v>1</v>
      </c>
      <c r="M5" s="482" t="s">
        <v>149</v>
      </c>
      <c r="O5" s="482">
        <v>2</v>
      </c>
      <c r="P5" s="40">
        <v>43069</v>
      </c>
      <c r="Q5" s="482">
        <v>3</v>
      </c>
      <c r="R5" s="482">
        <v>3</v>
      </c>
      <c r="S5" s="3">
        <f t="shared" ref="S5:S7" si="4">SUM(W5,X5,AB5,AF5,AJ5,AN5)</f>
        <v>1853.68</v>
      </c>
      <c r="T5" s="3">
        <f>SUM(Y5,AC5,AG5,AK5,AO5)</f>
        <v>1521</v>
      </c>
      <c r="U5" s="38">
        <f t="shared" ref="U5:U7" si="5">S5/T5*0.0113636*60</f>
        <v>0.83094587960552269</v>
      </c>
      <c r="V5" s="39">
        <f>(U5-0.142)/0.1278*0.1+7</f>
        <v>7.5390812829464187</v>
      </c>
      <c r="W5" s="39"/>
      <c r="X5" s="482">
        <v>516.96</v>
      </c>
      <c r="Y5" s="3">
        <v>413</v>
      </c>
      <c r="Z5" s="38">
        <f>X5/Y5*0.0113636*60</f>
        <v>0.85344212920096862</v>
      </c>
      <c r="AA5" s="39">
        <f>(Z5-0.142)/0.1278*0.1+7</f>
        <v>7.556683982160382</v>
      </c>
      <c r="AB5" s="482">
        <v>849.76</v>
      </c>
      <c r="AC5" s="3">
        <v>699</v>
      </c>
      <c r="AD5" s="38">
        <f>AB5/AC5*0.0113636*60</f>
        <v>0.82886976274678115</v>
      </c>
      <c r="AE5" s="39">
        <f>(AD5-0.142)/0.1278*0.1+7</f>
        <v>7.5374567783621131</v>
      </c>
      <c r="AF5" s="482">
        <v>486.96</v>
      </c>
      <c r="AG5" s="3">
        <v>409</v>
      </c>
      <c r="AH5" s="38">
        <f>AF5/AG5*0.0113636*60</f>
        <v>0.8117777979462103</v>
      </c>
      <c r="AI5" s="39">
        <f>(AH5-0.142)/0.1278*0.1+7</f>
        <v>7.5240827839954694</v>
      </c>
      <c r="AL5" s="38"/>
      <c r="AM5" s="39"/>
      <c r="AP5" s="38"/>
      <c r="AQ5" s="39"/>
      <c r="AR5" s="38">
        <f t="shared" ref="AR5:AR16" si="6">MAX(Z5,AD5,AH5,AL5,AP5)</f>
        <v>0.85344212920096862</v>
      </c>
    </row>
    <row r="6" spans="1:44" x14ac:dyDescent="0.25">
      <c r="A6" s="482">
        <v>3</v>
      </c>
      <c r="B6" s="482">
        <v>22</v>
      </c>
      <c r="C6" s="40">
        <v>43069</v>
      </c>
      <c r="D6" s="41">
        <v>42704.384791666664</v>
      </c>
      <c r="E6" s="41" t="s">
        <v>148</v>
      </c>
      <c r="F6" s="3">
        <v>413</v>
      </c>
      <c r="G6" s="482">
        <v>516.96</v>
      </c>
      <c r="H6" s="38">
        <f t="shared" si="0"/>
        <v>0.85344212920096862</v>
      </c>
      <c r="I6" s="263">
        <v>1.0478613806464432</v>
      </c>
      <c r="J6" s="39">
        <f t="shared" si="3"/>
        <v>7.556683982160382</v>
      </c>
      <c r="K6" s="482">
        <v>18</v>
      </c>
      <c r="M6" s="482" t="s">
        <v>149</v>
      </c>
      <c r="O6" s="482">
        <v>3</v>
      </c>
      <c r="P6" s="40">
        <v>43070</v>
      </c>
      <c r="Q6" s="482">
        <v>4</v>
      </c>
      <c r="R6" s="482">
        <v>4</v>
      </c>
      <c r="S6" s="3">
        <f>SUM(W6,X6,AB6,AF6,AJ6,AN6)</f>
        <v>1723.04</v>
      </c>
      <c r="T6" s="3">
        <f>SUM(Y6,AC6,AG6,AK6,AO6)</f>
        <v>1674</v>
      </c>
      <c r="U6" s="38">
        <f t="shared" si="5"/>
        <v>0.70178986896057338</v>
      </c>
      <c r="V6" s="39">
        <f>(U6-0.142)/0.1278*0.1+7</f>
        <v>7.4380202417531871</v>
      </c>
      <c r="W6" s="39"/>
      <c r="X6" s="482">
        <v>486.96</v>
      </c>
      <c r="Y6" s="3">
        <v>410</v>
      </c>
      <c r="Z6" s="38">
        <f t="shared" ref="Z6:Z7" si="7">X6/Y6*0.0113636*60</f>
        <v>0.80979785209756094</v>
      </c>
      <c r="AA6" s="39">
        <f>(Z6-0.142)/0.1278*0.1+7</f>
        <v>7.5225335305927707</v>
      </c>
      <c r="AB6" s="482">
        <v>302.8</v>
      </c>
      <c r="AC6" s="3">
        <v>384</v>
      </c>
      <c r="AD6" s="38">
        <f t="shared" ref="AD6:AD7" si="8">AB6/AC6*0.0113636*60</f>
        <v>0.53764032499999992</v>
      </c>
      <c r="AE6" s="39">
        <f>(AD6-0.142)/0.1278*0.1+7</f>
        <v>7.3095777190923314</v>
      </c>
      <c r="AF6" s="482">
        <v>416.32</v>
      </c>
      <c r="AG6" s="3">
        <v>498</v>
      </c>
      <c r="AH6" s="38">
        <f t="shared" ref="AH6:AH7" si="9">AF6/AG6*0.0113636*60</f>
        <v>0.56998722313253014</v>
      </c>
      <c r="AI6" s="39">
        <f>(AH6-0.142)/0.1278*0.1+7</f>
        <v>7.3348882810113691</v>
      </c>
      <c r="AJ6" s="482">
        <v>516.96</v>
      </c>
      <c r="AK6" s="3">
        <v>382</v>
      </c>
      <c r="AL6" s="38">
        <f t="shared" ref="AL6:AL7" si="10">AJ6/AK6*0.0113636*60</f>
        <v>0.92270052188481677</v>
      </c>
      <c r="AM6" s="39">
        <f>(AL6-0.142)/0.1278*0.1+7</f>
        <v>7.6108767776876505</v>
      </c>
      <c r="AP6" s="38"/>
      <c r="AQ6" s="39"/>
      <c r="AR6" s="38">
        <f t="shared" si="6"/>
        <v>0.92270052188481677</v>
      </c>
    </row>
    <row r="7" spans="1:44" x14ac:dyDescent="0.25">
      <c r="A7" s="482">
        <v>4</v>
      </c>
      <c r="B7" s="482">
        <v>22</v>
      </c>
      <c r="C7" s="40">
        <v>43069</v>
      </c>
      <c r="D7" s="41">
        <v>42704.559421296297</v>
      </c>
      <c r="E7" s="41" t="s">
        <v>148</v>
      </c>
      <c r="F7" s="3">
        <v>699</v>
      </c>
      <c r="G7" s="482">
        <v>849.76</v>
      </c>
      <c r="H7" s="38">
        <f t="shared" si="0"/>
        <v>0.82886976274678115</v>
      </c>
      <c r="I7" s="263">
        <v>1.0791485036073694</v>
      </c>
      <c r="J7" s="39">
        <f t="shared" si="3"/>
        <v>7.5374567783621131</v>
      </c>
      <c r="K7" s="482">
        <v>30</v>
      </c>
      <c r="M7" s="482" t="s">
        <v>149</v>
      </c>
      <c r="O7" s="482">
        <v>4</v>
      </c>
      <c r="P7" s="40">
        <v>43071</v>
      </c>
      <c r="Q7" s="482">
        <v>4</v>
      </c>
      <c r="R7" s="482">
        <v>4</v>
      </c>
      <c r="S7" s="3">
        <f t="shared" si="4"/>
        <v>1763.68</v>
      </c>
      <c r="T7" s="3">
        <f t="shared" ref="T7" si="11">SUM(Y7,AC7,AG7,AK7,AO7)</f>
        <v>1385</v>
      </c>
      <c r="U7" s="38">
        <f t="shared" si="5"/>
        <v>0.86823483240433219</v>
      </c>
      <c r="V7" s="39">
        <f t="shared" ref="V7" si="12">(U7-0.142)/0.1278*0.1+7</f>
        <v>7.5682588672960343</v>
      </c>
      <c r="W7" s="39"/>
      <c r="X7" s="482">
        <v>486.96</v>
      </c>
      <c r="Y7" s="3">
        <v>384</v>
      </c>
      <c r="Z7" s="38">
        <f t="shared" si="7"/>
        <v>0.86462791499999991</v>
      </c>
      <c r="AA7" s="39">
        <f t="shared" ref="AA7" si="13">(Z7-0.142)/0.1278*0.1+7</f>
        <v>7.565436553208138</v>
      </c>
      <c r="AB7" s="482">
        <v>486.96</v>
      </c>
      <c r="AC7" s="3">
        <v>282</v>
      </c>
      <c r="AD7" s="38">
        <f t="shared" si="8"/>
        <v>1.1773656714893617</v>
      </c>
      <c r="AE7" s="39">
        <f t="shared" ref="AE7" si="14">(AD7-0.142)/0.1278*0.1+7</f>
        <v>7.810145282855526</v>
      </c>
      <c r="AF7" s="482">
        <v>302.8</v>
      </c>
      <c r="AG7" s="3">
        <v>198</v>
      </c>
      <c r="AH7" s="38">
        <f t="shared" si="9"/>
        <v>1.0426963878787878</v>
      </c>
      <c r="AI7" s="39">
        <f t="shared" ref="AI7" si="15">(AH7-0.142)/0.1278*0.1+7</f>
        <v>7.7047702565561718</v>
      </c>
      <c r="AJ7" s="482">
        <v>486.96</v>
      </c>
      <c r="AK7" s="3">
        <v>521</v>
      </c>
      <c r="AL7" s="38">
        <f t="shared" si="10"/>
        <v>0.63726894310940496</v>
      </c>
      <c r="AM7" s="39">
        <f t="shared" ref="AM7" si="16">(AL7-0.142)/0.1278*0.1+7</f>
        <v>7.3875343842796592</v>
      </c>
      <c r="AP7" s="38"/>
      <c r="AQ7" s="39"/>
      <c r="AR7" s="38">
        <f t="shared" si="6"/>
        <v>1.1773656714893617</v>
      </c>
    </row>
    <row r="8" spans="1:44" x14ac:dyDescent="0.25">
      <c r="A8" s="482">
        <v>5</v>
      </c>
      <c r="B8" s="482">
        <v>22</v>
      </c>
      <c r="C8" s="40">
        <v>43069</v>
      </c>
      <c r="D8" s="41">
        <v>42704.615231481483</v>
      </c>
      <c r="E8" s="41" t="s">
        <v>148</v>
      </c>
      <c r="F8" s="3">
        <v>409</v>
      </c>
      <c r="G8" s="482">
        <v>486.96</v>
      </c>
      <c r="H8" s="38">
        <f t="shared" si="0"/>
        <v>0.8117777979462103</v>
      </c>
      <c r="I8" s="263">
        <v>1.6127252791285271</v>
      </c>
      <c r="J8" s="39">
        <f t="shared" si="3"/>
        <v>7.5240827839954694</v>
      </c>
      <c r="K8" s="482">
        <v>17</v>
      </c>
      <c r="M8" s="482" t="s">
        <v>149</v>
      </c>
      <c r="P8" s="40"/>
      <c r="U8" s="38"/>
      <c r="V8" s="39"/>
      <c r="W8" s="39"/>
      <c r="X8" s="482"/>
      <c r="Y8" s="3"/>
      <c r="Z8" s="38"/>
      <c r="AA8" s="39"/>
      <c r="AB8" s="482"/>
      <c r="AC8" s="3"/>
      <c r="AD8" s="38"/>
      <c r="AE8" s="39"/>
      <c r="AF8" s="482"/>
      <c r="AG8" s="3"/>
      <c r="AH8" s="39"/>
      <c r="AI8" s="39"/>
      <c r="AL8" s="38"/>
      <c r="AM8" s="39"/>
      <c r="AP8" s="38"/>
      <c r="AQ8" s="39"/>
      <c r="AR8" s="38">
        <f t="shared" si="6"/>
        <v>0</v>
      </c>
    </row>
    <row r="9" spans="1:44" x14ac:dyDescent="0.25">
      <c r="A9" s="482">
        <v>6</v>
      </c>
      <c r="B9" s="482">
        <v>22</v>
      </c>
      <c r="C9" s="40">
        <v>43070</v>
      </c>
      <c r="D9" s="41">
        <v>42705.374756944446</v>
      </c>
      <c r="E9" s="41" t="s">
        <v>148</v>
      </c>
      <c r="F9" s="3">
        <v>410</v>
      </c>
      <c r="G9" s="482">
        <v>486.96</v>
      </c>
      <c r="H9" s="38">
        <f t="shared" si="0"/>
        <v>0.80979785209756094</v>
      </c>
      <c r="I9" s="263">
        <v>0.8440210611175657</v>
      </c>
      <c r="J9" s="39">
        <f t="shared" si="3"/>
        <v>7.5225335305927707</v>
      </c>
      <c r="K9" s="482">
        <v>17</v>
      </c>
      <c r="M9" s="482" t="s">
        <v>149</v>
      </c>
      <c r="P9" s="40"/>
      <c r="U9" s="38"/>
      <c r="V9" s="39"/>
      <c r="W9" s="39"/>
      <c r="X9" s="482"/>
      <c r="Y9" s="3"/>
      <c r="Z9" s="38"/>
      <c r="AA9" s="39"/>
      <c r="AD9" s="38"/>
      <c r="AE9" s="39"/>
      <c r="AH9" s="38"/>
      <c r="AI9" s="39"/>
      <c r="AL9" s="38"/>
      <c r="AM9" s="39"/>
      <c r="AP9" s="38"/>
      <c r="AQ9" s="39"/>
      <c r="AR9" s="38">
        <f>MAX(Z9,AD9,AH9,AL9,AP9)</f>
        <v>0</v>
      </c>
    </row>
    <row r="10" spans="1:44" x14ac:dyDescent="0.25">
      <c r="A10" s="482">
        <v>7</v>
      </c>
      <c r="B10" s="482">
        <v>22</v>
      </c>
      <c r="C10" s="40">
        <v>43070</v>
      </c>
      <c r="D10" s="41">
        <v>42705.506122685183</v>
      </c>
      <c r="E10" s="41" t="s">
        <v>148</v>
      </c>
      <c r="F10" s="3">
        <v>384</v>
      </c>
      <c r="G10" s="482">
        <v>302.8</v>
      </c>
      <c r="H10" s="38">
        <f t="shared" si="0"/>
        <v>0.53764032499999992</v>
      </c>
      <c r="I10" s="263">
        <v>0.61409534958379919</v>
      </c>
      <c r="J10" s="39">
        <f t="shared" si="3"/>
        <v>7.3095777190923314</v>
      </c>
      <c r="K10" s="482">
        <v>11</v>
      </c>
      <c r="M10" s="482" t="s">
        <v>149</v>
      </c>
      <c r="U10" s="38"/>
      <c r="V10" s="39"/>
      <c r="W10" s="39"/>
      <c r="Z10" s="38"/>
      <c r="AR10" s="38">
        <f t="shared" si="6"/>
        <v>0</v>
      </c>
    </row>
    <row r="11" spans="1:44" x14ac:dyDescent="0.25">
      <c r="A11" s="482">
        <v>8</v>
      </c>
      <c r="B11" s="482">
        <v>22</v>
      </c>
      <c r="C11" s="40">
        <v>43070</v>
      </c>
      <c r="D11" s="41">
        <v>42705.586608796293</v>
      </c>
      <c r="E11" s="41" t="s">
        <v>148</v>
      </c>
      <c r="F11" s="3">
        <v>498</v>
      </c>
      <c r="G11" s="482">
        <v>416.32</v>
      </c>
      <c r="H11" s="38">
        <f t="shared" si="0"/>
        <v>0.56998722313253014</v>
      </c>
      <c r="I11" s="263">
        <v>0.73809805889722346</v>
      </c>
      <c r="J11" s="39">
        <f t="shared" si="3"/>
        <v>7.3348882810113691</v>
      </c>
      <c r="K11" s="482">
        <v>14</v>
      </c>
      <c r="M11" s="482" t="s">
        <v>149</v>
      </c>
      <c r="U11" s="38"/>
      <c r="V11" s="39"/>
      <c r="W11" s="39"/>
      <c r="Z11" s="38"/>
      <c r="AA11" s="39"/>
      <c r="AD11" s="38"/>
      <c r="AE11" s="39"/>
      <c r="AR11" s="38">
        <f t="shared" si="6"/>
        <v>0</v>
      </c>
    </row>
    <row r="12" spans="1:44" x14ac:dyDescent="0.25">
      <c r="A12" s="482">
        <v>9</v>
      </c>
      <c r="B12" s="482">
        <v>22</v>
      </c>
      <c r="C12" s="40">
        <v>43070</v>
      </c>
      <c r="D12" s="41">
        <v>42705.764537037037</v>
      </c>
      <c r="E12" s="41" t="s">
        <v>148</v>
      </c>
      <c r="F12" s="3">
        <v>382</v>
      </c>
      <c r="G12" s="482">
        <v>516.96</v>
      </c>
      <c r="H12" s="38">
        <f t="shared" si="0"/>
        <v>0.92270052188481677</v>
      </c>
      <c r="I12" s="263">
        <v>1.1718555352424662</v>
      </c>
      <c r="J12" s="39">
        <f t="shared" si="3"/>
        <v>7.6108767776876505</v>
      </c>
      <c r="K12" s="482">
        <v>18</v>
      </c>
      <c r="M12" s="482" t="s">
        <v>149</v>
      </c>
      <c r="P12" s="40"/>
      <c r="U12" s="38"/>
      <c r="V12" s="39"/>
      <c r="W12" s="39"/>
      <c r="Z12" s="38"/>
      <c r="AA12" s="39"/>
      <c r="AD12" s="38"/>
      <c r="AE12" s="39"/>
      <c r="AR12" s="38">
        <f>MAX(Z12,AD12,AH12,AL12,AP12)</f>
        <v>0</v>
      </c>
    </row>
    <row r="13" spans="1:44" x14ac:dyDescent="0.25">
      <c r="A13" s="482">
        <v>10</v>
      </c>
      <c r="B13" s="482">
        <v>22</v>
      </c>
      <c r="C13" s="40">
        <v>43071</v>
      </c>
      <c r="D13" s="261">
        <v>42706.281747685185</v>
      </c>
      <c r="E13" s="261" t="s">
        <v>148</v>
      </c>
      <c r="F13" s="3">
        <v>384</v>
      </c>
      <c r="G13" s="482">
        <v>486.96</v>
      </c>
      <c r="H13" s="38">
        <f t="shared" si="0"/>
        <v>0.86462791499999991</v>
      </c>
      <c r="I13" s="263">
        <v>0.9753295289963041</v>
      </c>
      <c r="J13" s="265">
        <f t="shared" si="3"/>
        <v>7.565436553208138</v>
      </c>
      <c r="K13" s="52">
        <v>17</v>
      </c>
      <c r="L13" s="52"/>
      <c r="M13" s="482" t="s">
        <v>149</v>
      </c>
      <c r="P13" s="40"/>
      <c r="U13" s="38"/>
      <c r="V13" s="39"/>
      <c r="W13" s="39"/>
      <c r="Z13" s="38"/>
      <c r="AA13" s="39"/>
      <c r="AD13" s="38"/>
      <c r="AE13" s="39"/>
      <c r="AR13" s="38">
        <f t="shared" si="6"/>
        <v>0</v>
      </c>
    </row>
    <row r="14" spans="1:44" x14ac:dyDescent="0.25">
      <c r="A14" s="482">
        <v>11</v>
      </c>
      <c r="B14" s="482">
        <v>22</v>
      </c>
      <c r="C14" s="40">
        <v>43071</v>
      </c>
      <c r="D14" s="261">
        <v>42706.366203703707</v>
      </c>
      <c r="E14" s="261" t="s">
        <v>148</v>
      </c>
      <c r="F14" s="3">
        <v>282</v>
      </c>
      <c r="G14" s="482">
        <v>486.96</v>
      </c>
      <c r="H14" s="38">
        <f t="shared" si="0"/>
        <v>1.1773656714893617</v>
      </c>
      <c r="I14" s="263">
        <v>1.2356764914689526</v>
      </c>
      <c r="J14" s="265">
        <f t="shared" si="3"/>
        <v>7.810145282855526</v>
      </c>
      <c r="K14" s="52">
        <v>17</v>
      </c>
      <c r="M14" s="482" t="s">
        <v>149</v>
      </c>
      <c r="P14" s="9"/>
      <c r="U14" s="38"/>
      <c r="V14" s="39"/>
      <c r="W14" s="39"/>
      <c r="AR14" s="38">
        <f t="shared" si="6"/>
        <v>0</v>
      </c>
    </row>
    <row r="15" spans="1:44" x14ac:dyDescent="0.25">
      <c r="A15" s="482">
        <v>12</v>
      </c>
      <c r="B15" s="482">
        <v>22</v>
      </c>
      <c r="C15" s="40">
        <v>43071</v>
      </c>
      <c r="D15" s="261">
        <v>42706.404016203705</v>
      </c>
      <c r="E15" s="261" t="s">
        <v>148</v>
      </c>
      <c r="F15" s="3">
        <v>198</v>
      </c>
      <c r="G15" s="482">
        <v>302.8</v>
      </c>
      <c r="H15" s="38">
        <f t="shared" si="0"/>
        <v>1.0426963878787878</v>
      </c>
      <c r="I15" s="263">
        <v>1.0746014350706437</v>
      </c>
      <c r="J15" s="265">
        <f t="shared" si="3"/>
        <v>7.7047702565561718</v>
      </c>
      <c r="K15" s="52">
        <v>11</v>
      </c>
      <c r="L15" s="482">
        <v>2</v>
      </c>
      <c r="M15" s="482" t="s">
        <v>149</v>
      </c>
      <c r="P15" s="9"/>
      <c r="U15" s="38"/>
      <c r="V15" s="39"/>
      <c r="W15" s="39"/>
      <c r="AR15" s="38">
        <f t="shared" si="6"/>
        <v>0</v>
      </c>
    </row>
    <row r="16" spans="1:44" x14ac:dyDescent="0.25">
      <c r="A16" s="482">
        <v>13</v>
      </c>
      <c r="B16" s="482">
        <v>22</v>
      </c>
      <c r="C16" s="40">
        <v>43071</v>
      </c>
      <c r="D16" s="261">
        <v>42706.437326388892</v>
      </c>
      <c r="E16" s="261" t="s">
        <v>148</v>
      </c>
      <c r="F16" s="3">
        <v>521</v>
      </c>
      <c r="G16" s="482">
        <v>486.96</v>
      </c>
      <c r="H16" s="38">
        <f t="shared" si="0"/>
        <v>0.63726894310940496</v>
      </c>
      <c r="I16" s="263">
        <v>1.2056976633431769</v>
      </c>
      <c r="J16" s="265">
        <f t="shared" si="3"/>
        <v>7.3875343842796592</v>
      </c>
      <c r="K16" s="52">
        <v>17</v>
      </c>
      <c r="L16" s="52">
        <v>1</v>
      </c>
      <c r="M16" s="482" t="s">
        <v>149</v>
      </c>
      <c r="P16" s="9"/>
      <c r="U16" s="38"/>
      <c r="V16" s="39"/>
      <c r="W16" s="39"/>
      <c r="AR16" s="38">
        <f t="shared" si="6"/>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4:39" x14ac:dyDescent="0.25">
      <c r="P33" s="40"/>
      <c r="U33" s="38"/>
      <c r="V33" s="39"/>
      <c r="W33" s="39"/>
      <c r="Y33" s="3"/>
      <c r="Z33" s="38"/>
      <c r="AA33" s="39"/>
      <c r="AC33" s="3"/>
      <c r="AD33" s="38"/>
      <c r="AE33" s="39"/>
      <c r="AG33" s="3"/>
      <c r="AH33" s="38"/>
      <c r="AI33" s="39"/>
      <c r="AL33" s="38"/>
      <c r="AM33" s="39"/>
    </row>
    <row r="34" spans="4:39" x14ac:dyDescent="0.25">
      <c r="P34" s="40"/>
      <c r="U34" s="38"/>
      <c r="V34" s="39"/>
      <c r="W34" s="39"/>
      <c r="Y34" s="3"/>
      <c r="Z34" s="38"/>
      <c r="AA34" s="39"/>
      <c r="AC34" s="3"/>
      <c r="AD34" s="38"/>
      <c r="AE34" s="39"/>
      <c r="AG34" s="3"/>
      <c r="AH34" s="38"/>
      <c r="AI34" s="39"/>
      <c r="AJ34" s="3"/>
      <c r="AK34" s="3"/>
      <c r="AL34" s="38"/>
      <c r="AM34" s="39"/>
    </row>
    <row r="35" spans="4:39" x14ac:dyDescent="0.25">
      <c r="P35" s="40"/>
      <c r="U35" s="38"/>
      <c r="V35" s="39"/>
      <c r="W35" s="39"/>
      <c r="X35" s="482"/>
      <c r="Y35" s="3"/>
      <c r="Z35" s="38"/>
      <c r="AA35" s="39"/>
      <c r="AB35" s="482"/>
      <c r="AC35" s="3"/>
      <c r="AD35" s="38"/>
      <c r="AE35" s="39"/>
      <c r="AF35" s="482"/>
      <c r="AG35" s="3"/>
      <c r="AH35" s="38"/>
      <c r="AI35" s="39"/>
      <c r="AL35" s="38"/>
      <c r="AM35" s="39"/>
    </row>
    <row r="36" spans="4:39" x14ac:dyDescent="0.25">
      <c r="P36" s="40"/>
      <c r="U36" s="38"/>
      <c r="V36" s="39"/>
      <c r="W36" s="39"/>
      <c r="X36" s="482"/>
      <c r="Y36" s="3"/>
      <c r="Z36" s="38"/>
      <c r="AA36" s="39"/>
      <c r="AD36" s="38"/>
      <c r="AE36" s="39"/>
      <c r="AH36" s="38"/>
      <c r="AI36" s="39"/>
      <c r="AL36" s="38"/>
      <c r="AM36" s="39"/>
    </row>
    <row r="37" spans="4:39" x14ac:dyDescent="0.25">
      <c r="D37" s="41">
        <v>42703.593807870369</v>
      </c>
      <c r="E37" s="41" t="s">
        <v>148</v>
      </c>
      <c r="F37" s="579">
        <v>332.8</v>
      </c>
      <c r="G37" s="3">
        <v>408</v>
      </c>
      <c r="H37" s="38">
        <f t="shared" ref="H37:H49" si="17">F37/G37*0.0113636*60</f>
        <v>0.55614795294117636</v>
      </c>
    </row>
    <row r="38" spans="4:39" x14ac:dyDescent="0.25">
      <c r="D38" s="41">
        <v>42703.702025462961</v>
      </c>
      <c r="E38" s="41" t="s">
        <v>148</v>
      </c>
      <c r="F38" s="579">
        <v>391.96</v>
      </c>
      <c r="G38" s="3">
        <v>320</v>
      </c>
      <c r="H38" s="38">
        <f t="shared" si="17"/>
        <v>0.83513937299999985</v>
      </c>
    </row>
    <row r="39" spans="4:39" x14ac:dyDescent="0.25">
      <c r="D39" s="41">
        <v>42704.384791666664</v>
      </c>
      <c r="E39" s="41" t="s">
        <v>148</v>
      </c>
      <c r="F39" s="579">
        <v>516.96</v>
      </c>
      <c r="G39" s="3">
        <v>413</v>
      </c>
      <c r="H39" s="38">
        <f t="shared" si="17"/>
        <v>0.85344212920096862</v>
      </c>
    </row>
    <row r="40" spans="4:39" x14ac:dyDescent="0.25">
      <c r="D40" s="41">
        <v>42704.559421296297</v>
      </c>
      <c r="E40" s="41" t="s">
        <v>148</v>
      </c>
      <c r="F40" s="579">
        <v>849.76</v>
      </c>
      <c r="G40" s="3">
        <v>699</v>
      </c>
      <c r="H40" s="38">
        <f t="shared" si="17"/>
        <v>0.82886976274678115</v>
      </c>
    </row>
    <row r="41" spans="4:39" x14ac:dyDescent="0.25">
      <c r="D41" s="41">
        <v>42704.615231481483</v>
      </c>
      <c r="E41" s="41" t="s">
        <v>148</v>
      </c>
      <c r="F41" s="579">
        <v>486.96</v>
      </c>
      <c r="G41" s="3">
        <v>409</v>
      </c>
      <c r="H41" s="38">
        <f t="shared" si="17"/>
        <v>0.8117777979462103</v>
      </c>
    </row>
    <row r="42" spans="4:39" x14ac:dyDescent="0.25">
      <c r="D42" s="41">
        <v>42705.374756944446</v>
      </c>
      <c r="E42" s="41" t="s">
        <v>148</v>
      </c>
      <c r="F42" s="579">
        <v>486.96</v>
      </c>
      <c r="G42" s="3">
        <v>410</v>
      </c>
      <c r="H42" s="38">
        <f t="shared" si="17"/>
        <v>0.80979785209756094</v>
      </c>
    </row>
    <row r="43" spans="4:39" x14ac:dyDescent="0.25">
      <c r="D43" s="41">
        <v>42705.506122685183</v>
      </c>
      <c r="E43" s="41" t="s">
        <v>148</v>
      </c>
      <c r="F43" s="579">
        <v>302.8</v>
      </c>
      <c r="G43" s="3">
        <v>384</v>
      </c>
      <c r="H43" s="38">
        <f t="shared" si="17"/>
        <v>0.53764032499999992</v>
      </c>
    </row>
    <row r="44" spans="4:39" x14ac:dyDescent="0.25">
      <c r="D44" s="41">
        <v>42705.586608796293</v>
      </c>
      <c r="E44" s="41" t="s">
        <v>148</v>
      </c>
      <c r="F44" s="579">
        <v>416.32</v>
      </c>
      <c r="G44" s="3">
        <v>498</v>
      </c>
      <c r="H44" s="38">
        <f t="shared" si="17"/>
        <v>0.56998722313253014</v>
      </c>
    </row>
    <row r="45" spans="4:39" x14ac:dyDescent="0.25">
      <c r="D45" s="41">
        <v>42705.764537037037</v>
      </c>
      <c r="E45" s="41" t="s">
        <v>148</v>
      </c>
      <c r="F45" s="579">
        <v>516.96</v>
      </c>
      <c r="G45" s="3">
        <v>382</v>
      </c>
      <c r="H45" s="38">
        <f t="shared" si="17"/>
        <v>0.92270052188481677</v>
      </c>
    </row>
    <row r="46" spans="4:39" x14ac:dyDescent="0.25">
      <c r="D46" s="261">
        <v>42706.281747685185</v>
      </c>
      <c r="E46" s="261" t="s">
        <v>148</v>
      </c>
      <c r="F46" s="579">
        <v>486.96</v>
      </c>
      <c r="G46" s="3">
        <v>384</v>
      </c>
      <c r="H46" s="38">
        <f t="shared" si="17"/>
        <v>0.86462791499999991</v>
      </c>
    </row>
    <row r="47" spans="4:39" x14ac:dyDescent="0.25">
      <c r="D47" s="261">
        <v>42706.366203703707</v>
      </c>
      <c r="E47" s="261" t="s">
        <v>148</v>
      </c>
      <c r="F47" s="579">
        <v>486.96</v>
      </c>
      <c r="G47" s="3">
        <v>282</v>
      </c>
      <c r="H47" s="38">
        <f t="shared" si="17"/>
        <v>1.1773656714893617</v>
      </c>
    </row>
    <row r="48" spans="4:39" x14ac:dyDescent="0.25">
      <c r="D48" s="261">
        <v>42706.404016203705</v>
      </c>
      <c r="E48" s="261" t="s">
        <v>148</v>
      </c>
      <c r="F48" s="579">
        <v>302.8</v>
      </c>
      <c r="G48" s="3">
        <v>198</v>
      </c>
      <c r="H48" s="38">
        <f t="shared" si="17"/>
        <v>1.0426963878787878</v>
      </c>
    </row>
    <row r="49" spans="4:8" x14ac:dyDescent="0.25">
      <c r="D49" s="261">
        <v>42706.437326388892</v>
      </c>
      <c r="E49" s="261" t="s">
        <v>148</v>
      </c>
      <c r="F49" s="579">
        <v>486.96</v>
      </c>
      <c r="G49" s="3">
        <v>521</v>
      </c>
      <c r="H49" s="38">
        <f t="shared" si="17"/>
        <v>0.63726894310940496</v>
      </c>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21"/>
  <sheetViews>
    <sheetView zoomScaleNormal="100" workbookViewId="0">
      <selection sqref="A1:Z21"/>
    </sheetView>
  </sheetViews>
  <sheetFormatPr defaultRowHeight="15" x14ac:dyDescent="0.25"/>
  <cols>
    <col min="1" max="1" width="3" bestFit="1" customWidth="1"/>
    <col min="2" max="2" width="15.28515625" bestFit="1" customWidth="1"/>
    <col min="3" max="3" width="3.85546875" style="128" bestFit="1" customWidth="1"/>
    <col min="4" max="4" width="11.85546875" style="4" bestFit="1" customWidth="1"/>
    <col min="5" max="5" width="4.7109375" style="520" customWidth="1"/>
    <col min="6" max="6" width="12.42578125" style="38" bestFit="1" customWidth="1"/>
    <col min="8" max="8" width="3" customWidth="1"/>
    <col min="9" max="9" width="10.28515625" style="382" customWidth="1"/>
    <col min="10" max="10" width="11.85546875" bestFit="1" customWidth="1"/>
    <col min="11" max="11" width="12.42578125" bestFit="1" customWidth="1"/>
    <col min="12" max="12" width="11.85546875" bestFit="1" customWidth="1"/>
    <col min="13" max="13" width="12.42578125" bestFit="1" customWidth="1"/>
    <col min="14" max="14" width="11.85546875" bestFit="1" customWidth="1"/>
    <col min="15" max="15" width="12.42578125" bestFit="1" customWidth="1"/>
    <col min="16" max="16" width="11.85546875" bestFit="1" customWidth="1"/>
    <col min="17" max="17" width="12.42578125" bestFit="1" customWidth="1"/>
    <col min="18" max="18" width="6.5703125" style="493" customWidth="1"/>
    <col min="19" max="19" width="3.85546875" style="128" bestFit="1" customWidth="1"/>
    <col min="20" max="20" width="12.7109375" bestFit="1" customWidth="1"/>
    <col min="21" max="21" width="4.5703125" style="128" customWidth="1"/>
    <col min="22" max="22" width="16.7109375" bestFit="1" customWidth="1"/>
    <col min="23" max="23" width="3.85546875" style="128" bestFit="1" customWidth="1"/>
    <col min="24" max="24" width="12.7109375" style="38" bestFit="1" customWidth="1"/>
    <col min="25" max="25" width="3.85546875" style="128" bestFit="1" customWidth="1"/>
    <col min="26" max="26" width="16.7109375" style="38" bestFit="1" customWidth="1"/>
  </cols>
  <sheetData>
    <row r="1" spans="1:26" s="493" customFormat="1" ht="15.75" thickBot="1" x14ac:dyDescent="0.3">
      <c r="C1" s="128"/>
      <c r="D1" s="4"/>
      <c r="E1" s="520"/>
      <c r="F1" s="38"/>
      <c r="H1" s="549"/>
      <c r="I1" s="557"/>
      <c r="J1" s="591" t="s">
        <v>47</v>
      </c>
      <c r="K1" s="592"/>
      <c r="L1" s="591" t="s">
        <v>48</v>
      </c>
      <c r="M1" s="592"/>
      <c r="N1" s="591" t="s">
        <v>152</v>
      </c>
      <c r="O1" s="592"/>
      <c r="P1" s="591" t="s">
        <v>153</v>
      </c>
      <c r="Q1" s="593"/>
      <c r="R1" s="492"/>
      <c r="S1" s="128"/>
      <c r="U1" s="128"/>
      <c r="W1" s="128"/>
      <c r="X1" s="38"/>
      <c r="Y1" s="128"/>
      <c r="Z1" s="38"/>
    </row>
    <row r="2" spans="1:26" ht="15.75" thickBot="1" x14ac:dyDescent="0.3">
      <c r="A2" s="533" t="s">
        <v>16</v>
      </c>
      <c r="B2" s="534" t="s">
        <v>145</v>
      </c>
      <c r="C2" s="535"/>
      <c r="D2" s="536" t="s">
        <v>882</v>
      </c>
      <c r="E2" s="537"/>
      <c r="F2" s="538" t="s">
        <v>883</v>
      </c>
      <c r="H2" s="543" t="s">
        <v>16</v>
      </c>
      <c r="I2" s="558" t="s">
        <v>15</v>
      </c>
      <c r="J2" s="553" t="s">
        <v>882</v>
      </c>
      <c r="K2" s="562" t="s">
        <v>883</v>
      </c>
      <c r="L2" s="553" t="s">
        <v>882</v>
      </c>
      <c r="M2" s="562" t="s">
        <v>883</v>
      </c>
      <c r="N2" s="553" t="s">
        <v>882</v>
      </c>
      <c r="O2" s="562" t="s">
        <v>883</v>
      </c>
      <c r="P2" s="553" t="s">
        <v>882</v>
      </c>
      <c r="Q2" s="548" t="s">
        <v>883</v>
      </c>
      <c r="R2" s="38"/>
      <c r="T2" t="s">
        <v>893</v>
      </c>
      <c r="V2" t="s">
        <v>895</v>
      </c>
      <c r="X2" s="38" t="s">
        <v>905</v>
      </c>
      <c r="Z2" s="38" t="s">
        <v>906</v>
      </c>
    </row>
    <row r="3" spans="1:26" x14ac:dyDescent="0.25">
      <c r="A3" s="539">
        <v>1</v>
      </c>
      <c r="B3" s="529">
        <v>42703.593807870369</v>
      </c>
      <c r="C3" s="530"/>
      <c r="D3" s="531">
        <v>332.8</v>
      </c>
      <c r="E3" s="532"/>
      <c r="F3" s="540">
        <v>0.55614795294117636</v>
      </c>
      <c r="H3" s="539">
        <v>1</v>
      </c>
      <c r="I3" s="559">
        <v>42703</v>
      </c>
      <c r="J3" s="554">
        <v>332.8</v>
      </c>
      <c r="K3" s="563">
        <v>0.55614795294117636</v>
      </c>
      <c r="L3" s="561">
        <v>391.96</v>
      </c>
      <c r="M3" s="566">
        <v>0.83513937299999985</v>
      </c>
      <c r="N3" s="237"/>
      <c r="O3" s="569"/>
      <c r="P3" s="237"/>
      <c r="Q3" s="552"/>
      <c r="T3" s="4">
        <f>SUM(J3,L3,N3,P3)</f>
        <v>724.76</v>
      </c>
      <c r="U3" s="520"/>
      <c r="X3" s="38">
        <f>AVERAGE(K3,M3,O3,Q3)</f>
        <v>0.69564366297058811</v>
      </c>
      <c r="Y3" s="520"/>
    </row>
    <row r="4" spans="1:26" x14ac:dyDescent="0.25">
      <c r="A4" s="541">
        <v>2</v>
      </c>
      <c r="B4" s="526">
        <v>42703.702025462961</v>
      </c>
      <c r="C4" s="527"/>
      <c r="D4" s="528">
        <v>391.96</v>
      </c>
      <c r="E4" s="525"/>
      <c r="F4" s="542">
        <v>0.83513937299999985</v>
      </c>
      <c r="H4" s="541">
        <v>2</v>
      </c>
      <c r="I4" s="560">
        <v>42704</v>
      </c>
      <c r="J4" s="555">
        <v>516.96</v>
      </c>
      <c r="K4" s="564">
        <v>0.85344212920096862</v>
      </c>
      <c r="L4" s="556">
        <v>849.76</v>
      </c>
      <c r="M4" s="565">
        <v>0.82886976274678115</v>
      </c>
      <c r="N4" s="556">
        <v>486.96</v>
      </c>
      <c r="O4" s="565">
        <v>0.8117777979462103</v>
      </c>
      <c r="P4" s="479"/>
      <c r="Q4" s="416"/>
      <c r="T4" s="4">
        <f t="shared" ref="T4:T6" si="0">SUM(J4,L4,N4,P4)</f>
        <v>1853.68</v>
      </c>
      <c r="U4" s="520"/>
      <c r="V4" s="4">
        <f>T4-T3</f>
        <v>1128.92</v>
      </c>
      <c r="X4" s="38">
        <f t="shared" ref="X4:X6" si="1">AVERAGE(K4,M4,O4,Q4)</f>
        <v>0.83136322996465328</v>
      </c>
      <c r="Y4" s="520"/>
      <c r="Z4" s="38">
        <f>X4-X3</f>
        <v>0.13571956699406518</v>
      </c>
    </row>
    <row r="5" spans="1:26" x14ac:dyDescent="0.25">
      <c r="A5" s="541">
        <v>3</v>
      </c>
      <c r="B5" s="526">
        <v>42704.384791666664</v>
      </c>
      <c r="C5" s="527"/>
      <c r="D5" s="528">
        <v>516.96</v>
      </c>
      <c r="E5" s="525"/>
      <c r="F5" s="542">
        <v>0.85344212920096862</v>
      </c>
      <c r="H5" s="541">
        <v>3</v>
      </c>
      <c r="I5" s="560">
        <v>42705</v>
      </c>
      <c r="J5" s="556">
        <v>486.96</v>
      </c>
      <c r="K5" s="565">
        <v>0.80979785209756094</v>
      </c>
      <c r="L5" s="556">
        <v>302.8</v>
      </c>
      <c r="M5" s="565">
        <v>0.53764032499999992</v>
      </c>
      <c r="N5" s="556">
        <v>416.32</v>
      </c>
      <c r="O5" s="565">
        <v>0.56998722313253014</v>
      </c>
      <c r="P5" s="567">
        <v>516.96</v>
      </c>
      <c r="Q5" s="550">
        <v>0.92270052188481677</v>
      </c>
      <c r="R5" s="38"/>
      <c r="T5" s="4">
        <f t="shared" si="0"/>
        <v>1723.04</v>
      </c>
      <c r="U5" s="520"/>
      <c r="V5" s="4">
        <f t="shared" ref="V5:V6" si="2">T5-T4</f>
        <v>-130.6400000000001</v>
      </c>
      <c r="X5" s="38">
        <f t="shared" si="1"/>
        <v>0.71003148052872689</v>
      </c>
      <c r="Y5" s="520"/>
      <c r="Z5" s="38">
        <f t="shared" ref="Z5:Z6" si="3">X5-X4</f>
        <v>-0.12133174943592639</v>
      </c>
    </row>
    <row r="6" spans="1:26" ht="15.75" thickBot="1" x14ac:dyDescent="0.3">
      <c r="A6" s="541">
        <v>4</v>
      </c>
      <c r="B6" s="526">
        <v>42704.559421296297</v>
      </c>
      <c r="C6" s="527"/>
      <c r="D6" s="528">
        <v>849.76</v>
      </c>
      <c r="E6" s="525"/>
      <c r="F6" s="542">
        <v>0.82886976274678115</v>
      </c>
      <c r="H6" s="543">
        <v>4</v>
      </c>
      <c r="I6" s="558">
        <v>42706</v>
      </c>
      <c r="J6" s="553">
        <v>486.96</v>
      </c>
      <c r="K6" s="562">
        <v>0.86462791499999991</v>
      </c>
      <c r="L6" s="553">
        <v>486.96</v>
      </c>
      <c r="M6" s="562">
        <v>1.1773656714893617</v>
      </c>
      <c r="N6" s="553">
        <v>302.8</v>
      </c>
      <c r="O6" s="562">
        <v>1.0426963878787878</v>
      </c>
      <c r="P6" s="568">
        <v>486.96</v>
      </c>
      <c r="Q6" s="551">
        <v>0.63726894310940496</v>
      </c>
      <c r="R6" s="38"/>
      <c r="T6" s="4">
        <f t="shared" si="0"/>
        <v>1763.68</v>
      </c>
      <c r="U6" s="520"/>
      <c r="V6" s="4">
        <f t="shared" si="2"/>
        <v>40.6400000000001</v>
      </c>
      <c r="X6" s="38">
        <f t="shared" si="1"/>
        <v>0.93048972936938867</v>
      </c>
      <c r="Y6" s="520"/>
      <c r="Z6" s="38">
        <f t="shared" si="3"/>
        <v>0.22045824884066179</v>
      </c>
    </row>
    <row r="7" spans="1:26" x14ac:dyDescent="0.25">
      <c r="A7" s="541">
        <v>5</v>
      </c>
      <c r="B7" s="526">
        <v>42704.615231481483</v>
      </c>
      <c r="C7" s="527"/>
      <c r="D7" s="528">
        <v>486.96</v>
      </c>
      <c r="E7" s="525"/>
      <c r="F7" s="542">
        <v>0.8117777979462103</v>
      </c>
    </row>
    <row r="8" spans="1:26" x14ac:dyDescent="0.25">
      <c r="A8" s="541">
        <v>6</v>
      </c>
      <c r="B8" s="526">
        <v>42705.374756944446</v>
      </c>
      <c r="C8" s="527"/>
      <c r="D8" s="528">
        <v>486.96</v>
      </c>
      <c r="E8" s="525"/>
      <c r="F8" s="542">
        <v>0.80979785209756094</v>
      </c>
      <c r="I8" s="514"/>
      <c r="J8" s="515" t="s">
        <v>898</v>
      </c>
      <c r="K8" s="45"/>
      <c r="L8" s="518" t="s">
        <v>901</v>
      </c>
      <c r="M8" s="4">
        <f>P6-J3</f>
        <v>154.15999999999997</v>
      </c>
      <c r="N8" s="521" t="s">
        <v>897</v>
      </c>
      <c r="O8" s="38">
        <f>Q6-K3</f>
        <v>8.1120990168228602E-2</v>
      </c>
      <c r="R8" s="493" t="s">
        <v>885</v>
      </c>
      <c r="S8" s="518" t="s">
        <v>894</v>
      </c>
      <c r="T8" s="4">
        <f>AVERAGE(T3:T6)</f>
        <v>1516.29</v>
      </c>
      <c r="U8" s="523" t="s">
        <v>896</v>
      </c>
      <c r="V8" s="4">
        <f>AVERAGE(V3:V6)</f>
        <v>346.30666666666667</v>
      </c>
      <c r="W8" s="521" t="s">
        <v>892</v>
      </c>
      <c r="X8" s="38">
        <f>AVERAGE(X3:X6)</f>
        <v>0.79188202570833921</v>
      </c>
      <c r="Y8" s="521" t="s">
        <v>894</v>
      </c>
      <c r="Z8" s="38">
        <f>AVERAGE(Z3:Z6)</f>
        <v>7.8282022132933518E-2</v>
      </c>
    </row>
    <row r="9" spans="1:26" x14ac:dyDescent="0.25">
      <c r="A9" s="541">
        <v>7</v>
      </c>
      <c r="B9" s="526">
        <v>42705.506122685183</v>
      </c>
      <c r="C9" s="527"/>
      <c r="D9" s="528">
        <v>302.8</v>
      </c>
      <c r="E9" s="525"/>
      <c r="F9" s="542">
        <v>0.53764032499999992</v>
      </c>
      <c r="I9" s="516"/>
      <c r="J9" s="515" t="s">
        <v>898</v>
      </c>
      <c r="K9" s="162"/>
      <c r="L9" s="519" t="s">
        <v>902</v>
      </c>
      <c r="M9" s="4">
        <f>P5-J4</f>
        <v>0</v>
      </c>
      <c r="N9" s="521" t="s">
        <v>901</v>
      </c>
      <c r="O9" s="38">
        <f>Q5-K4</f>
        <v>6.9258392683848147E-2</v>
      </c>
      <c r="R9" s="493" t="s">
        <v>884</v>
      </c>
      <c r="U9" s="518" t="s">
        <v>897</v>
      </c>
      <c r="V9" s="4">
        <f>MAX(V4:V6)</f>
        <v>1128.92</v>
      </c>
      <c r="Y9" s="524" t="s">
        <v>896</v>
      </c>
      <c r="Z9" s="38">
        <f>MAX(Z4:Z6)</f>
        <v>0.22045824884066179</v>
      </c>
    </row>
    <row r="10" spans="1:26" x14ac:dyDescent="0.25">
      <c r="A10" s="541">
        <v>8</v>
      </c>
      <c r="B10" s="526">
        <v>42705.586608796293</v>
      </c>
      <c r="C10" s="527"/>
      <c r="D10" s="528">
        <v>416.32</v>
      </c>
      <c r="E10" s="525"/>
      <c r="F10" s="542">
        <v>0.56998722313253014</v>
      </c>
      <c r="I10" s="514"/>
      <c r="J10" s="515" t="s">
        <v>898</v>
      </c>
      <c r="K10" s="162"/>
      <c r="L10" s="519" t="s">
        <v>900</v>
      </c>
      <c r="M10" s="4">
        <f>P6-J4</f>
        <v>-30.000000000000057</v>
      </c>
      <c r="N10" s="522" t="s">
        <v>902</v>
      </c>
      <c r="O10" s="38">
        <f>Q6-K4</f>
        <v>-0.21617318609156366</v>
      </c>
    </row>
    <row r="11" spans="1:26" x14ac:dyDescent="0.25">
      <c r="A11" s="541">
        <v>9</v>
      </c>
      <c r="B11" s="526">
        <v>42705.764537037037</v>
      </c>
      <c r="C11" s="527"/>
      <c r="D11" s="528">
        <v>516.96</v>
      </c>
      <c r="E11" s="525"/>
      <c r="F11" s="542">
        <v>0.92270052188481677</v>
      </c>
      <c r="I11" s="516"/>
      <c r="J11" s="515" t="s">
        <v>898</v>
      </c>
      <c r="K11" s="45"/>
      <c r="L11" s="518" t="s">
        <v>899</v>
      </c>
      <c r="M11" s="4">
        <f>P5-J3</f>
        <v>184.16000000000003</v>
      </c>
      <c r="N11" s="522" t="s">
        <v>900</v>
      </c>
      <c r="O11" s="38">
        <f>Q5-K3</f>
        <v>0.36655256894364041</v>
      </c>
    </row>
    <row r="12" spans="1:26" x14ac:dyDescent="0.25">
      <c r="A12" s="541">
        <v>10</v>
      </c>
      <c r="B12" s="526">
        <v>42706.281747685185</v>
      </c>
      <c r="C12" s="527"/>
      <c r="D12" s="528">
        <v>486.96</v>
      </c>
      <c r="E12" s="525"/>
      <c r="F12" s="542">
        <v>0.86462791499999991</v>
      </c>
      <c r="L12" s="583" t="s">
        <v>903</v>
      </c>
      <c r="M12" s="583"/>
      <c r="N12" s="583" t="s">
        <v>904</v>
      </c>
      <c r="O12" s="583"/>
    </row>
    <row r="13" spans="1:26" x14ac:dyDescent="0.25">
      <c r="A13" s="541">
        <v>11</v>
      </c>
      <c r="B13" s="526">
        <v>42706.366203703707</v>
      </c>
      <c r="C13" s="527"/>
      <c r="D13" s="528">
        <v>486.96</v>
      </c>
      <c r="E13" s="525"/>
      <c r="F13" s="542">
        <v>1.1773656714893617</v>
      </c>
    </row>
    <row r="14" spans="1:26" x14ac:dyDescent="0.25">
      <c r="A14" s="541">
        <v>12</v>
      </c>
      <c r="B14" s="526">
        <v>42706.404016203705</v>
      </c>
      <c r="C14" s="527"/>
      <c r="D14" s="528">
        <v>302.8</v>
      </c>
      <c r="E14" s="525"/>
      <c r="F14" s="542">
        <v>1.0426963878787878</v>
      </c>
    </row>
    <row r="15" spans="1:26" ht="15.75" thickBot="1" x14ac:dyDescent="0.3">
      <c r="A15" s="543">
        <v>13</v>
      </c>
      <c r="B15" s="544">
        <v>42706.437326388892</v>
      </c>
      <c r="C15" s="545"/>
      <c r="D15" s="546">
        <v>486.96</v>
      </c>
      <c r="E15" s="547"/>
      <c r="F15" s="548">
        <v>0.63726894310940496</v>
      </c>
    </row>
    <row r="16" spans="1:26" s="493" customFormat="1" x14ac:dyDescent="0.25">
      <c r="B16" s="41"/>
      <c r="C16" s="517"/>
      <c r="D16" s="4"/>
      <c r="E16" s="520"/>
      <c r="F16" s="38"/>
      <c r="I16" s="382"/>
      <c r="S16" s="128"/>
      <c r="U16" s="128"/>
      <c r="W16" s="128"/>
      <c r="X16" s="38"/>
      <c r="Y16" s="128"/>
      <c r="Z16" s="38"/>
    </row>
    <row r="17" spans="2:6" x14ac:dyDescent="0.25">
      <c r="B17" t="s">
        <v>885</v>
      </c>
      <c r="C17" s="518" t="s">
        <v>887</v>
      </c>
      <c r="D17" s="4">
        <f>AVERAGE(D3:D15)</f>
        <v>466.55076923076928</v>
      </c>
      <c r="E17" s="521" t="s">
        <v>887</v>
      </c>
      <c r="F17" s="38">
        <f>AVERAGE(F3:F15)</f>
        <v>0.80365091195596905</v>
      </c>
    </row>
    <row r="18" spans="2:6" x14ac:dyDescent="0.25">
      <c r="B18" t="s">
        <v>884</v>
      </c>
      <c r="C18" s="518" t="s">
        <v>888</v>
      </c>
      <c r="D18" s="4">
        <f>MAX(D3:D15)</f>
        <v>849.76</v>
      </c>
      <c r="E18" s="521" t="s">
        <v>888</v>
      </c>
      <c r="F18" s="38">
        <f>MAX(F3:F15)</f>
        <v>1.1773656714893617</v>
      </c>
    </row>
    <row r="19" spans="2:6" x14ac:dyDescent="0.25">
      <c r="B19" t="s">
        <v>886</v>
      </c>
      <c r="C19" s="519"/>
      <c r="D19" s="4">
        <f>MIN(D3:D15)</f>
        <v>302.8</v>
      </c>
      <c r="E19" s="522"/>
      <c r="F19" s="38">
        <f>MIN(F3:F15)</f>
        <v>0.53764032499999992</v>
      </c>
    </row>
    <row r="20" spans="2:6" x14ac:dyDescent="0.25">
      <c r="B20" t="s">
        <v>889</v>
      </c>
      <c r="C20" s="518" t="s">
        <v>890</v>
      </c>
      <c r="D20" s="4">
        <f>D18-D19</f>
        <v>546.96</v>
      </c>
      <c r="E20" s="521" t="s">
        <v>890</v>
      </c>
      <c r="F20" s="38">
        <f>F18-F19</f>
        <v>0.63972534648936175</v>
      </c>
    </row>
    <row r="21" spans="2:6" x14ac:dyDescent="0.25">
      <c r="B21" t="s">
        <v>891</v>
      </c>
      <c r="C21" s="518" t="s">
        <v>892</v>
      </c>
      <c r="D21" s="4">
        <f>SUM(D3:D15)</f>
        <v>6065.1600000000008</v>
      </c>
    </row>
  </sheetData>
  <mergeCells count="6">
    <mergeCell ref="J1:K1"/>
    <mergeCell ref="L1:M1"/>
    <mergeCell ref="N1:O1"/>
    <mergeCell ref="P1:Q1"/>
    <mergeCell ref="L12:M12"/>
    <mergeCell ref="N12:O12"/>
  </mergeCells>
  <pageMargins left="0.25" right="0.25" top="0.75" bottom="0.75" header="0.3" footer="0.3"/>
  <pageSetup scale="53" orientation="landscape" r:id="rId1"/>
  <colBreaks count="1" manualBreakCount="1">
    <brk id="26" max="20" man="1"/>
  </colBreak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36"/>
  <sheetViews>
    <sheetView zoomScale="85" zoomScaleNormal="85" workbookViewId="0">
      <pane ySplit="2" topLeftCell="A3" activePane="bottomLeft" state="frozen"/>
      <selection pane="bottomLeft" activeCell="F3" sqref="F3:G15"/>
    </sheetView>
  </sheetViews>
  <sheetFormatPr defaultColWidth="9" defaultRowHeight="15" x14ac:dyDescent="0.25"/>
  <cols>
    <col min="1" max="1" width="11" style="475" bestFit="1" customWidth="1"/>
    <col min="2" max="5" width="9" style="475"/>
    <col min="6" max="6" width="26.5703125" style="475" customWidth="1"/>
    <col min="7" max="7" width="33.42578125" style="475" bestFit="1" customWidth="1"/>
    <col min="8" max="16384" width="9" style="475"/>
  </cols>
  <sheetData>
    <row r="1" spans="1:43" x14ac:dyDescent="0.25">
      <c r="B1" s="583" t="s">
        <v>486</v>
      </c>
      <c r="C1" s="583"/>
      <c r="D1" s="583"/>
      <c r="E1" s="583"/>
      <c r="F1" s="583" t="s">
        <v>485</v>
      </c>
      <c r="G1" s="583"/>
    </row>
    <row r="2" spans="1:43" x14ac:dyDescent="0.25">
      <c r="A2" s="475" t="s">
        <v>487</v>
      </c>
      <c r="B2" s="475" t="s">
        <v>472</v>
      </c>
      <c r="C2" s="475" t="s">
        <v>483</v>
      </c>
      <c r="D2" s="475" t="s">
        <v>470</v>
      </c>
      <c r="E2" s="475" t="s">
        <v>484</v>
      </c>
      <c r="F2" s="475" t="s">
        <v>470</v>
      </c>
      <c r="G2" s="475" t="s">
        <v>484</v>
      </c>
    </row>
    <row r="3" spans="1:43" x14ac:dyDescent="0.25">
      <c r="A3" s="475">
        <v>1</v>
      </c>
      <c r="B3" s="475">
        <v>12</v>
      </c>
      <c r="C3" s="475">
        <f>B3-D3</f>
        <v>12</v>
      </c>
      <c r="E3" s="475">
        <v>2</v>
      </c>
      <c r="F3" s="167"/>
      <c r="G3" s="167" t="s">
        <v>781</v>
      </c>
    </row>
    <row r="4" spans="1:43" x14ac:dyDescent="0.25">
      <c r="A4" s="475">
        <v>2</v>
      </c>
      <c r="B4" s="475">
        <v>14</v>
      </c>
      <c r="C4" s="475">
        <v>13</v>
      </c>
      <c r="D4" s="475">
        <v>1</v>
      </c>
      <c r="E4" s="475">
        <v>2</v>
      </c>
      <c r="F4" s="167" t="s">
        <v>783</v>
      </c>
      <c r="G4" s="167" t="s">
        <v>784</v>
      </c>
    </row>
    <row r="5" spans="1:43" x14ac:dyDescent="0.25">
      <c r="A5" s="475">
        <v>3</v>
      </c>
      <c r="B5" s="475">
        <v>18</v>
      </c>
      <c r="C5" s="475">
        <f t="shared" ref="C5:C14" si="0">B5-D5</f>
        <v>18</v>
      </c>
      <c r="E5" s="475">
        <v>3</v>
      </c>
      <c r="F5" s="167"/>
      <c r="G5" s="167" t="s">
        <v>785</v>
      </c>
    </row>
    <row r="6" spans="1:43" x14ac:dyDescent="0.25">
      <c r="A6" s="475">
        <v>4</v>
      </c>
      <c r="B6" s="475">
        <v>30</v>
      </c>
      <c r="C6" s="475">
        <f t="shared" si="0"/>
        <v>30</v>
      </c>
      <c r="E6" s="475">
        <v>2</v>
      </c>
      <c r="F6" s="167"/>
      <c r="G6" s="167" t="s">
        <v>786</v>
      </c>
    </row>
    <row r="7" spans="1:43" x14ac:dyDescent="0.25">
      <c r="A7" s="475">
        <v>5</v>
      </c>
      <c r="B7" s="475">
        <v>17</v>
      </c>
      <c r="C7" s="475">
        <f t="shared" si="0"/>
        <v>17</v>
      </c>
      <c r="E7" s="475">
        <v>1</v>
      </c>
      <c r="F7" s="167"/>
      <c r="G7" s="167" t="s">
        <v>787</v>
      </c>
    </row>
    <row r="8" spans="1:43" x14ac:dyDescent="0.25">
      <c r="A8" s="475">
        <v>6</v>
      </c>
      <c r="B8" s="475">
        <v>17</v>
      </c>
      <c r="C8" s="475">
        <f t="shared" si="0"/>
        <v>17</v>
      </c>
      <c r="F8" s="167"/>
      <c r="G8" s="167"/>
    </row>
    <row r="9" spans="1:43" x14ac:dyDescent="0.25">
      <c r="A9" s="475">
        <v>7</v>
      </c>
      <c r="B9" s="475">
        <v>11</v>
      </c>
      <c r="C9" s="475">
        <f t="shared" si="0"/>
        <v>11</v>
      </c>
      <c r="G9" s="167"/>
      <c r="P9" s="40"/>
      <c r="S9" s="3"/>
      <c r="T9" s="3"/>
      <c r="U9" s="38"/>
      <c r="V9" s="39"/>
      <c r="W9" s="39"/>
      <c r="X9" s="3"/>
      <c r="Y9" s="3"/>
      <c r="Z9" s="38"/>
      <c r="AA9" s="39"/>
      <c r="AB9" s="3"/>
      <c r="AC9" s="3"/>
      <c r="AD9" s="38"/>
      <c r="AE9" s="39"/>
      <c r="AF9" s="3"/>
      <c r="AG9" s="3"/>
      <c r="AH9" s="38"/>
      <c r="AI9" s="39"/>
      <c r="AJ9" s="3"/>
      <c r="AK9" s="3"/>
      <c r="AL9" s="38"/>
      <c r="AM9" s="39"/>
      <c r="AP9" s="38"/>
      <c r="AQ9" s="39"/>
    </row>
    <row r="10" spans="1:43" x14ac:dyDescent="0.25">
      <c r="A10" s="475">
        <v>8</v>
      </c>
      <c r="B10" s="52">
        <v>14</v>
      </c>
      <c r="C10" s="475">
        <f t="shared" si="0"/>
        <v>14</v>
      </c>
      <c r="D10" s="52"/>
      <c r="F10" s="167"/>
      <c r="P10" s="40"/>
      <c r="S10" s="3"/>
      <c r="T10" s="3"/>
      <c r="U10" s="38"/>
      <c r="V10" s="39"/>
      <c r="W10" s="39"/>
      <c r="Y10" s="3"/>
      <c r="Z10" s="38"/>
      <c r="AA10" s="39"/>
      <c r="AC10" s="3"/>
      <c r="AD10" s="38"/>
      <c r="AE10" s="39"/>
      <c r="AG10" s="3"/>
      <c r="AH10" s="38"/>
      <c r="AI10" s="39"/>
      <c r="AL10" s="38"/>
      <c r="AM10" s="39"/>
      <c r="AP10" s="38"/>
      <c r="AQ10" s="39"/>
    </row>
    <row r="11" spans="1:43" x14ac:dyDescent="0.25">
      <c r="A11" s="475">
        <v>9</v>
      </c>
      <c r="B11" s="52">
        <v>18</v>
      </c>
      <c r="C11" s="475">
        <f t="shared" si="0"/>
        <v>18</v>
      </c>
      <c r="F11" s="167"/>
      <c r="G11" s="167"/>
      <c r="L11" s="52"/>
      <c r="M11" s="52"/>
      <c r="N11" s="240"/>
      <c r="O11" s="261"/>
      <c r="P11" s="261"/>
      <c r="Q11" s="2"/>
      <c r="R11" s="52"/>
      <c r="S11" s="53"/>
      <c r="T11" s="53"/>
      <c r="U11" s="52"/>
      <c r="V11" s="52"/>
      <c r="W11" s="52"/>
      <c r="X11" s="52"/>
      <c r="Y11" s="52"/>
      <c r="Z11" s="38"/>
      <c r="AB11" s="3"/>
      <c r="AF11" s="3"/>
    </row>
    <row r="12" spans="1:43" x14ac:dyDescent="0.25">
      <c r="A12" s="475">
        <v>10</v>
      </c>
      <c r="B12" s="52">
        <v>17</v>
      </c>
      <c r="C12" s="475">
        <f t="shared" si="0"/>
        <v>17</v>
      </c>
      <c r="F12" s="167"/>
      <c r="L12" s="52"/>
      <c r="M12" s="52"/>
      <c r="N12" s="240"/>
      <c r="O12" s="261"/>
      <c r="P12" s="261"/>
      <c r="Q12" s="2"/>
      <c r="R12" s="52"/>
      <c r="S12" s="53"/>
      <c r="T12" s="53"/>
      <c r="U12" s="52"/>
      <c r="V12" s="52"/>
      <c r="W12" s="52"/>
      <c r="X12" s="52"/>
      <c r="Y12" s="52"/>
      <c r="Z12" s="38"/>
      <c r="AA12" s="39"/>
      <c r="AB12" s="3"/>
      <c r="AD12" s="38"/>
      <c r="AE12" s="39"/>
      <c r="AF12" s="3"/>
    </row>
    <row r="13" spans="1:43" s="482" customFormat="1" x14ac:dyDescent="0.25">
      <c r="A13" s="482">
        <v>11</v>
      </c>
      <c r="B13" s="52">
        <v>17</v>
      </c>
      <c r="C13" s="482">
        <f t="shared" si="0"/>
        <v>17</v>
      </c>
      <c r="F13" s="167"/>
      <c r="L13" s="52"/>
      <c r="M13" s="52"/>
      <c r="N13" s="240"/>
      <c r="O13" s="261"/>
      <c r="P13" s="261"/>
      <c r="Q13" s="2"/>
      <c r="R13" s="52"/>
      <c r="S13" s="53"/>
      <c r="T13" s="53"/>
      <c r="U13" s="52"/>
      <c r="V13" s="52"/>
      <c r="W13" s="52"/>
      <c r="X13" s="52"/>
      <c r="Y13" s="52"/>
      <c r="Z13" s="38"/>
      <c r="AA13" s="39"/>
      <c r="AB13" s="3"/>
      <c r="AD13" s="38"/>
      <c r="AE13" s="39"/>
      <c r="AF13" s="3"/>
    </row>
    <row r="14" spans="1:43" s="482" customFormat="1" x14ac:dyDescent="0.25">
      <c r="A14" s="482">
        <v>12</v>
      </c>
      <c r="B14" s="52">
        <v>11</v>
      </c>
      <c r="C14" s="482">
        <f t="shared" si="0"/>
        <v>9</v>
      </c>
      <c r="D14" s="482">
        <v>2</v>
      </c>
      <c r="F14" s="167" t="s">
        <v>788</v>
      </c>
      <c r="L14" s="52"/>
      <c r="M14" s="52"/>
      <c r="N14" s="240"/>
      <c r="O14" s="261"/>
      <c r="P14" s="261"/>
      <c r="Q14" s="2"/>
      <c r="R14" s="52"/>
      <c r="S14" s="53"/>
      <c r="T14" s="53"/>
      <c r="U14" s="52"/>
      <c r="V14" s="52"/>
      <c r="W14" s="52"/>
      <c r="X14" s="52"/>
      <c r="Y14" s="52"/>
      <c r="Z14" s="38"/>
      <c r="AA14" s="39"/>
      <c r="AB14" s="3"/>
      <c r="AD14" s="38"/>
      <c r="AE14" s="39"/>
      <c r="AF14" s="3"/>
    </row>
    <row r="15" spans="1:43" s="482" customFormat="1" x14ac:dyDescent="0.25">
      <c r="A15" s="482">
        <v>13</v>
      </c>
      <c r="B15" s="52">
        <v>17</v>
      </c>
      <c r="C15" s="482">
        <v>16</v>
      </c>
      <c r="D15" s="482">
        <v>1</v>
      </c>
      <c r="F15" s="167" t="s">
        <v>789</v>
      </c>
      <c r="L15" s="52"/>
      <c r="M15" s="52"/>
      <c r="N15" s="240"/>
      <c r="O15" s="261"/>
      <c r="P15" s="261"/>
      <c r="Q15" s="2"/>
      <c r="R15" s="52"/>
      <c r="S15" s="53"/>
      <c r="T15" s="53"/>
      <c r="U15" s="52"/>
      <c r="V15" s="52"/>
      <c r="W15" s="52"/>
      <c r="X15" s="52"/>
      <c r="Y15" s="52"/>
      <c r="Z15" s="38"/>
      <c r="AA15" s="39"/>
      <c r="AB15" s="3"/>
      <c r="AD15" s="38"/>
      <c r="AE15" s="39"/>
      <c r="AF15" s="3"/>
    </row>
    <row r="16" spans="1:43" x14ac:dyDescent="0.25">
      <c r="A16" s="475" t="s">
        <v>472</v>
      </c>
      <c r="B16" s="475">
        <f>SUM(B3:B15)</f>
        <v>213</v>
      </c>
      <c r="C16" s="475">
        <f>SUM(C3:C15)</f>
        <v>209</v>
      </c>
      <c r="D16" s="475">
        <f>SUM(D3:D15)</f>
        <v>4</v>
      </c>
      <c r="E16" s="475">
        <f>SUM(E3:E12)</f>
        <v>10</v>
      </c>
      <c r="L16" s="52"/>
      <c r="M16" s="52"/>
      <c r="N16" s="240"/>
      <c r="O16" s="261"/>
      <c r="P16" s="261"/>
      <c r="Q16" s="2"/>
      <c r="R16" s="52"/>
      <c r="S16" s="53"/>
      <c r="T16" s="53"/>
      <c r="U16" s="265"/>
      <c r="V16" s="52"/>
      <c r="W16" s="52"/>
      <c r="X16" s="52"/>
      <c r="Y16" s="52"/>
      <c r="Z16" s="38"/>
      <c r="AA16" s="39"/>
      <c r="AB16" s="3"/>
      <c r="AD16" s="38"/>
      <c r="AE16" s="39"/>
      <c r="AF16" s="3"/>
    </row>
    <row r="17" spans="1:32" x14ac:dyDescent="0.25">
      <c r="A17" s="475" t="s">
        <v>488</v>
      </c>
      <c r="C17" s="153">
        <f>C16/B16</f>
        <v>0.98122065727699526</v>
      </c>
      <c r="D17" s="153">
        <f>D16/C16</f>
        <v>1.9138755980861243E-2</v>
      </c>
      <c r="L17" s="52"/>
      <c r="M17" s="52"/>
      <c r="N17" s="52"/>
      <c r="O17" s="52"/>
      <c r="P17" s="266"/>
      <c r="Q17" s="52"/>
      <c r="R17" s="52"/>
      <c r="S17" s="2"/>
      <c r="T17" s="2"/>
      <c r="U17" s="53"/>
      <c r="V17" s="265"/>
      <c r="W17" s="265"/>
      <c r="X17" s="2"/>
      <c r="Y17" s="52"/>
      <c r="AB17" s="3"/>
      <c r="AF17" s="3"/>
    </row>
    <row r="18" spans="1:32" x14ac:dyDescent="0.25">
      <c r="P18" s="9"/>
      <c r="S18" s="3"/>
      <c r="T18" s="3"/>
      <c r="U18" s="38"/>
      <c r="V18" s="39"/>
      <c r="W18" s="39"/>
      <c r="X18" s="3"/>
      <c r="AB18" s="3"/>
      <c r="AF18" s="3"/>
    </row>
    <row r="19" spans="1:32" x14ac:dyDescent="0.25">
      <c r="P19" s="9"/>
      <c r="S19" s="3"/>
      <c r="T19" s="3"/>
      <c r="U19" s="38"/>
      <c r="V19" s="39"/>
      <c r="W19" s="39"/>
      <c r="X19" s="3"/>
      <c r="AB19" s="3"/>
      <c r="AF19" s="3"/>
    </row>
    <row r="20" spans="1:32" x14ac:dyDescent="0.25">
      <c r="K20" s="52"/>
      <c r="L20" s="52"/>
      <c r="M20" s="240"/>
      <c r="N20" s="261"/>
      <c r="O20" s="261"/>
      <c r="P20" s="2"/>
      <c r="Q20" s="52"/>
      <c r="R20" s="53"/>
      <c r="S20" s="53"/>
      <c r="T20" s="265"/>
      <c r="U20" s="52"/>
      <c r="V20" s="52"/>
      <c r="W20" s="52"/>
      <c r="X20" s="3"/>
      <c r="AB20" s="3"/>
      <c r="AF20" s="3"/>
    </row>
    <row r="21" spans="1:32" x14ac:dyDescent="0.25">
      <c r="K21" s="52"/>
      <c r="L21" s="52"/>
      <c r="M21" s="240"/>
      <c r="N21" s="261"/>
      <c r="O21" s="261"/>
      <c r="P21" s="2"/>
      <c r="Q21" s="52"/>
      <c r="R21" s="53"/>
      <c r="S21" s="53"/>
      <c r="T21" s="265"/>
      <c r="U21" s="52"/>
      <c r="V21" s="52"/>
      <c r="W21" s="52"/>
    </row>
    <row r="22" spans="1:32" x14ac:dyDescent="0.25">
      <c r="K22" s="52"/>
      <c r="L22" s="52"/>
      <c r="M22" s="240"/>
      <c r="N22" s="261"/>
      <c r="O22" s="261"/>
      <c r="P22" s="2"/>
      <c r="Q22" s="52"/>
      <c r="R22" s="53"/>
      <c r="S22" s="53"/>
      <c r="T22" s="265"/>
      <c r="U22" s="52"/>
      <c r="V22" s="52"/>
      <c r="W22" s="52"/>
    </row>
    <row r="23" spans="1:32" x14ac:dyDescent="0.25">
      <c r="K23" s="52"/>
      <c r="L23" s="52"/>
      <c r="M23" s="240"/>
      <c r="N23" s="261"/>
      <c r="O23" s="261"/>
      <c r="P23" s="2"/>
      <c r="Q23" s="52"/>
      <c r="R23" s="53"/>
      <c r="S23" s="53"/>
      <c r="T23" s="265"/>
      <c r="U23" s="52"/>
      <c r="V23" s="52"/>
      <c r="W23" s="52"/>
    </row>
    <row r="24" spans="1:32" x14ac:dyDescent="0.25">
      <c r="E24" s="41"/>
      <c r="F24" s="3"/>
      <c r="H24" s="38"/>
      <c r="I24" s="38"/>
      <c r="K24" s="52"/>
      <c r="L24" s="52"/>
      <c r="M24" s="240"/>
      <c r="N24" s="261"/>
      <c r="O24" s="261"/>
      <c r="P24" s="2"/>
      <c r="Q24" s="52"/>
      <c r="R24" s="53"/>
      <c r="S24" s="53"/>
      <c r="T24" s="265"/>
      <c r="U24" s="52"/>
      <c r="V24" s="52"/>
      <c r="W24" s="52"/>
    </row>
    <row r="25" spans="1:32" x14ac:dyDescent="0.25">
      <c r="C25" s="40"/>
      <c r="D25" s="41"/>
      <c r="E25" s="41"/>
      <c r="F25" s="3"/>
      <c r="H25" s="38"/>
      <c r="I25" s="38"/>
      <c r="K25" s="52"/>
      <c r="L25" s="52"/>
      <c r="M25" s="240"/>
      <c r="N25" s="261"/>
      <c r="O25" s="261"/>
      <c r="P25" s="2"/>
      <c r="Q25" s="52"/>
      <c r="R25" s="53"/>
      <c r="S25" s="53"/>
      <c r="T25" s="265"/>
      <c r="U25" s="52"/>
      <c r="V25" s="52"/>
      <c r="W25" s="52"/>
    </row>
    <row r="26" spans="1:32" x14ac:dyDescent="0.25">
      <c r="C26" s="40"/>
      <c r="D26" s="41"/>
      <c r="E26" s="41"/>
      <c r="F26" s="3"/>
      <c r="H26" s="38"/>
      <c r="I26" s="38"/>
    </row>
    <row r="27" spans="1:32" x14ac:dyDescent="0.25">
      <c r="C27" s="40"/>
      <c r="D27" s="41"/>
      <c r="E27" s="41"/>
      <c r="F27" s="3"/>
      <c r="H27" s="38"/>
      <c r="I27" s="38"/>
    </row>
    <row r="28" spans="1:32" x14ac:dyDescent="0.25">
      <c r="C28" s="40"/>
      <c r="D28" s="41"/>
      <c r="E28" s="41"/>
      <c r="F28" s="3"/>
      <c r="H28" s="38"/>
      <c r="I28" s="38"/>
    </row>
    <row r="29" spans="1:32" x14ac:dyDescent="0.25">
      <c r="C29" s="40"/>
      <c r="D29" s="41"/>
      <c r="E29" s="41"/>
      <c r="F29" s="3"/>
      <c r="H29" s="38"/>
      <c r="I29" s="38"/>
    </row>
    <row r="30" spans="1:32" x14ac:dyDescent="0.25">
      <c r="C30" s="40"/>
      <c r="D30" s="41"/>
      <c r="E30" s="41"/>
      <c r="F30" s="3"/>
      <c r="H30" s="38"/>
      <c r="I30" s="38"/>
    </row>
    <row r="31" spans="1:32" x14ac:dyDescent="0.25">
      <c r="C31" s="40"/>
      <c r="D31" s="41"/>
      <c r="E31" s="41"/>
      <c r="F31" s="3"/>
      <c r="H31" s="38"/>
      <c r="I31" s="38"/>
    </row>
    <row r="32" spans="1:32" x14ac:dyDescent="0.25">
      <c r="C32" s="40"/>
      <c r="D32" s="41"/>
      <c r="E32" s="41"/>
      <c r="F32" s="3"/>
      <c r="H32" s="38"/>
      <c r="I32" s="38"/>
    </row>
    <row r="33" spans="3:9" x14ac:dyDescent="0.25">
      <c r="C33" s="40"/>
      <c r="D33" s="41"/>
      <c r="E33" s="41"/>
      <c r="F33" s="3"/>
      <c r="H33" s="38"/>
      <c r="I33" s="38"/>
    </row>
    <row r="34" spans="3:9" x14ac:dyDescent="0.25">
      <c r="C34" s="40"/>
      <c r="D34" s="41"/>
      <c r="E34" s="41"/>
      <c r="H34" s="38"/>
      <c r="I34" s="38"/>
    </row>
    <row r="35" spans="3:9" x14ac:dyDescent="0.25">
      <c r="C35" s="40"/>
      <c r="D35" s="41"/>
      <c r="E35" s="41"/>
      <c r="F35" s="3"/>
      <c r="H35" s="38"/>
      <c r="I35" s="38"/>
    </row>
    <row r="36" spans="3:9" x14ac:dyDescent="0.25">
      <c r="C36" s="40"/>
      <c r="D36" s="41"/>
      <c r="E36" s="41"/>
      <c r="F36" s="3"/>
      <c r="H36" s="38"/>
      <c r="I36" s="38"/>
    </row>
  </sheetData>
  <mergeCells count="2">
    <mergeCell ref="B1:E1"/>
    <mergeCell ref="F1:G1"/>
  </mergeCells>
  <pageMargins left="0.7" right="0.7" top="0.75" bottom="0.75" header="0.3" footer="0.3"/>
  <pageSetup orientation="portrait" verticalDpi="3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8"/>
  <sheetViews>
    <sheetView zoomScale="85" zoomScaleNormal="85" workbookViewId="0">
      <pane ySplit="2" topLeftCell="A171" activePane="bottomLeft" state="frozen"/>
      <selection pane="bottomLeft" activeCell="S206" sqref="S206"/>
    </sheetView>
  </sheetViews>
  <sheetFormatPr defaultRowHeight="15" x14ac:dyDescent="0.25"/>
  <cols>
    <col min="1" max="1" width="9.140625" style="40"/>
    <col min="2" max="3" width="9.140625" style="475"/>
    <col min="4" max="4" width="26" style="475" bestFit="1" customWidth="1"/>
    <col min="5" max="16384" width="9.140625" style="475"/>
  </cols>
  <sheetData>
    <row r="1" spans="1:28" x14ac:dyDescent="0.25">
      <c r="A1" s="588" t="s">
        <v>136</v>
      </c>
      <c r="B1" s="588"/>
      <c r="C1" s="588"/>
      <c r="D1" s="588"/>
      <c r="E1" s="588"/>
      <c r="F1" s="588"/>
      <c r="G1" s="588"/>
      <c r="H1" s="588"/>
      <c r="I1" s="583" t="s">
        <v>125</v>
      </c>
      <c r="J1" s="583"/>
      <c r="K1" s="583"/>
      <c r="L1" s="4"/>
      <c r="N1" s="583" t="s">
        <v>123</v>
      </c>
      <c r="O1" s="583"/>
      <c r="P1" s="583"/>
      <c r="Q1" s="583" t="s">
        <v>128</v>
      </c>
      <c r="R1" s="583"/>
      <c r="S1" s="474"/>
      <c r="T1" s="474"/>
      <c r="U1" s="474"/>
      <c r="V1" s="128"/>
      <c r="X1" s="583" t="s">
        <v>130</v>
      </c>
      <c r="Y1" s="583"/>
      <c r="Z1" s="583"/>
      <c r="AA1" s="48" t="s">
        <v>135</v>
      </c>
      <c r="AB1" s="45" t="s">
        <v>133</v>
      </c>
    </row>
    <row r="2" spans="1:28" x14ac:dyDescent="0.25">
      <c r="A2" s="40" t="s">
        <v>15</v>
      </c>
      <c r="B2" s="44" t="s">
        <v>112</v>
      </c>
      <c r="C2" s="475" t="s">
        <v>113</v>
      </c>
      <c r="D2" s="475" t="s">
        <v>114</v>
      </c>
      <c r="E2" s="475" t="s">
        <v>115</v>
      </c>
      <c r="F2" s="475" t="s">
        <v>116</v>
      </c>
      <c r="G2" s="475" t="s">
        <v>117</v>
      </c>
      <c r="H2" s="475" t="s">
        <v>137</v>
      </c>
      <c r="I2" s="475" t="s">
        <v>118</v>
      </c>
      <c r="J2" s="475" t="s">
        <v>119</v>
      </c>
      <c r="K2" s="475" t="s">
        <v>120</v>
      </c>
      <c r="L2" s="4" t="s">
        <v>121</v>
      </c>
      <c r="M2" s="475" t="s">
        <v>122</v>
      </c>
      <c r="N2" s="475" t="s">
        <v>119</v>
      </c>
      <c r="O2" s="3" t="s">
        <v>126</v>
      </c>
      <c r="P2" s="4" t="s">
        <v>127</v>
      </c>
      <c r="Q2" s="475" t="s">
        <v>129</v>
      </c>
      <c r="R2" s="475" t="s">
        <v>120</v>
      </c>
      <c r="S2" s="51" t="s">
        <v>179</v>
      </c>
      <c r="T2" s="475" t="s">
        <v>178</v>
      </c>
      <c r="U2" s="44" t="s">
        <v>416</v>
      </c>
      <c r="V2" s="116" t="s">
        <v>461</v>
      </c>
      <c r="X2" s="475" t="s">
        <v>124</v>
      </c>
      <c r="Y2" s="475" t="s">
        <v>131</v>
      </c>
      <c r="Z2" s="475" t="s">
        <v>132</v>
      </c>
      <c r="AA2" s="47" t="s">
        <v>18</v>
      </c>
      <c r="AB2" s="46" t="s">
        <v>134</v>
      </c>
    </row>
    <row r="3" spans="1:28" x14ac:dyDescent="0.25">
      <c r="A3" s="40">
        <v>43068</v>
      </c>
      <c r="B3" s="475">
        <v>306718</v>
      </c>
      <c r="C3" s="475">
        <v>8010</v>
      </c>
      <c r="D3" s="475" t="s">
        <v>763</v>
      </c>
      <c r="E3" s="381">
        <v>0.26704861111111111</v>
      </c>
      <c r="F3" s="381">
        <v>0.26708333333333334</v>
      </c>
      <c r="G3" s="475" t="s">
        <v>566</v>
      </c>
      <c r="H3" s="475" t="s">
        <v>566</v>
      </c>
    </row>
    <row r="4" spans="1:28" x14ac:dyDescent="0.25">
      <c r="B4" s="475">
        <v>306718</v>
      </c>
      <c r="C4" s="475">
        <v>8009</v>
      </c>
      <c r="D4" s="475" t="s">
        <v>763</v>
      </c>
      <c r="E4" s="381">
        <v>0.26708333333333334</v>
      </c>
      <c r="F4" s="381">
        <v>0.26712962962962966</v>
      </c>
      <c r="G4" s="475" t="s">
        <v>566</v>
      </c>
      <c r="H4" s="475" t="s">
        <v>566</v>
      </c>
    </row>
    <row r="5" spans="1:28" x14ac:dyDescent="0.25">
      <c r="B5" s="475">
        <v>306718</v>
      </c>
      <c r="C5" s="475">
        <v>8018</v>
      </c>
      <c r="D5" s="475" t="s">
        <v>764</v>
      </c>
      <c r="E5" s="381">
        <v>0.26712962962962966</v>
      </c>
      <c r="F5" s="381">
        <v>0.26721064814814816</v>
      </c>
      <c r="G5" s="475" t="s">
        <v>566</v>
      </c>
      <c r="H5" s="475" t="s">
        <v>566</v>
      </c>
    </row>
    <row r="6" spans="1:28" x14ac:dyDescent="0.25">
      <c r="B6" s="475">
        <v>306718</v>
      </c>
      <c r="C6" s="475">
        <v>8016</v>
      </c>
      <c r="D6" s="475" t="s">
        <v>765</v>
      </c>
      <c r="E6" s="381">
        <v>0.26721064814814816</v>
      </c>
      <c r="F6" s="381">
        <v>0.26729166666666665</v>
      </c>
      <c r="G6" s="475" t="s">
        <v>566</v>
      </c>
      <c r="H6" s="475" t="s">
        <v>566</v>
      </c>
    </row>
    <row r="7" spans="1:28" x14ac:dyDescent="0.25">
      <c r="B7" s="475">
        <v>306718</v>
      </c>
      <c r="C7" s="475">
        <v>8019</v>
      </c>
      <c r="D7" s="475" t="s">
        <v>515</v>
      </c>
      <c r="E7" s="381">
        <v>0.26729166666666665</v>
      </c>
      <c r="F7" s="381">
        <v>0.26751157407407405</v>
      </c>
      <c r="G7" s="475" t="s">
        <v>566</v>
      </c>
      <c r="H7" s="475" t="s">
        <v>566</v>
      </c>
    </row>
    <row r="8" spans="1:28" x14ac:dyDescent="0.25">
      <c r="B8" s="475">
        <v>306718</v>
      </c>
      <c r="C8" s="475">
        <v>11019</v>
      </c>
      <c r="D8" s="475" t="s">
        <v>514</v>
      </c>
      <c r="E8" s="381">
        <v>0.26751157407407405</v>
      </c>
      <c r="F8" s="381">
        <v>0.2676041666666667</v>
      </c>
      <c r="G8" s="475" t="s">
        <v>566</v>
      </c>
      <c r="H8" s="475" t="s">
        <v>566</v>
      </c>
    </row>
    <row r="9" spans="1:28" x14ac:dyDescent="0.25">
      <c r="B9" s="475">
        <v>306718</v>
      </c>
      <c r="C9" s="475">
        <v>11018</v>
      </c>
      <c r="D9" s="475" t="s">
        <v>514</v>
      </c>
      <c r="E9" s="381">
        <v>0.2676041666666667</v>
      </c>
      <c r="F9" s="381">
        <v>0.267662037037037</v>
      </c>
      <c r="G9" s="475" t="s">
        <v>566</v>
      </c>
      <c r="H9" s="475" t="s">
        <v>566</v>
      </c>
    </row>
    <row r="10" spans="1:28" x14ac:dyDescent="0.25">
      <c r="B10" s="475">
        <v>306718</v>
      </c>
      <c r="C10" s="475">
        <v>11032</v>
      </c>
      <c r="D10" s="475" t="s">
        <v>514</v>
      </c>
      <c r="E10" s="381">
        <v>0.267662037037037</v>
      </c>
      <c r="F10" s="381">
        <v>0.26769675925925923</v>
      </c>
      <c r="G10" s="475" t="s">
        <v>566</v>
      </c>
      <c r="H10" s="475" t="s">
        <v>566</v>
      </c>
    </row>
    <row r="11" spans="1:28" x14ac:dyDescent="0.25">
      <c r="B11" s="475">
        <v>306718</v>
      </c>
      <c r="C11" s="475">
        <v>11033</v>
      </c>
      <c r="D11" s="475" t="s">
        <v>514</v>
      </c>
      <c r="E11" s="381">
        <v>0.26769675925925923</v>
      </c>
      <c r="F11" s="381">
        <v>0.26771990740740742</v>
      </c>
      <c r="G11" s="475" t="s">
        <v>566</v>
      </c>
      <c r="H11" s="475" t="s">
        <v>566</v>
      </c>
    </row>
    <row r="12" spans="1:28" x14ac:dyDescent="0.25">
      <c r="B12" s="475">
        <v>306718</v>
      </c>
      <c r="C12" s="475">
        <v>11032</v>
      </c>
      <c r="D12" s="475" t="s">
        <v>514</v>
      </c>
      <c r="E12" s="381">
        <v>0.26771990740740742</v>
      </c>
      <c r="F12" s="381">
        <v>0.26775462962962965</v>
      </c>
      <c r="G12" s="475" t="s">
        <v>566</v>
      </c>
      <c r="H12" s="475" t="s">
        <v>566</v>
      </c>
    </row>
    <row r="13" spans="1:28" x14ac:dyDescent="0.25">
      <c r="B13" s="475">
        <v>306718</v>
      </c>
      <c r="C13" s="475">
        <v>11069</v>
      </c>
      <c r="D13" s="475" t="s">
        <v>514</v>
      </c>
      <c r="E13" s="381">
        <v>0.26775462962962965</v>
      </c>
      <c r="F13" s="381">
        <v>0.26777777777777778</v>
      </c>
      <c r="G13" s="475" t="s">
        <v>566</v>
      </c>
      <c r="H13" s="475" t="s">
        <v>566</v>
      </c>
    </row>
    <row r="14" spans="1:28" x14ac:dyDescent="0.25">
      <c r="B14" s="475">
        <v>306718</v>
      </c>
      <c r="C14" s="475">
        <v>11033</v>
      </c>
      <c r="D14" s="475" t="s">
        <v>514</v>
      </c>
      <c r="E14" s="381">
        <v>0.26777777777777778</v>
      </c>
      <c r="F14" s="381">
        <v>0.26780092592592591</v>
      </c>
      <c r="G14" s="475" t="s">
        <v>566</v>
      </c>
      <c r="H14" s="475" t="s">
        <v>566</v>
      </c>
    </row>
    <row r="15" spans="1:28" x14ac:dyDescent="0.25">
      <c r="B15" s="475">
        <v>306718</v>
      </c>
      <c r="C15" s="475">
        <v>11069</v>
      </c>
      <c r="D15" s="475" t="s">
        <v>514</v>
      </c>
      <c r="E15" s="381">
        <v>0.26780092592592591</v>
      </c>
      <c r="F15" s="381">
        <v>0.2679050925925926</v>
      </c>
      <c r="G15" s="475" t="s">
        <v>566</v>
      </c>
      <c r="H15" s="475" t="s">
        <v>566</v>
      </c>
    </row>
    <row r="16" spans="1:28" x14ac:dyDescent="0.25">
      <c r="B16" s="475">
        <v>306718</v>
      </c>
      <c r="C16" s="475">
        <v>11086</v>
      </c>
      <c r="D16" s="475" t="s">
        <v>526</v>
      </c>
      <c r="E16" s="381">
        <v>0.2679050925925926</v>
      </c>
      <c r="F16" s="381">
        <v>0.26793981481481483</v>
      </c>
      <c r="G16" s="475" t="s">
        <v>566</v>
      </c>
      <c r="H16" s="475" t="s">
        <v>566</v>
      </c>
    </row>
    <row r="17" spans="2:8" x14ac:dyDescent="0.25">
      <c r="B17" s="475">
        <v>306718</v>
      </c>
      <c r="C17" s="475">
        <v>11085</v>
      </c>
      <c r="D17" s="475" t="s">
        <v>528</v>
      </c>
      <c r="E17" s="381">
        <v>0.26793981481481483</v>
      </c>
      <c r="F17" s="381">
        <v>0.26802083333333332</v>
      </c>
      <c r="G17" s="475" t="s">
        <v>566</v>
      </c>
      <c r="H17" s="475" t="s">
        <v>566</v>
      </c>
    </row>
    <row r="18" spans="2:8" x14ac:dyDescent="0.25">
      <c r="B18" s="475">
        <v>306718</v>
      </c>
      <c r="C18" s="475">
        <v>11084</v>
      </c>
      <c r="D18" s="475" t="s">
        <v>528</v>
      </c>
      <c r="E18" s="381">
        <v>0.26802083333333332</v>
      </c>
      <c r="F18" s="381">
        <v>0.26815972222222223</v>
      </c>
      <c r="G18" s="475" t="s">
        <v>566</v>
      </c>
      <c r="H18" s="475" t="s">
        <v>566</v>
      </c>
    </row>
    <row r="19" spans="2:8" x14ac:dyDescent="0.25">
      <c r="B19" s="475">
        <v>306718</v>
      </c>
      <c r="C19" s="475">
        <v>11082</v>
      </c>
      <c r="D19" s="475" t="s">
        <v>750</v>
      </c>
      <c r="E19" s="381">
        <v>0.26815972222222223</v>
      </c>
      <c r="F19" s="381">
        <v>0.26822916666666669</v>
      </c>
      <c r="G19" s="475" t="s">
        <v>566</v>
      </c>
      <c r="H19" s="475" t="s">
        <v>566</v>
      </c>
    </row>
    <row r="20" spans="2:8" x14ac:dyDescent="0.25">
      <c r="B20" s="475">
        <v>306718</v>
      </c>
      <c r="C20" s="475">
        <v>11099</v>
      </c>
      <c r="D20" s="475" t="s">
        <v>743</v>
      </c>
      <c r="E20" s="381">
        <v>0.26822916666666669</v>
      </c>
      <c r="F20" s="381">
        <v>0.26827546296296295</v>
      </c>
      <c r="G20" s="475" t="s">
        <v>566</v>
      </c>
      <c r="H20" s="475" t="s">
        <v>566</v>
      </c>
    </row>
    <row r="21" spans="2:8" x14ac:dyDescent="0.25">
      <c r="B21" s="475">
        <v>306718</v>
      </c>
      <c r="C21" s="475">
        <v>11108</v>
      </c>
      <c r="D21" s="475" t="s">
        <v>749</v>
      </c>
      <c r="E21" s="381">
        <v>0.26827546296296295</v>
      </c>
      <c r="F21" s="381">
        <v>0.26839120370370367</v>
      </c>
      <c r="G21" s="475" t="s">
        <v>566</v>
      </c>
      <c r="H21" s="475" t="s">
        <v>566</v>
      </c>
    </row>
    <row r="22" spans="2:8" x14ac:dyDescent="0.25">
      <c r="B22" s="475">
        <v>306718</v>
      </c>
      <c r="C22" s="475">
        <v>11123</v>
      </c>
      <c r="D22" s="475" t="s">
        <v>766</v>
      </c>
      <c r="E22" s="381">
        <v>0.26839120370370367</v>
      </c>
      <c r="F22" s="381">
        <v>0.26924768518518521</v>
      </c>
      <c r="G22" s="475" t="s">
        <v>566</v>
      </c>
      <c r="H22" s="475" t="s">
        <v>566</v>
      </c>
    </row>
    <row r="23" spans="2:8" x14ac:dyDescent="0.25">
      <c r="B23" s="475">
        <v>306718</v>
      </c>
      <c r="C23" s="475">
        <v>15104</v>
      </c>
      <c r="D23" s="475" t="s">
        <v>26</v>
      </c>
      <c r="E23" s="381">
        <v>0.26924768518518521</v>
      </c>
      <c r="F23" s="381">
        <v>0.26937499999999998</v>
      </c>
      <c r="G23" s="475" t="s">
        <v>566</v>
      </c>
      <c r="H23" s="475" t="s">
        <v>566</v>
      </c>
    </row>
    <row r="24" spans="2:8" x14ac:dyDescent="0.25">
      <c r="B24" s="475">
        <v>306718</v>
      </c>
      <c r="C24" s="475">
        <v>15106</v>
      </c>
      <c r="D24" s="475" t="s">
        <v>417</v>
      </c>
      <c r="E24" s="381">
        <v>0.26937499999999998</v>
      </c>
      <c r="F24" s="381">
        <v>0.2694097222222222</v>
      </c>
      <c r="G24" s="475" t="s">
        <v>566</v>
      </c>
      <c r="H24" s="475" t="s">
        <v>566</v>
      </c>
    </row>
    <row r="25" spans="2:8" x14ac:dyDescent="0.25">
      <c r="B25" s="475">
        <v>306718</v>
      </c>
      <c r="C25" s="475">
        <v>15127</v>
      </c>
      <c r="D25" s="475" t="s">
        <v>678</v>
      </c>
      <c r="E25" s="381">
        <v>0.2694097222222222</v>
      </c>
      <c r="F25" s="381">
        <v>0.26952546296296298</v>
      </c>
      <c r="G25" s="475" t="s">
        <v>566</v>
      </c>
      <c r="H25" s="475" t="s">
        <v>566</v>
      </c>
    </row>
    <row r="26" spans="2:8" x14ac:dyDescent="0.25">
      <c r="B26" s="475">
        <v>306718</v>
      </c>
      <c r="C26" s="475">
        <v>15138</v>
      </c>
      <c r="D26" s="475" t="s">
        <v>767</v>
      </c>
      <c r="E26" s="381">
        <v>0.26952546296296298</v>
      </c>
      <c r="F26" s="381">
        <v>0.26959490740740738</v>
      </c>
      <c r="G26" s="475" t="s">
        <v>566</v>
      </c>
      <c r="H26" s="475" t="s">
        <v>566</v>
      </c>
    </row>
    <row r="27" spans="2:8" x14ac:dyDescent="0.25">
      <c r="B27" s="475">
        <v>306718</v>
      </c>
      <c r="C27" s="475">
        <v>15127</v>
      </c>
      <c r="D27" s="475" t="s">
        <v>678</v>
      </c>
      <c r="E27" s="381">
        <v>0.26959490740740738</v>
      </c>
      <c r="F27" s="381">
        <v>0.26966435185185184</v>
      </c>
      <c r="G27" s="475" t="s">
        <v>566</v>
      </c>
      <c r="H27" s="475" t="s">
        <v>566</v>
      </c>
    </row>
    <row r="28" spans="2:8" x14ac:dyDescent="0.25">
      <c r="B28" s="475">
        <v>306718</v>
      </c>
      <c r="C28" s="475">
        <v>15106</v>
      </c>
      <c r="D28" s="475" t="s">
        <v>417</v>
      </c>
      <c r="E28" s="381">
        <v>0.26966435185185184</v>
      </c>
      <c r="F28" s="381">
        <v>0.26971064814814816</v>
      </c>
      <c r="G28" s="475" t="s">
        <v>566</v>
      </c>
      <c r="H28" s="475" t="s">
        <v>566</v>
      </c>
    </row>
    <row r="29" spans="2:8" x14ac:dyDescent="0.25">
      <c r="B29" s="475">
        <v>306718</v>
      </c>
      <c r="C29" s="475">
        <v>15106</v>
      </c>
      <c r="D29" s="475" t="s">
        <v>417</v>
      </c>
      <c r="E29" s="381">
        <v>0.26971064814814816</v>
      </c>
      <c r="F29" s="381">
        <v>0.26973379629629629</v>
      </c>
      <c r="G29" s="475" t="s">
        <v>566</v>
      </c>
      <c r="H29" s="475" t="s">
        <v>566</v>
      </c>
    </row>
    <row r="30" spans="2:8" x14ac:dyDescent="0.25">
      <c r="B30" s="475">
        <v>306718</v>
      </c>
      <c r="C30" s="475">
        <v>15104</v>
      </c>
      <c r="D30" s="475" t="s">
        <v>26</v>
      </c>
      <c r="E30" s="381">
        <v>0.26971064814814816</v>
      </c>
      <c r="F30" s="381">
        <v>0.26971064814814816</v>
      </c>
      <c r="G30" s="475" t="s">
        <v>566</v>
      </c>
      <c r="H30" s="475" t="s">
        <v>566</v>
      </c>
    </row>
    <row r="31" spans="2:8" x14ac:dyDescent="0.25">
      <c r="B31" s="475">
        <v>306718</v>
      </c>
      <c r="C31" s="475">
        <v>15104</v>
      </c>
      <c r="D31" s="475" t="s">
        <v>26</v>
      </c>
      <c r="E31" s="381">
        <v>0.26973379629629629</v>
      </c>
      <c r="F31" s="381">
        <v>0.27019675925925929</v>
      </c>
      <c r="G31" s="475" t="s">
        <v>566</v>
      </c>
      <c r="H31" s="475" t="s">
        <v>566</v>
      </c>
    </row>
    <row r="32" spans="2:8" x14ac:dyDescent="0.25">
      <c r="B32" s="475">
        <v>306718</v>
      </c>
      <c r="C32" s="475">
        <v>15127</v>
      </c>
      <c r="D32" s="475" t="s">
        <v>678</v>
      </c>
      <c r="E32" s="381">
        <v>0.27019675925925929</v>
      </c>
      <c r="F32" s="381">
        <v>0.2706365740740741</v>
      </c>
      <c r="G32" s="475" t="s">
        <v>566</v>
      </c>
      <c r="H32" s="475" t="s">
        <v>566</v>
      </c>
    </row>
    <row r="33" spans="2:8" x14ac:dyDescent="0.25">
      <c r="B33" s="475">
        <v>306718</v>
      </c>
      <c r="C33" s="475">
        <v>15138</v>
      </c>
      <c r="D33" s="475" t="s">
        <v>767</v>
      </c>
      <c r="E33" s="381">
        <v>0.2706365740740741</v>
      </c>
      <c r="F33" s="381">
        <v>0.27284722222222224</v>
      </c>
      <c r="G33" s="475" t="s">
        <v>566</v>
      </c>
      <c r="H33" s="475" t="s">
        <v>566</v>
      </c>
    </row>
    <row r="34" spans="2:8" x14ac:dyDescent="0.25">
      <c r="B34" s="475">
        <v>306718</v>
      </c>
      <c r="C34" s="475">
        <v>15139</v>
      </c>
      <c r="D34" s="475" t="s">
        <v>767</v>
      </c>
      <c r="E34" s="381">
        <v>0.27284722222222224</v>
      </c>
      <c r="F34" s="381">
        <v>0.27295138888888887</v>
      </c>
      <c r="G34" s="475" t="s">
        <v>566</v>
      </c>
      <c r="H34" s="475" t="s">
        <v>566</v>
      </c>
    </row>
    <row r="35" spans="2:8" x14ac:dyDescent="0.25">
      <c r="B35" s="475">
        <v>306718</v>
      </c>
      <c r="C35" s="475">
        <v>15127</v>
      </c>
      <c r="D35" s="475" t="s">
        <v>678</v>
      </c>
      <c r="E35" s="381">
        <v>0.27295138888888887</v>
      </c>
      <c r="F35" s="381">
        <v>0.27310185185185182</v>
      </c>
      <c r="G35" s="475" t="s">
        <v>566</v>
      </c>
      <c r="H35" s="475" t="s">
        <v>566</v>
      </c>
    </row>
    <row r="36" spans="2:8" x14ac:dyDescent="0.25">
      <c r="B36" s="475">
        <v>306718</v>
      </c>
      <c r="C36" s="475">
        <v>15106</v>
      </c>
      <c r="D36" s="475" t="s">
        <v>417</v>
      </c>
      <c r="E36" s="381">
        <v>0.27310185185185182</v>
      </c>
      <c r="F36" s="381">
        <v>0.27312500000000001</v>
      </c>
      <c r="G36" s="475" t="s">
        <v>566</v>
      </c>
      <c r="H36" s="475" t="s">
        <v>566</v>
      </c>
    </row>
    <row r="37" spans="2:8" x14ac:dyDescent="0.25">
      <c r="B37" s="475">
        <v>306718</v>
      </c>
      <c r="C37" s="475">
        <v>15104</v>
      </c>
      <c r="D37" s="475" t="s">
        <v>26</v>
      </c>
      <c r="E37" s="381">
        <v>0.27312500000000001</v>
      </c>
      <c r="F37" s="381">
        <v>0.27386574074074072</v>
      </c>
      <c r="G37" s="475" t="s">
        <v>566</v>
      </c>
      <c r="H37" s="475" t="s">
        <v>566</v>
      </c>
    </row>
    <row r="38" spans="2:8" x14ac:dyDescent="0.25">
      <c r="B38" s="475">
        <v>306718</v>
      </c>
      <c r="C38" s="475">
        <v>15093</v>
      </c>
      <c r="D38" s="475" t="s">
        <v>26</v>
      </c>
      <c r="E38" s="381">
        <v>0.27386574074074072</v>
      </c>
      <c r="F38" s="381">
        <v>0.27415509259259258</v>
      </c>
      <c r="G38" s="475" t="s">
        <v>566</v>
      </c>
      <c r="H38" s="475" t="s">
        <v>566</v>
      </c>
    </row>
    <row r="39" spans="2:8" x14ac:dyDescent="0.25">
      <c r="B39" s="475">
        <v>306718</v>
      </c>
      <c r="C39" s="475">
        <v>16012</v>
      </c>
      <c r="D39" s="475" t="s">
        <v>442</v>
      </c>
      <c r="E39" s="381">
        <v>0.27415509259259258</v>
      </c>
      <c r="F39" s="381">
        <v>0.27422453703703703</v>
      </c>
      <c r="G39" s="475" t="s">
        <v>566</v>
      </c>
      <c r="H39" s="475" t="s">
        <v>566</v>
      </c>
    </row>
    <row r="40" spans="2:8" x14ac:dyDescent="0.25">
      <c r="B40" s="475">
        <v>306718</v>
      </c>
      <c r="C40" s="475">
        <v>16017</v>
      </c>
      <c r="D40" s="475" t="s">
        <v>429</v>
      </c>
      <c r="E40" s="381">
        <v>0.27422453703703703</v>
      </c>
      <c r="F40" s="381">
        <v>0.27423611111111112</v>
      </c>
      <c r="G40" s="475" t="s">
        <v>566</v>
      </c>
      <c r="H40" s="475" t="s">
        <v>566</v>
      </c>
    </row>
    <row r="41" spans="2:8" x14ac:dyDescent="0.25">
      <c r="B41" s="475">
        <v>306718</v>
      </c>
      <c r="C41" s="475">
        <v>16012</v>
      </c>
      <c r="D41" s="475" t="s">
        <v>442</v>
      </c>
      <c r="E41" s="381">
        <v>0.27423611111111112</v>
      </c>
      <c r="F41" s="381">
        <v>0.27425925925925926</v>
      </c>
      <c r="G41" s="475" t="s">
        <v>566</v>
      </c>
      <c r="H41" s="475" t="s">
        <v>566</v>
      </c>
    </row>
    <row r="42" spans="2:8" x14ac:dyDescent="0.25">
      <c r="B42" s="475">
        <v>306718</v>
      </c>
      <c r="C42" s="475">
        <v>16016</v>
      </c>
      <c r="D42" s="475" t="s">
        <v>509</v>
      </c>
      <c r="E42" s="381">
        <v>0.27425925925925926</v>
      </c>
      <c r="F42" s="381">
        <v>0.2742708333333333</v>
      </c>
      <c r="G42" s="475" t="s">
        <v>566</v>
      </c>
      <c r="H42" s="475" t="s">
        <v>566</v>
      </c>
    </row>
    <row r="43" spans="2:8" x14ac:dyDescent="0.25">
      <c r="B43" s="475">
        <v>306718</v>
      </c>
      <c r="C43" s="475">
        <v>16017</v>
      </c>
      <c r="D43" s="475" t="s">
        <v>429</v>
      </c>
      <c r="E43" s="381">
        <v>0.2742708333333333</v>
      </c>
      <c r="F43" s="381">
        <v>0.27428240740740745</v>
      </c>
      <c r="G43" s="475" t="s">
        <v>566</v>
      </c>
      <c r="H43" s="475" t="s">
        <v>566</v>
      </c>
    </row>
    <row r="44" spans="2:8" x14ac:dyDescent="0.25">
      <c r="B44" s="475">
        <v>306718</v>
      </c>
      <c r="C44" s="475">
        <v>16012</v>
      </c>
      <c r="D44" s="475" t="s">
        <v>442</v>
      </c>
      <c r="E44" s="381">
        <v>0.27428240740740745</v>
      </c>
      <c r="F44" s="381">
        <v>0.27445601851851853</v>
      </c>
      <c r="G44" s="475" t="s">
        <v>566</v>
      </c>
      <c r="H44" s="475" t="s">
        <v>566</v>
      </c>
    </row>
    <row r="45" spans="2:8" x14ac:dyDescent="0.25">
      <c r="B45" s="475">
        <v>306718</v>
      </c>
      <c r="C45" s="475">
        <v>16017</v>
      </c>
      <c r="D45" s="475" t="s">
        <v>429</v>
      </c>
      <c r="E45" s="381">
        <v>0.27445601851851853</v>
      </c>
      <c r="F45" s="381">
        <v>0.27539351851851851</v>
      </c>
      <c r="G45" s="475" t="s">
        <v>566</v>
      </c>
      <c r="H45" s="475" t="s">
        <v>566</v>
      </c>
    </row>
    <row r="46" spans="2:8" x14ac:dyDescent="0.25">
      <c r="B46" s="475">
        <v>306718</v>
      </c>
      <c r="C46" s="475">
        <v>16022</v>
      </c>
      <c r="D46" s="475" t="s">
        <v>430</v>
      </c>
      <c r="E46" s="381">
        <v>0.27539351851851851</v>
      </c>
      <c r="F46" s="381">
        <v>0.27545138888888893</v>
      </c>
      <c r="G46" s="475" t="s">
        <v>566</v>
      </c>
      <c r="H46" s="475" t="s">
        <v>566</v>
      </c>
    </row>
    <row r="47" spans="2:8" x14ac:dyDescent="0.25">
      <c r="B47" s="475">
        <v>306718</v>
      </c>
      <c r="C47" s="475">
        <v>16021</v>
      </c>
      <c r="D47" s="475" t="s">
        <v>431</v>
      </c>
      <c r="E47" s="381">
        <v>0.27545138888888893</v>
      </c>
      <c r="F47" s="381">
        <v>0.2754861111111111</v>
      </c>
      <c r="G47" s="475" t="s">
        <v>566</v>
      </c>
      <c r="H47" s="475" t="s">
        <v>566</v>
      </c>
    </row>
    <row r="48" spans="2:8" x14ac:dyDescent="0.25">
      <c r="B48" s="475">
        <v>306718</v>
      </c>
      <c r="C48" s="475">
        <v>16024</v>
      </c>
      <c r="D48" s="475" t="s">
        <v>432</v>
      </c>
      <c r="E48" s="381">
        <v>0.2754861111111111</v>
      </c>
      <c r="F48" s="381">
        <v>0.27556712962962965</v>
      </c>
      <c r="G48" s="475" t="s">
        <v>566</v>
      </c>
      <c r="H48" s="475" t="s">
        <v>566</v>
      </c>
    </row>
    <row r="49" spans="2:8" x14ac:dyDescent="0.25">
      <c r="B49" s="475">
        <v>306718</v>
      </c>
      <c r="C49" s="475">
        <v>16027</v>
      </c>
      <c r="D49" s="475" t="s">
        <v>433</v>
      </c>
      <c r="E49" s="381">
        <v>0.27556712962962965</v>
      </c>
      <c r="F49" s="381">
        <v>0.2756365740740741</v>
      </c>
      <c r="G49" s="475" t="s">
        <v>566</v>
      </c>
      <c r="H49" s="475" t="s">
        <v>566</v>
      </c>
    </row>
    <row r="50" spans="2:8" x14ac:dyDescent="0.25">
      <c r="B50" s="475">
        <v>306718</v>
      </c>
      <c r="C50" s="475">
        <v>16028</v>
      </c>
      <c r="D50" s="475" t="s">
        <v>434</v>
      </c>
      <c r="E50" s="381">
        <v>0.2756365740740741</v>
      </c>
      <c r="F50" s="381">
        <v>0.2757060185185185</v>
      </c>
      <c r="G50" s="475" t="s">
        <v>566</v>
      </c>
      <c r="H50" s="475" t="s">
        <v>566</v>
      </c>
    </row>
    <row r="51" spans="2:8" x14ac:dyDescent="0.25">
      <c r="B51" s="475">
        <v>306718</v>
      </c>
      <c r="C51" s="475">
        <v>16030</v>
      </c>
      <c r="D51" s="475" t="s">
        <v>435</v>
      </c>
      <c r="E51" s="381">
        <v>0.2757060185185185</v>
      </c>
      <c r="F51" s="381">
        <v>0.27583333333333332</v>
      </c>
      <c r="G51" s="475" t="s">
        <v>566</v>
      </c>
      <c r="H51" s="475" t="s">
        <v>566</v>
      </c>
    </row>
    <row r="52" spans="2:8" x14ac:dyDescent="0.25">
      <c r="B52" s="475">
        <v>306718</v>
      </c>
      <c r="C52" s="475">
        <v>16032</v>
      </c>
      <c r="D52" s="475" t="s">
        <v>436</v>
      </c>
      <c r="E52" s="381">
        <v>0.27583333333333332</v>
      </c>
      <c r="F52" s="381">
        <v>0.27587962962962964</v>
      </c>
      <c r="G52" s="475" t="s">
        <v>566</v>
      </c>
      <c r="H52" s="475" t="s">
        <v>566</v>
      </c>
    </row>
    <row r="53" spans="2:8" x14ac:dyDescent="0.25">
      <c r="B53" s="475">
        <v>306718</v>
      </c>
      <c r="C53" s="475">
        <v>16034</v>
      </c>
      <c r="D53" s="475" t="s">
        <v>437</v>
      </c>
      <c r="E53" s="381">
        <v>0.27587962962962964</v>
      </c>
      <c r="F53" s="381">
        <v>0.27589120370370374</v>
      </c>
      <c r="G53" s="475" t="s">
        <v>566</v>
      </c>
      <c r="H53" s="475" t="s">
        <v>566</v>
      </c>
    </row>
    <row r="54" spans="2:8" x14ac:dyDescent="0.25">
      <c r="B54" s="475">
        <v>306718</v>
      </c>
      <c r="C54" s="475">
        <v>16035</v>
      </c>
      <c r="D54" s="475" t="s">
        <v>439</v>
      </c>
      <c r="E54" s="381">
        <v>0.27589120370370374</v>
      </c>
      <c r="F54" s="381">
        <v>0.27592592592592591</v>
      </c>
      <c r="G54" s="475" t="s">
        <v>566</v>
      </c>
      <c r="H54" s="475" t="s">
        <v>566</v>
      </c>
    </row>
    <row r="55" spans="2:8" x14ac:dyDescent="0.25">
      <c r="B55" s="475">
        <v>306718</v>
      </c>
      <c r="C55" s="475">
        <v>16034</v>
      </c>
      <c r="D55" s="475" t="s">
        <v>437</v>
      </c>
      <c r="E55" s="381">
        <v>0.27592592592592591</v>
      </c>
      <c r="F55" s="381">
        <v>0.27597222222222223</v>
      </c>
      <c r="G55" s="475" t="s">
        <v>566</v>
      </c>
      <c r="H55" s="475" t="s">
        <v>566</v>
      </c>
    </row>
    <row r="56" spans="2:8" x14ac:dyDescent="0.25">
      <c r="B56" s="475">
        <v>306718</v>
      </c>
      <c r="C56" s="475">
        <v>16035</v>
      </c>
      <c r="D56" s="475" t="s">
        <v>439</v>
      </c>
      <c r="E56" s="381">
        <v>0.27597222222222223</v>
      </c>
      <c r="F56" s="381">
        <v>0.27604166666666669</v>
      </c>
      <c r="G56" s="475" t="s">
        <v>566</v>
      </c>
      <c r="H56" s="475" t="s">
        <v>566</v>
      </c>
    </row>
    <row r="57" spans="2:8" x14ac:dyDescent="0.25">
      <c r="B57" s="475">
        <v>306718</v>
      </c>
      <c r="C57" s="475">
        <v>16041</v>
      </c>
      <c r="D57" s="475" t="s">
        <v>440</v>
      </c>
      <c r="E57" s="381">
        <v>0.27604166666666669</v>
      </c>
      <c r="F57" s="381">
        <v>0.27619212962962963</v>
      </c>
      <c r="G57" s="475" t="s">
        <v>566</v>
      </c>
      <c r="H57" s="475" t="s">
        <v>566</v>
      </c>
    </row>
    <row r="58" spans="2:8" x14ac:dyDescent="0.25">
      <c r="B58" s="475">
        <v>306718</v>
      </c>
      <c r="C58" s="475">
        <v>16040</v>
      </c>
      <c r="D58" s="475" t="s">
        <v>441</v>
      </c>
      <c r="E58" s="381">
        <v>0.27619212962962963</v>
      </c>
      <c r="F58" s="381">
        <v>0.27655092592592595</v>
      </c>
      <c r="G58" s="475" t="s">
        <v>566</v>
      </c>
      <c r="H58" s="475" t="s">
        <v>566</v>
      </c>
    </row>
    <row r="59" spans="2:8" x14ac:dyDescent="0.25">
      <c r="B59" s="475">
        <v>306718</v>
      </c>
      <c r="C59" s="475">
        <v>16041</v>
      </c>
      <c r="D59" s="475" t="s">
        <v>440</v>
      </c>
      <c r="E59" s="381">
        <v>0.27655092592592595</v>
      </c>
      <c r="F59" s="381">
        <v>0.27664351851851854</v>
      </c>
      <c r="G59" s="475" t="s">
        <v>566</v>
      </c>
      <c r="H59" s="475" t="s">
        <v>566</v>
      </c>
    </row>
    <row r="60" spans="2:8" x14ac:dyDescent="0.25">
      <c r="B60" s="475">
        <v>306718</v>
      </c>
      <c r="C60" s="475">
        <v>16035</v>
      </c>
      <c r="D60" s="475" t="s">
        <v>439</v>
      </c>
      <c r="E60" s="381">
        <v>0.27664351851851854</v>
      </c>
      <c r="F60" s="381">
        <v>0.2767013888888889</v>
      </c>
      <c r="G60" s="475" t="s">
        <v>566</v>
      </c>
      <c r="H60" s="475" t="s">
        <v>566</v>
      </c>
    </row>
    <row r="61" spans="2:8" x14ac:dyDescent="0.25">
      <c r="B61" s="475">
        <v>306718</v>
      </c>
      <c r="C61" s="475">
        <v>16034</v>
      </c>
      <c r="D61" s="475" t="s">
        <v>437</v>
      </c>
      <c r="E61" s="381">
        <v>0.2767013888888889</v>
      </c>
      <c r="F61" s="381">
        <v>0.27679398148148149</v>
      </c>
      <c r="G61" s="475" t="s">
        <v>566</v>
      </c>
      <c r="H61" s="475" t="s">
        <v>566</v>
      </c>
    </row>
    <row r="62" spans="2:8" x14ac:dyDescent="0.25">
      <c r="B62" s="475">
        <v>306718</v>
      </c>
      <c r="C62" s="475">
        <v>16032</v>
      </c>
      <c r="D62" s="475" t="s">
        <v>436</v>
      </c>
      <c r="E62" s="381">
        <v>0.27679398148148149</v>
      </c>
      <c r="F62" s="381">
        <v>0.27685185185185185</v>
      </c>
      <c r="G62" s="475" t="s">
        <v>566</v>
      </c>
      <c r="H62" s="475" t="s">
        <v>566</v>
      </c>
    </row>
    <row r="63" spans="2:8" x14ac:dyDescent="0.25">
      <c r="B63" s="475">
        <v>306718</v>
      </c>
      <c r="C63" s="475">
        <v>16031</v>
      </c>
      <c r="D63" s="475" t="s">
        <v>436</v>
      </c>
      <c r="E63" s="381">
        <v>0.27685185185185185</v>
      </c>
      <c r="F63" s="381">
        <v>0.27688657407407408</v>
      </c>
      <c r="G63" s="475" t="s">
        <v>566</v>
      </c>
      <c r="H63" s="475" t="s">
        <v>566</v>
      </c>
    </row>
    <row r="64" spans="2:8" x14ac:dyDescent="0.25">
      <c r="B64" s="475">
        <v>306718</v>
      </c>
      <c r="C64" s="475">
        <v>16030</v>
      </c>
      <c r="D64" s="475" t="s">
        <v>435</v>
      </c>
      <c r="E64" s="381">
        <v>0.27688657407407408</v>
      </c>
      <c r="F64" s="381">
        <v>0.27695601851851853</v>
      </c>
      <c r="G64" s="475" t="s">
        <v>566</v>
      </c>
      <c r="H64" s="475" t="s">
        <v>566</v>
      </c>
    </row>
    <row r="65" spans="2:8" x14ac:dyDescent="0.25">
      <c r="B65" s="475">
        <v>306718</v>
      </c>
      <c r="C65" s="475">
        <v>16028</v>
      </c>
      <c r="D65" s="475" t="s">
        <v>434</v>
      </c>
      <c r="E65" s="381">
        <v>0.27695601851851853</v>
      </c>
      <c r="F65" s="381">
        <v>0.27702546296296299</v>
      </c>
      <c r="G65" s="475" t="s">
        <v>566</v>
      </c>
      <c r="H65" s="475" t="s">
        <v>566</v>
      </c>
    </row>
    <row r="66" spans="2:8" x14ac:dyDescent="0.25">
      <c r="B66" s="475">
        <v>306718</v>
      </c>
      <c r="C66" s="475">
        <v>16027</v>
      </c>
      <c r="D66" s="475" t="s">
        <v>433</v>
      </c>
      <c r="E66" s="381">
        <v>0.27702546296296299</v>
      </c>
      <c r="F66" s="381">
        <v>0.27711805555555552</v>
      </c>
      <c r="G66" s="475" t="s">
        <v>566</v>
      </c>
      <c r="H66" s="475" t="s">
        <v>566</v>
      </c>
    </row>
    <row r="67" spans="2:8" x14ac:dyDescent="0.25">
      <c r="B67" s="475">
        <v>306718</v>
      </c>
      <c r="C67" s="475">
        <v>16024</v>
      </c>
      <c r="D67" s="475" t="s">
        <v>432</v>
      </c>
      <c r="E67" s="381">
        <v>0.27711805555555552</v>
      </c>
      <c r="F67" s="381">
        <v>0.2772222222222222</v>
      </c>
      <c r="G67" s="475" t="s">
        <v>566</v>
      </c>
      <c r="H67" s="475" t="s">
        <v>566</v>
      </c>
    </row>
    <row r="68" spans="2:8" x14ac:dyDescent="0.25">
      <c r="B68" s="475">
        <v>306718</v>
      </c>
      <c r="C68" s="475">
        <v>16021</v>
      </c>
      <c r="D68" s="475" t="s">
        <v>431</v>
      </c>
      <c r="E68" s="381">
        <v>0.2772222222222222</v>
      </c>
      <c r="F68" s="381">
        <v>0.27728009259259262</v>
      </c>
      <c r="G68" s="475" t="s">
        <v>566</v>
      </c>
      <c r="H68" s="475" t="s">
        <v>566</v>
      </c>
    </row>
    <row r="69" spans="2:8" x14ac:dyDescent="0.25">
      <c r="B69" s="475">
        <v>306718</v>
      </c>
      <c r="C69" s="475">
        <v>16022</v>
      </c>
      <c r="D69" s="475" t="s">
        <v>430</v>
      </c>
      <c r="E69" s="381">
        <v>0.27728009259259262</v>
      </c>
      <c r="F69" s="381">
        <v>0.27741898148148147</v>
      </c>
      <c r="G69" s="475" t="s">
        <v>566</v>
      </c>
      <c r="H69" s="475" t="s">
        <v>566</v>
      </c>
    </row>
    <row r="70" spans="2:8" x14ac:dyDescent="0.25">
      <c r="B70" s="475">
        <v>306718</v>
      </c>
      <c r="C70" s="475">
        <v>16017</v>
      </c>
      <c r="D70" s="475" t="s">
        <v>429</v>
      </c>
      <c r="E70" s="381">
        <v>0.27741898148148147</v>
      </c>
      <c r="F70" s="381">
        <v>0.2774652777777778</v>
      </c>
      <c r="G70" s="475" t="s">
        <v>566</v>
      </c>
      <c r="H70" s="475" t="s">
        <v>566</v>
      </c>
    </row>
    <row r="71" spans="2:8" x14ac:dyDescent="0.25">
      <c r="B71" s="475">
        <v>306718</v>
      </c>
      <c r="C71" s="475">
        <v>16012</v>
      </c>
      <c r="D71" s="475" t="s">
        <v>442</v>
      </c>
      <c r="E71" s="381">
        <v>0.2774652777777778</v>
      </c>
      <c r="F71" s="381">
        <v>0.27753472222222225</v>
      </c>
      <c r="G71" s="475" t="s">
        <v>566</v>
      </c>
      <c r="H71" s="475" t="s">
        <v>566</v>
      </c>
    </row>
    <row r="72" spans="2:8" x14ac:dyDescent="0.25">
      <c r="B72" s="475">
        <v>306718</v>
      </c>
      <c r="C72" s="475">
        <v>16011</v>
      </c>
      <c r="D72" s="475" t="s">
        <v>768</v>
      </c>
      <c r="E72" s="381">
        <v>0.27753472222222225</v>
      </c>
      <c r="F72" s="381">
        <v>0.27877314814814813</v>
      </c>
      <c r="G72" s="475" t="s">
        <v>566</v>
      </c>
      <c r="H72" s="475" t="s">
        <v>566</v>
      </c>
    </row>
    <row r="73" spans="2:8" x14ac:dyDescent="0.25">
      <c r="B73" s="475">
        <v>306718</v>
      </c>
      <c r="C73" s="475">
        <v>13068</v>
      </c>
      <c r="D73" s="475" t="s">
        <v>21</v>
      </c>
      <c r="E73" s="381">
        <v>0.27877314814814813</v>
      </c>
      <c r="F73" s="381">
        <v>0.2789814814814815</v>
      </c>
      <c r="G73" s="475" t="s">
        <v>566</v>
      </c>
      <c r="H73" s="475" t="s">
        <v>566</v>
      </c>
    </row>
    <row r="74" spans="2:8" x14ac:dyDescent="0.25">
      <c r="B74" s="475">
        <v>306718</v>
      </c>
      <c r="C74" s="475">
        <v>13080</v>
      </c>
      <c r="D74" s="475" t="s">
        <v>748</v>
      </c>
      <c r="E74" s="381">
        <v>0.2789814814814815</v>
      </c>
      <c r="F74" s="381">
        <v>0.27913194444444445</v>
      </c>
      <c r="G74" s="475" t="s">
        <v>566</v>
      </c>
      <c r="H74" s="475" t="s">
        <v>566</v>
      </c>
    </row>
    <row r="75" spans="2:8" x14ac:dyDescent="0.25">
      <c r="B75" s="475">
        <v>306718</v>
      </c>
      <c r="C75" s="475">
        <v>13056</v>
      </c>
      <c r="D75" s="475" t="s">
        <v>747</v>
      </c>
      <c r="E75" s="381">
        <v>0.27913194444444445</v>
      </c>
      <c r="F75" s="381">
        <v>0.27924768518518522</v>
      </c>
      <c r="G75" s="475" t="s">
        <v>566</v>
      </c>
      <c r="H75" s="475" t="s">
        <v>566</v>
      </c>
    </row>
    <row r="76" spans="2:8" x14ac:dyDescent="0.25">
      <c r="B76" s="475">
        <v>306718</v>
      </c>
      <c r="C76" s="475">
        <v>13055</v>
      </c>
      <c r="D76" s="475" t="s">
        <v>769</v>
      </c>
      <c r="E76" s="381">
        <v>0.27924768518518522</v>
      </c>
      <c r="F76" s="381">
        <v>0.2794328703703704</v>
      </c>
      <c r="G76" s="475" t="s">
        <v>566</v>
      </c>
      <c r="H76" s="475" t="s">
        <v>566</v>
      </c>
    </row>
    <row r="77" spans="2:8" x14ac:dyDescent="0.25">
      <c r="B77" s="475">
        <v>306718</v>
      </c>
      <c r="C77" s="475">
        <v>13040</v>
      </c>
      <c r="D77" s="475" t="s">
        <v>746</v>
      </c>
      <c r="E77" s="381">
        <v>0.2794328703703704</v>
      </c>
      <c r="F77" s="381">
        <v>0.2795138888888889</v>
      </c>
      <c r="G77" s="475" t="s">
        <v>566</v>
      </c>
      <c r="H77" s="475" t="s">
        <v>566</v>
      </c>
    </row>
    <row r="78" spans="2:8" x14ac:dyDescent="0.25">
      <c r="B78" s="475">
        <v>306718</v>
      </c>
      <c r="C78" s="475">
        <v>13039</v>
      </c>
      <c r="D78" s="475" t="s">
        <v>604</v>
      </c>
      <c r="E78" s="381">
        <v>0.2795138888888889</v>
      </c>
      <c r="F78" s="381">
        <v>0.27965277777777781</v>
      </c>
      <c r="G78" s="475" t="s">
        <v>566</v>
      </c>
      <c r="H78" s="475" t="s">
        <v>566</v>
      </c>
    </row>
    <row r="79" spans="2:8" x14ac:dyDescent="0.25">
      <c r="B79" s="475">
        <v>306718</v>
      </c>
      <c r="C79" s="475">
        <v>13024</v>
      </c>
      <c r="D79" s="475" t="s">
        <v>603</v>
      </c>
      <c r="E79" s="381">
        <v>0.27965277777777781</v>
      </c>
      <c r="F79" s="381">
        <v>0.27976851851851853</v>
      </c>
      <c r="G79" s="475" t="s">
        <v>566</v>
      </c>
      <c r="H79" s="475" t="s">
        <v>566</v>
      </c>
    </row>
    <row r="80" spans="2:8" x14ac:dyDescent="0.25">
      <c r="B80" s="475">
        <v>306718</v>
      </c>
      <c r="C80" s="475">
        <v>13022</v>
      </c>
      <c r="D80" s="475" t="s">
        <v>602</v>
      </c>
      <c r="E80" s="381">
        <v>0.27976851851851853</v>
      </c>
      <c r="F80" s="381">
        <v>0.28023148148148147</v>
      </c>
      <c r="G80" s="475" t="s">
        <v>566</v>
      </c>
      <c r="H80" s="475" t="s">
        <v>566</v>
      </c>
    </row>
    <row r="81" spans="2:8" x14ac:dyDescent="0.25">
      <c r="B81" s="475">
        <v>306718</v>
      </c>
      <c r="C81" s="475">
        <v>13021</v>
      </c>
      <c r="D81" s="475" t="s">
        <v>770</v>
      </c>
      <c r="E81" s="381">
        <v>0.28023148148148147</v>
      </c>
      <c r="F81" s="381">
        <v>0.28034722222222225</v>
      </c>
      <c r="G81" s="475" t="s">
        <v>566</v>
      </c>
      <c r="H81" s="475" t="s">
        <v>566</v>
      </c>
    </row>
    <row r="82" spans="2:8" x14ac:dyDescent="0.25">
      <c r="B82" s="475">
        <v>306718</v>
      </c>
      <c r="C82" s="475">
        <v>13029</v>
      </c>
      <c r="D82" s="475" t="s">
        <v>619</v>
      </c>
      <c r="E82" s="381">
        <v>0.28034722222222225</v>
      </c>
      <c r="F82" s="381">
        <v>0.2867939814814815</v>
      </c>
      <c r="G82" s="475" t="s">
        <v>566</v>
      </c>
      <c r="H82" s="475" t="s">
        <v>566</v>
      </c>
    </row>
    <row r="83" spans="2:8" x14ac:dyDescent="0.25">
      <c r="B83" s="475">
        <v>306718</v>
      </c>
      <c r="C83" s="475">
        <v>13008</v>
      </c>
      <c r="D83" s="475" t="s">
        <v>744</v>
      </c>
      <c r="E83" s="381">
        <v>0.2867939814814815</v>
      </c>
      <c r="F83" s="381">
        <v>0.28681712962962963</v>
      </c>
      <c r="G83" s="475" t="s">
        <v>566</v>
      </c>
      <c r="H83" s="475" t="s">
        <v>566</v>
      </c>
    </row>
    <row r="84" spans="2:8" x14ac:dyDescent="0.25">
      <c r="B84" s="475">
        <v>306718</v>
      </c>
      <c r="C84" s="475">
        <v>13029</v>
      </c>
      <c r="D84" s="475" t="s">
        <v>619</v>
      </c>
      <c r="E84" s="381">
        <v>0.28681712962962963</v>
      </c>
      <c r="F84" s="381">
        <v>0.28712962962962962</v>
      </c>
      <c r="G84" s="475" t="s">
        <v>566</v>
      </c>
      <c r="H84" s="475" t="s">
        <v>566</v>
      </c>
    </row>
    <row r="85" spans="2:8" x14ac:dyDescent="0.25">
      <c r="B85" s="475">
        <v>306718</v>
      </c>
      <c r="C85" s="475">
        <v>13026</v>
      </c>
      <c r="D85" s="475" t="s">
        <v>745</v>
      </c>
      <c r="E85" s="381">
        <v>0.28712962962962962</v>
      </c>
      <c r="F85" s="381">
        <v>0.28895833333333337</v>
      </c>
      <c r="G85" s="475" t="s">
        <v>566</v>
      </c>
      <c r="H85" s="475" t="s">
        <v>566</v>
      </c>
    </row>
    <row r="86" spans="2:8" x14ac:dyDescent="0.25">
      <c r="B86" s="475">
        <v>306718</v>
      </c>
      <c r="C86" s="475">
        <v>11108</v>
      </c>
      <c r="D86" s="475" t="s">
        <v>749</v>
      </c>
      <c r="E86" s="381">
        <v>0.28895833333333337</v>
      </c>
      <c r="F86" s="381">
        <v>0.28908564814814813</v>
      </c>
      <c r="G86" s="475" t="s">
        <v>566</v>
      </c>
      <c r="H86" s="475" t="s">
        <v>566</v>
      </c>
    </row>
    <row r="87" spans="2:8" x14ac:dyDescent="0.25">
      <c r="B87" s="475">
        <v>306718</v>
      </c>
      <c r="C87" s="475">
        <v>11099</v>
      </c>
      <c r="D87" s="475" t="s">
        <v>743</v>
      </c>
      <c r="E87" s="381">
        <v>0.28908564814814813</v>
      </c>
      <c r="F87" s="381">
        <v>0.28913194444444446</v>
      </c>
      <c r="G87" s="475" t="s">
        <v>566</v>
      </c>
      <c r="H87" s="475" t="s">
        <v>566</v>
      </c>
    </row>
    <row r="88" spans="2:8" x14ac:dyDescent="0.25">
      <c r="B88" s="475">
        <v>306718</v>
      </c>
      <c r="C88" s="475">
        <v>11082</v>
      </c>
      <c r="D88" s="475" t="s">
        <v>750</v>
      </c>
      <c r="E88" s="381">
        <v>0.28913194444444446</v>
      </c>
      <c r="F88" s="381">
        <v>0.28921296296296295</v>
      </c>
      <c r="G88" s="475" t="s">
        <v>566</v>
      </c>
      <c r="H88" s="475" t="s">
        <v>566</v>
      </c>
    </row>
    <row r="89" spans="2:8" x14ac:dyDescent="0.25">
      <c r="B89" s="475">
        <v>306718</v>
      </c>
      <c r="C89" s="475">
        <v>11083</v>
      </c>
      <c r="D89" s="475" t="s">
        <v>750</v>
      </c>
      <c r="E89" s="381">
        <v>0.28921296296296295</v>
      </c>
      <c r="F89" s="381">
        <v>0.2892939814814815</v>
      </c>
      <c r="G89" s="475" t="s">
        <v>566</v>
      </c>
      <c r="H89" s="475" t="s">
        <v>566</v>
      </c>
    </row>
    <row r="90" spans="2:8" x14ac:dyDescent="0.25">
      <c r="B90" s="475">
        <v>306718</v>
      </c>
      <c r="C90" s="475">
        <v>11084</v>
      </c>
      <c r="D90" s="475" t="s">
        <v>528</v>
      </c>
      <c r="E90" s="381">
        <v>0.2892939814814815</v>
      </c>
      <c r="F90" s="381">
        <v>0.28937499999999999</v>
      </c>
      <c r="G90" s="475" t="s">
        <v>566</v>
      </c>
      <c r="H90" s="475" t="s">
        <v>566</v>
      </c>
    </row>
    <row r="91" spans="2:8" x14ac:dyDescent="0.25">
      <c r="B91" s="475">
        <v>306718</v>
      </c>
      <c r="C91" s="475">
        <v>11085</v>
      </c>
      <c r="D91" s="475" t="s">
        <v>528</v>
      </c>
      <c r="E91" s="381">
        <v>0.28937499999999999</v>
      </c>
      <c r="F91" s="381">
        <v>0.28957175925925926</v>
      </c>
      <c r="G91" s="475" t="s">
        <v>566</v>
      </c>
      <c r="H91" s="475" t="s">
        <v>566</v>
      </c>
    </row>
    <row r="92" spans="2:8" x14ac:dyDescent="0.25">
      <c r="B92" s="475">
        <v>306718</v>
      </c>
      <c r="C92" s="475">
        <v>11086</v>
      </c>
      <c r="D92" s="475" t="s">
        <v>526</v>
      </c>
      <c r="E92" s="381">
        <v>0.28957175925925926</v>
      </c>
      <c r="F92" s="381">
        <v>0.28974537037037035</v>
      </c>
      <c r="G92" s="475" t="s">
        <v>566</v>
      </c>
      <c r="H92" s="475" t="s">
        <v>566</v>
      </c>
    </row>
    <row r="93" spans="2:8" x14ac:dyDescent="0.25">
      <c r="B93" s="475">
        <v>306718</v>
      </c>
      <c r="C93" s="475">
        <v>11084</v>
      </c>
      <c r="D93" s="475" t="s">
        <v>528</v>
      </c>
      <c r="E93" s="381">
        <v>0.28974537037037035</v>
      </c>
      <c r="F93" s="381">
        <v>0.28991898148148149</v>
      </c>
      <c r="G93" s="475" t="s">
        <v>566</v>
      </c>
      <c r="H93" s="475" t="s">
        <v>566</v>
      </c>
    </row>
    <row r="94" spans="2:8" x14ac:dyDescent="0.25">
      <c r="B94" s="475">
        <v>306718</v>
      </c>
      <c r="C94" s="475">
        <v>11099</v>
      </c>
      <c r="D94" s="475" t="s">
        <v>743</v>
      </c>
      <c r="E94" s="381">
        <v>0.28991898148148149</v>
      </c>
      <c r="F94" s="381">
        <v>0.29162037037037036</v>
      </c>
      <c r="G94" s="475" t="s">
        <v>566</v>
      </c>
      <c r="H94" s="475" t="s">
        <v>566</v>
      </c>
    </row>
    <row r="95" spans="2:8" x14ac:dyDescent="0.25">
      <c r="B95" s="475">
        <v>306718</v>
      </c>
      <c r="C95" s="475">
        <v>15072</v>
      </c>
      <c r="D95" s="475" t="s">
        <v>30</v>
      </c>
      <c r="E95" s="381">
        <v>0.29162037037037036</v>
      </c>
      <c r="F95" s="381">
        <v>0.29178240740740741</v>
      </c>
      <c r="G95" s="475" t="s">
        <v>566</v>
      </c>
      <c r="H95" s="475" t="s">
        <v>566</v>
      </c>
    </row>
    <row r="96" spans="2:8" x14ac:dyDescent="0.25">
      <c r="B96" s="475">
        <v>306718</v>
      </c>
      <c r="C96" s="475">
        <v>15065</v>
      </c>
      <c r="D96" s="475" t="s">
        <v>31</v>
      </c>
      <c r="E96" s="381">
        <v>0.29178240740740741</v>
      </c>
      <c r="F96" s="381">
        <v>0.29190972222222222</v>
      </c>
      <c r="G96" s="475" t="s">
        <v>566</v>
      </c>
      <c r="H96" s="475" t="s">
        <v>566</v>
      </c>
    </row>
    <row r="97" spans="2:8" x14ac:dyDescent="0.25">
      <c r="B97" s="475">
        <v>306718</v>
      </c>
      <c r="C97" s="475">
        <v>15054</v>
      </c>
      <c r="D97" s="475" t="s">
        <v>166</v>
      </c>
      <c r="E97" s="381">
        <v>0.29190972222222222</v>
      </c>
      <c r="F97" s="381">
        <v>0.29208333333333331</v>
      </c>
      <c r="G97" s="475" t="s">
        <v>566</v>
      </c>
      <c r="H97" s="475" t="s">
        <v>566</v>
      </c>
    </row>
    <row r="98" spans="2:8" x14ac:dyDescent="0.25">
      <c r="B98" s="475">
        <v>306718</v>
      </c>
      <c r="C98" s="475">
        <v>15052</v>
      </c>
      <c r="D98" s="475" t="s">
        <v>35</v>
      </c>
      <c r="E98" s="381">
        <v>0.29208333333333331</v>
      </c>
      <c r="F98" s="381">
        <v>0.29261574074074076</v>
      </c>
      <c r="G98" s="475" t="s">
        <v>566</v>
      </c>
      <c r="H98" s="475" t="s">
        <v>566</v>
      </c>
    </row>
    <row r="99" spans="2:8" x14ac:dyDescent="0.25">
      <c r="B99" s="475">
        <v>306718</v>
      </c>
      <c r="C99" s="475">
        <v>15051</v>
      </c>
      <c r="D99" s="475" t="s">
        <v>167</v>
      </c>
      <c r="E99" s="381">
        <v>0.29261574074074076</v>
      </c>
      <c r="F99" s="381">
        <v>0.29273148148148148</v>
      </c>
      <c r="G99" s="475" t="s">
        <v>566</v>
      </c>
      <c r="H99" s="475" t="s">
        <v>566</v>
      </c>
    </row>
    <row r="100" spans="2:8" x14ac:dyDescent="0.25">
      <c r="B100" s="475">
        <v>306718</v>
      </c>
      <c r="C100" s="475">
        <v>15014</v>
      </c>
      <c r="D100" s="475" t="s">
        <v>685</v>
      </c>
      <c r="E100" s="381">
        <v>0.29273148148148148</v>
      </c>
      <c r="F100" s="381">
        <v>0.29718749999999999</v>
      </c>
      <c r="G100" s="475" t="s">
        <v>566</v>
      </c>
      <c r="H100" s="475" t="s">
        <v>566</v>
      </c>
    </row>
    <row r="101" spans="2:8" x14ac:dyDescent="0.25">
      <c r="B101" s="475">
        <v>306718</v>
      </c>
      <c r="C101" s="475">
        <v>12069</v>
      </c>
      <c r="D101" s="475" t="s">
        <v>571</v>
      </c>
      <c r="E101" s="381">
        <v>0.29718749999999999</v>
      </c>
      <c r="F101" s="381">
        <v>0.30975694444444446</v>
      </c>
      <c r="G101" s="475" t="s">
        <v>566</v>
      </c>
      <c r="H101" s="475" t="s">
        <v>566</v>
      </c>
    </row>
    <row r="102" spans="2:8" x14ac:dyDescent="0.25">
      <c r="B102" s="475">
        <v>306718</v>
      </c>
      <c r="C102" s="475">
        <v>8105</v>
      </c>
      <c r="D102" s="475" t="s">
        <v>771</v>
      </c>
      <c r="E102" s="381">
        <v>0.30975694444444446</v>
      </c>
      <c r="F102" s="381">
        <v>0.30979166666666663</v>
      </c>
      <c r="G102" s="475" t="s">
        <v>566</v>
      </c>
      <c r="H102" s="475" t="s">
        <v>566</v>
      </c>
    </row>
    <row r="103" spans="2:8" x14ac:dyDescent="0.25">
      <c r="B103" s="475">
        <v>306718</v>
      </c>
      <c r="C103" s="475">
        <v>8112</v>
      </c>
      <c r="D103" s="475" t="s">
        <v>771</v>
      </c>
      <c r="E103" s="381">
        <v>0.30979166666666663</v>
      </c>
      <c r="F103" s="381">
        <v>0.30984953703703705</v>
      </c>
      <c r="G103" s="475" t="s">
        <v>566</v>
      </c>
      <c r="H103" s="475" t="s">
        <v>566</v>
      </c>
    </row>
    <row r="104" spans="2:8" x14ac:dyDescent="0.25">
      <c r="B104" s="475">
        <v>306718</v>
      </c>
      <c r="C104" s="475">
        <v>8106</v>
      </c>
      <c r="D104" s="475" t="s">
        <v>771</v>
      </c>
      <c r="E104" s="381">
        <v>0.30984953703703705</v>
      </c>
      <c r="F104" s="381">
        <v>0.30995370370370373</v>
      </c>
      <c r="G104" s="475" t="s">
        <v>566</v>
      </c>
      <c r="H104" s="475" t="s">
        <v>566</v>
      </c>
    </row>
    <row r="105" spans="2:8" x14ac:dyDescent="0.25">
      <c r="B105" s="475">
        <v>306718</v>
      </c>
      <c r="C105" s="475">
        <v>8130</v>
      </c>
      <c r="D105" s="475" t="s">
        <v>772</v>
      </c>
      <c r="E105" s="381">
        <v>0.30995370370370373</v>
      </c>
      <c r="F105" s="381">
        <v>0.31004629629629626</v>
      </c>
      <c r="G105" s="475" t="s">
        <v>566</v>
      </c>
      <c r="H105" s="475" t="s">
        <v>566</v>
      </c>
    </row>
    <row r="106" spans="2:8" x14ac:dyDescent="0.25">
      <c r="B106" s="475">
        <v>306718</v>
      </c>
      <c r="C106" s="475">
        <v>8129</v>
      </c>
      <c r="D106" s="475" t="s">
        <v>570</v>
      </c>
      <c r="E106" s="381">
        <v>0.31004629629629626</v>
      </c>
      <c r="F106" s="381">
        <v>0.31026620370370367</v>
      </c>
      <c r="G106" s="475" t="s">
        <v>566</v>
      </c>
      <c r="H106" s="475" t="s">
        <v>566</v>
      </c>
    </row>
    <row r="107" spans="2:8" x14ac:dyDescent="0.25">
      <c r="B107" s="475">
        <v>306718</v>
      </c>
      <c r="C107" s="475">
        <v>12069</v>
      </c>
      <c r="D107" s="475" t="s">
        <v>571</v>
      </c>
      <c r="E107" s="381">
        <v>0.31026620370370367</v>
      </c>
      <c r="F107" s="381">
        <v>0.31041666666666667</v>
      </c>
      <c r="G107" s="475" t="s">
        <v>566</v>
      </c>
      <c r="H107" s="475" t="s">
        <v>566</v>
      </c>
    </row>
    <row r="108" spans="2:8" x14ac:dyDescent="0.25">
      <c r="B108" s="475">
        <v>306718</v>
      </c>
      <c r="C108" s="475">
        <v>12068</v>
      </c>
      <c r="D108" s="475" t="s">
        <v>572</v>
      </c>
      <c r="E108" s="381">
        <v>0.31041666666666667</v>
      </c>
      <c r="F108" s="381">
        <v>0.3104513888888889</v>
      </c>
      <c r="G108" s="475" t="s">
        <v>566</v>
      </c>
      <c r="H108" s="475" t="s">
        <v>566</v>
      </c>
    </row>
    <row r="109" spans="2:8" x14ac:dyDescent="0.25">
      <c r="B109" s="475">
        <v>306718</v>
      </c>
      <c r="C109" s="475">
        <v>12097</v>
      </c>
      <c r="D109" s="475" t="s">
        <v>573</v>
      </c>
      <c r="E109" s="381">
        <v>0.3104513888888889</v>
      </c>
      <c r="F109" s="381">
        <v>0.31054398148148149</v>
      </c>
      <c r="G109" s="475" t="s">
        <v>566</v>
      </c>
      <c r="H109" s="475" t="s">
        <v>566</v>
      </c>
    </row>
    <row r="110" spans="2:8" x14ac:dyDescent="0.25">
      <c r="B110" s="475">
        <v>306718</v>
      </c>
      <c r="C110" s="475">
        <v>12096</v>
      </c>
      <c r="D110" s="475" t="s">
        <v>573</v>
      </c>
      <c r="E110" s="381">
        <v>0.31054398148148149</v>
      </c>
      <c r="F110" s="381">
        <v>0.31059027777777776</v>
      </c>
      <c r="G110" s="475" t="s">
        <v>566</v>
      </c>
      <c r="H110" s="475" t="s">
        <v>566</v>
      </c>
    </row>
    <row r="111" spans="2:8" x14ac:dyDescent="0.25">
      <c r="B111" s="475">
        <v>306718</v>
      </c>
      <c r="C111" s="475">
        <v>12098</v>
      </c>
      <c r="D111" s="475" t="s">
        <v>573</v>
      </c>
      <c r="E111" s="381">
        <v>0.31059027777777776</v>
      </c>
      <c r="F111" s="381">
        <v>0.31062499999999998</v>
      </c>
      <c r="G111" s="475" t="s">
        <v>566</v>
      </c>
      <c r="H111" s="475" t="s">
        <v>566</v>
      </c>
    </row>
    <row r="112" spans="2:8" x14ac:dyDescent="0.25">
      <c r="B112" s="475">
        <v>306718</v>
      </c>
      <c r="C112" s="475">
        <v>12099</v>
      </c>
      <c r="D112" s="475" t="s">
        <v>574</v>
      </c>
      <c r="E112" s="381">
        <v>0.31062499999999998</v>
      </c>
      <c r="F112" s="381">
        <v>0.31108796296296298</v>
      </c>
      <c r="G112" s="475" t="s">
        <v>566</v>
      </c>
      <c r="H112" s="475" t="s">
        <v>566</v>
      </c>
    </row>
    <row r="113" spans="2:8" x14ac:dyDescent="0.25">
      <c r="B113" s="475">
        <v>306718</v>
      </c>
      <c r="C113" s="475">
        <v>12109</v>
      </c>
      <c r="D113" s="475" t="s">
        <v>755</v>
      </c>
      <c r="E113" s="381">
        <v>0.31108796296296298</v>
      </c>
      <c r="F113" s="381">
        <v>0.3112037037037037</v>
      </c>
      <c r="G113" s="475" t="s">
        <v>566</v>
      </c>
      <c r="H113" s="475" t="s">
        <v>566</v>
      </c>
    </row>
    <row r="114" spans="2:8" x14ac:dyDescent="0.25">
      <c r="B114" s="475">
        <v>306718</v>
      </c>
      <c r="C114" s="475">
        <v>12248</v>
      </c>
      <c r="D114" s="475" t="s">
        <v>773</v>
      </c>
      <c r="E114" s="381">
        <v>0.3112037037037037</v>
      </c>
      <c r="F114" s="381">
        <v>0.31172453703703701</v>
      </c>
      <c r="G114" s="475" t="s">
        <v>566</v>
      </c>
      <c r="H114" s="475" t="s">
        <v>566</v>
      </c>
    </row>
    <row r="115" spans="2:8" x14ac:dyDescent="0.25">
      <c r="B115" s="475">
        <v>306718</v>
      </c>
      <c r="C115" s="475">
        <v>15093</v>
      </c>
      <c r="D115" s="475" t="s">
        <v>26</v>
      </c>
      <c r="E115" s="381">
        <v>0.31172453703703701</v>
      </c>
      <c r="F115" s="381">
        <v>0.31179398148148146</v>
      </c>
      <c r="G115" s="475" t="s">
        <v>566</v>
      </c>
      <c r="H115" s="475" t="s">
        <v>566</v>
      </c>
    </row>
    <row r="116" spans="2:8" x14ac:dyDescent="0.25">
      <c r="B116" s="475">
        <v>306718</v>
      </c>
      <c r="C116" s="475">
        <v>15104</v>
      </c>
      <c r="D116" s="475" t="s">
        <v>26</v>
      </c>
      <c r="E116" s="381">
        <v>0.31179398148148146</v>
      </c>
      <c r="F116" s="381">
        <v>0.31195601851851851</v>
      </c>
      <c r="G116" s="475" t="s">
        <v>566</v>
      </c>
      <c r="H116" s="475" t="s">
        <v>566</v>
      </c>
    </row>
    <row r="117" spans="2:8" x14ac:dyDescent="0.25">
      <c r="B117" s="475">
        <v>306718</v>
      </c>
      <c r="C117" s="475">
        <v>15092</v>
      </c>
      <c r="D117" s="475" t="s">
        <v>27</v>
      </c>
      <c r="E117" s="381">
        <v>0.31195601851851851</v>
      </c>
      <c r="F117" s="381">
        <v>0.31203703703703706</v>
      </c>
      <c r="G117" s="475" t="s">
        <v>566</v>
      </c>
      <c r="H117" s="475" t="s">
        <v>566</v>
      </c>
    </row>
    <row r="118" spans="2:8" x14ac:dyDescent="0.25">
      <c r="B118" s="475">
        <v>306718</v>
      </c>
      <c r="C118" s="475">
        <v>15092</v>
      </c>
      <c r="D118" s="475" t="s">
        <v>27</v>
      </c>
      <c r="E118" s="381">
        <v>0.31203703703703706</v>
      </c>
      <c r="F118" s="381">
        <v>0.31208333333333332</v>
      </c>
      <c r="G118" s="475" t="s">
        <v>566</v>
      </c>
      <c r="H118" s="475" t="s">
        <v>566</v>
      </c>
    </row>
    <row r="119" spans="2:8" x14ac:dyDescent="0.25">
      <c r="B119" s="475">
        <v>306718</v>
      </c>
      <c r="C119" s="475">
        <v>15091</v>
      </c>
      <c r="D119" s="475" t="s">
        <v>28</v>
      </c>
      <c r="E119" s="381">
        <v>0.31203703703703706</v>
      </c>
      <c r="F119" s="381">
        <v>0.31203703703703706</v>
      </c>
      <c r="G119" s="475" t="s">
        <v>566</v>
      </c>
      <c r="H119" s="475" t="s">
        <v>566</v>
      </c>
    </row>
    <row r="120" spans="2:8" x14ac:dyDescent="0.25">
      <c r="B120" s="475">
        <v>306718</v>
      </c>
      <c r="C120" s="475">
        <v>15091</v>
      </c>
      <c r="D120" s="475" t="s">
        <v>28</v>
      </c>
      <c r="E120" s="381">
        <v>0.31208333333333332</v>
      </c>
      <c r="F120" s="381">
        <v>0.31216435185185182</v>
      </c>
      <c r="G120" s="475" t="s">
        <v>566</v>
      </c>
      <c r="H120" s="475" t="s">
        <v>566</v>
      </c>
    </row>
    <row r="121" spans="2:8" x14ac:dyDescent="0.25">
      <c r="B121" s="475">
        <v>306718</v>
      </c>
      <c r="C121" s="475">
        <v>15087</v>
      </c>
      <c r="D121" s="475" t="s">
        <v>29</v>
      </c>
      <c r="E121" s="381">
        <v>0.31216435185185182</v>
      </c>
      <c r="F121" s="381">
        <v>0.31222222222222223</v>
      </c>
      <c r="G121" s="475" t="s">
        <v>566</v>
      </c>
      <c r="H121" s="475" t="s">
        <v>566</v>
      </c>
    </row>
    <row r="122" spans="2:8" x14ac:dyDescent="0.25">
      <c r="B122" s="475">
        <v>306718</v>
      </c>
      <c r="C122" s="475">
        <v>15072</v>
      </c>
      <c r="D122" s="475" t="s">
        <v>30</v>
      </c>
      <c r="E122" s="381">
        <v>0.31222222222222223</v>
      </c>
      <c r="F122" s="381">
        <v>0.31232638888888892</v>
      </c>
      <c r="G122" s="475" t="s">
        <v>566</v>
      </c>
      <c r="H122" s="475" t="s">
        <v>566</v>
      </c>
    </row>
    <row r="123" spans="2:8" x14ac:dyDescent="0.25">
      <c r="B123" s="475">
        <v>306718</v>
      </c>
      <c r="C123" s="475">
        <v>15064</v>
      </c>
      <c r="D123" s="475" t="s">
        <v>568</v>
      </c>
      <c r="E123" s="381">
        <v>0.31232638888888892</v>
      </c>
      <c r="F123" s="381">
        <v>0.31239583333333332</v>
      </c>
      <c r="G123" s="475" t="s">
        <v>566</v>
      </c>
      <c r="H123" s="475" t="s">
        <v>566</v>
      </c>
    </row>
    <row r="124" spans="2:8" x14ac:dyDescent="0.25">
      <c r="B124" s="475">
        <v>306718</v>
      </c>
      <c r="C124" s="475">
        <v>15065</v>
      </c>
      <c r="D124" s="475" t="s">
        <v>31</v>
      </c>
      <c r="E124" s="381">
        <v>0.31239583333333332</v>
      </c>
      <c r="F124" s="381">
        <v>0.31252314814814813</v>
      </c>
      <c r="G124" s="475" t="s">
        <v>566</v>
      </c>
      <c r="H124" s="475" t="s">
        <v>566</v>
      </c>
    </row>
    <row r="125" spans="2:8" x14ac:dyDescent="0.25">
      <c r="B125" s="475">
        <v>306718</v>
      </c>
      <c r="C125" s="475">
        <v>15054</v>
      </c>
      <c r="D125" s="475" t="s">
        <v>166</v>
      </c>
      <c r="E125" s="381">
        <v>0.31252314814814813</v>
      </c>
      <c r="F125" s="381">
        <v>0.31269675925925927</v>
      </c>
      <c r="G125" s="475" t="s">
        <v>566</v>
      </c>
      <c r="H125" s="475" t="s">
        <v>566</v>
      </c>
    </row>
    <row r="126" spans="2:8" x14ac:dyDescent="0.25">
      <c r="B126" s="475">
        <v>306718</v>
      </c>
      <c r="C126" s="475">
        <v>15051</v>
      </c>
      <c r="D126" s="475" t="s">
        <v>167</v>
      </c>
      <c r="E126" s="381">
        <v>0.31269675925925927</v>
      </c>
      <c r="F126" s="381">
        <v>0.31315972222222221</v>
      </c>
      <c r="G126" s="475" t="s">
        <v>566</v>
      </c>
      <c r="H126" s="475" t="s">
        <v>566</v>
      </c>
    </row>
    <row r="127" spans="2:8" x14ac:dyDescent="0.25">
      <c r="B127" s="475">
        <v>306718</v>
      </c>
      <c r="C127" s="475">
        <v>15008</v>
      </c>
      <c r="D127" s="475" t="s">
        <v>567</v>
      </c>
      <c r="E127" s="381">
        <v>0.31315972222222221</v>
      </c>
      <c r="F127" s="381">
        <v>0.44031250000000005</v>
      </c>
      <c r="G127" s="475" t="s">
        <v>566</v>
      </c>
      <c r="H127" s="475" t="s">
        <v>566</v>
      </c>
    </row>
    <row r="128" spans="2:8" x14ac:dyDescent="0.25">
      <c r="B128" s="475">
        <v>306718</v>
      </c>
      <c r="C128" s="475">
        <v>15051</v>
      </c>
      <c r="D128" s="475" t="s">
        <v>167</v>
      </c>
      <c r="E128" s="381">
        <v>0.44031250000000005</v>
      </c>
      <c r="F128" s="381">
        <v>0.44282407407407409</v>
      </c>
      <c r="G128" s="475" t="s">
        <v>566</v>
      </c>
      <c r="H128" s="475" t="s">
        <v>566</v>
      </c>
    </row>
    <row r="129" spans="1:8" x14ac:dyDescent="0.25">
      <c r="B129" s="475">
        <v>306718</v>
      </c>
      <c r="C129" s="475">
        <v>15008</v>
      </c>
      <c r="D129" s="475" t="s">
        <v>567</v>
      </c>
      <c r="E129" s="381">
        <v>0.44282407407407409</v>
      </c>
      <c r="F129" s="381">
        <v>0.44666666666666671</v>
      </c>
      <c r="G129" s="475" t="s">
        <v>566</v>
      </c>
      <c r="H129" s="475" t="s">
        <v>566</v>
      </c>
    </row>
    <row r="132" spans="1:8" x14ac:dyDescent="0.25">
      <c r="A132" s="40">
        <v>43069</v>
      </c>
      <c r="B132" s="475">
        <v>306718</v>
      </c>
      <c r="C132" s="475">
        <v>15051</v>
      </c>
      <c r="D132" s="475" t="s">
        <v>167</v>
      </c>
      <c r="E132" s="381">
        <v>0.44666666666666671</v>
      </c>
      <c r="F132" s="381">
        <v>0.44934027777777774</v>
      </c>
      <c r="G132" s="475" t="s">
        <v>566</v>
      </c>
      <c r="H132" s="475" t="s">
        <v>566</v>
      </c>
    </row>
    <row r="133" spans="1:8" x14ac:dyDescent="0.25">
      <c r="B133" s="475">
        <v>306718</v>
      </c>
      <c r="C133" s="475">
        <v>15008</v>
      </c>
      <c r="D133" s="475" t="s">
        <v>567</v>
      </c>
      <c r="E133" s="381">
        <v>0.44934027777777774</v>
      </c>
      <c r="F133" s="381">
        <v>0.7185300925925926</v>
      </c>
      <c r="G133" s="475" t="s">
        <v>566</v>
      </c>
      <c r="H133" s="475" t="s">
        <v>566</v>
      </c>
    </row>
    <row r="134" spans="1:8" x14ac:dyDescent="0.25">
      <c r="B134" s="475">
        <v>306718</v>
      </c>
      <c r="C134" s="475">
        <v>15051</v>
      </c>
      <c r="D134" s="475" t="s">
        <v>167</v>
      </c>
      <c r="E134" s="381">
        <v>0.7185300925925926</v>
      </c>
      <c r="F134" s="381">
        <v>0.71877314814814808</v>
      </c>
      <c r="G134" s="475" t="s">
        <v>566</v>
      </c>
      <c r="H134" s="475" t="s">
        <v>566</v>
      </c>
    </row>
    <row r="135" spans="1:8" x14ac:dyDescent="0.25">
      <c r="B135" s="475">
        <v>306718</v>
      </c>
      <c r="C135" s="475">
        <v>15005</v>
      </c>
      <c r="D135" s="475" t="s">
        <v>34</v>
      </c>
      <c r="E135" s="381">
        <v>0.71877314814814808</v>
      </c>
      <c r="F135" s="381">
        <v>0.71910879629629632</v>
      </c>
      <c r="G135" s="475" t="s">
        <v>566</v>
      </c>
      <c r="H135" s="475" t="s">
        <v>566</v>
      </c>
    </row>
    <row r="136" spans="1:8" x14ac:dyDescent="0.25">
      <c r="B136" s="475">
        <v>306718</v>
      </c>
      <c r="C136" s="475">
        <v>15047</v>
      </c>
      <c r="D136" s="475" t="s">
        <v>445</v>
      </c>
      <c r="E136" s="381">
        <v>0.71910879629629632</v>
      </c>
      <c r="F136" s="381">
        <v>0.71922453703703704</v>
      </c>
      <c r="G136" s="475" t="s">
        <v>566</v>
      </c>
      <c r="H136" s="475" t="s">
        <v>566</v>
      </c>
    </row>
    <row r="137" spans="1:8" x14ac:dyDescent="0.25">
      <c r="B137" s="475">
        <v>306718</v>
      </c>
      <c r="C137" s="475">
        <v>15049</v>
      </c>
      <c r="D137" s="475" t="s">
        <v>158</v>
      </c>
      <c r="E137" s="381">
        <v>0.71922453703703704</v>
      </c>
      <c r="F137" s="381">
        <v>0.71940972222222221</v>
      </c>
      <c r="G137" s="475" t="s">
        <v>566</v>
      </c>
      <c r="H137" s="475" t="s">
        <v>566</v>
      </c>
    </row>
    <row r="138" spans="1:8" x14ac:dyDescent="0.25">
      <c r="B138" s="475">
        <v>306718</v>
      </c>
      <c r="C138" s="475">
        <v>15061</v>
      </c>
      <c r="D138" s="475" t="s">
        <v>444</v>
      </c>
      <c r="E138" s="381">
        <v>0.71940972222222221</v>
      </c>
      <c r="F138" s="381">
        <v>0.71967592592592589</v>
      </c>
      <c r="G138" s="475" t="s">
        <v>566</v>
      </c>
      <c r="H138" s="475" t="s">
        <v>566</v>
      </c>
    </row>
    <row r="139" spans="1:8" x14ac:dyDescent="0.25">
      <c r="B139" s="475">
        <v>306718</v>
      </c>
      <c r="C139" s="475">
        <v>15081</v>
      </c>
      <c r="D139" s="475" t="s">
        <v>160</v>
      </c>
      <c r="E139" s="381">
        <v>0.71967592592592589</v>
      </c>
      <c r="F139" s="381">
        <v>0.71968750000000004</v>
      </c>
      <c r="G139" s="475" t="s">
        <v>566</v>
      </c>
      <c r="H139" s="475" t="s">
        <v>566</v>
      </c>
    </row>
    <row r="140" spans="1:8" x14ac:dyDescent="0.25">
      <c r="B140" s="475">
        <v>306718</v>
      </c>
      <c r="C140" s="475">
        <v>15080</v>
      </c>
      <c r="D140" s="475" t="s">
        <v>161</v>
      </c>
      <c r="E140" s="381">
        <v>0.71968750000000004</v>
      </c>
      <c r="F140" s="381">
        <v>0.7197337962962963</v>
      </c>
      <c r="G140" s="475" t="s">
        <v>566</v>
      </c>
      <c r="H140" s="475" t="s">
        <v>566</v>
      </c>
    </row>
    <row r="141" spans="1:8" x14ac:dyDescent="0.25">
      <c r="B141" s="475">
        <v>306718</v>
      </c>
      <c r="C141" s="475">
        <v>15083</v>
      </c>
      <c r="D141" s="475" t="s">
        <v>774</v>
      </c>
      <c r="E141" s="381">
        <v>0.7197337962962963</v>
      </c>
      <c r="F141" s="381">
        <v>0.71974537037037034</v>
      </c>
      <c r="G141" s="475" t="s">
        <v>566</v>
      </c>
      <c r="H141" s="475" t="s">
        <v>566</v>
      </c>
    </row>
    <row r="142" spans="1:8" x14ac:dyDescent="0.25">
      <c r="B142" s="475">
        <v>306718</v>
      </c>
      <c r="C142" s="475">
        <v>15080</v>
      </c>
      <c r="D142" s="475" t="s">
        <v>161</v>
      </c>
      <c r="E142" s="381">
        <v>0.71974537037037034</v>
      </c>
      <c r="F142" s="381">
        <v>0.71978009259259268</v>
      </c>
      <c r="G142" s="475" t="s">
        <v>566</v>
      </c>
      <c r="H142" s="475" t="s">
        <v>566</v>
      </c>
    </row>
    <row r="143" spans="1:8" x14ac:dyDescent="0.25">
      <c r="B143" s="475">
        <v>306718</v>
      </c>
      <c r="C143" s="475">
        <v>15077</v>
      </c>
      <c r="D143" s="475" t="s">
        <v>162</v>
      </c>
      <c r="E143" s="381">
        <v>0.71978009259259268</v>
      </c>
      <c r="F143" s="381">
        <v>0.72069444444444442</v>
      </c>
      <c r="G143" s="475" t="s">
        <v>566</v>
      </c>
      <c r="H143" s="475" t="s">
        <v>566</v>
      </c>
    </row>
    <row r="144" spans="1:8" x14ac:dyDescent="0.25">
      <c r="B144" s="475">
        <v>306718</v>
      </c>
      <c r="C144" s="475">
        <v>20063</v>
      </c>
      <c r="D144" s="475" t="s">
        <v>163</v>
      </c>
      <c r="E144" s="381">
        <v>0.72069444444444442</v>
      </c>
      <c r="F144" s="381">
        <v>0.72090277777777778</v>
      </c>
      <c r="G144" s="475" t="s">
        <v>566</v>
      </c>
      <c r="H144" s="475" t="s">
        <v>566</v>
      </c>
    </row>
    <row r="145" spans="1:26" x14ac:dyDescent="0.25">
      <c r="B145" s="475">
        <v>306718</v>
      </c>
      <c r="C145" s="475">
        <v>20039</v>
      </c>
      <c r="D145" s="475" t="s">
        <v>527</v>
      </c>
      <c r="E145" s="381">
        <v>0.72090277777777778</v>
      </c>
      <c r="F145" s="381">
        <v>0.72100694444444446</v>
      </c>
      <c r="G145" s="475" t="s">
        <v>566</v>
      </c>
      <c r="H145" s="475" t="s">
        <v>566</v>
      </c>
    </row>
    <row r="146" spans="1:26" x14ac:dyDescent="0.25">
      <c r="B146" s="475">
        <v>306718</v>
      </c>
      <c r="C146" s="475">
        <v>20038</v>
      </c>
      <c r="D146" s="475" t="s">
        <v>182</v>
      </c>
      <c r="E146" s="381">
        <v>0.72100694444444446</v>
      </c>
      <c r="F146" s="381">
        <v>0.72140046296296301</v>
      </c>
      <c r="G146" s="475" t="s">
        <v>566</v>
      </c>
      <c r="H146" s="475" t="s">
        <v>566</v>
      </c>
    </row>
    <row r="147" spans="1:26" x14ac:dyDescent="0.25">
      <c r="B147" s="475">
        <v>306718</v>
      </c>
      <c r="C147" s="475">
        <v>20050</v>
      </c>
      <c r="D147" s="475" t="s">
        <v>12</v>
      </c>
      <c r="E147" s="381">
        <v>0.72140046296296301</v>
      </c>
      <c r="F147" s="381">
        <v>0.72145833333333342</v>
      </c>
      <c r="G147" s="475" t="s">
        <v>566</v>
      </c>
      <c r="H147" s="475" t="s">
        <v>566</v>
      </c>
    </row>
    <row r="148" spans="1:26" x14ac:dyDescent="0.25">
      <c r="B148" s="475">
        <v>306718</v>
      </c>
      <c r="C148" s="475">
        <v>20049</v>
      </c>
      <c r="D148" s="475" t="s">
        <v>13</v>
      </c>
      <c r="E148" s="381">
        <v>0.72145833333333342</v>
      </c>
      <c r="F148" s="381">
        <v>0.72158564814814818</v>
      </c>
      <c r="G148" s="475" t="s">
        <v>566</v>
      </c>
      <c r="H148" s="475" t="s">
        <v>566</v>
      </c>
    </row>
    <row r="149" spans="1:26" x14ac:dyDescent="0.25">
      <c r="B149" s="475">
        <v>306718</v>
      </c>
      <c r="C149" s="475">
        <v>20045</v>
      </c>
      <c r="D149" s="475" t="s">
        <v>14</v>
      </c>
      <c r="E149" s="381">
        <v>0.72158564814814818</v>
      </c>
      <c r="F149" s="381">
        <v>0.72232638888888889</v>
      </c>
      <c r="G149" s="475" t="s">
        <v>566</v>
      </c>
      <c r="H149" s="475" t="s">
        <v>566</v>
      </c>
    </row>
    <row r="150" spans="1:26" x14ac:dyDescent="0.25">
      <c r="B150" s="475">
        <v>306718</v>
      </c>
      <c r="C150" s="392">
        <v>20043</v>
      </c>
      <c r="D150" s="475" t="s">
        <v>775</v>
      </c>
      <c r="E150" s="381">
        <v>0.72232638888888889</v>
      </c>
      <c r="F150" s="381">
        <v>0.72232638888888889</v>
      </c>
      <c r="G150" s="475" t="s">
        <v>566</v>
      </c>
      <c r="H150" s="475" t="s">
        <v>566</v>
      </c>
    </row>
    <row r="153" spans="1:26" x14ac:dyDescent="0.25">
      <c r="A153" s="40">
        <v>43070</v>
      </c>
      <c r="B153" s="210">
        <v>306718</v>
      </c>
      <c r="C153" s="210">
        <v>20044</v>
      </c>
      <c r="D153" s="210" t="s">
        <v>180</v>
      </c>
      <c r="E153" s="393">
        <v>0.54946759259259259</v>
      </c>
      <c r="F153" s="393">
        <v>0.54953703703703705</v>
      </c>
      <c r="G153" s="475">
        <v>6</v>
      </c>
      <c r="H153" s="475">
        <v>4.67</v>
      </c>
      <c r="I153" s="459">
        <f>(F153-E153)*86400</f>
        <v>6.0000000000009379</v>
      </c>
      <c r="J153" s="220">
        <f>L153*J154/L154</f>
        <v>3.2330769230774283</v>
      </c>
      <c r="K153" s="220">
        <v>3.2330769230774283</v>
      </c>
      <c r="L153" s="233">
        <v>4.67</v>
      </c>
      <c r="M153" s="38">
        <f t="shared" ref="M153:M191" si="0">L153/K153*0.0113636*60</f>
        <v>0.98484533333317936</v>
      </c>
      <c r="N153" s="3">
        <f>J153</f>
        <v>3.2330769230774283</v>
      </c>
      <c r="O153" s="3">
        <v>3.2330769230774283</v>
      </c>
      <c r="P153" s="4">
        <f t="shared" ref="P153:P191" si="1">O153/60</f>
        <v>5.3884615384623809E-2</v>
      </c>
      <c r="Q153" s="475">
        <f>L153</f>
        <v>4.67</v>
      </c>
      <c r="R153" s="475">
        <v>4.67</v>
      </c>
      <c r="S153" s="51">
        <v>1</v>
      </c>
      <c r="X153" s="4">
        <v>5.3884615384623809E-2</v>
      </c>
      <c r="Y153" s="475">
        <v>4.67</v>
      </c>
      <c r="Z153" s="38">
        <v>0.98484533333317936</v>
      </c>
    </row>
    <row r="154" spans="1:26" x14ac:dyDescent="0.25">
      <c r="B154" s="210">
        <v>306718</v>
      </c>
      <c r="C154" s="210">
        <v>20059</v>
      </c>
      <c r="D154" s="210" t="s">
        <v>10</v>
      </c>
      <c r="E154" s="393">
        <v>0.54953703703703705</v>
      </c>
      <c r="F154" s="393">
        <v>0.54974537037037041</v>
      </c>
      <c r="G154" s="475">
        <v>18</v>
      </c>
      <c r="H154" s="475">
        <v>26</v>
      </c>
      <c r="I154" s="460">
        <f t="shared" ref="I154" si="2">(F154-E154)*86400</f>
        <v>18.000000000002814</v>
      </c>
      <c r="J154" s="118">
        <f>(E155-E154)*86400</f>
        <v>18.000000000002814</v>
      </c>
      <c r="K154" s="118">
        <v>18.000000000002814</v>
      </c>
      <c r="L154" s="234">
        <v>26</v>
      </c>
      <c r="M154" s="38">
        <f t="shared" si="0"/>
        <v>0.98484533333317936</v>
      </c>
      <c r="N154" s="3">
        <f>N153+K154</f>
        <v>21.23307692308024</v>
      </c>
      <c r="O154" s="3">
        <v>21.23307692308024</v>
      </c>
      <c r="P154" s="4">
        <f t="shared" si="1"/>
        <v>0.3538846153846707</v>
      </c>
      <c r="Q154" s="475">
        <f>Q153+L154</f>
        <v>30.67</v>
      </c>
      <c r="R154" s="475">
        <v>30.67</v>
      </c>
      <c r="S154" s="51">
        <v>2</v>
      </c>
      <c r="X154" s="4">
        <v>0.3538846153846707</v>
      </c>
      <c r="Y154" s="475">
        <v>30.67</v>
      </c>
      <c r="Z154" s="38">
        <v>0.98484533333317936</v>
      </c>
    </row>
    <row r="155" spans="1:26" x14ac:dyDescent="0.25">
      <c r="B155" s="210">
        <v>306718</v>
      </c>
      <c r="C155" s="210">
        <v>20056</v>
      </c>
      <c r="D155" s="210" t="s">
        <v>9</v>
      </c>
      <c r="E155" s="393">
        <v>0.54974537037037041</v>
      </c>
      <c r="F155" s="393">
        <v>0.54976851851851849</v>
      </c>
      <c r="G155" s="475">
        <v>2</v>
      </c>
      <c r="H155" s="475">
        <v>26</v>
      </c>
      <c r="I155" s="460">
        <f t="shared" ref="I155:I191" si="3">(F155-E155)*86400</f>
        <v>1.9999999999939178</v>
      </c>
      <c r="J155" s="118">
        <f t="shared" ref="J155:J190" si="4">(E156-E155)*86400</f>
        <v>1.9999999999939178</v>
      </c>
      <c r="K155" s="450">
        <f>SUM(J155:J157)</f>
        <v>47519.999999999993</v>
      </c>
      <c r="L155" s="234">
        <v>28.08</v>
      </c>
      <c r="M155" s="38">
        <f t="shared" si="0"/>
        <v>4.0289127272727273E-4</v>
      </c>
      <c r="N155" s="3">
        <f t="shared" ref="N155:N191" si="5">N154+K155</f>
        <v>47541.233076923076</v>
      </c>
      <c r="O155" s="3">
        <v>41.233076923076972</v>
      </c>
      <c r="P155" s="4">
        <f t="shared" si="1"/>
        <v>0.6872179487179495</v>
      </c>
      <c r="Q155" s="475">
        <f t="shared" ref="Q155:Q191" si="6">Q154+L155</f>
        <v>58.75</v>
      </c>
      <c r="R155" s="475">
        <v>58.75</v>
      </c>
      <c r="S155" s="475">
        <v>3</v>
      </c>
      <c r="X155" s="4">
        <v>0.6872179487179495</v>
      </c>
      <c r="Y155" s="475">
        <v>58.75</v>
      </c>
      <c r="Z155" s="38">
        <v>0.95726966400015623</v>
      </c>
    </row>
    <row r="156" spans="1:26" x14ac:dyDescent="0.25">
      <c r="B156" s="210">
        <v>306718</v>
      </c>
      <c r="C156" s="210">
        <v>20059</v>
      </c>
      <c r="D156" s="210" t="s">
        <v>10</v>
      </c>
      <c r="E156" s="393">
        <v>0.54976851851851849</v>
      </c>
      <c r="F156" s="393">
        <v>0.54976851851851849</v>
      </c>
      <c r="G156" s="475">
        <v>13</v>
      </c>
      <c r="H156" s="475">
        <v>26</v>
      </c>
      <c r="I156" s="461">
        <f>(F156-E156)*86400</f>
        <v>0</v>
      </c>
      <c r="J156" s="99">
        <f>(E157-[1]p235!$I$50:$J$58162)*86400</f>
        <v>47512.999999999993</v>
      </c>
      <c r="K156" s="99"/>
      <c r="L156" s="238"/>
      <c r="M156" s="38"/>
      <c r="N156" s="3">
        <f t="shared" si="5"/>
        <v>47541.233076923076</v>
      </c>
      <c r="O156" s="3"/>
      <c r="P156" s="4"/>
      <c r="Q156" s="475">
        <f t="shared" si="6"/>
        <v>58.75</v>
      </c>
      <c r="U156" s="475" t="s">
        <v>776</v>
      </c>
      <c r="V156" s="475" t="s">
        <v>777</v>
      </c>
      <c r="X156" s="4">
        <v>1.0538846153846202</v>
      </c>
      <c r="Y156" s="475">
        <v>86.83</v>
      </c>
      <c r="Z156" s="38">
        <v>0.87024514909089956</v>
      </c>
    </row>
    <row r="157" spans="1:26" x14ac:dyDescent="0.25">
      <c r="B157" s="210">
        <v>306718</v>
      </c>
      <c r="C157" s="210">
        <v>20056</v>
      </c>
      <c r="D157" s="210" t="s">
        <v>9</v>
      </c>
      <c r="E157" s="393">
        <v>0.54991898148148144</v>
      </c>
      <c r="F157" s="393">
        <v>0.54997685185185186</v>
      </c>
      <c r="G157" s="475">
        <v>5</v>
      </c>
      <c r="H157" s="475">
        <v>28.08</v>
      </c>
      <c r="I157" s="461">
        <f t="shared" si="3"/>
        <v>5.000000000003979</v>
      </c>
      <c r="J157" s="99">
        <f t="shared" si="4"/>
        <v>5.000000000003979</v>
      </c>
      <c r="K157" s="99"/>
      <c r="L157" s="238"/>
      <c r="M157" s="38"/>
      <c r="N157" s="3">
        <f t="shared" si="5"/>
        <v>47541.233076923076</v>
      </c>
      <c r="O157" s="3"/>
      <c r="P157" s="4"/>
      <c r="Q157" s="475">
        <f t="shared" si="6"/>
        <v>58.75</v>
      </c>
      <c r="X157" s="4">
        <v>1.6372179487179381</v>
      </c>
      <c r="Y157" s="475">
        <v>112.83</v>
      </c>
      <c r="Z157" s="38">
        <v>0.50649188571429904</v>
      </c>
    </row>
    <row r="158" spans="1:26" x14ac:dyDescent="0.25">
      <c r="B158" s="210">
        <v>306718</v>
      </c>
      <c r="C158" s="210">
        <v>20052</v>
      </c>
      <c r="D158" s="210" t="s">
        <v>7</v>
      </c>
      <c r="E158" s="393">
        <v>0.54997685185185186</v>
      </c>
      <c r="F158" s="393">
        <v>0.54999999999999993</v>
      </c>
      <c r="G158" s="475">
        <v>2</v>
      </c>
      <c r="H158" s="475">
        <v>28.08</v>
      </c>
      <c r="I158" s="460">
        <f t="shared" si="3"/>
        <v>1.9999999999939178</v>
      </c>
      <c r="J158" s="118">
        <f t="shared" si="4"/>
        <v>1.9999999999939178</v>
      </c>
      <c r="K158" s="450">
        <f>SUM(J158:J166)</f>
        <v>22.000000000000242</v>
      </c>
      <c r="L158" s="234">
        <v>28.08</v>
      </c>
      <c r="M158" s="38">
        <f t="shared" si="0"/>
        <v>0.87024514909089956</v>
      </c>
      <c r="N158" s="3">
        <f t="shared" si="5"/>
        <v>47563.233076923076</v>
      </c>
      <c r="O158" s="3">
        <v>63.233076923077213</v>
      </c>
      <c r="P158" s="4">
        <f t="shared" si="1"/>
        <v>1.0538846153846202</v>
      </c>
      <c r="Q158" s="475">
        <f t="shared" si="6"/>
        <v>86.83</v>
      </c>
      <c r="R158" s="475">
        <v>86.83</v>
      </c>
      <c r="S158" s="475">
        <v>4</v>
      </c>
      <c r="X158" s="4">
        <v>1.6872179487179459</v>
      </c>
      <c r="Y158" s="475">
        <v>128.5</v>
      </c>
      <c r="Z158" s="38">
        <v>3.5613522399994428</v>
      </c>
    </row>
    <row r="159" spans="1:26" x14ac:dyDescent="0.25">
      <c r="B159" s="210">
        <v>306718</v>
      </c>
      <c r="C159" s="210">
        <v>20056</v>
      </c>
      <c r="D159" s="210" t="s">
        <v>9</v>
      </c>
      <c r="E159" s="393">
        <v>0.54999999999999993</v>
      </c>
      <c r="F159" s="393">
        <v>0.55005787037037035</v>
      </c>
      <c r="G159" s="475">
        <v>5</v>
      </c>
      <c r="H159" s="475">
        <v>28.08</v>
      </c>
      <c r="I159" s="461">
        <f t="shared" si="3"/>
        <v>5.000000000003979</v>
      </c>
      <c r="J159" s="99">
        <f t="shared" si="4"/>
        <v>5.000000000003979</v>
      </c>
      <c r="K159" s="99"/>
      <c r="L159" s="238"/>
      <c r="M159" s="38"/>
      <c r="N159" s="3">
        <f t="shared" si="5"/>
        <v>47563.233076923076</v>
      </c>
      <c r="O159" s="3"/>
      <c r="P159" s="4"/>
      <c r="Q159" s="475">
        <f t="shared" si="6"/>
        <v>86.83</v>
      </c>
      <c r="X159" s="4">
        <v>1.937217948717985</v>
      </c>
      <c r="Y159" s="475">
        <v>144.16999999999999</v>
      </c>
      <c r="Z159" s="38">
        <v>0.7122704479998887</v>
      </c>
    </row>
    <row r="160" spans="1:26" x14ac:dyDescent="0.25">
      <c r="B160" s="210">
        <v>306718</v>
      </c>
      <c r="C160" s="210">
        <v>20052</v>
      </c>
      <c r="D160" s="210" t="s">
        <v>7</v>
      </c>
      <c r="E160" s="393">
        <v>0.55005787037037035</v>
      </c>
      <c r="F160" s="393">
        <v>0.55006944444444439</v>
      </c>
      <c r="G160" s="475">
        <v>1</v>
      </c>
      <c r="H160" s="475" t="s">
        <v>581</v>
      </c>
      <c r="I160" s="461">
        <f t="shared" si="3"/>
        <v>0.99999999999695888</v>
      </c>
      <c r="J160" s="99">
        <f t="shared" si="4"/>
        <v>0.99999999999695888</v>
      </c>
      <c r="K160" s="99"/>
      <c r="L160" s="238"/>
      <c r="M160" s="38"/>
      <c r="N160" s="3">
        <f t="shared" si="5"/>
        <v>47563.233076923076</v>
      </c>
      <c r="O160" s="3"/>
      <c r="P160" s="4"/>
      <c r="Q160" s="475">
        <f t="shared" si="6"/>
        <v>86.83</v>
      </c>
      <c r="X160" s="4">
        <v>1.953884615384601</v>
      </c>
      <c r="Y160" s="475">
        <v>170.17</v>
      </c>
      <c r="Z160" s="38">
        <v>17.727216000053907</v>
      </c>
    </row>
    <row r="161" spans="2:26" x14ac:dyDescent="0.25">
      <c r="B161" s="210">
        <v>306718</v>
      </c>
      <c r="C161" s="210">
        <v>20052</v>
      </c>
      <c r="D161" s="210" t="s">
        <v>7</v>
      </c>
      <c r="E161" s="393">
        <v>0.55006944444444439</v>
      </c>
      <c r="F161" s="393">
        <v>0.55009259259259258</v>
      </c>
      <c r="G161" s="475">
        <v>0</v>
      </c>
      <c r="H161" s="475">
        <v>28.08</v>
      </c>
      <c r="I161" s="461">
        <f t="shared" si="3"/>
        <v>2.0000000000035101</v>
      </c>
      <c r="J161" s="99">
        <f t="shared" si="4"/>
        <v>0</v>
      </c>
      <c r="K161" s="99"/>
      <c r="L161" s="238"/>
      <c r="M161" s="38"/>
      <c r="N161" s="3">
        <f t="shared" si="5"/>
        <v>47563.233076923076</v>
      </c>
      <c r="O161" s="3"/>
      <c r="P161" s="4"/>
      <c r="Q161" s="475">
        <f t="shared" si="6"/>
        <v>86.83</v>
      </c>
      <c r="X161" s="4">
        <v>2.9038846153845896</v>
      </c>
      <c r="Y161" s="475">
        <v>198.25</v>
      </c>
      <c r="Z161" s="38">
        <v>0.33588409263158292</v>
      </c>
    </row>
    <row r="162" spans="2:26" x14ac:dyDescent="0.25">
      <c r="B162" s="210">
        <v>306718</v>
      </c>
      <c r="C162" s="210">
        <v>20056</v>
      </c>
      <c r="D162" s="210" t="s">
        <v>9</v>
      </c>
      <c r="E162" s="393">
        <v>0.55006944444444439</v>
      </c>
      <c r="F162" s="393">
        <v>0.55006944444444439</v>
      </c>
      <c r="G162" s="475">
        <v>2</v>
      </c>
      <c r="H162" s="475" t="s">
        <v>581</v>
      </c>
      <c r="I162" s="461">
        <f t="shared" si="3"/>
        <v>0</v>
      </c>
      <c r="J162" s="99">
        <f t="shared" si="4"/>
        <v>2.0000000000035101</v>
      </c>
      <c r="K162" s="99"/>
      <c r="L162" s="238"/>
      <c r="M162" s="38"/>
      <c r="N162" s="3">
        <f t="shared" si="5"/>
        <v>47563.233076923076</v>
      </c>
      <c r="O162" s="3"/>
      <c r="P162" s="4"/>
      <c r="Q162" s="475">
        <f t="shared" si="6"/>
        <v>86.83</v>
      </c>
      <c r="X162" s="4">
        <v>3.8372179487179623</v>
      </c>
      <c r="Y162" s="475">
        <v>226.32999999999998</v>
      </c>
      <c r="Z162" s="38">
        <v>0.34188202285712843</v>
      </c>
    </row>
    <row r="163" spans="2:26" x14ac:dyDescent="0.25">
      <c r="B163" s="210">
        <v>306718</v>
      </c>
      <c r="C163" s="210">
        <v>20056</v>
      </c>
      <c r="D163" s="210" t="s">
        <v>9</v>
      </c>
      <c r="E163" s="393">
        <v>0.55009259259259258</v>
      </c>
      <c r="F163" s="393">
        <v>0.55011574074074077</v>
      </c>
      <c r="G163" s="475">
        <v>2</v>
      </c>
      <c r="H163" s="475">
        <v>28.08</v>
      </c>
      <c r="I163" s="461">
        <f t="shared" si="3"/>
        <v>2.0000000000035101</v>
      </c>
      <c r="J163" s="99">
        <f t="shared" si="4"/>
        <v>2.0000000000035101</v>
      </c>
      <c r="K163" s="99"/>
      <c r="L163" s="238"/>
      <c r="M163" s="38"/>
      <c r="N163" s="3">
        <f t="shared" si="5"/>
        <v>47563.233076923076</v>
      </c>
      <c r="O163" s="3"/>
      <c r="P163" s="4"/>
      <c r="Q163" s="475">
        <f t="shared" si="6"/>
        <v>86.83</v>
      </c>
      <c r="X163" s="4">
        <v>4.3872179487178888</v>
      </c>
      <c r="Y163" s="475">
        <v>252.32999999999998</v>
      </c>
      <c r="Z163" s="38">
        <v>0.53718836363643585</v>
      </c>
    </row>
    <row r="164" spans="2:26" x14ac:dyDescent="0.25">
      <c r="B164" s="210">
        <v>306718</v>
      </c>
      <c r="C164" s="210">
        <v>20052</v>
      </c>
      <c r="D164" s="210" t="s">
        <v>7</v>
      </c>
      <c r="E164" s="393">
        <v>0.55011574074074077</v>
      </c>
      <c r="F164" s="393">
        <v>0.55013888888888884</v>
      </c>
      <c r="G164" s="475">
        <v>2</v>
      </c>
      <c r="H164" s="475">
        <v>28.08</v>
      </c>
      <c r="I164" s="461">
        <f t="shared" si="3"/>
        <v>1.9999999999939178</v>
      </c>
      <c r="J164" s="99">
        <f t="shared" si="4"/>
        <v>1.9999999999939178</v>
      </c>
      <c r="K164" s="99"/>
      <c r="L164" s="238"/>
      <c r="M164" s="38"/>
      <c r="N164" s="3">
        <f t="shared" si="5"/>
        <v>47563.233076923076</v>
      </c>
      <c r="O164" s="3"/>
      <c r="P164" s="4"/>
      <c r="Q164" s="475">
        <f t="shared" si="6"/>
        <v>86.83</v>
      </c>
      <c r="X164" s="4">
        <v>4.7538846153847194</v>
      </c>
      <c r="Y164" s="475">
        <v>268</v>
      </c>
      <c r="Z164" s="38">
        <v>0.48563894181796469</v>
      </c>
    </row>
    <row r="165" spans="2:26" x14ac:dyDescent="0.25">
      <c r="B165" s="210">
        <v>306718</v>
      </c>
      <c r="C165" s="210">
        <v>20056</v>
      </c>
      <c r="D165" s="210" t="s">
        <v>9</v>
      </c>
      <c r="E165" s="393">
        <v>0.55013888888888884</v>
      </c>
      <c r="F165" s="393">
        <v>0.55018518518518522</v>
      </c>
      <c r="G165" s="475">
        <v>4</v>
      </c>
      <c r="H165" s="475">
        <v>28.08</v>
      </c>
      <c r="I165" s="461">
        <f t="shared" si="3"/>
        <v>4.0000000000070202</v>
      </c>
      <c r="J165" s="99">
        <f t="shared" si="4"/>
        <v>4.0000000000070202</v>
      </c>
      <c r="K165" s="99"/>
      <c r="L165" s="238"/>
      <c r="M165" s="38"/>
      <c r="N165" s="3">
        <f t="shared" si="5"/>
        <v>47563.233076923076</v>
      </c>
      <c r="O165" s="3"/>
      <c r="P165" s="4"/>
      <c r="Q165" s="475">
        <f t="shared" si="6"/>
        <v>86.83</v>
      </c>
      <c r="X165" s="4">
        <v>5.0112766596307399</v>
      </c>
      <c r="Y165" s="475">
        <v>279</v>
      </c>
      <c r="Z165" s="38">
        <v>0.48563894181796469</v>
      </c>
    </row>
    <row r="166" spans="2:26" x14ac:dyDescent="0.25">
      <c r="B166" s="210">
        <v>306718</v>
      </c>
      <c r="C166" s="210">
        <v>20052</v>
      </c>
      <c r="D166" s="210" t="s">
        <v>7</v>
      </c>
      <c r="E166" s="393">
        <v>0.55018518518518522</v>
      </c>
      <c r="F166" s="393">
        <v>0.55023148148148149</v>
      </c>
      <c r="G166" s="475">
        <v>4</v>
      </c>
      <c r="H166" s="475">
        <v>28.08</v>
      </c>
      <c r="I166" s="461">
        <f t="shared" si="3"/>
        <v>3.9999999999974278</v>
      </c>
      <c r="J166" s="99">
        <f t="shared" si="4"/>
        <v>3.9999999999974278</v>
      </c>
      <c r="K166" s="99"/>
      <c r="L166" s="238"/>
      <c r="M166" s="38"/>
      <c r="N166" s="3">
        <f t="shared" si="5"/>
        <v>47563.233076923076</v>
      </c>
      <c r="O166" s="3"/>
      <c r="P166" s="4"/>
      <c r="Q166" s="475">
        <f t="shared" si="6"/>
        <v>86.83</v>
      </c>
      <c r="X166" s="4"/>
      <c r="Z166" s="38"/>
    </row>
    <row r="167" spans="2:26" x14ac:dyDescent="0.25">
      <c r="B167" s="210">
        <v>306718</v>
      </c>
      <c r="C167" s="210">
        <v>20056</v>
      </c>
      <c r="D167" s="210" t="s">
        <v>9</v>
      </c>
      <c r="E167" s="393">
        <v>0.55023148148148149</v>
      </c>
      <c r="F167" s="393">
        <v>0.55026620370370372</v>
      </c>
      <c r="G167" s="475">
        <v>3</v>
      </c>
      <c r="H167" s="475">
        <v>28.08</v>
      </c>
      <c r="I167" s="460">
        <f t="shared" si="3"/>
        <v>3.000000000000469</v>
      </c>
      <c r="J167" s="118">
        <f t="shared" si="4"/>
        <v>3.000000000000469</v>
      </c>
      <c r="K167" s="450">
        <f>SUM(J167:J171)</f>
        <v>34.999999999999076</v>
      </c>
      <c r="L167" s="234">
        <v>26</v>
      </c>
      <c r="M167" s="38">
        <f t="shared" si="0"/>
        <v>0.50649188571429904</v>
      </c>
      <c r="N167" s="3">
        <f t="shared" si="5"/>
        <v>47598.233076923076</v>
      </c>
      <c r="O167" s="3">
        <v>98.233076923076283</v>
      </c>
      <c r="P167" s="4">
        <f t="shared" si="1"/>
        <v>1.6372179487179381</v>
      </c>
      <c r="Q167" s="475">
        <f t="shared" si="6"/>
        <v>112.83</v>
      </c>
      <c r="R167" s="475">
        <v>112.83</v>
      </c>
      <c r="S167" s="475">
        <v>5</v>
      </c>
    </row>
    <row r="168" spans="2:26" x14ac:dyDescent="0.25">
      <c r="B168" s="210">
        <v>306718</v>
      </c>
      <c r="C168" s="210">
        <v>20052</v>
      </c>
      <c r="D168" s="210" t="s">
        <v>7</v>
      </c>
      <c r="E168" s="393">
        <v>0.55026620370370372</v>
      </c>
      <c r="F168" s="393">
        <v>0.55026620370370372</v>
      </c>
      <c r="G168" s="475">
        <v>26</v>
      </c>
      <c r="H168" s="475">
        <v>28.08</v>
      </c>
      <c r="I168" s="461">
        <f t="shared" si="3"/>
        <v>0</v>
      </c>
      <c r="J168" s="99">
        <f t="shared" si="4"/>
        <v>25.999999999997669</v>
      </c>
      <c r="K168" s="99"/>
      <c r="L168" s="238"/>
      <c r="M168" s="38"/>
      <c r="N168" s="3">
        <f t="shared" si="5"/>
        <v>47598.233076923076</v>
      </c>
      <c r="O168" s="3"/>
      <c r="P168" s="4"/>
      <c r="Q168" s="475">
        <f t="shared" si="6"/>
        <v>112.83</v>
      </c>
      <c r="X168" s="4"/>
      <c r="Z168" s="38"/>
    </row>
    <row r="169" spans="2:26" x14ac:dyDescent="0.25">
      <c r="B169" s="210">
        <v>306718</v>
      </c>
      <c r="C169" s="210">
        <v>20056</v>
      </c>
      <c r="D169" s="210" t="s">
        <v>9</v>
      </c>
      <c r="E169" s="393">
        <v>0.55056712962962961</v>
      </c>
      <c r="F169" s="393">
        <v>0.55060185185185184</v>
      </c>
      <c r="G169" s="475">
        <v>3</v>
      </c>
      <c r="H169" s="475" t="s">
        <v>581</v>
      </c>
      <c r="I169" s="461">
        <f t="shared" si="3"/>
        <v>3.000000000000469</v>
      </c>
      <c r="J169" s="99">
        <f t="shared" si="4"/>
        <v>3.000000000000469</v>
      </c>
      <c r="K169" s="99"/>
      <c r="L169" s="238"/>
      <c r="M169" s="38"/>
      <c r="N169" s="3">
        <f t="shared" si="5"/>
        <v>47598.233076923076</v>
      </c>
      <c r="O169" s="3"/>
      <c r="P169" s="4"/>
      <c r="Q169" s="475">
        <f t="shared" si="6"/>
        <v>112.83</v>
      </c>
      <c r="X169" s="4"/>
      <c r="Z169" s="38"/>
    </row>
    <row r="170" spans="2:26" x14ac:dyDescent="0.25">
      <c r="B170" s="210">
        <v>306718</v>
      </c>
      <c r="C170" s="210">
        <v>20056</v>
      </c>
      <c r="D170" s="210" t="s">
        <v>9</v>
      </c>
      <c r="E170" s="393">
        <v>0.55060185185185184</v>
      </c>
      <c r="F170" s="393">
        <v>0.55063657407407407</v>
      </c>
      <c r="G170" s="475">
        <v>0</v>
      </c>
      <c r="H170" s="475" t="s">
        <v>581</v>
      </c>
      <c r="I170" s="461">
        <f t="shared" si="3"/>
        <v>3.000000000000469</v>
      </c>
      <c r="J170" s="99">
        <f t="shared" si="4"/>
        <v>0</v>
      </c>
      <c r="K170" s="99"/>
      <c r="L170" s="238"/>
      <c r="M170" s="38"/>
      <c r="N170" s="3">
        <f t="shared" si="5"/>
        <v>47598.233076923076</v>
      </c>
      <c r="O170" s="3"/>
      <c r="P170" s="4"/>
      <c r="Q170" s="475">
        <f t="shared" si="6"/>
        <v>112.83</v>
      </c>
      <c r="X170" s="4"/>
      <c r="Z170" s="38"/>
    </row>
    <row r="171" spans="2:26" x14ac:dyDescent="0.25">
      <c r="B171" s="210">
        <v>306718</v>
      </c>
      <c r="C171" s="210">
        <v>20057</v>
      </c>
      <c r="D171" s="210" t="s">
        <v>449</v>
      </c>
      <c r="E171" s="393">
        <v>0.55060185185185184</v>
      </c>
      <c r="F171" s="393">
        <v>0.55060185185185184</v>
      </c>
      <c r="G171" s="475">
        <v>3</v>
      </c>
      <c r="H171" s="475" t="s">
        <v>581</v>
      </c>
      <c r="I171" s="470">
        <f t="shared" si="3"/>
        <v>0</v>
      </c>
      <c r="J171" s="471">
        <f t="shared" si="4"/>
        <v>3.000000000000469</v>
      </c>
      <c r="K171" s="471"/>
      <c r="L171" s="476"/>
      <c r="M171" s="38"/>
      <c r="N171" s="3">
        <f t="shared" si="5"/>
        <v>47598.233076923076</v>
      </c>
      <c r="O171" s="3"/>
      <c r="P171" s="4"/>
      <c r="Q171" s="475">
        <f t="shared" si="6"/>
        <v>112.83</v>
      </c>
      <c r="X171" s="4"/>
      <c r="Z171" s="38"/>
    </row>
    <row r="172" spans="2:26" x14ac:dyDescent="0.25">
      <c r="B172" s="210">
        <v>306718</v>
      </c>
      <c r="C172" s="210">
        <v>20059</v>
      </c>
      <c r="D172" s="210" t="s">
        <v>10</v>
      </c>
      <c r="E172" s="393">
        <v>0.55063657407407407</v>
      </c>
      <c r="F172" s="393">
        <v>0.5506712962962963</v>
      </c>
      <c r="G172" s="475">
        <v>3</v>
      </c>
      <c r="H172" s="475">
        <v>15.67</v>
      </c>
      <c r="I172" s="460">
        <f t="shared" si="3"/>
        <v>3.000000000000469</v>
      </c>
      <c r="J172" s="118">
        <f t="shared" si="4"/>
        <v>3.000000000000469</v>
      </c>
      <c r="K172" s="450">
        <v>3.000000000000469</v>
      </c>
      <c r="L172" s="234">
        <v>15.67</v>
      </c>
      <c r="M172" s="38">
        <f t="shared" si="0"/>
        <v>3.5613522399994428</v>
      </c>
      <c r="N172" s="3">
        <f t="shared" si="5"/>
        <v>47601.233076923076</v>
      </c>
      <c r="O172" s="3">
        <v>101.23307692307675</v>
      </c>
      <c r="P172" s="4">
        <f t="shared" si="1"/>
        <v>1.6872179487179459</v>
      </c>
      <c r="Q172" s="475">
        <f t="shared" si="6"/>
        <v>128.5</v>
      </c>
      <c r="R172" s="475">
        <v>128.5</v>
      </c>
      <c r="S172" s="475">
        <v>6</v>
      </c>
    </row>
    <row r="173" spans="2:26" x14ac:dyDescent="0.25">
      <c r="B173" s="210">
        <v>306718</v>
      </c>
      <c r="C173" s="210">
        <v>20044</v>
      </c>
      <c r="D173" s="210" t="s">
        <v>180</v>
      </c>
      <c r="E173" s="393">
        <v>0.5506712962962963</v>
      </c>
      <c r="F173" s="393">
        <v>0.55069444444444449</v>
      </c>
      <c r="G173" s="475">
        <v>2</v>
      </c>
      <c r="H173" s="475">
        <v>11</v>
      </c>
      <c r="I173" s="477">
        <f t="shared" si="3"/>
        <v>2.0000000000035101</v>
      </c>
      <c r="J173" s="478">
        <f t="shared" si="4"/>
        <v>2.0000000000035101</v>
      </c>
      <c r="K173" s="480">
        <f>SUM(J173:J175)</f>
        <v>15.000000000002345</v>
      </c>
      <c r="L173" s="479">
        <v>15.67</v>
      </c>
      <c r="M173" s="38">
        <f t="shared" si="0"/>
        <v>0.7122704479998887</v>
      </c>
      <c r="N173" s="3">
        <f t="shared" si="5"/>
        <v>47616.233076923076</v>
      </c>
      <c r="O173" s="3">
        <v>116.2330769230791</v>
      </c>
      <c r="P173" s="4">
        <f t="shared" si="1"/>
        <v>1.937217948717985</v>
      </c>
      <c r="Q173" s="475">
        <f t="shared" si="6"/>
        <v>144.16999999999999</v>
      </c>
      <c r="R173" s="475">
        <v>144.16999999999999</v>
      </c>
      <c r="S173" s="475">
        <v>7</v>
      </c>
    </row>
    <row r="174" spans="2:26" x14ac:dyDescent="0.25">
      <c r="B174" s="210">
        <v>306718</v>
      </c>
      <c r="C174" s="481">
        <v>20043</v>
      </c>
      <c r="D174" s="481" t="s">
        <v>775</v>
      </c>
      <c r="E174" s="393">
        <v>0.55069444444444449</v>
      </c>
      <c r="F174" s="393">
        <v>0.55082175925925925</v>
      </c>
      <c r="G174" s="475" t="s">
        <v>566</v>
      </c>
      <c r="H174" s="475" t="s">
        <v>566</v>
      </c>
      <c r="I174" s="470">
        <f t="shared" si="3"/>
        <v>10.999999999995325</v>
      </c>
      <c r="J174" s="471">
        <f t="shared" si="4"/>
        <v>10.999999999995325</v>
      </c>
      <c r="K174" s="471"/>
      <c r="L174" s="476"/>
      <c r="M174" s="38"/>
      <c r="N174" s="3">
        <f t="shared" si="5"/>
        <v>47616.233076923076</v>
      </c>
      <c r="O174" s="3"/>
      <c r="P174" s="4"/>
      <c r="Q174" s="475">
        <f t="shared" si="6"/>
        <v>144.16999999999999</v>
      </c>
      <c r="X174" s="4"/>
      <c r="Z174" s="38"/>
    </row>
    <row r="175" spans="2:26" x14ac:dyDescent="0.25">
      <c r="B175" s="210">
        <v>306718</v>
      </c>
      <c r="C175" s="210">
        <v>20044</v>
      </c>
      <c r="D175" s="210" t="s">
        <v>180</v>
      </c>
      <c r="E175" s="393">
        <v>0.55082175925925925</v>
      </c>
      <c r="F175" s="393">
        <v>0.55084490740740744</v>
      </c>
      <c r="G175" s="475">
        <v>2</v>
      </c>
      <c r="H175" s="475">
        <v>4.67</v>
      </c>
      <c r="I175" s="461">
        <f t="shared" si="3"/>
        <v>2.0000000000035101</v>
      </c>
      <c r="J175" s="99">
        <f t="shared" si="4"/>
        <v>2.0000000000035101</v>
      </c>
      <c r="K175" s="99"/>
      <c r="L175" s="238"/>
      <c r="M175" s="38"/>
      <c r="N175" s="3">
        <f t="shared" si="5"/>
        <v>47616.233076923076</v>
      </c>
      <c r="O175" s="3"/>
      <c r="P175" s="4"/>
      <c r="Q175" s="475">
        <f t="shared" si="6"/>
        <v>144.16999999999999</v>
      </c>
      <c r="U175" s="475" t="s">
        <v>778</v>
      </c>
      <c r="V175" s="475" t="s">
        <v>777</v>
      </c>
      <c r="X175" s="4"/>
      <c r="Z175" s="38"/>
    </row>
    <row r="176" spans="2:26" x14ac:dyDescent="0.25">
      <c r="B176" s="210">
        <v>306718</v>
      </c>
      <c r="C176" s="210">
        <v>20059</v>
      </c>
      <c r="D176" s="210" t="s">
        <v>10</v>
      </c>
      <c r="E176" s="393">
        <v>0.55084490740740744</v>
      </c>
      <c r="F176" s="393">
        <v>0.55085648148148147</v>
      </c>
      <c r="G176" s="475">
        <v>1</v>
      </c>
      <c r="H176" s="475">
        <v>26</v>
      </c>
      <c r="I176" s="460">
        <f t="shared" si="3"/>
        <v>0.99999999999695888</v>
      </c>
      <c r="J176" s="118">
        <f t="shared" si="4"/>
        <v>0.99999999999695888</v>
      </c>
      <c r="K176" s="450">
        <v>0.99999999999695888</v>
      </c>
      <c r="L176" s="234">
        <v>26</v>
      </c>
      <c r="M176" s="38">
        <f t="shared" si="0"/>
        <v>17.727216000053907</v>
      </c>
      <c r="N176" s="3">
        <f t="shared" si="5"/>
        <v>47617.233076923076</v>
      </c>
      <c r="O176" s="3">
        <v>117.23307692307606</v>
      </c>
      <c r="P176" s="4">
        <f t="shared" si="1"/>
        <v>1.953884615384601</v>
      </c>
      <c r="Q176" s="475">
        <f t="shared" si="6"/>
        <v>170.17</v>
      </c>
      <c r="R176" s="475">
        <v>170.17</v>
      </c>
      <c r="S176" s="475">
        <v>8</v>
      </c>
    </row>
    <row r="177" spans="2:26" x14ac:dyDescent="0.25">
      <c r="B177" s="210">
        <v>306718</v>
      </c>
      <c r="C177" s="210">
        <v>20056</v>
      </c>
      <c r="D177" s="210" t="s">
        <v>9</v>
      </c>
      <c r="E177" s="393">
        <v>0.55085648148148147</v>
      </c>
      <c r="F177" s="393">
        <v>0.55085648148148147</v>
      </c>
      <c r="G177" s="475">
        <v>32</v>
      </c>
      <c r="H177" s="475">
        <v>28.08</v>
      </c>
      <c r="I177" s="460">
        <f t="shared" si="3"/>
        <v>0</v>
      </c>
      <c r="J177" s="118">
        <f t="shared" si="4"/>
        <v>31.999999999998607</v>
      </c>
      <c r="K177" s="450">
        <f>SUM(J177:J181)</f>
        <v>56.999999999999318</v>
      </c>
      <c r="L177" s="234">
        <v>28.08</v>
      </c>
      <c r="M177" s="38">
        <f t="shared" si="0"/>
        <v>0.33588409263158292</v>
      </c>
      <c r="N177" s="3">
        <f t="shared" si="5"/>
        <v>47674.233076923076</v>
      </c>
      <c r="O177" s="3">
        <v>174.23307692307537</v>
      </c>
      <c r="P177" s="4">
        <f t="shared" si="1"/>
        <v>2.9038846153845896</v>
      </c>
      <c r="Q177" s="475">
        <f t="shared" si="6"/>
        <v>198.25</v>
      </c>
      <c r="R177" s="475">
        <v>198.25</v>
      </c>
      <c r="S177" s="475">
        <v>9</v>
      </c>
    </row>
    <row r="178" spans="2:26" x14ac:dyDescent="0.25">
      <c r="B178" s="210">
        <v>306718</v>
      </c>
      <c r="C178" s="210">
        <v>20052</v>
      </c>
      <c r="D178" s="210" t="s">
        <v>7</v>
      </c>
      <c r="E178" s="393">
        <v>0.55122685185185183</v>
      </c>
      <c r="F178" s="393">
        <v>0.55133101851851851</v>
      </c>
      <c r="G178" s="475">
        <v>9</v>
      </c>
      <c r="H178" s="475">
        <v>28.08</v>
      </c>
      <c r="I178" s="461">
        <f t="shared" si="3"/>
        <v>9.0000000000014069</v>
      </c>
      <c r="J178" s="99">
        <f t="shared" si="4"/>
        <v>9.0000000000014069</v>
      </c>
      <c r="K178" s="99"/>
      <c r="L178" s="238"/>
      <c r="M178" s="38"/>
      <c r="N178" s="3">
        <f t="shared" si="5"/>
        <v>47674.233076923076</v>
      </c>
      <c r="O178" s="3"/>
      <c r="P178" s="4"/>
      <c r="Q178" s="475">
        <f t="shared" si="6"/>
        <v>198.25</v>
      </c>
      <c r="X178" s="4"/>
      <c r="Z178" s="38"/>
    </row>
    <row r="179" spans="2:26" x14ac:dyDescent="0.25">
      <c r="B179" s="210">
        <v>306718</v>
      </c>
      <c r="C179" s="210">
        <v>20056</v>
      </c>
      <c r="D179" s="210" t="s">
        <v>9</v>
      </c>
      <c r="E179" s="393">
        <v>0.55133101851851851</v>
      </c>
      <c r="F179" s="393">
        <v>0.55140046296296297</v>
      </c>
      <c r="G179" s="475">
        <v>6</v>
      </c>
      <c r="H179" s="475">
        <v>28.08</v>
      </c>
      <c r="I179" s="461">
        <f t="shared" si="3"/>
        <v>6.0000000000009379</v>
      </c>
      <c r="J179" s="99">
        <f t="shared" si="4"/>
        <v>6.0000000000009379</v>
      </c>
      <c r="K179" s="99"/>
      <c r="L179" s="238"/>
      <c r="M179" s="38"/>
      <c r="N179" s="3">
        <f t="shared" si="5"/>
        <v>47674.233076923076</v>
      </c>
      <c r="O179" s="3"/>
      <c r="P179" s="4"/>
      <c r="Q179" s="475">
        <f t="shared" si="6"/>
        <v>198.25</v>
      </c>
      <c r="X179" s="4"/>
      <c r="Z179" s="38"/>
    </row>
    <row r="180" spans="2:26" x14ac:dyDescent="0.25">
      <c r="B180" s="210">
        <v>306718</v>
      </c>
      <c r="C180" s="210">
        <v>20052</v>
      </c>
      <c r="D180" s="210" t="s">
        <v>7</v>
      </c>
      <c r="E180" s="393">
        <v>0.55140046296296297</v>
      </c>
      <c r="F180" s="393">
        <v>0.55144675925925923</v>
      </c>
      <c r="G180" s="475">
        <v>4</v>
      </c>
      <c r="H180" s="475">
        <v>28.08</v>
      </c>
      <c r="I180" s="461">
        <f t="shared" si="3"/>
        <v>3.9999999999974278</v>
      </c>
      <c r="J180" s="99">
        <f t="shared" si="4"/>
        <v>3.9999999999974278</v>
      </c>
      <c r="K180" s="99"/>
      <c r="L180" s="238"/>
      <c r="M180" s="38"/>
      <c r="N180" s="3">
        <f t="shared" si="5"/>
        <v>47674.233076923076</v>
      </c>
      <c r="O180" s="3"/>
      <c r="P180" s="4"/>
      <c r="Q180" s="475">
        <f t="shared" si="6"/>
        <v>198.25</v>
      </c>
      <c r="X180" s="4"/>
      <c r="Z180" s="38"/>
    </row>
    <row r="181" spans="2:26" x14ac:dyDescent="0.25">
      <c r="B181" s="210">
        <v>306718</v>
      </c>
      <c r="C181" s="210">
        <v>20056</v>
      </c>
      <c r="D181" s="210" t="s">
        <v>9</v>
      </c>
      <c r="E181" s="393">
        <v>0.55144675925925923</v>
      </c>
      <c r="F181" s="393">
        <v>0.55151620370370369</v>
      </c>
      <c r="G181" s="475">
        <v>6</v>
      </c>
      <c r="H181" s="475">
        <v>28.08</v>
      </c>
      <c r="I181" s="461">
        <f t="shared" si="3"/>
        <v>6.0000000000009379</v>
      </c>
      <c r="J181" s="99">
        <f t="shared" si="4"/>
        <v>6.0000000000009379</v>
      </c>
      <c r="K181" s="99"/>
      <c r="L181" s="238"/>
      <c r="M181" s="38"/>
      <c r="N181" s="3">
        <f t="shared" si="5"/>
        <v>47674.233076923076</v>
      </c>
      <c r="O181" s="3"/>
      <c r="P181" s="4"/>
      <c r="Q181" s="475">
        <f t="shared" si="6"/>
        <v>198.25</v>
      </c>
      <c r="X181" s="4"/>
      <c r="Z181" s="38"/>
    </row>
    <row r="182" spans="2:26" x14ac:dyDescent="0.25">
      <c r="B182" s="210">
        <v>306718</v>
      </c>
      <c r="C182" s="210">
        <v>20052</v>
      </c>
      <c r="D182" s="210" t="s">
        <v>7</v>
      </c>
      <c r="E182" s="393">
        <v>0.55151620370370369</v>
      </c>
      <c r="F182" s="393">
        <v>0.55151620370370369</v>
      </c>
      <c r="G182" s="475">
        <v>56</v>
      </c>
      <c r="H182" s="475">
        <v>28.08</v>
      </c>
      <c r="I182" s="460">
        <f t="shared" si="3"/>
        <v>0</v>
      </c>
      <c r="J182" s="118">
        <f t="shared" si="4"/>
        <v>56.000000000002359</v>
      </c>
      <c r="K182" s="450">
        <v>56.000000000002359</v>
      </c>
      <c r="L182" s="234">
        <v>28.08</v>
      </c>
      <c r="M182" s="38">
        <f t="shared" si="0"/>
        <v>0.34188202285712843</v>
      </c>
      <c r="N182" s="3">
        <f t="shared" si="5"/>
        <v>47730.233076923076</v>
      </c>
      <c r="O182" s="3">
        <v>230.23307692307773</v>
      </c>
      <c r="P182" s="4">
        <f t="shared" si="1"/>
        <v>3.8372179487179623</v>
      </c>
      <c r="Q182" s="475">
        <f t="shared" si="6"/>
        <v>226.32999999999998</v>
      </c>
      <c r="R182" s="475">
        <v>226.32999999999998</v>
      </c>
      <c r="S182" s="475">
        <v>10</v>
      </c>
    </row>
    <row r="183" spans="2:26" x14ac:dyDescent="0.25">
      <c r="B183" s="210">
        <v>306718</v>
      </c>
      <c r="C183" s="210">
        <v>20056</v>
      </c>
      <c r="D183" s="210" t="s">
        <v>9</v>
      </c>
      <c r="E183" s="393">
        <v>0.55216435185185186</v>
      </c>
      <c r="F183" s="393">
        <v>0.55238425925925927</v>
      </c>
      <c r="G183" s="475">
        <v>19</v>
      </c>
      <c r="H183" s="475" t="s">
        <v>581</v>
      </c>
      <c r="I183" s="460">
        <f t="shared" si="3"/>
        <v>18.999999999999773</v>
      </c>
      <c r="J183" s="118">
        <f t="shared" si="4"/>
        <v>18.999999999999773</v>
      </c>
      <c r="K183" s="450">
        <f>SUM(J183:J189)</f>
        <v>32.999999999995566</v>
      </c>
      <c r="L183" s="234">
        <v>26</v>
      </c>
      <c r="M183" s="38">
        <f t="shared" si="0"/>
        <v>0.53718836363643585</v>
      </c>
      <c r="N183" s="3">
        <f t="shared" si="5"/>
        <v>47763.233076923068</v>
      </c>
      <c r="O183" s="3">
        <v>263.23307692307333</v>
      </c>
      <c r="P183" s="4">
        <f t="shared" si="1"/>
        <v>4.3872179487178888</v>
      </c>
      <c r="Q183" s="475">
        <f t="shared" si="6"/>
        <v>252.32999999999998</v>
      </c>
      <c r="R183" s="475">
        <v>252.32999999999998</v>
      </c>
      <c r="S183" s="475">
        <v>11</v>
      </c>
    </row>
    <row r="184" spans="2:26" x14ac:dyDescent="0.25">
      <c r="B184" s="210">
        <v>306718</v>
      </c>
      <c r="C184" s="210">
        <v>20056</v>
      </c>
      <c r="D184" s="210" t="s">
        <v>9</v>
      </c>
      <c r="E184" s="393">
        <v>0.55238425925925927</v>
      </c>
      <c r="F184" s="393">
        <v>0.55245370370370372</v>
      </c>
      <c r="G184" s="475">
        <v>0</v>
      </c>
      <c r="H184" s="475">
        <v>26</v>
      </c>
      <c r="I184" s="461">
        <f t="shared" si="3"/>
        <v>6.0000000000009379</v>
      </c>
      <c r="J184" s="99">
        <f t="shared" si="4"/>
        <v>0</v>
      </c>
      <c r="K184" s="99"/>
      <c r="L184" s="238"/>
      <c r="M184" s="38"/>
      <c r="N184" s="3">
        <f t="shared" si="5"/>
        <v>47763.233076923068</v>
      </c>
      <c r="O184" s="3"/>
      <c r="P184" s="4"/>
      <c r="Q184" s="475">
        <f t="shared" si="6"/>
        <v>252.32999999999998</v>
      </c>
      <c r="X184" s="4"/>
      <c r="Z184" s="38"/>
    </row>
    <row r="185" spans="2:26" x14ac:dyDescent="0.25">
      <c r="B185" s="210">
        <v>306718</v>
      </c>
      <c r="C185" s="210">
        <v>20059</v>
      </c>
      <c r="D185" s="210" t="s">
        <v>10</v>
      </c>
      <c r="E185" s="393">
        <v>0.55238425925925927</v>
      </c>
      <c r="F185" s="393">
        <v>0.55238425925925927</v>
      </c>
      <c r="G185" s="475">
        <v>6</v>
      </c>
      <c r="H185" s="475" t="s">
        <v>581</v>
      </c>
      <c r="I185" s="461">
        <f t="shared" si="3"/>
        <v>0</v>
      </c>
      <c r="J185" s="99">
        <f t="shared" si="4"/>
        <v>6.0000000000009379</v>
      </c>
      <c r="K185" s="99"/>
      <c r="L185" s="238"/>
      <c r="M185" s="38"/>
      <c r="N185" s="3">
        <f t="shared" si="5"/>
        <v>47763.233076923068</v>
      </c>
      <c r="O185" s="3"/>
      <c r="P185" s="4"/>
      <c r="Q185" s="475">
        <f t="shared" si="6"/>
        <v>252.32999999999998</v>
      </c>
      <c r="X185" s="4"/>
      <c r="Z185" s="38"/>
    </row>
    <row r="186" spans="2:26" x14ac:dyDescent="0.25">
      <c r="B186" s="210">
        <v>306718</v>
      </c>
      <c r="C186" s="210">
        <v>20059</v>
      </c>
      <c r="D186" s="210" t="s">
        <v>10</v>
      </c>
      <c r="E186" s="393">
        <v>0.55245370370370372</v>
      </c>
      <c r="F186" s="393">
        <v>0.55251157407407414</v>
      </c>
      <c r="G186" s="475">
        <v>5</v>
      </c>
      <c r="H186" s="475">
        <v>26</v>
      </c>
      <c r="I186" s="461">
        <f t="shared" si="3"/>
        <v>5.000000000003979</v>
      </c>
      <c r="J186" s="99">
        <f t="shared" si="4"/>
        <v>5.000000000003979</v>
      </c>
      <c r="K186" s="99"/>
      <c r="L186" s="238"/>
      <c r="M186" s="38"/>
      <c r="N186" s="3">
        <f t="shared" si="5"/>
        <v>47763.233076923068</v>
      </c>
      <c r="O186" s="3"/>
      <c r="P186" s="4"/>
      <c r="Q186" s="475">
        <f t="shared" si="6"/>
        <v>252.32999999999998</v>
      </c>
      <c r="X186" s="4"/>
      <c r="Z186" s="38"/>
    </row>
    <row r="187" spans="2:26" x14ac:dyDescent="0.25">
      <c r="B187" s="210">
        <v>306718</v>
      </c>
      <c r="C187" s="210">
        <v>20056</v>
      </c>
      <c r="D187" s="210" t="s">
        <v>9</v>
      </c>
      <c r="E187" s="393">
        <v>0.55251157407407414</v>
      </c>
      <c r="F187" s="393">
        <v>0.55253472222222222</v>
      </c>
      <c r="G187" s="475">
        <v>2</v>
      </c>
      <c r="H187" s="475" t="s">
        <v>581</v>
      </c>
      <c r="I187" s="461">
        <f t="shared" si="3"/>
        <v>1.9999999999939178</v>
      </c>
      <c r="J187" s="99">
        <f t="shared" si="4"/>
        <v>1.9999999999939178</v>
      </c>
      <c r="K187" s="99"/>
      <c r="L187" s="238"/>
      <c r="M187" s="38"/>
      <c r="N187" s="3">
        <f t="shared" si="5"/>
        <v>47763.233076923068</v>
      </c>
      <c r="O187" s="3"/>
      <c r="P187" s="4"/>
      <c r="Q187" s="475">
        <f t="shared" si="6"/>
        <v>252.32999999999998</v>
      </c>
      <c r="X187" s="4"/>
      <c r="Z187" s="38"/>
    </row>
    <row r="188" spans="2:26" x14ac:dyDescent="0.25">
      <c r="B188" s="210">
        <v>306718</v>
      </c>
      <c r="C188" s="210">
        <v>20056</v>
      </c>
      <c r="D188" s="210" t="s">
        <v>9</v>
      </c>
      <c r="E188" s="393">
        <v>0.55253472222222222</v>
      </c>
      <c r="F188" s="393">
        <v>0.55254629629629626</v>
      </c>
      <c r="G188" s="475">
        <v>0</v>
      </c>
      <c r="H188" s="475">
        <v>26</v>
      </c>
      <c r="I188" s="461">
        <f t="shared" si="3"/>
        <v>0.99999999999695888</v>
      </c>
      <c r="J188" s="99">
        <f t="shared" si="4"/>
        <v>0</v>
      </c>
      <c r="K188" s="99"/>
      <c r="L188" s="238"/>
      <c r="M188" s="38"/>
      <c r="N188" s="3">
        <f t="shared" si="5"/>
        <v>47763.233076923068</v>
      </c>
      <c r="O188" s="3"/>
      <c r="P188" s="4"/>
      <c r="Q188" s="475">
        <f t="shared" si="6"/>
        <v>252.32999999999998</v>
      </c>
      <c r="X188" s="4"/>
      <c r="Z188" s="38"/>
    </row>
    <row r="189" spans="2:26" x14ac:dyDescent="0.25">
      <c r="B189" s="210">
        <v>306718</v>
      </c>
      <c r="C189" s="210">
        <v>20059</v>
      </c>
      <c r="D189" s="210" t="s">
        <v>10</v>
      </c>
      <c r="E189" s="393">
        <v>0.55253472222222222</v>
      </c>
      <c r="F189" s="393">
        <v>0.55253472222222222</v>
      </c>
      <c r="G189" s="475">
        <v>1</v>
      </c>
      <c r="H189" s="475" t="s">
        <v>581</v>
      </c>
      <c r="I189" s="461">
        <f t="shared" si="3"/>
        <v>0</v>
      </c>
      <c r="J189" s="99">
        <f t="shared" si="4"/>
        <v>0.99999999999695888</v>
      </c>
      <c r="K189" s="99"/>
      <c r="L189" s="238"/>
      <c r="M189" s="38"/>
      <c r="N189" s="3">
        <f t="shared" si="5"/>
        <v>47763.233076923068</v>
      </c>
      <c r="O189" s="3"/>
      <c r="P189" s="4"/>
      <c r="Q189" s="475">
        <f t="shared" si="6"/>
        <v>252.32999999999998</v>
      </c>
      <c r="X189" s="4"/>
      <c r="Z189" s="38"/>
    </row>
    <row r="190" spans="2:26" x14ac:dyDescent="0.25">
      <c r="B190" s="210">
        <v>306718</v>
      </c>
      <c r="C190" s="210">
        <v>20059</v>
      </c>
      <c r="D190" s="210" t="s">
        <v>10</v>
      </c>
      <c r="E190" s="393">
        <v>0.55254629629629626</v>
      </c>
      <c r="F190" s="393">
        <v>0.55254629629629626</v>
      </c>
      <c r="G190" s="475">
        <v>22</v>
      </c>
      <c r="H190" s="475">
        <v>15.67</v>
      </c>
      <c r="I190" s="460">
        <f t="shared" si="3"/>
        <v>0</v>
      </c>
      <c r="J190" s="118">
        <f t="shared" si="4"/>
        <v>22.000000000009834</v>
      </c>
      <c r="K190" s="450">
        <v>22.000000000009834</v>
      </c>
      <c r="L190" s="234">
        <v>15.67</v>
      </c>
      <c r="M190" s="38">
        <f t="shared" si="0"/>
        <v>0.48563894181796469</v>
      </c>
      <c r="N190" s="3">
        <f t="shared" si="5"/>
        <v>47785.233076923076</v>
      </c>
      <c r="O190" s="3">
        <v>285.23307692308316</v>
      </c>
      <c r="P190" s="4">
        <f t="shared" si="1"/>
        <v>4.7538846153847194</v>
      </c>
      <c r="Q190" s="475">
        <f t="shared" si="6"/>
        <v>268</v>
      </c>
      <c r="R190" s="475">
        <v>268</v>
      </c>
      <c r="S190" s="475">
        <v>12</v>
      </c>
    </row>
    <row r="191" spans="2:26" x14ac:dyDescent="0.25">
      <c r="B191" s="210">
        <v>306718</v>
      </c>
      <c r="C191" s="210">
        <v>20044</v>
      </c>
      <c r="D191" s="210" t="s">
        <v>180</v>
      </c>
      <c r="E191" s="393">
        <v>0.552800925925926</v>
      </c>
      <c r="F191" s="393">
        <v>0.55295138888888895</v>
      </c>
      <c r="G191" s="475">
        <v>13</v>
      </c>
      <c r="H191" s="475">
        <v>11</v>
      </c>
      <c r="I191" s="462">
        <f t="shared" si="3"/>
        <v>12.999999999998835</v>
      </c>
      <c r="J191" s="218">
        <f>L191*K190/L190</f>
        <v>15.44352265476121</v>
      </c>
      <c r="K191" s="453">
        <v>15.44352265476121</v>
      </c>
      <c r="L191" s="237">
        <v>11</v>
      </c>
      <c r="M191" s="38">
        <f t="shared" si="0"/>
        <v>0.48563894181796469</v>
      </c>
      <c r="N191" s="3">
        <f t="shared" si="5"/>
        <v>47800.676599577841</v>
      </c>
      <c r="O191" s="3">
        <v>300.6765995778444</v>
      </c>
      <c r="P191" s="4">
        <f t="shared" si="1"/>
        <v>5.0112766596307399</v>
      </c>
      <c r="Q191" s="475">
        <f t="shared" si="6"/>
        <v>279</v>
      </c>
      <c r="R191" s="475">
        <v>279</v>
      </c>
    </row>
    <row r="192" spans="2:26" x14ac:dyDescent="0.25">
      <c r="B192" s="475">
        <v>306718</v>
      </c>
      <c r="C192" s="392">
        <v>20043</v>
      </c>
      <c r="D192" s="475" t="s">
        <v>775</v>
      </c>
      <c r="E192" s="381">
        <v>0.55295138888888895</v>
      </c>
      <c r="F192" s="381">
        <v>0.55295138888888895</v>
      </c>
      <c r="G192" s="475" t="s">
        <v>566</v>
      </c>
      <c r="H192" s="475" t="s">
        <v>566</v>
      </c>
      <c r="I192" s="2"/>
      <c r="J192" s="2"/>
      <c r="M192" s="38">
        <f>AVERAGE(M154:M190)</f>
        <v>2.3694015789461322</v>
      </c>
    </row>
    <row r="193" spans="1:26" x14ac:dyDescent="0.25">
      <c r="C193" s="392"/>
      <c r="E193" s="381"/>
      <c r="F193" s="381"/>
    </row>
    <row r="194" spans="1:26" x14ac:dyDescent="0.25">
      <c r="B194" s="210">
        <v>306718</v>
      </c>
      <c r="C194" s="210">
        <v>20044</v>
      </c>
      <c r="D194" s="210" t="s">
        <v>180</v>
      </c>
      <c r="E194" s="393">
        <v>0.63945601851851852</v>
      </c>
      <c r="F194" s="393">
        <v>0.63991898148148152</v>
      </c>
      <c r="G194" s="475">
        <v>40</v>
      </c>
      <c r="H194" s="475">
        <v>13.5</v>
      </c>
      <c r="I194" s="2">
        <f>(F194-E194)*86400</f>
        <v>40.000000000003055</v>
      </c>
      <c r="J194" s="2">
        <f>L194*J195/L195</f>
        <v>18.750000000000533</v>
      </c>
      <c r="K194" s="2">
        <v>18.750000000000533</v>
      </c>
      <c r="L194" s="475">
        <v>13.5</v>
      </c>
      <c r="M194" s="38">
        <f>L194/K194*0.0113636*60</f>
        <v>0.49090751999998605</v>
      </c>
      <c r="N194" s="3">
        <f>J194</f>
        <v>18.750000000000533</v>
      </c>
      <c r="O194" s="3">
        <v>18.750000000000533</v>
      </c>
      <c r="P194" s="4">
        <f t="shared" ref="P194:P199" si="7">O194/60</f>
        <v>0.31250000000000888</v>
      </c>
      <c r="Q194" s="475">
        <f>L194</f>
        <v>13.5</v>
      </c>
      <c r="R194" s="475">
        <v>13.5</v>
      </c>
      <c r="S194" s="51">
        <v>1</v>
      </c>
      <c r="X194" s="4">
        <v>0.31250000000000888</v>
      </c>
      <c r="Y194" s="475">
        <v>13.5</v>
      </c>
      <c r="Z194" s="38">
        <v>0.49090751999998605</v>
      </c>
    </row>
    <row r="195" spans="1:26" x14ac:dyDescent="0.25">
      <c r="B195" s="210">
        <v>306718</v>
      </c>
      <c r="C195" s="210">
        <v>20045</v>
      </c>
      <c r="D195" s="210" t="s">
        <v>14</v>
      </c>
      <c r="E195" s="393">
        <v>0.63991898148148152</v>
      </c>
      <c r="F195" s="393">
        <v>0.63991898148148152</v>
      </c>
      <c r="G195" s="475">
        <v>50</v>
      </c>
      <c r="H195" s="475">
        <v>36</v>
      </c>
      <c r="I195" s="2">
        <f t="shared" ref="I195" si="8">(F195-E195)*86400</f>
        <v>0</v>
      </c>
      <c r="J195" s="2">
        <f>(E196-E195)*86400</f>
        <v>50.000000000001421</v>
      </c>
      <c r="K195" s="2">
        <v>50.000000000001421</v>
      </c>
      <c r="L195" s="475">
        <v>36</v>
      </c>
      <c r="M195" s="38">
        <f t="shared" ref="M195:M198" si="9">L195/K195*0.0113636*60</f>
        <v>0.49090751999998605</v>
      </c>
      <c r="N195" s="3">
        <f>N194+K195</f>
        <v>68.750000000001961</v>
      </c>
      <c r="O195" s="3">
        <v>68.750000000001961</v>
      </c>
      <c r="P195" s="4">
        <f t="shared" si="7"/>
        <v>1.1458333333333661</v>
      </c>
      <c r="Q195" s="475">
        <f>Q194+L195</f>
        <v>49.5</v>
      </c>
      <c r="R195" s="475">
        <v>49.5</v>
      </c>
      <c r="S195" s="51">
        <v>2</v>
      </c>
      <c r="X195" s="4">
        <v>1.1458333333333661</v>
      </c>
      <c r="Y195" s="475">
        <v>49.5</v>
      </c>
      <c r="Z195" s="38">
        <v>0.49090751999998605</v>
      </c>
    </row>
    <row r="196" spans="1:26" x14ac:dyDescent="0.25">
      <c r="B196" s="210">
        <v>306718</v>
      </c>
      <c r="C196" s="210">
        <v>20049</v>
      </c>
      <c r="D196" s="210" t="s">
        <v>13</v>
      </c>
      <c r="E196" s="393">
        <v>0.64049768518518524</v>
      </c>
      <c r="F196" s="393">
        <v>0.64049768518518524</v>
      </c>
      <c r="G196" s="475">
        <v>77</v>
      </c>
      <c r="H196" s="475">
        <v>36</v>
      </c>
      <c r="I196" s="2">
        <f t="shared" ref="I196:I198" si="10">(F196-E196)*86400</f>
        <v>0</v>
      </c>
      <c r="J196" s="2">
        <f t="shared" ref="J196:J198" si="11">(E197-E196)*86400</f>
        <v>76.999999999996049</v>
      </c>
      <c r="K196" s="3">
        <v>76.999999999996049</v>
      </c>
      <c r="L196" s="475">
        <v>36</v>
      </c>
      <c r="M196" s="38">
        <f t="shared" si="9"/>
        <v>0.3187711168831332</v>
      </c>
      <c r="N196" s="3">
        <f t="shared" ref="N196:N199" si="12">N195+K196</f>
        <v>145.74999999999801</v>
      </c>
      <c r="O196" s="3">
        <v>145.74999999999801</v>
      </c>
      <c r="P196" s="4">
        <f t="shared" si="7"/>
        <v>2.4291666666666334</v>
      </c>
      <c r="Q196" s="475">
        <f t="shared" ref="Q196:Q199" si="13">Q195+L196</f>
        <v>85.5</v>
      </c>
      <c r="R196" s="475">
        <v>85.5</v>
      </c>
      <c r="S196" s="51">
        <v>3</v>
      </c>
      <c r="X196" s="4">
        <v>2.4291666666666334</v>
      </c>
      <c r="Y196" s="475">
        <v>85.5</v>
      </c>
      <c r="Z196" s="38">
        <v>0.3187711168831332</v>
      </c>
    </row>
    <row r="197" spans="1:26" x14ac:dyDescent="0.25">
      <c r="B197" s="210">
        <v>306718</v>
      </c>
      <c r="C197" s="210">
        <v>20045</v>
      </c>
      <c r="D197" s="210" t="s">
        <v>14</v>
      </c>
      <c r="E197" s="393">
        <v>0.6413888888888889</v>
      </c>
      <c r="F197" s="393">
        <v>0.6413888888888889</v>
      </c>
      <c r="G197" s="475">
        <v>33</v>
      </c>
      <c r="H197" s="475">
        <v>24.5</v>
      </c>
      <c r="I197" s="2">
        <f t="shared" si="10"/>
        <v>0</v>
      </c>
      <c r="J197" s="2">
        <f t="shared" si="11"/>
        <v>32.999999999995566</v>
      </c>
      <c r="K197" s="3">
        <v>32.999999999995566</v>
      </c>
      <c r="L197" s="475">
        <v>24.5</v>
      </c>
      <c r="M197" s="38">
        <f t="shared" si="9"/>
        <v>0.5061967272727953</v>
      </c>
      <c r="N197" s="3">
        <f t="shared" si="12"/>
        <v>178.74999999999358</v>
      </c>
      <c r="O197" s="3">
        <v>178.74999999999358</v>
      </c>
      <c r="P197" s="4">
        <f t="shared" si="7"/>
        <v>2.9791666666665595</v>
      </c>
      <c r="Q197" s="475">
        <f t="shared" si="13"/>
        <v>110</v>
      </c>
      <c r="R197" s="475">
        <v>110</v>
      </c>
      <c r="S197" s="51">
        <v>4</v>
      </c>
      <c r="X197" s="4">
        <v>2.9791666666665595</v>
      </c>
      <c r="Y197" s="475">
        <v>110</v>
      </c>
      <c r="Z197" s="38">
        <v>0.5061967272727953</v>
      </c>
    </row>
    <row r="198" spans="1:26" x14ac:dyDescent="0.25">
      <c r="B198" s="210">
        <v>306718</v>
      </c>
      <c r="C198" s="210">
        <v>20044</v>
      </c>
      <c r="D198" s="210" t="s">
        <v>180</v>
      </c>
      <c r="E198" s="393">
        <v>0.64177083333333329</v>
      </c>
      <c r="F198" s="393">
        <v>0.64184027777777775</v>
      </c>
      <c r="G198" s="475">
        <v>6</v>
      </c>
      <c r="H198" s="475">
        <v>15.67</v>
      </c>
      <c r="I198" s="2">
        <f t="shared" si="10"/>
        <v>6.0000000000009379</v>
      </c>
      <c r="J198" s="2">
        <f t="shared" si="11"/>
        <v>6.0000000000009379</v>
      </c>
      <c r="K198" s="3">
        <v>6.0000000000009379</v>
      </c>
      <c r="L198" s="475">
        <v>15.67</v>
      </c>
      <c r="M198" s="38">
        <f t="shared" si="9"/>
        <v>1.7806761199997214</v>
      </c>
      <c r="N198" s="3">
        <f t="shared" si="12"/>
        <v>184.74999999999451</v>
      </c>
      <c r="O198" s="3">
        <v>184.74999999999451</v>
      </c>
      <c r="P198" s="4">
        <f t="shared" si="7"/>
        <v>3.0791666666665751</v>
      </c>
      <c r="Q198" s="475">
        <f t="shared" si="13"/>
        <v>125.67</v>
      </c>
      <c r="R198" s="475">
        <v>125.67</v>
      </c>
      <c r="S198" s="51">
        <v>5</v>
      </c>
      <c r="X198" s="4">
        <v>3.0791666666665751</v>
      </c>
      <c r="Y198" s="475">
        <v>125.67</v>
      </c>
      <c r="Z198" s="38">
        <v>1.7806761199997214</v>
      </c>
    </row>
    <row r="199" spans="1:26" x14ac:dyDescent="0.25">
      <c r="B199" s="210">
        <v>306718</v>
      </c>
      <c r="C199" s="210">
        <v>20059</v>
      </c>
      <c r="D199" s="210" t="s">
        <v>10</v>
      </c>
      <c r="E199" s="393">
        <v>0.64184027777777775</v>
      </c>
      <c r="F199" s="393">
        <v>0.6419097222222222</v>
      </c>
      <c r="G199" s="475">
        <v>6</v>
      </c>
      <c r="H199" s="475" t="s">
        <v>580</v>
      </c>
      <c r="I199" s="387">
        <f>(F199-E199)*86400</f>
        <v>6.0000000000009379</v>
      </c>
      <c r="J199" s="387">
        <f>L199*K198/L198</f>
        <v>10.211869814934589</v>
      </c>
      <c r="K199" s="387">
        <v>10.211869814934589</v>
      </c>
      <c r="L199" s="45">
        <v>26.67</v>
      </c>
      <c r="M199" s="38">
        <f>L199/K199*0.0113636*60</f>
        <v>1.7806761199997219</v>
      </c>
      <c r="N199" s="3">
        <f t="shared" si="12"/>
        <v>194.96186981492912</v>
      </c>
      <c r="O199" s="3">
        <v>194.96186981492912</v>
      </c>
      <c r="P199" s="4">
        <f t="shared" si="7"/>
        <v>3.2493644969154851</v>
      </c>
      <c r="Q199" s="475">
        <f t="shared" si="13"/>
        <v>152.34</v>
      </c>
      <c r="R199" s="475">
        <v>152.34</v>
      </c>
      <c r="T199" s="475" t="s">
        <v>779</v>
      </c>
      <c r="V199" s="475">
        <v>44</v>
      </c>
      <c r="X199" s="4">
        <v>3.2493644969154851</v>
      </c>
      <c r="Y199" s="475">
        <v>152.34</v>
      </c>
      <c r="Z199" s="38">
        <v>1.7806761199997219</v>
      </c>
    </row>
    <row r="200" spans="1:26" x14ac:dyDescent="0.25">
      <c r="B200" s="475">
        <v>306718</v>
      </c>
      <c r="C200" s="392">
        <v>20043</v>
      </c>
      <c r="D200" s="475" t="s">
        <v>775</v>
      </c>
      <c r="E200" s="381">
        <v>0.6419097222222222</v>
      </c>
      <c r="F200" s="381">
        <v>0.6419097222222222</v>
      </c>
      <c r="G200" s="475" t="s">
        <v>566</v>
      </c>
      <c r="H200" s="475" t="s">
        <v>566</v>
      </c>
      <c r="M200" s="38">
        <f>AVERAGE(M195:M198)</f>
        <v>0.77413787103890896</v>
      </c>
    </row>
    <row r="201" spans="1:26" x14ac:dyDescent="0.25">
      <c r="B201" s="475">
        <v>306718</v>
      </c>
      <c r="C201" s="475">
        <v>20044</v>
      </c>
      <c r="D201" s="475" t="s">
        <v>180</v>
      </c>
      <c r="E201" s="381">
        <v>0.64215277777777779</v>
      </c>
      <c r="F201" s="381">
        <v>0.64216435185185183</v>
      </c>
      <c r="G201" s="475">
        <v>1</v>
      </c>
      <c r="H201" s="475">
        <v>11</v>
      </c>
    </row>
    <row r="202" spans="1:26" x14ac:dyDescent="0.25">
      <c r="B202" s="475">
        <v>306718</v>
      </c>
      <c r="C202" s="392">
        <v>20043</v>
      </c>
      <c r="D202" s="475" t="s">
        <v>775</v>
      </c>
      <c r="E202" s="381">
        <v>0.64216435185185183</v>
      </c>
      <c r="F202" s="381">
        <v>0.64216435185185183</v>
      </c>
      <c r="G202" s="475" t="s">
        <v>566</v>
      </c>
      <c r="H202" s="475" t="s">
        <v>566</v>
      </c>
    </row>
    <row r="205" spans="1:26" x14ac:dyDescent="0.25">
      <c r="A205" s="40">
        <v>43071</v>
      </c>
      <c r="B205" s="210">
        <v>306718</v>
      </c>
      <c r="C205" s="210">
        <v>20044</v>
      </c>
      <c r="D205" s="210" t="s">
        <v>180</v>
      </c>
      <c r="E205" s="393">
        <v>0.65921296296296295</v>
      </c>
      <c r="F205" s="393">
        <v>0.65921296296296295</v>
      </c>
      <c r="G205" s="475">
        <v>10</v>
      </c>
      <c r="H205" s="475">
        <v>4.67</v>
      </c>
      <c r="I205" s="2"/>
      <c r="J205" s="2"/>
      <c r="K205" s="2"/>
      <c r="M205" s="38"/>
      <c r="N205" s="3"/>
      <c r="O205" s="3"/>
      <c r="P205" s="4"/>
      <c r="S205" s="51"/>
    </row>
    <row r="206" spans="1:26" x14ac:dyDescent="0.25">
      <c r="B206" s="210">
        <v>306718</v>
      </c>
      <c r="C206" s="210">
        <v>20059</v>
      </c>
      <c r="D206" s="210" t="s">
        <v>10</v>
      </c>
      <c r="E206" s="393">
        <v>0.65932870370370367</v>
      </c>
      <c r="F206" s="393">
        <v>0.65953703703703703</v>
      </c>
      <c r="G206" s="475">
        <v>18</v>
      </c>
      <c r="H206" s="475">
        <v>15.67</v>
      </c>
      <c r="I206" s="2"/>
      <c r="J206" s="2"/>
      <c r="K206" s="2"/>
      <c r="M206" s="38"/>
      <c r="N206" s="3"/>
      <c r="O206" s="3"/>
      <c r="P206" s="4"/>
      <c r="S206" s="51"/>
    </row>
    <row r="207" spans="1:26" x14ac:dyDescent="0.25">
      <c r="B207" s="210">
        <v>306718</v>
      </c>
      <c r="C207" s="210">
        <v>20044</v>
      </c>
      <c r="D207" s="210" t="s">
        <v>180</v>
      </c>
      <c r="E207" s="393">
        <v>0.65953703703703703</v>
      </c>
      <c r="F207" s="393">
        <v>0.65954861111111118</v>
      </c>
      <c r="G207" s="475">
        <v>1</v>
      </c>
      <c r="H207" s="475">
        <v>15.67</v>
      </c>
      <c r="I207" s="2">
        <f>(F207-E207)*86400</f>
        <v>1.0000000000065512</v>
      </c>
      <c r="J207" s="2">
        <f>L207*J208/L208</f>
        <v>5.9273076923068961</v>
      </c>
      <c r="K207" s="2">
        <v>5.9273076923068961</v>
      </c>
      <c r="L207" s="475">
        <v>4.67</v>
      </c>
      <c r="M207" s="38">
        <f t="shared" ref="M207" si="14">L207/K207*0.0113636*60</f>
        <v>0.53718836363643574</v>
      </c>
      <c r="N207" s="3">
        <f>J207</f>
        <v>5.9273076923068961</v>
      </c>
      <c r="O207" s="3">
        <v>5.9273076923068961</v>
      </c>
      <c r="P207" s="4">
        <f t="shared" ref="P207:P208" si="15">O207/60</f>
        <v>9.8788461538448266E-2</v>
      </c>
      <c r="Q207" s="475">
        <f>L207</f>
        <v>4.67</v>
      </c>
      <c r="R207" s="475">
        <v>4.67</v>
      </c>
      <c r="S207" s="51">
        <v>1</v>
      </c>
      <c r="X207" s="4">
        <v>9.8788461538448266E-2</v>
      </c>
      <c r="Y207" s="475">
        <v>4.67</v>
      </c>
      <c r="Z207" s="38">
        <v>0.53718836363643574</v>
      </c>
    </row>
    <row r="208" spans="1:26" x14ac:dyDescent="0.25">
      <c r="B208" s="210">
        <v>306718</v>
      </c>
      <c r="C208" s="210">
        <v>20059</v>
      </c>
      <c r="D208" s="210" t="s">
        <v>10</v>
      </c>
      <c r="E208" s="393">
        <v>0.65954861111111118</v>
      </c>
      <c r="F208" s="393">
        <v>0.65993055555555558</v>
      </c>
      <c r="G208" s="475">
        <v>33</v>
      </c>
      <c r="H208" s="475">
        <v>26</v>
      </c>
      <c r="I208" s="2">
        <f t="shared" ref="I208" si="16">(F208-E208)*86400</f>
        <v>32.999999999995566</v>
      </c>
      <c r="J208" s="2">
        <f>(E209-E208)*86400</f>
        <v>32.999999999995566</v>
      </c>
      <c r="K208" s="2">
        <v>32.999999999995566</v>
      </c>
      <c r="L208" s="475">
        <v>26</v>
      </c>
      <c r="M208" s="38">
        <f>L208/K208*0.0113636*60</f>
        <v>0.53718836363643585</v>
      </c>
      <c r="N208" s="3">
        <f>N207+K208</f>
        <v>38.927307692302463</v>
      </c>
      <c r="O208" s="3">
        <v>38.927307692302463</v>
      </c>
      <c r="P208" s="4">
        <f t="shared" si="15"/>
        <v>0.64878846153837444</v>
      </c>
      <c r="Q208" s="475">
        <f>Q207+L208</f>
        <v>30.67</v>
      </c>
      <c r="R208" s="475">
        <v>30.67</v>
      </c>
      <c r="S208" s="51">
        <v>2</v>
      </c>
      <c r="X208" s="4">
        <v>0.64878846153837444</v>
      </c>
      <c r="Y208" s="475">
        <v>30.67</v>
      </c>
      <c r="Z208" s="38">
        <v>0.53718836363643585</v>
      </c>
    </row>
    <row r="209" spans="2:26" x14ac:dyDescent="0.25">
      <c r="B209" s="210">
        <v>306718</v>
      </c>
      <c r="C209" s="210">
        <v>20056</v>
      </c>
      <c r="D209" s="210" t="s">
        <v>9</v>
      </c>
      <c r="E209" s="393">
        <v>0.65993055555555558</v>
      </c>
      <c r="F209" s="393">
        <v>0.65993055555555558</v>
      </c>
      <c r="G209" s="475">
        <v>65</v>
      </c>
      <c r="H209" s="475">
        <v>28.08</v>
      </c>
      <c r="I209" s="2">
        <f t="shared" ref="I209:I215" si="17">(F209-E209)*86400</f>
        <v>0</v>
      </c>
      <c r="J209" s="2">
        <f t="shared" ref="J209:J214" si="18">(E210-E209)*86400</f>
        <v>64.999999999994174</v>
      </c>
      <c r="K209" s="3">
        <v>64.999999999994174</v>
      </c>
      <c r="L209" s="475">
        <v>28.08</v>
      </c>
      <c r="M209" s="38">
        <f t="shared" ref="M209:M215" si="19">L209/K209*0.0113636*60</f>
        <v>0.29454451200002635</v>
      </c>
      <c r="N209" s="3">
        <f t="shared" ref="N209:N215" si="20">N208+K209</f>
        <v>103.92730769229664</v>
      </c>
      <c r="O209" s="3">
        <v>103.92730769229664</v>
      </c>
      <c r="P209" s="4">
        <f t="shared" ref="P209:P215" si="21">O209/60</f>
        <v>1.7321217948716106</v>
      </c>
      <c r="Q209" s="475">
        <f t="shared" ref="Q209:Q215" si="22">Q208+L209</f>
        <v>58.75</v>
      </c>
      <c r="R209" s="475">
        <v>58.75</v>
      </c>
      <c r="S209" s="51">
        <v>3</v>
      </c>
      <c r="X209" s="4">
        <v>1.7321217948716106</v>
      </c>
      <c r="Y209" s="475">
        <v>58.75</v>
      </c>
      <c r="Z209" s="38">
        <v>0.29454451200002635</v>
      </c>
    </row>
    <row r="210" spans="2:26" x14ac:dyDescent="0.25">
      <c r="B210" s="210">
        <v>306718</v>
      </c>
      <c r="C210" s="210">
        <v>20052</v>
      </c>
      <c r="D210" s="210" t="s">
        <v>7</v>
      </c>
      <c r="E210" s="393">
        <v>0.66068287037037032</v>
      </c>
      <c r="F210" s="393">
        <v>0.66116898148148151</v>
      </c>
      <c r="G210" s="475">
        <v>42</v>
      </c>
      <c r="H210" s="475">
        <v>29.58</v>
      </c>
      <c r="I210" s="2">
        <f t="shared" si="17"/>
        <v>42.000000000006565</v>
      </c>
      <c r="J210" s="2">
        <f t="shared" si="18"/>
        <v>42.000000000006565</v>
      </c>
      <c r="K210" s="3">
        <v>42.000000000006565</v>
      </c>
      <c r="L210" s="475">
        <v>29.58</v>
      </c>
      <c r="M210" s="38">
        <f t="shared" si="19"/>
        <v>0.48019326857135347</v>
      </c>
      <c r="N210" s="3">
        <f t="shared" si="20"/>
        <v>145.9273076923032</v>
      </c>
      <c r="O210" s="3">
        <v>145.9273076923032</v>
      </c>
      <c r="P210" s="4">
        <f t="shared" si="21"/>
        <v>2.43212179487172</v>
      </c>
      <c r="Q210" s="475">
        <f t="shared" si="22"/>
        <v>88.33</v>
      </c>
      <c r="R210" s="475">
        <v>88.33</v>
      </c>
      <c r="S210" s="51">
        <v>4</v>
      </c>
      <c r="X210" s="4">
        <v>2.43212179487172</v>
      </c>
      <c r="Y210" s="475">
        <v>88.33</v>
      </c>
      <c r="Z210" s="38">
        <v>0.48019326857135347</v>
      </c>
    </row>
    <row r="211" spans="2:26" x14ac:dyDescent="0.25">
      <c r="B211" s="210">
        <v>306718</v>
      </c>
      <c r="C211" s="210">
        <v>20035</v>
      </c>
      <c r="D211" s="210" t="s">
        <v>8</v>
      </c>
      <c r="E211" s="393">
        <v>0.66116898148148151</v>
      </c>
      <c r="F211" s="393">
        <v>0.66116898148148151</v>
      </c>
      <c r="G211" s="475">
        <v>97</v>
      </c>
      <c r="H211" s="475">
        <v>23.79</v>
      </c>
      <c r="I211" s="2">
        <f t="shared" si="17"/>
        <v>0</v>
      </c>
      <c r="J211" s="2">
        <f t="shared" si="18"/>
        <v>96.999999999992781</v>
      </c>
      <c r="K211" s="3">
        <v>96.999999999992781</v>
      </c>
      <c r="L211" s="475">
        <v>23.79</v>
      </c>
      <c r="M211" s="38">
        <f t="shared" si="19"/>
        <v>0.16722064577320833</v>
      </c>
      <c r="N211" s="3">
        <f t="shared" si="20"/>
        <v>242.92730769229598</v>
      </c>
      <c r="O211" s="3">
        <v>242.92730769229598</v>
      </c>
      <c r="P211" s="4">
        <f t="shared" si="21"/>
        <v>4.0487884615382663</v>
      </c>
      <c r="Q211" s="475">
        <f t="shared" si="22"/>
        <v>112.12</v>
      </c>
      <c r="R211" s="475">
        <v>112.12</v>
      </c>
      <c r="S211" s="51">
        <v>5</v>
      </c>
      <c r="X211" s="4">
        <v>4.0487884615382663</v>
      </c>
      <c r="Y211" s="475">
        <v>112.12</v>
      </c>
      <c r="Z211" s="38">
        <v>0.16722064577320833</v>
      </c>
    </row>
    <row r="212" spans="2:26" x14ac:dyDescent="0.25">
      <c r="B212" s="210">
        <v>306718</v>
      </c>
      <c r="C212" s="210">
        <v>20037</v>
      </c>
      <c r="D212" s="210" t="s">
        <v>8</v>
      </c>
      <c r="E212" s="393">
        <v>0.66229166666666661</v>
      </c>
      <c r="F212" s="393">
        <v>0.66229166666666661</v>
      </c>
      <c r="G212" s="475">
        <v>41</v>
      </c>
      <c r="H212" s="475">
        <v>35.17</v>
      </c>
      <c r="I212" s="2">
        <f t="shared" si="17"/>
        <v>0</v>
      </c>
      <c r="J212" s="2">
        <f t="shared" si="18"/>
        <v>41.000000000009607</v>
      </c>
      <c r="K212" s="3">
        <v>41.000000000009607</v>
      </c>
      <c r="L212" s="475">
        <v>35.17</v>
      </c>
      <c r="M212" s="38">
        <f t="shared" si="19"/>
        <v>0.58486509073157023</v>
      </c>
      <c r="N212" s="3">
        <f t="shared" si="20"/>
        <v>283.92730769230559</v>
      </c>
      <c r="O212" s="3">
        <v>283.92730769230559</v>
      </c>
      <c r="P212" s="4">
        <f t="shared" si="21"/>
        <v>4.7321217948717598</v>
      </c>
      <c r="Q212" s="475">
        <f t="shared" si="22"/>
        <v>147.29000000000002</v>
      </c>
      <c r="R212" s="475">
        <v>147.29000000000002</v>
      </c>
      <c r="S212" s="51">
        <v>6</v>
      </c>
      <c r="X212" s="4">
        <v>4.7321217948717598</v>
      </c>
      <c r="Y212" s="475">
        <v>147.29000000000002</v>
      </c>
      <c r="Z212" s="38">
        <v>0.58486509073157023</v>
      </c>
    </row>
    <row r="213" spans="2:26" x14ac:dyDescent="0.25">
      <c r="B213" s="210">
        <v>306718</v>
      </c>
      <c r="C213" s="210">
        <v>20050</v>
      </c>
      <c r="D213" s="210" t="s">
        <v>12</v>
      </c>
      <c r="E213" s="393">
        <v>0.66276620370370376</v>
      </c>
      <c r="F213" s="393">
        <v>0.66276620370370376</v>
      </c>
      <c r="G213" s="475">
        <v>47</v>
      </c>
      <c r="H213" s="475">
        <v>27.25</v>
      </c>
      <c r="I213" s="2">
        <f t="shared" si="17"/>
        <v>0</v>
      </c>
      <c r="J213" s="2">
        <f t="shared" si="18"/>
        <v>46.99999999999136</v>
      </c>
      <c r="K213" s="3">
        <v>46.99999999999136</v>
      </c>
      <c r="L213" s="475">
        <v>27.25</v>
      </c>
      <c r="M213" s="38">
        <f t="shared" si="19"/>
        <v>0.39530821276603012</v>
      </c>
      <c r="N213" s="3">
        <f t="shared" si="20"/>
        <v>330.92730769229695</v>
      </c>
      <c r="O213" s="3">
        <v>330.92730769229695</v>
      </c>
      <c r="P213" s="4">
        <f t="shared" si="21"/>
        <v>5.5154551282049491</v>
      </c>
      <c r="Q213" s="475">
        <f t="shared" si="22"/>
        <v>174.54000000000002</v>
      </c>
      <c r="R213" s="475">
        <v>174.54000000000002</v>
      </c>
      <c r="S213" s="51">
        <v>7</v>
      </c>
      <c r="X213" s="4">
        <v>5.5154551282049491</v>
      </c>
      <c r="Y213" s="475">
        <v>174.54000000000002</v>
      </c>
      <c r="Z213" s="38">
        <v>0.39530821276603012</v>
      </c>
    </row>
    <row r="214" spans="2:26" x14ac:dyDescent="0.25">
      <c r="B214" s="210">
        <v>306718</v>
      </c>
      <c r="C214" s="210">
        <v>20049</v>
      </c>
      <c r="D214" s="210" t="s">
        <v>13</v>
      </c>
      <c r="E214" s="393">
        <v>0.66331018518518514</v>
      </c>
      <c r="F214" s="393">
        <v>0.66392361111111109</v>
      </c>
      <c r="G214" s="475">
        <v>53</v>
      </c>
      <c r="H214" s="475">
        <v>36</v>
      </c>
      <c r="I214" s="2">
        <f t="shared" si="17"/>
        <v>53.00000000000189</v>
      </c>
      <c r="J214" s="2">
        <f t="shared" si="18"/>
        <v>53.00000000000189</v>
      </c>
      <c r="K214" s="3">
        <v>53.00000000000189</v>
      </c>
      <c r="L214" s="475">
        <v>36</v>
      </c>
      <c r="M214" s="38">
        <f t="shared" si="19"/>
        <v>0.46312030188677589</v>
      </c>
      <c r="N214" s="3">
        <f t="shared" si="20"/>
        <v>383.92730769229883</v>
      </c>
      <c r="O214" s="3">
        <v>383.92730769229883</v>
      </c>
      <c r="P214" s="4">
        <f t="shared" si="21"/>
        <v>6.3987884615383139</v>
      </c>
      <c r="Q214" s="475">
        <f t="shared" si="22"/>
        <v>210.54000000000002</v>
      </c>
      <c r="R214" s="475">
        <v>210.54000000000002</v>
      </c>
      <c r="S214" s="51">
        <v>8</v>
      </c>
      <c r="X214" s="4">
        <v>6.3987884615383139</v>
      </c>
      <c r="Y214" s="475">
        <v>210.54000000000002</v>
      </c>
      <c r="Z214" s="38">
        <v>0.46312030188677589</v>
      </c>
    </row>
    <row r="215" spans="2:26" x14ac:dyDescent="0.25">
      <c r="B215" s="210">
        <v>306718</v>
      </c>
      <c r="C215" s="210">
        <v>20045</v>
      </c>
      <c r="D215" s="210" t="s">
        <v>14</v>
      </c>
      <c r="E215" s="393">
        <v>0.66392361111111109</v>
      </c>
      <c r="F215" s="393">
        <v>0.66392361111111109</v>
      </c>
      <c r="G215" s="475">
        <v>52</v>
      </c>
      <c r="H215" s="475" t="s">
        <v>580</v>
      </c>
      <c r="I215" s="387">
        <f t="shared" si="17"/>
        <v>0</v>
      </c>
      <c r="J215" s="387">
        <f>L215*K214/L214</f>
        <v>52.263888888890754</v>
      </c>
      <c r="K215" s="387">
        <v>52.263888888890754</v>
      </c>
      <c r="L215" s="45">
        <v>35.5</v>
      </c>
      <c r="M215" s="38">
        <f t="shared" si="19"/>
        <v>0.46312030188677589</v>
      </c>
      <c r="N215" s="3">
        <f t="shared" si="20"/>
        <v>436.19119658118956</v>
      </c>
      <c r="O215" s="3">
        <v>436.19119658118956</v>
      </c>
      <c r="P215" s="4">
        <f t="shared" si="21"/>
        <v>7.2698532763531594</v>
      </c>
      <c r="Q215" s="475">
        <f t="shared" si="22"/>
        <v>246.04000000000002</v>
      </c>
      <c r="R215" s="475">
        <v>246.04000000000002</v>
      </c>
      <c r="T215" s="475" t="s">
        <v>779</v>
      </c>
      <c r="V215" s="475">
        <v>44</v>
      </c>
      <c r="X215" s="4">
        <v>7.2698532763531594</v>
      </c>
      <c r="Y215" s="475">
        <v>246.04000000000002</v>
      </c>
      <c r="Z215" s="38">
        <v>0.46312030188677589</v>
      </c>
    </row>
    <row r="216" spans="2:26" x14ac:dyDescent="0.25">
      <c r="B216" s="475">
        <v>306718</v>
      </c>
      <c r="C216" s="392">
        <v>20043</v>
      </c>
      <c r="D216" s="475" t="s">
        <v>775</v>
      </c>
      <c r="E216" s="381">
        <v>0.664525462962963</v>
      </c>
      <c r="F216" s="381">
        <v>0.664525462962963</v>
      </c>
      <c r="G216" s="475" t="s">
        <v>566</v>
      </c>
      <c r="H216" s="475" t="s">
        <v>566</v>
      </c>
      <c r="M216" s="38">
        <f>AVERAGE(M208:M214)</f>
        <v>0.41749148505220007</v>
      </c>
    </row>
    <row r="217" spans="2:26" x14ac:dyDescent="0.25">
      <c r="C217" s="392"/>
      <c r="E217" s="381"/>
      <c r="F217" s="381"/>
    </row>
    <row r="218" spans="2:26" x14ac:dyDescent="0.25">
      <c r="B218" s="210">
        <v>306718</v>
      </c>
      <c r="C218" s="210">
        <v>20059</v>
      </c>
      <c r="D218" s="210" t="s">
        <v>10</v>
      </c>
      <c r="E218" s="393">
        <v>0.86741898148148155</v>
      </c>
      <c r="F218" s="393">
        <v>0.86741898148148155</v>
      </c>
      <c r="G218" s="475">
        <v>17</v>
      </c>
      <c r="H218" s="475">
        <v>30.67</v>
      </c>
      <c r="I218" s="387">
        <f>(F218-E218)*86400</f>
        <v>0</v>
      </c>
      <c r="J218" s="387">
        <f>L218*J219/L219</f>
        <v>40.412749287762594</v>
      </c>
      <c r="K218" s="387">
        <v>40.412749287762594</v>
      </c>
      <c r="L218" s="45">
        <v>30.67</v>
      </c>
      <c r="M218" s="38">
        <f t="shared" ref="M218:M226" si="23">L218/K218*0.0113636*60</f>
        <v>0.51744306162145126</v>
      </c>
      <c r="N218" s="3">
        <f>J218</f>
        <v>40.412749287762594</v>
      </c>
      <c r="O218" s="3">
        <v>40.412749287762594</v>
      </c>
      <c r="P218" s="4">
        <f t="shared" ref="P218:P226" si="24">O218/60</f>
        <v>0.67354582146270991</v>
      </c>
      <c r="Q218" s="475">
        <f>L218</f>
        <v>30.67</v>
      </c>
      <c r="R218" s="475">
        <v>30.67</v>
      </c>
      <c r="S218" s="51">
        <v>1</v>
      </c>
      <c r="U218" s="475" t="s">
        <v>780</v>
      </c>
      <c r="V218" s="475">
        <v>44</v>
      </c>
      <c r="X218" s="4">
        <v>0.67354582146270991</v>
      </c>
      <c r="Y218" s="475">
        <v>30.67</v>
      </c>
      <c r="Z218" s="38">
        <v>0.51744306162145126</v>
      </c>
    </row>
    <row r="219" spans="2:26" x14ac:dyDescent="0.25">
      <c r="B219" s="210">
        <v>306718</v>
      </c>
      <c r="C219" s="210">
        <v>20056</v>
      </c>
      <c r="D219" s="210" t="s">
        <v>9</v>
      </c>
      <c r="E219" s="393">
        <v>0.86761574074074066</v>
      </c>
      <c r="F219" s="393">
        <v>0.86761574074074066</v>
      </c>
      <c r="G219" s="475">
        <v>37</v>
      </c>
      <c r="H219" s="475">
        <v>28.08</v>
      </c>
      <c r="I219" s="2">
        <f t="shared" ref="I219" si="25">(F219-E219)*86400</f>
        <v>0</v>
      </c>
      <c r="J219" s="2">
        <f>(E220-E219)*86400</f>
        <v>37.000000000012179</v>
      </c>
      <c r="K219" s="2">
        <v>37.000000000012179</v>
      </c>
      <c r="L219" s="475">
        <v>28.08</v>
      </c>
      <c r="M219" s="38">
        <f t="shared" si="23"/>
        <v>0.51744306162145126</v>
      </c>
      <c r="N219" s="3">
        <f>N218+K219</f>
        <v>77.412749287774773</v>
      </c>
      <c r="O219" s="3">
        <v>77.412749287774773</v>
      </c>
      <c r="P219" s="4">
        <f t="shared" si="24"/>
        <v>1.2902124881295796</v>
      </c>
      <c r="Q219" s="475">
        <f>Q218+L219</f>
        <v>58.75</v>
      </c>
      <c r="R219" s="475">
        <v>58.75</v>
      </c>
      <c r="S219" s="51">
        <v>2</v>
      </c>
      <c r="X219" s="4">
        <v>1.2902124881295796</v>
      </c>
      <c r="Y219" s="475">
        <v>58.75</v>
      </c>
      <c r="Z219" s="38">
        <v>0.51744306162145126</v>
      </c>
    </row>
    <row r="220" spans="2:26" x14ac:dyDescent="0.25">
      <c r="B220" s="210">
        <v>306718</v>
      </c>
      <c r="C220" s="210">
        <v>20052</v>
      </c>
      <c r="D220" s="210" t="s">
        <v>7</v>
      </c>
      <c r="E220" s="393">
        <v>0.86804398148148154</v>
      </c>
      <c r="F220" s="393">
        <v>0.86857638888888899</v>
      </c>
      <c r="G220" s="475">
        <v>46</v>
      </c>
      <c r="H220" s="475">
        <v>29.58</v>
      </c>
      <c r="I220" s="2">
        <f t="shared" ref="I220:I226" si="26">(F220-E220)*86400</f>
        <v>46.000000000003993</v>
      </c>
      <c r="J220" s="2">
        <f t="shared" ref="J220:J225" si="27">(E221-E220)*86400</f>
        <v>46.000000000003993</v>
      </c>
      <c r="K220" s="3">
        <v>46.000000000003993</v>
      </c>
      <c r="L220" s="475">
        <v>29.58</v>
      </c>
      <c r="M220" s="38">
        <f t="shared" si="23"/>
        <v>0.43843733217387498</v>
      </c>
      <c r="N220" s="3">
        <f t="shared" ref="N220:N226" si="28">N219+K220</f>
        <v>123.41274928777877</v>
      </c>
      <c r="O220" s="3">
        <v>123.41274928777877</v>
      </c>
      <c r="P220" s="4">
        <f t="shared" si="24"/>
        <v>2.0568791547963126</v>
      </c>
      <c r="Q220" s="475">
        <f t="shared" ref="Q220:Q226" si="29">Q219+L220</f>
        <v>88.33</v>
      </c>
      <c r="R220" s="475">
        <v>88.33</v>
      </c>
      <c r="S220" s="51">
        <v>3</v>
      </c>
      <c r="X220" s="4">
        <v>2.0568791547963126</v>
      </c>
      <c r="Y220" s="475">
        <v>88.33</v>
      </c>
      <c r="Z220" s="38">
        <v>0.43843733217387498</v>
      </c>
    </row>
    <row r="221" spans="2:26" x14ac:dyDescent="0.25">
      <c r="B221" s="210">
        <v>306718</v>
      </c>
      <c r="C221" s="210">
        <v>20035</v>
      </c>
      <c r="D221" s="210" t="s">
        <v>8</v>
      </c>
      <c r="E221" s="393">
        <v>0.86857638888888899</v>
      </c>
      <c r="F221" s="393">
        <v>0.86887731481481489</v>
      </c>
      <c r="G221" s="475">
        <v>26</v>
      </c>
      <c r="H221" s="475">
        <v>23.79</v>
      </c>
      <c r="I221" s="2">
        <f t="shared" si="26"/>
        <v>25.999999999997669</v>
      </c>
      <c r="J221" s="2">
        <f t="shared" si="27"/>
        <v>25.999999999997669</v>
      </c>
      <c r="K221" s="3">
        <v>25.999999999997669</v>
      </c>
      <c r="L221" s="475">
        <v>23.79</v>
      </c>
      <c r="M221" s="38">
        <f t="shared" si="23"/>
        <v>0.62386164000005584</v>
      </c>
      <c r="N221" s="3">
        <f t="shared" si="28"/>
        <v>149.41274928777642</v>
      </c>
      <c r="O221" s="3">
        <v>149.41274928777642</v>
      </c>
      <c r="P221" s="4">
        <f t="shared" si="24"/>
        <v>2.490212488129607</v>
      </c>
      <c r="Q221" s="475">
        <f t="shared" si="29"/>
        <v>112.12</v>
      </c>
      <c r="R221" s="475">
        <v>112.12</v>
      </c>
      <c r="S221" s="51">
        <v>4</v>
      </c>
      <c r="X221" s="4">
        <v>2.490212488129607</v>
      </c>
      <c r="Y221" s="475">
        <v>112.12</v>
      </c>
      <c r="Z221" s="38">
        <v>0.62386164000005584</v>
      </c>
    </row>
    <row r="222" spans="2:26" x14ac:dyDescent="0.25">
      <c r="B222" s="210">
        <v>306718</v>
      </c>
      <c r="C222" s="210">
        <v>20037</v>
      </c>
      <c r="D222" s="210" t="s">
        <v>8</v>
      </c>
      <c r="E222" s="393">
        <v>0.86887731481481489</v>
      </c>
      <c r="F222" s="393">
        <v>0.86887731481481489</v>
      </c>
      <c r="G222" s="475">
        <v>27</v>
      </c>
      <c r="H222" s="475">
        <v>35.17</v>
      </c>
      <c r="I222" s="2">
        <f t="shared" si="26"/>
        <v>0</v>
      </c>
      <c r="J222" s="2">
        <f t="shared" si="27"/>
        <v>26.999999999994628</v>
      </c>
      <c r="K222" s="3">
        <v>26.999999999994628</v>
      </c>
      <c r="L222" s="475">
        <v>35.17</v>
      </c>
      <c r="M222" s="38">
        <f t="shared" si="23"/>
        <v>0.8881284711112879</v>
      </c>
      <c r="N222" s="3">
        <f t="shared" si="28"/>
        <v>176.41274928777105</v>
      </c>
      <c r="O222" s="3">
        <v>176.41274928777105</v>
      </c>
      <c r="P222" s="4">
        <f t="shared" si="24"/>
        <v>2.9402124881295175</v>
      </c>
      <c r="Q222" s="475">
        <f t="shared" si="29"/>
        <v>147.29000000000002</v>
      </c>
      <c r="R222" s="475">
        <v>147.29000000000002</v>
      </c>
      <c r="S222" s="51">
        <v>5</v>
      </c>
      <c r="X222" s="4">
        <v>2.9402124881295175</v>
      </c>
      <c r="Y222" s="475">
        <v>147.29000000000002</v>
      </c>
      <c r="Z222" s="38">
        <v>0.8881284711112879</v>
      </c>
    </row>
    <row r="223" spans="2:26" x14ac:dyDescent="0.25">
      <c r="B223" s="210">
        <v>306718</v>
      </c>
      <c r="C223" s="210">
        <v>20050</v>
      </c>
      <c r="D223" s="210" t="s">
        <v>12</v>
      </c>
      <c r="E223" s="393">
        <v>0.86918981481481483</v>
      </c>
      <c r="F223" s="393">
        <v>0.86946759259259254</v>
      </c>
      <c r="G223" s="475">
        <v>24</v>
      </c>
      <c r="H223" s="475">
        <v>27.25</v>
      </c>
      <c r="I223" s="2">
        <f t="shared" si="26"/>
        <v>23.999999999994159</v>
      </c>
      <c r="J223" s="2">
        <f t="shared" si="27"/>
        <v>23.999999999994159</v>
      </c>
      <c r="K223" s="3">
        <v>23.999999999994159</v>
      </c>
      <c r="L223" s="475">
        <v>27.25</v>
      </c>
      <c r="M223" s="38">
        <f t="shared" si="23"/>
        <v>0.7741452500001883</v>
      </c>
      <c r="N223" s="3">
        <f t="shared" si="28"/>
        <v>200.41274928776522</v>
      </c>
      <c r="O223" s="3">
        <v>200.41274928776522</v>
      </c>
      <c r="P223" s="4">
        <f t="shared" si="24"/>
        <v>3.3402124881294202</v>
      </c>
      <c r="Q223" s="475">
        <f t="shared" si="29"/>
        <v>174.54000000000002</v>
      </c>
      <c r="R223" s="475">
        <v>174.54000000000002</v>
      </c>
      <c r="S223" s="51">
        <v>6</v>
      </c>
      <c r="X223" s="4">
        <v>3.3402124881294202</v>
      </c>
      <c r="Y223" s="475">
        <v>174.54000000000002</v>
      </c>
      <c r="Z223" s="38">
        <v>0.7741452500001883</v>
      </c>
    </row>
    <row r="224" spans="2:26" x14ac:dyDescent="0.25">
      <c r="B224" s="210">
        <v>306718</v>
      </c>
      <c r="C224" s="210">
        <v>20049</v>
      </c>
      <c r="D224" s="210" t="s">
        <v>13</v>
      </c>
      <c r="E224" s="393">
        <v>0.86946759259259254</v>
      </c>
      <c r="F224" s="393">
        <v>0.86946759259259254</v>
      </c>
      <c r="G224" s="475">
        <v>39</v>
      </c>
      <c r="H224" s="475">
        <v>36</v>
      </c>
      <c r="I224" s="2">
        <f t="shared" si="26"/>
        <v>0</v>
      </c>
      <c r="J224" s="2">
        <f t="shared" si="27"/>
        <v>39.000000000006096</v>
      </c>
      <c r="K224" s="3">
        <v>39.000000000006096</v>
      </c>
      <c r="L224" s="475">
        <v>36</v>
      </c>
      <c r="M224" s="38">
        <f t="shared" si="23"/>
        <v>0.62936861538451705</v>
      </c>
      <c r="N224" s="3">
        <f t="shared" si="28"/>
        <v>239.41274928777131</v>
      </c>
      <c r="O224" s="3">
        <v>239.41274928777131</v>
      </c>
      <c r="P224" s="4">
        <f t="shared" si="24"/>
        <v>3.9902124881295218</v>
      </c>
      <c r="Q224" s="475">
        <f t="shared" si="29"/>
        <v>210.54000000000002</v>
      </c>
      <c r="R224" s="475">
        <v>210.54000000000002</v>
      </c>
      <c r="S224" s="51">
        <v>7</v>
      </c>
      <c r="X224" s="4">
        <v>3.9902124881295218</v>
      </c>
      <c r="Y224" s="475">
        <v>210.54000000000002</v>
      </c>
      <c r="Z224" s="38">
        <v>0.62936861538451705</v>
      </c>
    </row>
    <row r="225" spans="1:26" x14ac:dyDescent="0.25">
      <c r="B225" s="210">
        <v>306718</v>
      </c>
      <c r="C225" s="210">
        <v>20045</v>
      </c>
      <c r="D225" s="210" t="s">
        <v>14</v>
      </c>
      <c r="E225" s="393">
        <v>0.8699189814814815</v>
      </c>
      <c r="F225" s="393">
        <v>0.87016203703703709</v>
      </c>
      <c r="G225" s="475">
        <v>21</v>
      </c>
      <c r="H225" s="475">
        <v>24.5</v>
      </c>
      <c r="I225" s="2">
        <f t="shared" si="26"/>
        <v>21.000000000003283</v>
      </c>
      <c r="J225" s="2">
        <f t="shared" si="27"/>
        <v>21.000000000003283</v>
      </c>
      <c r="K225" s="3">
        <v>21.000000000003283</v>
      </c>
      <c r="L225" s="475">
        <v>24.5</v>
      </c>
      <c r="M225" s="38">
        <f t="shared" si="23"/>
        <v>0.79545199999987559</v>
      </c>
      <c r="N225" s="3">
        <f t="shared" si="28"/>
        <v>260.4127492877746</v>
      </c>
      <c r="O225" s="3">
        <v>260.4127492877746</v>
      </c>
      <c r="P225" s="4">
        <f t="shared" si="24"/>
        <v>4.3402124881295769</v>
      </c>
      <c r="Q225" s="475">
        <f t="shared" si="29"/>
        <v>235.04000000000002</v>
      </c>
      <c r="R225" s="475">
        <v>235.04000000000002</v>
      </c>
      <c r="S225" s="51">
        <v>8</v>
      </c>
      <c r="X225" s="4">
        <v>4.3402124881295769</v>
      </c>
      <c r="Y225" s="475">
        <v>235.04000000000002</v>
      </c>
      <c r="Z225" s="38">
        <v>0.79545199999987559</v>
      </c>
    </row>
    <row r="226" spans="1:26" x14ac:dyDescent="0.25">
      <c r="B226" s="210">
        <v>306718</v>
      </c>
      <c r="C226" s="210">
        <v>20044</v>
      </c>
      <c r="D226" s="210" t="s">
        <v>180</v>
      </c>
      <c r="E226" s="393">
        <v>0.87016203703703709</v>
      </c>
      <c r="F226" s="393">
        <v>0.87016203703703709</v>
      </c>
      <c r="G226" s="475">
        <v>10</v>
      </c>
      <c r="H226" s="475">
        <v>11</v>
      </c>
      <c r="I226" s="2">
        <f t="shared" si="26"/>
        <v>0</v>
      </c>
      <c r="J226" s="2">
        <f>L226*K225/L225</f>
        <v>9.4285714285729014</v>
      </c>
      <c r="K226" s="3">
        <v>9.4285714285729014</v>
      </c>
      <c r="L226" s="475">
        <v>11</v>
      </c>
      <c r="M226" s="38">
        <f t="shared" si="23"/>
        <v>0.7954519999998757</v>
      </c>
      <c r="N226" s="3">
        <f t="shared" si="28"/>
        <v>269.84132071634752</v>
      </c>
      <c r="O226" s="3">
        <v>269.84132071634752</v>
      </c>
      <c r="P226" s="4">
        <f t="shared" si="24"/>
        <v>4.4973553452724584</v>
      </c>
      <c r="Q226" s="475">
        <f t="shared" si="29"/>
        <v>246.04000000000002</v>
      </c>
      <c r="R226" s="475">
        <v>246.04000000000002</v>
      </c>
      <c r="X226" s="4">
        <v>4.4973553452724584</v>
      </c>
      <c r="Y226" s="475">
        <v>246.04000000000002</v>
      </c>
      <c r="Z226" s="38">
        <v>0.7954519999998757</v>
      </c>
    </row>
    <row r="227" spans="1:26" x14ac:dyDescent="0.25">
      <c r="B227" s="475">
        <v>306718</v>
      </c>
      <c r="C227" s="392">
        <v>20043</v>
      </c>
      <c r="D227" s="475" t="s">
        <v>775</v>
      </c>
      <c r="E227" s="381">
        <v>0.87027777777777782</v>
      </c>
      <c r="F227" s="381">
        <v>0.87027777777777782</v>
      </c>
      <c r="G227" s="475" t="s">
        <v>566</v>
      </c>
      <c r="H227" s="475" t="s">
        <v>566</v>
      </c>
      <c r="M227" s="38">
        <f>AVERAGE(M219:M225)</f>
        <v>0.6666909100416073</v>
      </c>
    </row>
    <row r="230" spans="1:26" x14ac:dyDescent="0.25">
      <c r="A230" s="40">
        <v>43072</v>
      </c>
      <c r="B230" s="210">
        <v>306718</v>
      </c>
      <c r="C230" s="210">
        <v>20044</v>
      </c>
      <c r="D230" s="210" t="s">
        <v>180</v>
      </c>
      <c r="E230" s="393">
        <v>0.44157407407407406</v>
      </c>
      <c r="F230" s="393">
        <v>0.44160879629629629</v>
      </c>
      <c r="G230" s="475">
        <v>3</v>
      </c>
      <c r="H230" s="475">
        <v>4.67</v>
      </c>
      <c r="I230" s="459">
        <f>(F230-E230)*86400</f>
        <v>3.000000000000469</v>
      </c>
      <c r="J230" s="220">
        <f>L230*K231/L231</f>
        <v>2.5146153846146291</v>
      </c>
      <c r="K230" s="220">
        <v>2.5146153846146291</v>
      </c>
      <c r="L230" s="233">
        <v>4.67</v>
      </c>
      <c r="M230" s="38">
        <f t="shared" ref="M230:M242" si="30">L230/K230*0.0113636*60</f>
        <v>1.2662297142860948</v>
      </c>
      <c r="N230" s="3">
        <f>J230</f>
        <v>2.5146153846146291</v>
      </c>
      <c r="O230" s="3">
        <v>2.5146153846146291</v>
      </c>
      <c r="P230" s="4">
        <f t="shared" ref="P230:P242" si="31">O230/60</f>
        <v>4.1910256410243818E-2</v>
      </c>
      <c r="Q230" s="475">
        <f>L230</f>
        <v>4.67</v>
      </c>
      <c r="R230" s="475">
        <v>4.67</v>
      </c>
      <c r="S230" s="51">
        <v>1</v>
      </c>
      <c r="X230" s="4">
        <v>4.1910256410243818E-2</v>
      </c>
      <c r="Y230" s="475">
        <v>4.67</v>
      </c>
      <c r="Z230" s="38">
        <v>1.2662297142860948</v>
      </c>
    </row>
    <row r="231" spans="1:26" x14ac:dyDescent="0.25">
      <c r="B231" s="210">
        <v>306718</v>
      </c>
      <c r="C231" s="210">
        <v>20059</v>
      </c>
      <c r="D231" s="210" t="s">
        <v>10</v>
      </c>
      <c r="E231" s="393">
        <v>0.44160879629629629</v>
      </c>
      <c r="F231" s="393">
        <v>0.44167824074074075</v>
      </c>
      <c r="G231" s="475">
        <v>6</v>
      </c>
      <c r="H231" s="475">
        <v>26</v>
      </c>
      <c r="I231" s="460">
        <f t="shared" ref="I231" si="32">(F231-E231)*86400</f>
        <v>6.0000000000009379</v>
      </c>
      <c r="J231" s="118">
        <f>(E232-E231)*86400</f>
        <v>6.0000000000009379</v>
      </c>
      <c r="K231" s="118">
        <f>SUM(J231:J233)</f>
        <v>13.999999999995794</v>
      </c>
      <c r="L231" s="234">
        <v>26</v>
      </c>
      <c r="M231" s="38">
        <f t="shared" si="30"/>
        <v>1.2662297142860948</v>
      </c>
      <c r="N231" s="3">
        <f>N230+K231</f>
        <v>16.514615384610423</v>
      </c>
      <c r="O231" s="3">
        <v>16.514615384610423</v>
      </c>
      <c r="P231" s="4">
        <f t="shared" si="31"/>
        <v>0.27524358974350704</v>
      </c>
      <c r="Q231" s="475">
        <f>Q230+L231</f>
        <v>30.67</v>
      </c>
      <c r="R231" s="475">
        <v>30.67</v>
      </c>
      <c r="S231" s="51">
        <v>2</v>
      </c>
      <c r="X231" s="4">
        <v>0.27524358974350704</v>
      </c>
      <c r="Y231" s="475">
        <v>30.67</v>
      </c>
      <c r="Z231" s="38">
        <v>1.2662297142860948</v>
      </c>
    </row>
    <row r="232" spans="1:26" x14ac:dyDescent="0.25">
      <c r="B232" s="210">
        <v>306718</v>
      </c>
      <c r="C232" s="210">
        <v>20056</v>
      </c>
      <c r="D232" s="210" t="s">
        <v>9</v>
      </c>
      <c r="E232" s="393">
        <v>0.44167824074074075</v>
      </c>
      <c r="F232" s="393">
        <v>0.44168981481481479</v>
      </c>
      <c r="G232" s="475">
        <v>1</v>
      </c>
      <c r="H232" s="475">
        <v>26</v>
      </c>
      <c r="I232" s="461">
        <f t="shared" ref="I232:I242" si="33">(F232-E232)*86400</f>
        <v>0.99999999999695888</v>
      </c>
      <c r="J232" s="99">
        <f t="shared" ref="J232:J241" si="34">(E233-E232)*86400</f>
        <v>0.99999999999695888</v>
      </c>
      <c r="K232" s="97"/>
      <c r="L232" s="238"/>
      <c r="M232" s="38"/>
      <c r="N232" s="3">
        <f t="shared" ref="N232:N242" si="35">N231+K232</f>
        <v>16.514615384610423</v>
      </c>
      <c r="O232" s="3"/>
      <c r="P232" s="4"/>
      <c r="Q232" s="475">
        <f t="shared" ref="Q232:Q242" si="36">Q231+L232</f>
        <v>30.67</v>
      </c>
      <c r="U232" s="475" t="s">
        <v>761</v>
      </c>
      <c r="V232" s="475" t="s">
        <v>591</v>
      </c>
      <c r="X232" s="4">
        <v>0.7752435897435852</v>
      </c>
      <c r="Y232" s="475">
        <v>58.75</v>
      </c>
      <c r="Z232" s="38">
        <v>0.63817977599990017</v>
      </c>
    </row>
    <row r="233" spans="1:26" x14ac:dyDescent="0.25">
      <c r="B233" s="210">
        <v>306718</v>
      </c>
      <c r="C233" s="210">
        <v>20059</v>
      </c>
      <c r="D233" s="210" t="s">
        <v>10</v>
      </c>
      <c r="E233" s="393">
        <v>0.44168981481481479</v>
      </c>
      <c r="F233" s="393">
        <v>0.44177083333333328</v>
      </c>
      <c r="G233" s="475">
        <v>7</v>
      </c>
      <c r="H233" s="475">
        <v>26</v>
      </c>
      <c r="I233" s="461">
        <f t="shared" si="33"/>
        <v>6.9999999999978968</v>
      </c>
      <c r="J233" s="99">
        <f t="shared" si="34"/>
        <v>6.9999999999978968</v>
      </c>
      <c r="K233" s="97"/>
      <c r="L233" s="238"/>
      <c r="M233" s="38"/>
      <c r="N233" s="3">
        <f t="shared" si="35"/>
        <v>16.514615384610423</v>
      </c>
      <c r="O233" s="3"/>
      <c r="P233" s="4"/>
      <c r="Q233" s="475">
        <f t="shared" si="36"/>
        <v>30.67</v>
      </c>
      <c r="X233" s="4">
        <v>1.8419102564102054</v>
      </c>
      <c r="Y233" s="475">
        <v>88.33</v>
      </c>
      <c r="Z233" s="38">
        <v>0.31512683250001366</v>
      </c>
    </row>
    <row r="234" spans="1:26" x14ac:dyDescent="0.25">
      <c r="B234" s="210">
        <v>306718</v>
      </c>
      <c r="C234" s="210">
        <v>20056</v>
      </c>
      <c r="D234" s="210" t="s">
        <v>9</v>
      </c>
      <c r="E234" s="393">
        <v>0.44177083333333328</v>
      </c>
      <c r="F234" s="393">
        <v>0.44177083333333328</v>
      </c>
      <c r="G234" s="475">
        <v>30</v>
      </c>
      <c r="H234" s="475">
        <v>28.08</v>
      </c>
      <c r="I234" s="462">
        <f t="shared" si="33"/>
        <v>0</v>
      </c>
      <c r="J234" s="218">
        <f t="shared" si="34"/>
        <v>30.00000000000469</v>
      </c>
      <c r="K234" s="453">
        <v>30.00000000000469</v>
      </c>
      <c r="L234" s="237">
        <v>28.08</v>
      </c>
      <c r="M234" s="38">
        <f t="shared" si="30"/>
        <v>0.63817977599990017</v>
      </c>
      <c r="N234" s="3">
        <f t="shared" si="35"/>
        <v>46.514615384615112</v>
      </c>
      <c r="O234" s="3">
        <v>46.514615384615112</v>
      </c>
      <c r="P234" s="4">
        <f t="shared" si="31"/>
        <v>0.7752435897435852</v>
      </c>
      <c r="Q234" s="475">
        <f t="shared" si="36"/>
        <v>58.75</v>
      </c>
      <c r="R234" s="475">
        <v>58.75</v>
      </c>
      <c r="S234" s="475">
        <v>3</v>
      </c>
      <c r="X234" s="4">
        <v>2.3585769230769</v>
      </c>
      <c r="Y234" s="475">
        <v>112.12</v>
      </c>
      <c r="Z234" s="38">
        <v>0.52323879483868185</v>
      </c>
    </row>
    <row r="235" spans="1:26" x14ac:dyDescent="0.25">
      <c r="B235" s="210">
        <v>306718</v>
      </c>
      <c r="C235" s="210">
        <v>20052</v>
      </c>
      <c r="D235" s="210" t="s">
        <v>7</v>
      </c>
      <c r="E235" s="393">
        <v>0.44211805555555556</v>
      </c>
      <c r="F235" s="393">
        <v>0.44211805555555556</v>
      </c>
      <c r="G235" s="475">
        <v>64</v>
      </c>
      <c r="H235" s="475">
        <v>29.58</v>
      </c>
      <c r="I235" s="2">
        <f t="shared" si="33"/>
        <v>0</v>
      </c>
      <c r="J235" s="2">
        <f t="shared" si="34"/>
        <v>63.999999999997215</v>
      </c>
      <c r="K235" s="3">
        <v>63.999999999997215</v>
      </c>
      <c r="L235" s="475">
        <v>29.58</v>
      </c>
      <c r="M235" s="38">
        <f t="shared" si="30"/>
        <v>0.31512683250001366</v>
      </c>
      <c r="N235" s="3">
        <f t="shared" si="35"/>
        <v>110.51461538461233</v>
      </c>
      <c r="O235" s="3">
        <v>110.51461538461233</v>
      </c>
      <c r="P235" s="4">
        <f t="shared" si="31"/>
        <v>1.8419102564102054</v>
      </c>
      <c r="Q235" s="475">
        <f t="shared" si="36"/>
        <v>88.33</v>
      </c>
      <c r="R235" s="475">
        <v>88.33</v>
      </c>
      <c r="S235" s="475">
        <v>4</v>
      </c>
      <c r="X235" s="4">
        <v>2.6252435897436346</v>
      </c>
      <c r="Y235" s="475">
        <v>147.29000000000002</v>
      </c>
      <c r="Z235" s="38">
        <v>1.4987167949996161</v>
      </c>
    </row>
    <row r="236" spans="1:26" x14ac:dyDescent="0.25">
      <c r="B236" s="210">
        <v>306718</v>
      </c>
      <c r="C236" s="210">
        <v>20035</v>
      </c>
      <c r="D236" s="210" t="s">
        <v>8</v>
      </c>
      <c r="E236" s="393">
        <v>0.44285879629629626</v>
      </c>
      <c r="F236" s="393">
        <v>0.44321759259259258</v>
      </c>
      <c r="G236" s="475">
        <v>31</v>
      </c>
      <c r="H236" s="475">
        <v>23.79</v>
      </c>
      <c r="I236" s="2">
        <f t="shared" si="33"/>
        <v>31.000000000001648</v>
      </c>
      <c r="J236" s="2">
        <f t="shared" si="34"/>
        <v>31.000000000001648</v>
      </c>
      <c r="K236" s="3">
        <v>31.000000000001648</v>
      </c>
      <c r="L236" s="475">
        <v>23.79</v>
      </c>
      <c r="M236" s="38">
        <f t="shared" si="30"/>
        <v>0.52323879483868185</v>
      </c>
      <c r="N236" s="3">
        <f t="shared" si="35"/>
        <v>141.51461538461399</v>
      </c>
      <c r="O236" s="3">
        <v>141.51461538461399</v>
      </c>
      <c r="P236" s="4">
        <f t="shared" si="31"/>
        <v>2.3585769230769</v>
      </c>
      <c r="Q236" s="475">
        <f t="shared" si="36"/>
        <v>112.12</v>
      </c>
      <c r="R236" s="475">
        <v>112.12</v>
      </c>
      <c r="S236" s="475">
        <v>5</v>
      </c>
      <c r="X236" s="4">
        <v>3.2252435897436484</v>
      </c>
      <c r="Y236" s="475">
        <v>174.54000000000002</v>
      </c>
      <c r="Z236" s="38">
        <v>0.51609683333332146</v>
      </c>
    </row>
    <row r="237" spans="1:26" x14ac:dyDescent="0.25">
      <c r="B237" s="210">
        <v>306718</v>
      </c>
      <c r="C237" s="210">
        <v>20037</v>
      </c>
      <c r="D237" s="210" t="s">
        <v>8</v>
      </c>
      <c r="E237" s="393">
        <v>0.44321759259259258</v>
      </c>
      <c r="F237" s="393">
        <v>0.44321759259259258</v>
      </c>
      <c r="G237" s="475">
        <v>16</v>
      </c>
      <c r="H237" s="475">
        <v>35.17</v>
      </c>
      <c r="I237" s="2">
        <f t="shared" si="33"/>
        <v>0</v>
      </c>
      <c r="J237" s="2">
        <f t="shared" si="34"/>
        <v>16.0000000000041</v>
      </c>
      <c r="K237" s="3">
        <v>16.0000000000041</v>
      </c>
      <c r="L237" s="475">
        <v>35.17</v>
      </c>
      <c r="M237" s="38">
        <f t="shared" si="30"/>
        <v>1.4987167949996161</v>
      </c>
      <c r="N237" s="3">
        <f t="shared" si="35"/>
        <v>157.51461538461808</v>
      </c>
      <c r="O237" s="3">
        <v>157.51461538461808</v>
      </c>
      <c r="P237" s="4">
        <f t="shared" si="31"/>
        <v>2.6252435897436346</v>
      </c>
      <c r="Q237" s="475">
        <f t="shared" si="36"/>
        <v>147.29000000000002</v>
      </c>
      <c r="R237" s="475">
        <v>147.29000000000002</v>
      </c>
      <c r="S237" s="475">
        <v>6</v>
      </c>
      <c r="X237" s="4">
        <v>4.0585769230768456</v>
      </c>
      <c r="Y237" s="475">
        <v>210.54000000000002</v>
      </c>
      <c r="Z237" s="38">
        <v>0.49090752000008014</v>
      </c>
    </row>
    <row r="238" spans="1:26" x14ac:dyDescent="0.25">
      <c r="B238" s="210">
        <v>306718</v>
      </c>
      <c r="C238" s="210">
        <v>20050</v>
      </c>
      <c r="D238" s="210" t="s">
        <v>12</v>
      </c>
      <c r="E238" s="393">
        <v>0.44340277777777781</v>
      </c>
      <c r="F238" s="393">
        <v>0.44381944444444449</v>
      </c>
      <c r="G238" s="475">
        <v>36</v>
      </c>
      <c r="H238" s="475">
        <v>27.25</v>
      </c>
      <c r="I238" s="2">
        <f t="shared" si="33"/>
        <v>36.000000000000831</v>
      </c>
      <c r="J238" s="2">
        <f t="shared" si="34"/>
        <v>36.000000000000831</v>
      </c>
      <c r="K238" s="3">
        <v>36.000000000000831</v>
      </c>
      <c r="L238" s="475">
        <v>27.25</v>
      </c>
      <c r="M238" s="38">
        <f t="shared" si="30"/>
        <v>0.51609683333332146</v>
      </c>
      <c r="N238" s="3">
        <f t="shared" si="35"/>
        <v>193.51461538461891</v>
      </c>
      <c r="O238" s="3">
        <v>193.51461538461891</v>
      </c>
      <c r="P238" s="4">
        <f t="shared" si="31"/>
        <v>3.2252435897436484</v>
      </c>
      <c r="Q238" s="475">
        <f t="shared" si="36"/>
        <v>174.54000000000002</v>
      </c>
      <c r="R238" s="475">
        <v>174.54000000000002</v>
      </c>
      <c r="S238" s="475">
        <v>7</v>
      </c>
      <c r="X238" s="4">
        <v>4.5419102564102287</v>
      </c>
      <c r="Y238" s="475">
        <v>235.04000000000002</v>
      </c>
      <c r="Z238" s="38">
        <v>0.57601696551718318</v>
      </c>
    </row>
    <row r="239" spans="1:26" x14ac:dyDescent="0.25">
      <c r="B239" s="210">
        <v>306718</v>
      </c>
      <c r="C239" s="210">
        <v>20049</v>
      </c>
      <c r="D239" s="210" t="s">
        <v>13</v>
      </c>
      <c r="E239" s="393">
        <v>0.44381944444444449</v>
      </c>
      <c r="F239" s="393">
        <v>0.44381944444444449</v>
      </c>
      <c r="G239" s="475">
        <v>50</v>
      </c>
      <c r="H239" s="475">
        <v>36</v>
      </c>
      <c r="I239" s="2">
        <f t="shared" si="33"/>
        <v>0</v>
      </c>
      <c r="J239" s="2">
        <f t="shared" si="34"/>
        <v>49.999999999991829</v>
      </c>
      <c r="K239" s="3">
        <v>49.999999999991829</v>
      </c>
      <c r="L239" s="475">
        <v>36</v>
      </c>
      <c r="M239" s="38">
        <f t="shared" si="30"/>
        <v>0.49090752000008014</v>
      </c>
      <c r="N239" s="3">
        <f t="shared" si="35"/>
        <v>243.51461538461075</v>
      </c>
      <c r="O239" s="3">
        <v>243.51461538461075</v>
      </c>
      <c r="P239" s="4">
        <f t="shared" si="31"/>
        <v>4.0585769230768456</v>
      </c>
      <c r="Q239" s="475">
        <f t="shared" si="36"/>
        <v>210.54000000000002</v>
      </c>
      <c r="R239" s="475">
        <v>210.54000000000002</v>
      </c>
      <c r="S239" s="475">
        <v>8</v>
      </c>
      <c r="X239" s="4">
        <v>4.6252435897436284</v>
      </c>
      <c r="Y239" s="475">
        <v>250.71</v>
      </c>
      <c r="Z239" s="38">
        <v>2.1368113439982994</v>
      </c>
    </row>
    <row r="240" spans="1:26" x14ac:dyDescent="0.25">
      <c r="B240" s="210">
        <v>306718</v>
      </c>
      <c r="C240" s="210">
        <v>20045</v>
      </c>
      <c r="D240" s="210" t="s">
        <v>14</v>
      </c>
      <c r="E240" s="393">
        <v>0.4443981481481481</v>
      </c>
      <c r="F240" s="393">
        <v>0.4443981481481481</v>
      </c>
      <c r="G240" s="475">
        <v>29</v>
      </c>
      <c r="H240" s="475">
        <v>24.5</v>
      </c>
      <c r="I240" s="2">
        <f t="shared" si="33"/>
        <v>0</v>
      </c>
      <c r="J240" s="2">
        <f t="shared" si="34"/>
        <v>29.000000000002935</v>
      </c>
      <c r="K240" s="3">
        <v>29.000000000002935</v>
      </c>
      <c r="L240" s="475">
        <v>24.5</v>
      </c>
      <c r="M240" s="38">
        <f t="shared" si="30"/>
        <v>0.57601696551718318</v>
      </c>
      <c r="N240" s="3">
        <f t="shared" si="35"/>
        <v>272.51461538461371</v>
      </c>
      <c r="O240" s="3">
        <v>272.51461538461371</v>
      </c>
      <c r="P240" s="4">
        <f t="shared" si="31"/>
        <v>4.5419102564102287</v>
      </c>
      <c r="Q240" s="475">
        <f t="shared" si="36"/>
        <v>235.04000000000002</v>
      </c>
      <c r="R240" s="475">
        <v>235.04000000000002</v>
      </c>
      <c r="S240" s="475">
        <v>9</v>
      </c>
      <c r="X240" s="4">
        <v>4.767075114951143</v>
      </c>
      <c r="Y240" s="475">
        <v>277.38</v>
      </c>
      <c r="Z240" s="38">
        <v>2.1368113439982999</v>
      </c>
    </row>
    <row r="241" spans="1:22" x14ac:dyDescent="0.25">
      <c r="B241" s="210">
        <v>306718</v>
      </c>
      <c r="C241" s="210">
        <v>20044</v>
      </c>
      <c r="D241" s="210" t="s">
        <v>180</v>
      </c>
      <c r="E241" s="393">
        <v>0.44473379629629628</v>
      </c>
      <c r="F241" s="393">
        <v>0.4447916666666667</v>
      </c>
      <c r="G241" s="475">
        <v>5</v>
      </c>
      <c r="H241" s="475">
        <v>15.67</v>
      </c>
      <c r="I241" s="2">
        <f t="shared" si="33"/>
        <v>5.000000000003979</v>
      </c>
      <c r="J241" s="2">
        <f t="shared" si="34"/>
        <v>5.000000000003979</v>
      </c>
      <c r="K241" s="3">
        <v>5.000000000003979</v>
      </c>
      <c r="L241" s="475">
        <v>15.67</v>
      </c>
      <c r="M241" s="38">
        <f t="shared" si="30"/>
        <v>2.1368113439982994</v>
      </c>
      <c r="N241" s="3">
        <f t="shared" si="35"/>
        <v>277.51461538461768</v>
      </c>
      <c r="O241" s="3">
        <v>277.51461538461768</v>
      </c>
      <c r="P241" s="4">
        <f t="shared" si="31"/>
        <v>4.6252435897436284</v>
      </c>
      <c r="Q241" s="475">
        <f t="shared" si="36"/>
        <v>250.71</v>
      </c>
      <c r="R241" s="475">
        <v>250.71</v>
      </c>
      <c r="S241" s="475">
        <v>10</v>
      </c>
    </row>
    <row r="242" spans="1:22" x14ac:dyDescent="0.25">
      <c r="B242" s="210">
        <v>306718</v>
      </c>
      <c r="C242" s="210">
        <v>20059</v>
      </c>
      <c r="D242" s="210" t="s">
        <v>10</v>
      </c>
      <c r="E242" s="393">
        <v>0.4447916666666667</v>
      </c>
      <c r="F242" s="393">
        <v>0.44484953703703706</v>
      </c>
      <c r="G242" s="475">
        <v>5</v>
      </c>
      <c r="H242" s="475" t="s">
        <v>580</v>
      </c>
      <c r="I242" s="387">
        <f t="shared" si="33"/>
        <v>4.9999999999991829</v>
      </c>
      <c r="J242" s="387">
        <f>L242*K241/L241</f>
        <v>8.5098915124509329</v>
      </c>
      <c r="K242" s="387">
        <v>8.5098915124509329</v>
      </c>
      <c r="L242" s="45">
        <v>26.67</v>
      </c>
      <c r="M242" s="38">
        <f t="shared" si="30"/>
        <v>2.1368113439982999</v>
      </c>
      <c r="N242" s="3">
        <f t="shared" si="35"/>
        <v>286.02450689706859</v>
      </c>
      <c r="O242" s="3">
        <v>286.02450689706859</v>
      </c>
      <c r="P242" s="4">
        <f t="shared" si="31"/>
        <v>4.767075114951143</v>
      </c>
      <c r="Q242" s="475">
        <f t="shared" si="36"/>
        <v>277.38</v>
      </c>
      <c r="R242" s="475">
        <v>277.38</v>
      </c>
      <c r="T242" s="475" t="s">
        <v>779</v>
      </c>
      <c r="V242" s="475">
        <v>44</v>
      </c>
    </row>
    <row r="243" spans="1:22" x14ac:dyDescent="0.25">
      <c r="B243" s="475">
        <v>306718</v>
      </c>
      <c r="C243" s="392">
        <v>20043</v>
      </c>
      <c r="D243" s="475" t="s">
        <v>775</v>
      </c>
      <c r="E243" s="381">
        <v>0.44484953703703706</v>
      </c>
      <c r="F243" s="381">
        <v>0.44484953703703706</v>
      </c>
      <c r="G243" s="475" t="s">
        <v>566</v>
      </c>
      <c r="H243" s="475" t="s">
        <v>566</v>
      </c>
      <c r="M243" s="38">
        <f>AVERAGE(M231:M241)</f>
        <v>0.88459161949702136</v>
      </c>
    </row>
    <row r="244" spans="1:22" x14ac:dyDescent="0.25">
      <c r="B244" s="475">
        <v>306718</v>
      </c>
      <c r="C244" s="392">
        <v>20043</v>
      </c>
      <c r="D244" s="475" t="s">
        <v>775</v>
      </c>
      <c r="E244" s="381">
        <v>0.62262731481481481</v>
      </c>
      <c r="F244" s="381">
        <v>0.62262731481481481</v>
      </c>
      <c r="G244" s="475" t="s">
        <v>566</v>
      </c>
      <c r="H244" s="475" t="s">
        <v>566</v>
      </c>
    </row>
    <row r="248" spans="1:22" x14ac:dyDescent="0.25">
      <c r="A248" s="40">
        <v>43074</v>
      </c>
      <c r="B248" s="475">
        <v>306718</v>
      </c>
      <c r="C248" s="392">
        <v>20043</v>
      </c>
      <c r="D248" s="475" t="s">
        <v>775</v>
      </c>
      <c r="E248" s="381">
        <v>0.50957175925925924</v>
      </c>
      <c r="F248" s="381">
        <v>0.50957175925925924</v>
      </c>
      <c r="G248" s="475" t="s">
        <v>566</v>
      </c>
      <c r="H248" s="475" t="s">
        <v>566</v>
      </c>
    </row>
    <row r="249" spans="1:22" x14ac:dyDescent="0.25">
      <c r="B249" s="475">
        <v>306718</v>
      </c>
      <c r="C249" s="392">
        <v>20043</v>
      </c>
      <c r="D249" s="475" t="s">
        <v>775</v>
      </c>
      <c r="E249" s="381">
        <v>0.50957175925925924</v>
      </c>
      <c r="F249" s="381">
        <v>0.50957175925925924</v>
      </c>
      <c r="G249" s="475" t="s">
        <v>566</v>
      </c>
      <c r="H249" s="475" t="s">
        <v>566</v>
      </c>
    </row>
    <row r="250" spans="1:22" x14ac:dyDescent="0.25">
      <c r="B250" s="475">
        <v>306718</v>
      </c>
      <c r="C250" s="392">
        <v>20043</v>
      </c>
      <c r="D250" s="475" t="s">
        <v>775</v>
      </c>
      <c r="E250" s="381">
        <v>0.56135416666666671</v>
      </c>
      <c r="F250" s="381">
        <v>0.56135416666666671</v>
      </c>
      <c r="G250" s="475" t="s">
        <v>566</v>
      </c>
      <c r="H250" s="475" t="s">
        <v>566</v>
      </c>
    </row>
    <row r="251" spans="1:22" x14ac:dyDescent="0.25">
      <c r="B251" s="475">
        <v>306718</v>
      </c>
      <c r="C251" s="392">
        <v>20043</v>
      </c>
      <c r="D251" s="475" t="s">
        <v>775</v>
      </c>
      <c r="E251" s="381">
        <v>0.65782407407407406</v>
      </c>
      <c r="F251" s="381">
        <v>0.65782407407407406</v>
      </c>
      <c r="G251" s="475" t="s">
        <v>566</v>
      </c>
      <c r="H251" s="475" t="s">
        <v>566</v>
      </c>
    </row>
    <row r="254" spans="1:22" x14ac:dyDescent="0.25">
      <c r="A254" s="40">
        <v>43075</v>
      </c>
      <c r="B254" s="475">
        <v>306718</v>
      </c>
      <c r="C254" s="475">
        <v>20044</v>
      </c>
      <c r="D254" s="475" t="s">
        <v>180</v>
      </c>
      <c r="E254" s="381">
        <v>0.43215277777777777</v>
      </c>
      <c r="F254" s="381">
        <v>0.43222222222222223</v>
      </c>
      <c r="G254" s="475">
        <v>2998</v>
      </c>
      <c r="H254" s="475">
        <v>11</v>
      </c>
    </row>
    <row r="255" spans="1:22" x14ac:dyDescent="0.25">
      <c r="B255" s="475">
        <v>306718</v>
      </c>
      <c r="C255" s="392">
        <v>20043</v>
      </c>
      <c r="D255" s="475" t="s">
        <v>775</v>
      </c>
      <c r="E255" s="381">
        <v>0.46685185185185185</v>
      </c>
      <c r="F255" s="381">
        <v>0.46685185185185185</v>
      </c>
      <c r="G255" s="475" t="s">
        <v>566</v>
      </c>
      <c r="H255" s="475" t="s">
        <v>566</v>
      </c>
    </row>
    <row r="256" spans="1:22" x14ac:dyDescent="0.25">
      <c r="B256" s="475">
        <v>306718</v>
      </c>
      <c r="C256" s="475">
        <v>20056</v>
      </c>
      <c r="D256" s="475" t="s">
        <v>9</v>
      </c>
      <c r="E256" s="381">
        <v>0.69244212962962959</v>
      </c>
      <c r="F256" s="381">
        <v>0.69255787037037031</v>
      </c>
      <c r="G256" s="475" t="s">
        <v>566</v>
      </c>
      <c r="H256" s="475" t="s">
        <v>566</v>
      </c>
    </row>
    <row r="257" spans="2:8" x14ac:dyDescent="0.25">
      <c r="B257" s="475">
        <v>306718</v>
      </c>
      <c r="C257" s="475">
        <v>20035</v>
      </c>
      <c r="D257" s="475" t="s">
        <v>8</v>
      </c>
      <c r="E257" s="381">
        <v>0.69255787037037031</v>
      </c>
      <c r="F257" s="381">
        <v>0.69270833333333337</v>
      </c>
      <c r="G257" s="475" t="s">
        <v>566</v>
      </c>
      <c r="H257" s="475" t="s">
        <v>566</v>
      </c>
    </row>
    <row r="258" spans="2:8" x14ac:dyDescent="0.25">
      <c r="B258" s="475">
        <v>306718</v>
      </c>
      <c r="C258" s="475">
        <v>20028</v>
      </c>
      <c r="D258" s="475" t="s">
        <v>165</v>
      </c>
      <c r="E258" s="381">
        <v>0.69270833333333337</v>
      </c>
      <c r="F258" s="381">
        <v>0.69270833333333337</v>
      </c>
      <c r="G258" s="475" t="s">
        <v>566</v>
      </c>
      <c r="H258" s="475" t="s">
        <v>566</v>
      </c>
    </row>
  </sheetData>
  <mergeCells count="5">
    <mergeCell ref="A1:H1"/>
    <mergeCell ref="I1:K1"/>
    <mergeCell ref="N1:P1"/>
    <mergeCell ref="Q1:R1"/>
    <mergeCell ref="X1:Z1"/>
  </mergeCells>
  <pageMargins left="0.7" right="0.7" top="0.75" bottom="0.75" header="0.3" footer="0.3"/>
  <pageSetup orientation="portrait" verticalDpi="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1"/>
  <sheetViews>
    <sheetView zoomScale="70" zoomScaleNormal="70" workbookViewId="0">
      <pane ySplit="3" topLeftCell="A4" activePane="bottomLeft" state="frozen"/>
      <selection pane="bottomLeft" activeCell="M38" sqref="M38"/>
    </sheetView>
  </sheetViews>
  <sheetFormatPr defaultColWidth="9" defaultRowHeight="15" x14ac:dyDescent="0.25"/>
  <cols>
    <col min="1" max="1" width="3" style="482" bestFit="1" customWidth="1"/>
    <col min="2" max="2" width="10.42578125" style="482" bestFit="1" customWidth="1"/>
    <col min="3" max="3" width="6" style="40" bestFit="1" customWidth="1"/>
    <col min="4" max="4" width="15.85546875" style="482" bestFit="1" customWidth="1"/>
    <col min="5" max="5" width="14.140625" style="482" bestFit="1" customWidth="1"/>
    <col min="6" max="6" width="10.85546875" style="482" bestFit="1" customWidth="1"/>
    <col min="7" max="7" width="14.28515625" style="482" bestFit="1" customWidth="1"/>
    <col min="8" max="8" width="17.28515625" style="38" bestFit="1" customWidth="1"/>
    <col min="9" max="9" width="24.140625" style="38" bestFit="1" customWidth="1"/>
    <col min="10" max="10" width="4.85546875" style="482" bestFit="1" customWidth="1"/>
    <col min="11" max="11" width="14.5703125" style="482" bestFit="1" customWidth="1"/>
    <col min="12" max="12" width="16.42578125" style="482" bestFit="1" customWidth="1"/>
    <col min="13" max="13" width="14.28515625" style="482" bestFit="1" customWidth="1"/>
    <col min="14" max="15" width="4.85546875" style="482" customWidth="1"/>
    <col min="16" max="16" width="7.42578125" style="482" bestFit="1" customWidth="1"/>
    <col min="17" max="17" width="10.5703125" style="482" bestFit="1" customWidth="1"/>
    <col min="18" max="18" width="10.42578125" style="482" bestFit="1" customWidth="1"/>
    <col min="19" max="20" width="5.42578125" style="3" bestFit="1" customWidth="1"/>
    <col min="21" max="21" width="6.85546875" style="482" bestFit="1" customWidth="1"/>
    <col min="22" max="22" width="5" style="482" bestFit="1" customWidth="1"/>
    <col min="23" max="23" width="6.42578125" style="482" bestFit="1" customWidth="1"/>
    <col min="24" max="24" width="5.140625" style="3" bestFit="1" customWidth="1"/>
    <col min="25" max="25" width="5" style="482" bestFit="1" customWidth="1"/>
    <col min="26" max="26" width="6.85546875" style="482" bestFit="1" customWidth="1"/>
    <col min="27" max="27" width="5" style="482" bestFit="1" customWidth="1"/>
    <col min="28" max="28" width="8.7109375" style="3" bestFit="1" customWidth="1"/>
    <col min="29" max="29" width="5" style="482" bestFit="1" customWidth="1"/>
    <col min="30" max="30" width="6.85546875" style="482" bestFit="1" customWidth="1"/>
    <col min="31" max="31" width="5" style="482" bestFit="1" customWidth="1"/>
    <col min="32" max="32" width="4.42578125" style="3" bestFit="1" customWidth="1"/>
    <col min="33" max="33" width="4.140625" style="482" bestFit="1" customWidth="1"/>
    <col min="34" max="34" width="7.28515625" style="482" bestFit="1" customWidth="1"/>
    <col min="35" max="35" width="5" style="482" bestFit="1" customWidth="1"/>
    <col min="36" max="36" width="4.42578125" style="482" bestFit="1" customWidth="1"/>
    <col min="37" max="37" width="4.140625" style="482" bestFit="1" customWidth="1"/>
    <col min="38" max="38" width="6" style="482" bestFit="1" customWidth="1"/>
    <col min="39" max="39" width="5" style="482" bestFit="1" customWidth="1"/>
    <col min="40" max="40" width="2.42578125" style="482" bestFit="1" customWidth="1"/>
    <col min="41" max="41" width="4.140625" style="482" bestFit="1" customWidth="1"/>
    <col min="42" max="42" width="5.140625" style="482" bestFit="1" customWidth="1"/>
    <col min="43" max="43" width="5" style="482" bestFit="1" customWidth="1"/>
    <col min="44" max="16384" width="9" style="482"/>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482" t="s">
        <v>16</v>
      </c>
      <c r="B3" s="482" t="s">
        <v>140</v>
      </c>
      <c r="C3" s="40" t="s">
        <v>15</v>
      </c>
      <c r="D3" s="482" t="s">
        <v>145</v>
      </c>
      <c r="E3" s="482" t="s">
        <v>147</v>
      </c>
      <c r="F3" s="482" t="s">
        <v>141</v>
      </c>
      <c r="G3" s="482" t="s">
        <v>142</v>
      </c>
      <c r="H3" s="38" t="s">
        <v>143</v>
      </c>
      <c r="I3" s="38" t="s">
        <v>498</v>
      </c>
      <c r="J3" s="482" t="s">
        <v>43</v>
      </c>
      <c r="K3" s="482" t="s">
        <v>138</v>
      </c>
      <c r="L3" s="482" t="s">
        <v>139</v>
      </c>
      <c r="M3" s="482" t="s">
        <v>144</v>
      </c>
      <c r="O3" s="482" t="s">
        <v>16</v>
      </c>
      <c r="P3" s="9" t="s">
        <v>15</v>
      </c>
      <c r="Q3" s="482" t="s">
        <v>17</v>
      </c>
      <c r="R3" s="482" t="s">
        <v>18</v>
      </c>
      <c r="S3" s="3" t="s">
        <v>44</v>
      </c>
      <c r="T3" s="3" t="s">
        <v>45</v>
      </c>
      <c r="U3" s="38" t="s">
        <v>46</v>
      </c>
      <c r="V3" s="39" t="s">
        <v>43</v>
      </c>
      <c r="W3" s="39" t="s">
        <v>44</v>
      </c>
      <c r="X3" s="3" t="s">
        <v>44</v>
      </c>
      <c r="Y3" s="482" t="s">
        <v>45</v>
      </c>
      <c r="Z3" s="482" t="s">
        <v>46</v>
      </c>
      <c r="AA3" s="482" t="s">
        <v>43</v>
      </c>
      <c r="AB3" s="3" t="s">
        <v>44</v>
      </c>
      <c r="AC3" s="482" t="s">
        <v>45</v>
      </c>
      <c r="AD3" s="482" t="s">
        <v>46</v>
      </c>
      <c r="AE3" s="482" t="s">
        <v>43</v>
      </c>
      <c r="AF3" s="3" t="s">
        <v>44</v>
      </c>
      <c r="AG3" s="482" t="s">
        <v>45</v>
      </c>
      <c r="AH3" s="482" t="s">
        <v>46</v>
      </c>
      <c r="AI3" s="482" t="s">
        <v>43</v>
      </c>
      <c r="AJ3" s="39" t="s">
        <v>44</v>
      </c>
      <c r="AK3" s="482" t="s">
        <v>45</v>
      </c>
      <c r="AL3" s="482" t="s">
        <v>46</v>
      </c>
      <c r="AM3" s="482" t="s">
        <v>43</v>
      </c>
      <c r="AN3" s="39" t="s">
        <v>44</v>
      </c>
      <c r="AO3" s="482" t="s">
        <v>45</v>
      </c>
      <c r="AP3" s="482" t="s">
        <v>46</v>
      </c>
      <c r="AQ3" s="482" t="s">
        <v>43</v>
      </c>
    </row>
    <row r="4" spans="1:44" x14ac:dyDescent="0.25">
      <c r="A4" s="482">
        <v>1</v>
      </c>
      <c r="B4" s="482">
        <v>5</v>
      </c>
      <c r="C4" s="40">
        <v>42705</v>
      </c>
      <c r="D4" s="41">
        <v>42705.549467592595</v>
      </c>
      <c r="E4" s="41" t="s">
        <v>148</v>
      </c>
      <c r="F4" s="3">
        <v>301</v>
      </c>
      <c r="G4" s="482">
        <v>279</v>
      </c>
      <c r="H4" s="38">
        <f t="shared" ref="H4:H8" si="0">G4/F4*0.0113636*60</f>
        <v>0.63198227242524918</v>
      </c>
      <c r="I4" s="263">
        <v>2.4563894673758986</v>
      </c>
      <c r="J4" s="39">
        <f>(H4-0.142)/0.1278*0.1+7</f>
        <v>7.3833977092529333</v>
      </c>
      <c r="K4" s="482">
        <v>12</v>
      </c>
      <c r="M4" s="482" t="s">
        <v>149</v>
      </c>
      <c r="O4" s="482">
        <v>1</v>
      </c>
      <c r="P4" s="40">
        <v>43069</v>
      </c>
      <c r="U4" s="38"/>
      <c r="V4" s="39"/>
      <c r="W4" s="39"/>
      <c r="X4" s="482"/>
      <c r="Y4" s="3"/>
      <c r="Z4" s="38"/>
      <c r="AA4" s="39"/>
      <c r="AB4" s="482"/>
      <c r="AC4" s="3"/>
      <c r="AD4" s="38"/>
      <c r="AE4" s="39"/>
      <c r="AH4" s="38"/>
      <c r="AI4" s="39"/>
      <c r="AL4" s="38"/>
      <c r="AM4" s="39"/>
      <c r="AP4" s="38"/>
      <c r="AQ4" s="39"/>
      <c r="AR4" s="38">
        <f>MAX(Z4,AD4,AH4,AL4,AP4)</f>
        <v>0</v>
      </c>
    </row>
    <row r="5" spans="1:44" x14ac:dyDescent="0.25">
      <c r="A5" s="482">
        <v>2</v>
      </c>
      <c r="B5" s="482">
        <v>5</v>
      </c>
      <c r="C5" s="40">
        <v>42705</v>
      </c>
      <c r="D5" s="41">
        <v>42705.639456018522</v>
      </c>
      <c r="E5" s="41" t="s">
        <v>148</v>
      </c>
      <c r="F5" s="3">
        <v>195</v>
      </c>
      <c r="G5" s="482">
        <v>152.34</v>
      </c>
      <c r="H5" s="38">
        <f t="shared" si="0"/>
        <v>0.5326556381538462</v>
      </c>
      <c r="I5" s="263">
        <v>0.77413787103890896</v>
      </c>
      <c r="J5" s="39">
        <f t="shared" ref="J5:J8" si="1">(H5-0.142)/0.1278*0.1+7</f>
        <v>7.3056773381485494</v>
      </c>
      <c r="K5" s="482">
        <v>6</v>
      </c>
      <c r="L5" s="482">
        <v>1</v>
      </c>
      <c r="M5" s="482" t="s">
        <v>149</v>
      </c>
      <c r="O5" s="482">
        <v>2</v>
      </c>
      <c r="P5" s="40">
        <v>43070</v>
      </c>
      <c r="Q5" s="482">
        <v>2</v>
      </c>
      <c r="R5" s="482">
        <v>2</v>
      </c>
      <c r="S5" s="3">
        <f>SUM(W5,X5,AB5,AF5,AJ5,AN5)</f>
        <v>431.34000000000003</v>
      </c>
      <c r="T5" s="3">
        <f>SUM(Y5,AC5,AG5,AK5,AO5)</f>
        <v>496</v>
      </c>
      <c r="U5" s="38">
        <f t="shared" ref="U5" si="2">S5/T5*0.0113636*60</f>
        <v>0.59293248677419363</v>
      </c>
      <c r="V5" s="39">
        <f>(U5-0.142)/0.1278*0.1+7</f>
        <v>7.3528423214195566</v>
      </c>
      <c r="W5" s="39"/>
      <c r="X5" s="482">
        <v>279</v>
      </c>
      <c r="Y5" s="3">
        <v>301</v>
      </c>
      <c r="Z5" s="38">
        <f>X5/Y5*0.0113636*60</f>
        <v>0.63198227242524918</v>
      </c>
      <c r="AA5" s="39">
        <f>(Z5-0.142)/0.1278*0.1+7</f>
        <v>7.3833977092529333</v>
      </c>
      <c r="AB5" s="482">
        <v>152.34</v>
      </c>
      <c r="AC5" s="3">
        <v>195</v>
      </c>
      <c r="AD5" s="38">
        <f>AB5/AC5*0.0113636*60</f>
        <v>0.5326556381538462</v>
      </c>
      <c r="AE5" s="39">
        <f>(AD5-0.142)/0.1278*0.1+7</f>
        <v>7.3056773381485494</v>
      </c>
      <c r="AF5" s="482"/>
      <c r="AG5" s="3"/>
      <c r="AH5" s="38"/>
      <c r="AI5" s="39"/>
      <c r="AL5" s="38"/>
      <c r="AM5" s="39"/>
      <c r="AP5" s="38"/>
      <c r="AQ5" s="39"/>
      <c r="AR5" s="38">
        <f t="shared" ref="AR5:AR16" si="3">MAX(Z5,AD5,AH5,AL5,AP5)</f>
        <v>0.63198227242524918</v>
      </c>
    </row>
    <row r="6" spans="1:44" x14ac:dyDescent="0.25">
      <c r="A6" s="482">
        <v>3</v>
      </c>
      <c r="B6" s="482">
        <v>5</v>
      </c>
      <c r="C6" s="40">
        <v>42706</v>
      </c>
      <c r="D6" s="41">
        <v>42706.659212962964</v>
      </c>
      <c r="E6" s="41" t="s">
        <v>148</v>
      </c>
      <c r="F6" s="3">
        <v>436</v>
      </c>
      <c r="G6" s="482">
        <v>246.04</v>
      </c>
      <c r="H6" s="38">
        <f t="shared" si="0"/>
        <v>0.38475690055045869</v>
      </c>
      <c r="I6" s="263">
        <v>0.41749148505220007</v>
      </c>
      <c r="J6" s="39">
        <f t="shared" si="1"/>
        <v>7.1899506264088098</v>
      </c>
      <c r="K6" s="482">
        <v>9</v>
      </c>
      <c r="L6" s="482">
        <v>1</v>
      </c>
      <c r="M6" s="482" t="s">
        <v>149</v>
      </c>
      <c r="O6" s="482">
        <v>3</v>
      </c>
      <c r="P6" s="40">
        <v>43071</v>
      </c>
      <c r="Q6" s="482">
        <v>2</v>
      </c>
      <c r="R6" s="482">
        <v>2</v>
      </c>
      <c r="S6" s="3">
        <f>SUM(W6,X6,AB6,AF6,AJ6,AN6)</f>
        <v>492.08</v>
      </c>
      <c r="T6" s="3">
        <f>SUM(Y6,AC6,AG6,AK6,AO6)</f>
        <v>706</v>
      </c>
      <c r="U6" s="38">
        <f>S6/T6*0.0113636*60</f>
        <v>0.47522382050991496</v>
      </c>
      <c r="V6" s="39">
        <f>(U6-0.142)/0.1278*0.1+7</f>
        <v>7.2607385137010292</v>
      </c>
      <c r="W6" s="39"/>
      <c r="X6" s="482">
        <v>246.04</v>
      </c>
      <c r="Y6" s="3">
        <v>436</v>
      </c>
      <c r="Z6" s="38">
        <f>X6/Y6*0.0113636*60</f>
        <v>0.38475690055045869</v>
      </c>
      <c r="AA6" s="39">
        <f>(Z6-0.142)/0.1278*0.1+7</f>
        <v>7.1899506264088098</v>
      </c>
      <c r="AB6" s="482">
        <v>246.04</v>
      </c>
      <c r="AC6" s="3">
        <v>270</v>
      </c>
      <c r="AD6" s="38">
        <f>AB6/AC6*0.0113636*60</f>
        <v>0.62131114311111113</v>
      </c>
      <c r="AE6" s="39">
        <f>(AD6-0.142)/0.1278*0.1+7</f>
        <v>7.3750478428099457</v>
      </c>
      <c r="AF6" s="482"/>
      <c r="AG6" s="3"/>
      <c r="AH6" s="38"/>
      <c r="AI6" s="39"/>
      <c r="AK6" s="3"/>
      <c r="AL6" s="38"/>
      <c r="AM6" s="39"/>
      <c r="AP6" s="38"/>
      <c r="AQ6" s="39"/>
      <c r="AR6" s="38">
        <f t="shared" si="3"/>
        <v>0.62131114311111113</v>
      </c>
    </row>
    <row r="7" spans="1:44" x14ac:dyDescent="0.25">
      <c r="A7" s="482">
        <v>4</v>
      </c>
      <c r="B7" s="482">
        <v>5</v>
      </c>
      <c r="C7" s="40">
        <v>42706</v>
      </c>
      <c r="D7" s="41">
        <v>42706.867418981485</v>
      </c>
      <c r="E7" s="41" t="s">
        <v>148</v>
      </c>
      <c r="F7" s="3">
        <v>270</v>
      </c>
      <c r="G7" s="482">
        <v>246.04</v>
      </c>
      <c r="H7" s="38">
        <f t="shared" si="0"/>
        <v>0.62131114311111113</v>
      </c>
      <c r="I7" s="263">
        <v>0.6666909100416073</v>
      </c>
      <c r="J7" s="39">
        <f t="shared" si="1"/>
        <v>7.3750478428099457</v>
      </c>
      <c r="K7" s="482">
        <v>9</v>
      </c>
      <c r="L7" s="482">
        <v>1</v>
      </c>
      <c r="M7" s="482" t="s">
        <v>149</v>
      </c>
      <c r="O7" s="482">
        <v>4</v>
      </c>
      <c r="P7" s="40">
        <v>43072</v>
      </c>
      <c r="Q7" s="482">
        <v>1</v>
      </c>
      <c r="R7" s="482">
        <v>1</v>
      </c>
      <c r="S7" s="3">
        <f>SUM(W7,X7,AB7,AF7,AJ7,AN7)</f>
        <v>277.38</v>
      </c>
      <c r="T7" s="3">
        <f>SUM(Y7,AC7,AG7,AK7,AO7)</f>
        <v>278</v>
      </c>
      <c r="U7" s="38">
        <f>S7/T7*0.0113636*60</f>
        <v>0.68029540316546755</v>
      </c>
      <c r="V7" s="39">
        <f>(U7-0.142)/0.1278*0.1+7</f>
        <v>7.4212014109275959</v>
      </c>
      <c r="W7" s="39"/>
      <c r="X7" s="482">
        <v>277.38</v>
      </c>
      <c r="Y7" s="3">
        <v>278</v>
      </c>
      <c r="Z7" s="38">
        <f>X7/Y7*0.0113636*60</f>
        <v>0.68029540316546755</v>
      </c>
      <c r="AA7" s="39">
        <f>(Z7-0.142)/0.1278*0.1+7</f>
        <v>7.4212014109275959</v>
      </c>
      <c r="AB7" s="482"/>
      <c r="AC7" s="3"/>
      <c r="AD7" s="38"/>
      <c r="AE7" s="39"/>
      <c r="AF7" s="482"/>
      <c r="AG7" s="3"/>
      <c r="AH7" s="38"/>
      <c r="AI7" s="39"/>
      <c r="AK7" s="3"/>
      <c r="AL7" s="38"/>
      <c r="AM7" s="39"/>
      <c r="AP7" s="38"/>
      <c r="AQ7" s="39"/>
      <c r="AR7" s="38">
        <f t="shared" si="3"/>
        <v>0.68029540316546755</v>
      </c>
    </row>
    <row r="8" spans="1:44" x14ac:dyDescent="0.25">
      <c r="A8" s="482">
        <v>5</v>
      </c>
      <c r="B8" s="482">
        <v>5</v>
      </c>
      <c r="C8" s="40">
        <v>42707</v>
      </c>
      <c r="D8" s="41">
        <v>42707.441574074073</v>
      </c>
      <c r="E8" s="41" t="s">
        <v>148</v>
      </c>
      <c r="F8" s="3">
        <v>278</v>
      </c>
      <c r="G8" s="482">
        <v>277.38</v>
      </c>
      <c r="H8" s="38">
        <f t="shared" si="0"/>
        <v>0.68029540316546755</v>
      </c>
      <c r="I8" s="263">
        <v>0.88459161949702136</v>
      </c>
      <c r="J8" s="39">
        <f t="shared" si="1"/>
        <v>7.4212014109275959</v>
      </c>
      <c r="K8" s="482">
        <v>11</v>
      </c>
      <c r="L8" s="482">
        <v>1</v>
      </c>
      <c r="M8" s="482" t="s">
        <v>149</v>
      </c>
      <c r="P8" s="40">
        <v>43073</v>
      </c>
      <c r="U8" s="38"/>
      <c r="V8" s="39"/>
      <c r="W8" s="39"/>
      <c r="X8" s="482"/>
      <c r="Y8" s="3"/>
      <c r="Z8" s="38"/>
      <c r="AA8" s="39"/>
      <c r="AB8" s="482"/>
      <c r="AC8" s="3"/>
      <c r="AD8" s="38"/>
      <c r="AE8" s="39"/>
      <c r="AF8" s="482"/>
      <c r="AG8" s="3"/>
      <c r="AH8" s="39"/>
      <c r="AI8" s="39"/>
      <c r="AL8" s="38"/>
      <c r="AM8" s="39"/>
      <c r="AP8" s="38"/>
      <c r="AQ8" s="39"/>
      <c r="AR8" s="38">
        <f t="shared" si="3"/>
        <v>0</v>
      </c>
    </row>
    <row r="9" spans="1:44" x14ac:dyDescent="0.25">
      <c r="D9" s="41"/>
      <c r="E9" s="41"/>
      <c r="F9" s="3"/>
      <c r="I9" s="263"/>
      <c r="J9" s="39"/>
      <c r="P9" s="40">
        <v>43074</v>
      </c>
      <c r="U9" s="38"/>
      <c r="V9" s="39"/>
      <c r="W9" s="39"/>
      <c r="X9" s="482"/>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Z11" s="38"/>
      <c r="AA11" s="39"/>
      <c r="AD11" s="38"/>
      <c r="AE11" s="39"/>
      <c r="AR11" s="38">
        <f t="shared" si="3"/>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4:39" x14ac:dyDescent="0.25">
      <c r="P33" s="40"/>
      <c r="U33" s="38"/>
      <c r="V33" s="39"/>
      <c r="W33" s="39"/>
      <c r="Y33" s="3"/>
      <c r="Z33" s="38"/>
      <c r="AA33" s="39"/>
      <c r="AC33" s="3"/>
      <c r="AD33" s="38"/>
      <c r="AE33" s="39"/>
      <c r="AG33" s="3"/>
      <c r="AH33" s="38"/>
      <c r="AI33" s="39"/>
      <c r="AL33" s="38"/>
      <c r="AM33" s="39"/>
    </row>
    <row r="34" spans="4:39" x14ac:dyDescent="0.25">
      <c r="P34" s="40"/>
      <c r="U34" s="38"/>
      <c r="V34" s="39"/>
      <c r="W34" s="39"/>
      <c r="Y34" s="3"/>
      <c r="Z34" s="38"/>
      <c r="AA34" s="39"/>
      <c r="AC34" s="3"/>
      <c r="AD34" s="38"/>
      <c r="AE34" s="39"/>
      <c r="AG34" s="3"/>
      <c r="AH34" s="38"/>
      <c r="AI34" s="39"/>
      <c r="AJ34" s="3"/>
      <c r="AK34" s="3"/>
      <c r="AL34" s="38"/>
      <c r="AM34" s="39"/>
    </row>
    <row r="35" spans="4:39" x14ac:dyDescent="0.25">
      <c r="P35" s="40"/>
      <c r="U35" s="38"/>
      <c r="V35" s="39"/>
      <c r="W35" s="39"/>
      <c r="X35" s="482"/>
      <c r="Y35" s="3"/>
      <c r="Z35" s="38"/>
      <c r="AA35" s="39"/>
      <c r="AB35" s="482"/>
      <c r="AC35" s="3"/>
      <c r="AD35" s="38"/>
      <c r="AE35" s="39"/>
      <c r="AF35" s="482"/>
      <c r="AG35" s="3"/>
      <c r="AH35" s="38"/>
      <c r="AI35" s="39"/>
      <c r="AL35" s="38"/>
      <c r="AM35" s="39"/>
    </row>
    <row r="36" spans="4:39" x14ac:dyDescent="0.25">
      <c r="P36" s="40"/>
      <c r="U36" s="38"/>
      <c r="V36" s="39"/>
      <c r="W36" s="39"/>
      <c r="X36" s="482"/>
      <c r="Y36" s="3"/>
      <c r="Z36" s="38"/>
      <c r="AA36" s="39"/>
      <c r="AD36" s="38"/>
      <c r="AE36" s="39"/>
      <c r="AH36" s="38"/>
      <c r="AI36" s="39"/>
      <c r="AL36" s="38"/>
      <c r="AM36" s="39"/>
    </row>
    <row r="37" spans="4:39" x14ac:dyDescent="0.25">
      <c r="D37" s="41">
        <v>42705.549467592595</v>
      </c>
      <c r="E37" s="41" t="s">
        <v>148</v>
      </c>
      <c r="F37" s="579">
        <v>279</v>
      </c>
      <c r="G37" s="3">
        <v>301</v>
      </c>
      <c r="H37" s="38">
        <f>F37/G37*0.0113636*60</f>
        <v>0.63198227242524918</v>
      </c>
    </row>
    <row r="38" spans="4:39" x14ac:dyDescent="0.25">
      <c r="D38" s="41">
        <v>42705.639456018522</v>
      </c>
      <c r="E38" s="41" t="s">
        <v>148</v>
      </c>
      <c r="F38" s="579">
        <v>152.34</v>
      </c>
      <c r="G38" s="3">
        <v>195</v>
      </c>
      <c r="H38" s="38">
        <f>F38/G38*0.0113636*60</f>
        <v>0.5326556381538462</v>
      </c>
    </row>
    <row r="39" spans="4:39" x14ac:dyDescent="0.25">
      <c r="D39" s="41">
        <v>42706.659212962964</v>
      </c>
      <c r="E39" s="41" t="s">
        <v>148</v>
      </c>
      <c r="F39" s="579">
        <v>246.04</v>
      </c>
      <c r="G39" s="3">
        <v>436</v>
      </c>
      <c r="H39" s="38">
        <f>F39/G39*0.0113636*60</f>
        <v>0.38475690055045869</v>
      </c>
    </row>
    <row r="40" spans="4:39" x14ac:dyDescent="0.25">
      <c r="D40" s="41">
        <v>42706.867418981485</v>
      </c>
      <c r="E40" s="41" t="s">
        <v>148</v>
      </c>
      <c r="F40" s="579">
        <v>246.04</v>
      </c>
      <c r="G40" s="3">
        <v>270</v>
      </c>
      <c r="H40" s="38">
        <f>F40/G40*0.0113636*60</f>
        <v>0.62131114311111113</v>
      </c>
    </row>
    <row r="41" spans="4:39" x14ac:dyDescent="0.25">
      <c r="D41" s="41">
        <v>42707.441574074073</v>
      </c>
      <c r="E41" s="41" t="s">
        <v>148</v>
      </c>
      <c r="F41" s="579">
        <v>277.38</v>
      </c>
      <c r="G41" s="3">
        <v>278</v>
      </c>
      <c r="H41" s="38">
        <f>F41/G41*0.0113636*60</f>
        <v>0.68029540316546755</v>
      </c>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8"/>
  <sheetViews>
    <sheetView zoomScale="85" zoomScaleNormal="85" workbookViewId="0">
      <pane ySplit="2" topLeftCell="A3" activePane="bottomLeft" state="frozen"/>
      <selection pane="bottomLeft" activeCell="F3" sqref="F3:G7"/>
    </sheetView>
  </sheetViews>
  <sheetFormatPr defaultColWidth="9" defaultRowHeight="15" x14ac:dyDescent="0.25"/>
  <cols>
    <col min="1" max="1" width="11" style="482" bestFit="1" customWidth="1"/>
    <col min="2" max="5" width="9" style="482"/>
    <col min="6" max="6" width="26.5703125" style="482" customWidth="1"/>
    <col min="7" max="7" width="33.42578125" style="482" bestFit="1" customWidth="1"/>
    <col min="8" max="16384" width="9" style="482"/>
  </cols>
  <sheetData>
    <row r="1" spans="1:32" x14ac:dyDescent="0.25">
      <c r="B1" s="583" t="s">
        <v>486</v>
      </c>
      <c r="C1" s="583"/>
      <c r="D1" s="583"/>
      <c r="E1" s="583"/>
      <c r="F1" s="583" t="s">
        <v>485</v>
      </c>
      <c r="G1" s="583"/>
    </row>
    <row r="2" spans="1:32" x14ac:dyDescent="0.25">
      <c r="A2" s="482" t="s">
        <v>487</v>
      </c>
      <c r="B2" s="482" t="s">
        <v>472</v>
      </c>
      <c r="C2" s="482" t="s">
        <v>483</v>
      </c>
      <c r="D2" s="482" t="s">
        <v>470</v>
      </c>
      <c r="E2" s="482" t="s">
        <v>484</v>
      </c>
      <c r="F2" s="482" t="s">
        <v>470</v>
      </c>
      <c r="G2" s="482" t="s">
        <v>484</v>
      </c>
    </row>
    <row r="3" spans="1:32" x14ac:dyDescent="0.25">
      <c r="A3" s="482">
        <v>1</v>
      </c>
      <c r="B3" s="482">
        <v>12</v>
      </c>
      <c r="C3" s="482">
        <f>B3-D3</f>
        <v>12</v>
      </c>
      <c r="E3" s="482">
        <v>2</v>
      </c>
      <c r="F3" s="167"/>
      <c r="G3" s="167" t="s">
        <v>790</v>
      </c>
    </row>
    <row r="4" spans="1:32" x14ac:dyDescent="0.25">
      <c r="A4" s="482">
        <v>2</v>
      </c>
      <c r="B4" s="482">
        <v>6</v>
      </c>
      <c r="C4" s="482">
        <v>5</v>
      </c>
      <c r="D4" s="482">
        <v>1</v>
      </c>
      <c r="F4" s="167" t="s">
        <v>791</v>
      </c>
      <c r="G4" s="167"/>
    </row>
    <row r="5" spans="1:32" x14ac:dyDescent="0.25">
      <c r="A5" s="482">
        <v>3</v>
      </c>
      <c r="B5" s="482">
        <v>9</v>
      </c>
      <c r="C5" s="482">
        <f t="shared" ref="C5:C7" si="0">B5-D5</f>
        <v>8</v>
      </c>
      <c r="D5" s="482">
        <v>1</v>
      </c>
      <c r="F5" s="167" t="s">
        <v>791</v>
      </c>
      <c r="G5" s="167"/>
    </row>
    <row r="6" spans="1:32" x14ac:dyDescent="0.25">
      <c r="A6" s="482">
        <v>4</v>
      </c>
      <c r="B6" s="482">
        <v>9</v>
      </c>
      <c r="C6" s="482">
        <f t="shared" si="0"/>
        <v>8</v>
      </c>
      <c r="D6" s="482">
        <v>1</v>
      </c>
      <c r="F6" s="167" t="s">
        <v>792</v>
      </c>
      <c r="G6" s="167"/>
    </row>
    <row r="7" spans="1:32" x14ac:dyDescent="0.25">
      <c r="A7" s="482">
        <v>5</v>
      </c>
      <c r="B7" s="482">
        <v>11</v>
      </c>
      <c r="C7" s="482">
        <f t="shared" si="0"/>
        <v>10</v>
      </c>
      <c r="D7" s="482">
        <v>1</v>
      </c>
      <c r="E7" s="482">
        <v>1</v>
      </c>
      <c r="F7" s="167" t="s">
        <v>791</v>
      </c>
      <c r="G7" s="167" t="s">
        <v>793</v>
      </c>
    </row>
    <row r="8" spans="1:32" x14ac:dyDescent="0.25">
      <c r="A8" s="482" t="s">
        <v>472</v>
      </c>
      <c r="B8" s="482">
        <f>SUM(B3:B7)</f>
        <v>47</v>
      </c>
      <c r="C8" s="482">
        <f>SUM(C3:C7)</f>
        <v>43</v>
      </c>
      <c r="D8" s="482">
        <f>SUM(D3:D7)</f>
        <v>4</v>
      </c>
      <c r="E8" s="482">
        <f>SUM(E3:E7)</f>
        <v>3</v>
      </c>
      <c r="L8" s="52"/>
      <c r="M8" s="52"/>
      <c r="N8" s="240"/>
      <c r="O8" s="261"/>
      <c r="P8" s="261"/>
      <c r="Q8" s="2"/>
      <c r="R8" s="52"/>
      <c r="S8" s="53"/>
      <c r="T8" s="53"/>
      <c r="U8" s="265"/>
      <c r="V8" s="52"/>
      <c r="W8" s="52"/>
      <c r="X8" s="52"/>
      <c r="Y8" s="52"/>
      <c r="Z8" s="38"/>
      <c r="AA8" s="39"/>
      <c r="AB8" s="3"/>
      <c r="AD8" s="38"/>
      <c r="AE8" s="39"/>
      <c r="AF8" s="3"/>
    </row>
    <row r="9" spans="1:32" x14ac:dyDescent="0.25">
      <c r="A9" s="482" t="s">
        <v>488</v>
      </c>
      <c r="C9" s="153">
        <f>C8/B8</f>
        <v>0.91489361702127658</v>
      </c>
      <c r="D9" s="153">
        <f>D8/C8</f>
        <v>9.3023255813953487E-2</v>
      </c>
      <c r="L9" s="52"/>
      <c r="M9" s="52"/>
      <c r="N9" s="52"/>
      <c r="O9" s="52"/>
      <c r="P9" s="266"/>
      <c r="Q9" s="52"/>
      <c r="R9" s="52"/>
      <c r="S9" s="2"/>
      <c r="T9" s="2"/>
      <c r="U9" s="53"/>
      <c r="V9" s="265"/>
      <c r="W9" s="265"/>
      <c r="X9" s="2"/>
      <c r="Y9" s="52"/>
      <c r="AB9" s="3"/>
      <c r="AF9" s="3"/>
    </row>
    <row r="10" spans="1:32" x14ac:dyDescent="0.25">
      <c r="P10" s="9"/>
      <c r="S10" s="3"/>
      <c r="T10" s="3"/>
      <c r="U10" s="38"/>
      <c r="V10" s="39"/>
      <c r="W10" s="39"/>
      <c r="X10" s="3"/>
      <c r="AB10" s="3"/>
      <c r="AF10" s="3"/>
    </row>
    <row r="11" spans="1:32" x14ac:dyDescent="0.25">
      <c r="P11" s="9"/>
      <c r="S11" s="3"/>
      <c r="T11" s="3"/>
      <c r="U11" s="38"/>
      <c r="V11" s="39"/>
      <c r="W11" s="39"/>
      <c r="X11" s="3"/>
      <c r="AB11" s="3"/>
      <c r="AF11" s="3"/>
    </row>
    <row r="12" spans="1:32" x14ac:dyDescent="0.25">
      <c r="K12" s="52"/>
      <c r="L12" s="52"/>
      <c r="M12" s="240"/>
      <c r="N12" s="261"/>
      <c r="O12" s="261"/>
      <c r="P12" s="2"/>
      <c r="Q12" s="52"/>
      <c r="R12" s="53"/>
      <c r="S12" s="53"/>
      <c r="T12" s="265"/>
      <c r="U12" s="52"/>
      <c r="V12" s="52"/>
      <c r="W12" s="52"/>
      <c r="X12" s="3"/>
      <c r="AB12" s="3"/>
      <c r="AF12" s="3"/>
    </row>
    <row r="13" spans="1:32" x14ac:dyDescent="0.25">
      <c r="K13" s="52"/>
      <c r="L13" s="52"/>
      <c r="M13" s="240"/>
      <c r="N13" s="261"/>
      <c r="O13" s="261"/>
      <c r="P13" s="2"/>
      <c r="Q13" s="52"/>
      <c r="R13" s="53"/>
      <c r="S13" s="53"/>
      <c r="T13" s="265"/>
      <c r="U13" s="52"/>
      <c r="V13" s="52"/>
      <c r="W13" s="52"/>
    </row>
    <row r="14" spans="1:32" x14ac:dyDescent="0.25">
      <c r="K14" s="52"/>
      <c r="L14" s="52"/>
      <c r="M14" s="240"/>
      <c r="N14" s="261"/>
      <c r="O14" s="261"/>
      <c r="P14" s="2"/>
      <c r="Q14" s="52"/>
      <c r="R14" s="53"/>
      <c r="S14" s="53"/>
      <c r="T14" s="265"/>
      <c r="U14" s="52"/>
      <c r="V14" s="52"/>
      <c r="W14" s="52"/>
    </row>
    <row r="15" spans="1:32" x14ac:dyDescent="0.25">
      <c r="K15" s="52"/>
      <c r="L15" s="52"/>
      <c r="M15" s="240"/>
      <c r="N15" s="261"/>
      <c r="O15" s="261"/>
      <c r="P15" s="2"/>
      <c r="Q15" s="52"/>
      <c r="R15" s="53"/>
      <c r="S15" s="53"/>
      <c r="T15" s="265"/>
      <c r="U15" s="52"/>
      <c r="V15" s="52"/>
      <c r="W15" s="52"/>
    </row>
    <row r="16" spans="1:32" x14ac:dyDescent="0.25">
      <c r="E16" s="41"/>
      <c r="F16" s="3"/>
      <c r="H16" s="38"/>
      <c r="I16" s="38"/>
      <c r="K16" s="52"/>
      <c r="L16" s="52"/>
      <c r="M16" s="240"/>
      <c r="N16" s="261"/>
      <c r="O16" s="261"/>
      <c r="P16" s="2"/>
      <c r="Q16" s="52"/>
      <c r="R16" s="53"/>
      <c r="S16" s="53"/>
      <c r="T16" s="265"/>
      <c r="U16" s="52"/>
      <c r="V16" s="52"/>
      <c r="W16" s="52"/>
    </row>
    <row r="17" spans="3:23" x14ac:dyDescent="0.25">
      <c r="C17" s="40"/>
      <c r="D17" s="41"/>
      <c r="E17" s="41"/>
      <c r="F17" s="3"/>
      <c r="H17" s="38"/>
      <c r="I17" s="38"/>
      <c r="K17" s="52"/>
      <c r="L17" s="52"/>
      <c r="M17" s="240"/>
      <c r="N17" s="261"/>
      <c r="O17" s="261"/>
      <c r="P17" s="2"/>
      <c r="Q17" s="52"/>
      <c r="R17" s="53"/>
      <c r="S17" s="53"/>
      <c r="T17" s="265"/>
      <c r="U17" s="52"/>
      <c r="V17" s="52"/>
      <c r="W17" s="52"/>
    </row>
    <row r="18" spans="3:23" x14ac:dyDescent="0.25">
      <c r="C18" s="40"/>
      <c r="D18" s="41"/>
      <c r="E18" s="41"/>
      <c r="F18" s="3"/>
      <c r="H18" s="38"/>
      <c r="I18" s="38"/>
    </row>
    <row r="19" spans="3:23" x14ac:dyDescent="0.25">
      <c r="C19" s="40"/>
      <c r="D19" s="41"/>
      <c r="E19" s="41"/>
      <c r="F19" s="3"/>
      <c r="H19" s="38"/>
      <c r="I19" s="38"/>
    </row>
    <row r="20" spans="3:23" x14ac:dyDescent="0.25">
      <c r="C20" s="40"/>
      <c r="D20" s="41"/>
      <c r="E20" s="41"/>
      <c r="F20" s="3"/>
      <c r="H20" s="38"/>
      <c r="I20" s="38"/>
    </row>
    <row r="21" spans="3:23" x14ac:dyDescent="0.25">
      <c r="C21" s="40"/>
      <c r="D21" s="41"/>
      <c r="E21" s="41"/>
      <c r="F21" s="3"/>
      <c r="H21" s="38"/>
      <c r="I21" s="38"/>
    </row>
    <row r="22" spans="3:23" x14ac:dyDescent="0.25">
      <c r="C22" s="40"/>
      <c r="D22" s="41"/>
      <c r="E22" s="41"/>
      <c r="F22" s="3"/>
      <c r="H22" s="38"/>
      <c r="I22" s="38"/>
    </row>
    <row r="23" spans="3:23" x14ac:dyDescent="0.25">
      <c r="C23" s="40"/>
      <c r="D23" s="41"/>
      <c r="E23" s="41"/>
      <c r="F23" s="3"/>
      <c r="H23" s="38"/>
      <c r="I23" s="38"/>
    </row>
    <row r="24" spans="3:23" x14ac:dyDescent="0.25">
      <c r="C24" s="40"/>
      <c r="D24" s="41"/>
      <c r="E24" s="41"/>
      <c r="F24" s="3"/>
      <c r="H24" s="38"/>
      <c r="I24" s="38"/>
    </row>
    <row r="25" spans="3:23" x14ac:dyDescent="0.25">
      <c r="C25" s="40"/>
      <c r="D25" s="41"/>
      <c r="E25" s="41"/>
      <c r="F25" s="3"/>
      <c r="H25" s="38"/>
      <c r="I25" s="38"/>
    </row>
    <row r="26" spans="3:23" x14ac:dyDescent="0.25">
      <c r="C26" s="40"/>
      <c r="D26" s="41"/>
      <c r="E26" s="41"/>
      <c r="H26" s="38"/>
      <c r="I26" s="38"/>
    </row>
    <row r="27" spans="3:23" x14ac:dyDescent="0.25">
      <c r="C27" s="40"/>
      <c r="D27" s="41"/>
      <c r="E27" s="41"/>
      <c r="F27" s="3"/>
      <c r="H27" s="38"/>
      <c r="I27" s="38"/>
    </row>
    <row r="28" spans="3:23" x14ac:dyDescent="0.25">
      <c r="C28" s="40"/>
      <c r="D28" s="41"/>
      <c r="E28" s="41"/>
      <c r="F28" s="3"/>
      <c r="H28" s="38"/>
      <c r="I28" s="38"/>
    </row>
  </sheetData>
  <mergeCells count="2">
    <mergeCell ref="B1:E1"/>
    <mergeCell ref="F1:G1"/>
  </mergeCells>
  <pageMargins left="0.7" right="0.7" top="0.75" bottom="0.75" header="0.3" footer="0.3"/>
  <pageSetup orientation="portrait" verticalDpi="3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2"/>
  <sheetViews>
    <sheetView zoomScale="70" zoomScaleNormal="70" workbookViewId="0">
      <pane ySplit="3" topLeftCell="A4" activePane="bottomLeft" state="frozen"/>
      <selection pane="bottomLeft" activeCell="E42" sqref="E42:G42"/>
    </sheetView>
  </sheetViews>
  <sheetFormatPr defaultColWidth="9" defaultRowHeight="15" x14ac:dyDescent="0.25"/>
  <cols>
    <col min="1" max="1" width="3" style="491" bestFit="1" customWidth="1"/>
    <col min="2" max="2" width="10.42578125" style="491" bestFit="1" customWidth="1"/>
    <col min="3" max="3" width="6" style="40" bestFit="1" customWidth="1"/>
    <col min="4" max="4" width="15.85546875" style="491" bestFit="1" customWidth="1"/>
    <col min="5" max="5" width="14.140625" style="491" bestFit="1" customWidth="1"/>
    <col min="6" max="6" width="10.85546875" style="491" bestFit="1" customWidth="1"/>
    <col min="7" max="7" width="14.28515625" style="491" bestFit="1" customWidth="1"/>
    <col min="8" max="8" width="17.28515625" style="38" bestFit="1" customWidth="1"/>
    <col min="9" max="9" width="24.140625" style="38" bestFit="1" customWidth="1"/>
    <col min="10" max="10" width="4.85546875" style="491" bestFit="1" customWidth="1"/>
    <col min="11" max="11" width="14.5703125" style="491" bestFit="1" customWidth="1"/>
    <col min="12" max="12" width="16.42578125" style="491" bestFit="1" customWidth="1"/>
    <col min="13" max="13" width="14.28515625" style="491" bestFit="1" customWidth="1"/>
    <col min="14" max="15" width="4.85546875" style="491" customWidth="1"/>
    <col min="16" max="16" width="7.42578125" style="491" bestFit="1" customWidth="1"/>
    <col min="17" max="17" width="10.5703125" style="491" bestFit="1" customWidth="1"/>
    <col min="18" max="18" width="10.42578125" style="491" bestFit="1" customWidth="1"/>
    <col min="19" max="20" width="5.42578125" style="3" bestFit="1" customWidth="1"/>
    <col min="21" max="21" width="6.85546875" style="491" bestFit="1" customWidth="1"/>
    <col min="22" max="22" width="5" style="491" bestFit="1" customWidth="1"/>
    <col min="23" max="23" width="6.42578125" style="491" bestFit="1" customWidth="1"/>
    <col min="24" max="24" width="5.140625" style="3" bestFit="1" customWidth="1"/>
    <col min="25" max="25" width="5" style="491" bestFit="1" customWidth="1"/>
    <col min="26" max="26" width="6.85546875" style="491" bestFit="1" customWidth="1"/>
    <col min="27" max="27" width="5" style="491" bestFit="1" customWidth="1"/>
    <col min="28" max="28" width="8.7109375" style="3" bestFit="1" customWidth="1"/>
    <col min="29" max="29" width="5" style="491" bestFit="1" customWidth="1"/>
    <col min="30" max="30" width="6.85546875" style="491" bestFit="1" customWidth="1"/>
    <col min="31" max="31" width="5" style="491" bestFit="1" customWidth="1"/>
    <col min="32" max="32" width="4.42578125" style="3" bestFit="1" customWidth="1"/>
    <col min="33" max="33" width="4.140625" style="491" bestFit="1" customWidth="1"/>
    <col min="34" max="34" width="7.28515625" style="491" bestFit="1" customWidth="1"/>
    <col min="35" max="35" width="5" style="491" bestFit="1" customWidth="1"/>
    <col min="36" max="36" width="4.42578125" style="491" bestFit="1" customWidth="1"/>
    <col min="37" max="37" width="4.140625" style="491" bestFit="1" customWidth="1"/>
    <col min="38" max="38" width="6" style="491" bestFit="1" customWidth="1"/>
    <col min="39" max="39" width="5" style="491" bestFit="1" customWidth="1"/>
    <col min="40" max="40" width="2.42578125" style="491" bestFit="1" customWidth="1"/>
    <col min="41" max="41" width="4.140625" style="491" bestFit="1" customWidth="1"/>
    <col min="42" max="42" width="5.140625" style="491" bestFit="1" customWidth="1"/>
    <col min="43" max="43" width="5" style="491" bestFit="1" customWidth="1"/>
    <col min="44" max="16384" width="9" style="491"/>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ht="15.75" thickBot="1" x14ac:dyDescent="0.3">
      <c r="A3" s="491" t="s">
        <v>16</v>
      </c>
      <c r="B3" s="491" t="s">
        <v>140</v>
      </c>
      <c r="C3" s="40" t="s">
        <v>15</v>
      </c>
      <c r="D3" s="491" t="s">
        <v>145</v>
      </c>
      <c r="E3" s="491" t="s">
        <v>147</v>
      </c>
      <c r="F3" s="491" t="s">
        <v>141</v>
      </c>
      <c r="G3" s="491" t="s">
        <v>142</v>
      </c>
      <c r="H3" s="38" t="s">
        <v>143</v>
      </c>
      <c r="I3" s="38" t="s">
        <v>498</v>
      </c>
      <c r="J3" s="491" t="s">
        <v>43</v>
      </c>
      <c r="K3" s="491" t="s">
        <v>138</v>
      </c>
      <c r="L3" s="491" t="s">
        <v>139</v>
      </c>
      <c r="M3" s="491" t="s">
        <v>144</v>
      </c>
      <c r="O3" s="491" t="s">
        <v>16</v>
      </c>
      <c r="P3" s="9" t="s">
        <v>15</v>
      </c>
      <c r="Q3" s="491" t="s">
        <v>17</v>
      </c>
      <c r="R3" s="491" t="s">
        <v>18</v>
      </c>
      <c r="S3" s="3" t="s">
        <v>44</v>
      </c>
      <c r="T3" s="3" t="s">
        <v>45</v>
      </c>
      <c r="U3" s="38" t="s">
        <v>46</v>
      </c>
      <c r="V3" s="39" t="s">
        <v>43</v>
      </c>
      <c r="W3" s="39" t="s">
        <v>44</v>
      </c>
      <c r="X3" s="3" t="s">
        <v>44</v>
      </c>
      <c r="Y3" s="491" t="s">
        <v>45</v>
      </c>
      <c r="Z3" s="491" t="s">
        <v>46</v>
      </c>
      <c r="AA3" s="491" t="s">
        <v>43</v>
      </c>
      <c r="AB3" s="3" t="s">
        <v>44</v>
      </c>
      <c r="AC3" s="491" t="s">
        <v>45</v>
      </c>
      <c r="AD3" s="491" t="s">
        <v>46</v>
      </c>
      <c r="AE3" s="491" t="s">
        <v>43</v>
      </c>
      <c r="AF3" s="3" t="s">
        <v>44</v>
      </c>
      <c r="AG3" s="491" t="s">
        <v>45</v>
      </c>
      <c r="AH3" s="491" t="s">
        <v>46</v>
      </c>
      <c r="AI3" s="491" t="s">
        <v>43</v>
      </c>
      <c r="AJ3" s="39" t="s">
        <v>44</v>
      </c>
      <c r="AK3" s="491" t="s">
        <v>45</v>
      </c>
      <c r="AL3" s="491" t="s">
        <v>46</v>
      </c>
      <c r="AM3" s="491" t="s">
        <v>43</v>
      </c>
      <c r="AN3" s="39" t="s">
        <v>44</v>
      </c>
      <c r="AO3" s="491" t="s">
        <v>45</v>
      </c>
      <c r="AP3" s="491" t="s">
        <v>46</v>
      </c>
      <c r="AQ3" s="491" t="s">
        <v>43</v>
      </c>
    </row>
    <row r="4" spans="1:44" ht="15.75" thickBot="1" x14ac:dyDescent="0.3">
      <c r="A4" s="491">
        <v>1</v>
      </c>
      <c r="B4" s="495">
        <v>20</v>
      </c>
      <c r="C4" s="40">
        <v>42705</v>
      </c>
      <c r="D4" s="496">
        <v>42705.508553240739</v>
      </c>
      <c r="E4" s="41" t="s">
        <v>148</v>
      </c>
      <c r="F4" s="495">
        <v>210</v>
      </c>
      <c r="G4" s="495">
        <v>412.68</v>
      </c>
      <c r="H4" s="495">
        <v>1.3335459999999999</v>
      </c>
      <c r="I4" s="263"/>
      <c r="J4" s="39">
        <f>(H4-0.142)/0.1278*0.1+7</f>
        <v>7.9323521126760568</v>
      </c>
      <c r="M4" s="491" t="s">
        <v>149</v>
      </c>
      <c r="O4" s="491">
        <v>1</v>
      </c>
      <c r="P4" s="40">
        <v>43069</v>
      </c>
      <c r="U4" s="38"/>
      <c r="V4" s="39"/>
      <c r="W4" s="39"/>
      <c r="X4" s="491"/>
      <c r="Y4" s="3"/>
      <c r="Z4" s="38"/>
      <c r="AA4" s="39"/>
      <c r="AB4" s="491"/>
      <c r="AC4" s="3"/>
      <c r="AD4" s="38"/>
      <c r="AE4" s="39"/>
      <c r="AH4" s="38"/>
      <c r="AI4" s="39"/>
      <c r="AL4" s="38"/>
      <c r="AM4" s="39"/>
      <c r="AP4" s="38"/>
      <c r="AQ4" s="39"/>
      <c r="AR4" s="38">
        <f>MAX(Z4,AD4,AH4,AL4,AP4)</f>
        <v>0</v>
      </c>
    </row>
    <row r="5" spans="1:44" x14ac:dyDescent="0.25">
      <c r="A5" s="491">
        <v>2</v>
      </c>
      <c r="B5" s="187">
        <v>20</v>
      </c>
      <c r="C5" s="40">
        <v>42705</v>
      </c>
      <c r="D5" s="500">
        <v>42705.768425925926</v>
      </c>
      <c r="E5" s="41" t="s">
        <v>148</v>
      </c>
      <c r="F5" s="187">
        <v>302</v>
      </c>
      <c r="G5" s="187">
        <v>540.79999999999995</v>
      </c>
      <c r="H5" s="187">
        <v>1.2204489999999999</v>
      </c>
      <c r="I5" s="263"/>
      <c r="J5" s="39">
        <f t="shared" ref="J5:J7" si="0">(H5-0.142)/0.1278*0.1+7</f>
        <v>7.8438568075117372</v>
      </c>
      <c r="M5" s="491" t="s">
        <v>149</v>
      </c>
      <c r="O5" s="491">
        <v>2</v>
      </c>
      <c r="P5" s="40">
        <v>43070</v>
      </c>
      <c r="Q5" s="491">
        <v>2</v>
      </c>
      <c r="R5" s="491">
        <v>2</v>
      </c>
      <c r="S5" s="3">
        <f>SUM(W5,X5,AB5,AF5,AJ5,AN5)</f>
        <v>953.48</v>
      </c>
      <c r="T5" s="3">
        <f>SUM(Y5,AC5,AG5,AK5,AO5)</f>
        <v>512</v>
      </c>
      <c r="U5" s="38">
        <f t="shared" ref="U5" si="1">S5/T5*0.0113636*60</f>
        <v>1.2697224993749998</v>
      </c>
      <c r="V5" s="39">
        <f>(U5-0.142)/0.1278*0.1+7</f>
        <v>7.8824119713419405</v>
      </c>
      <c r="W5" s="39"/>
      <c r="X5" s="495">
        <v>412.68</v>
      </c>
      <c r="Y5" s="495">
        <v>210</v>
      </c>
      <c r="Z5" s="38">
        <f>X5/Y5*0.0113636*60</f>
        <v>1.3398658422857141</v>
      </c>
      <c r="AA5" s="39">
        <f>(Z5-0.142)/0.1278*0.1+7</f>
        <v>7.9372972161860051</v>
      </c>
      <c r="AB5" s="187">
        <v>540.79999999999995</v>
      </c>
      <c r="AC5" s="187">
        <v>302</v>
      </c>
      <c r="AD5" s="38">
        <f>AB5/AC5*0.0113636*60</f>
        <v>1.2209473271523177</v>
      </c>
      <c r="AE5" s="39">
        <f>(AD5-0.142)/0.1278*0.1+7</f>
        <v>7.8442467348609686</v>
      </c>
      <c r="AF5" s="491"/>
      <c r="AG5" s="3"/>
      <c r="AH5" s="38"/>
      <c r="AI5" s="39"/>
      <c r="AL5" s="38"/>
      <c r="AM5" s="39"/>
      <c r="AP5" s="38"/>
      <c r="AQ5" s="39"/>
      <c r="AR5" s="38">
        <f t="shared" ref="AR5:AR16" si="2">MAX(Z5,AD5,AH5,AL5,AP5)</f>
        <v>1.3398658422857141</v>
      </c>
    </row>
    <row r="6" spans="1:44" x14ac:dyDescent="0.25">
      <c r="A6" s="491">
        <v>3</v>
      </c>
      <c r="B6" s="187">
        <v>20</v>
      </c>
      <c r="C6" s="40">
        <v>42706</v>
      </c>
      <c r="D6" s="500">
        <v>42706.510150462964</v>
      </c>
      <c r="E6" s="41" t="s">
        <v>148</v>
      </c>
      <c r="F6" s="187">
        <v>272</v>
      </c>
      <c r="G6" s="187">
        <v>486.96</v>
      </c>
      <c r="H6" s="187">
        <v>1.21661</v>
      </c>
      <c r="I6" s="263"/>
      <c r="J6" s="39">
        <f t="shared" si="0"/>
        <v>7.8408528951486698</v>
      </c>
      <c r="M6" s="491" t="s">
        <v>149</v>
      </c>
      <c r="O6" s="491">
        <v>3</v>
      </c>
      <c r="P6" s="40">
        <v>43071</v>
      </c>
      <c r="Q6" s="491">
        <v>1</v>
      </c>
      <c r="R6" s="491">
        <v>1</v>
      </c>
      <c r="S6" s="3">
        <f>SUM(W6,X6,AB6,AF6,AJ6,AN6)</f>
        <v>486.96</v>
      </c>
      <c r="T6" s="3">
        <f>SUM(Y6,AC6,AG6,AK6,AO6)</f>
        <v>272</v>
      </c>
      <c r="U6" s="38">
        <f>S6/T6*0.0113636*60</f>
        <v>1.2206511741176471</v>
      </c>
      <c r="V6" s="39">
        <f>(U6-0.142)/0.1278*0.1+7</f>
        <v>7.844015003221946</v>
      </c>
      <c r="W6" s="39"/>
      <c r="X6" s="187">
        <v>486.96</v>
      </c>
      <c r="Y6" s="187">
        <v>272</v>
      </c>
      <c r="Z6" s="38">
        <f>X6/Y6*0.0113636*60</f>
        <v>1.2206511741176471</v>
      </c>
      <c r="AA6" s="39">
        <f>(Z6-0.142)/0.1278*0.1+7</f>
        <v>7.844015003221946</v>
      </c>
      <c r="AB6" s="491"/>
      <c r="AC6" s="3"/>
      <c r="AD6" s="38"/>
      <c r="AE6" s="39"/>
      <c r="AF6" s="491"/>
      <c r="AG6" s="3"/>
      <c r="AH6" s="38"/>
      <c r="AI6" s="39"/>
      <c r="AK6" s="3"/>
      <c r="AL6" s="38"/>
      <c r="AM6" s="39"/>
      <c r="AP6" s="38"/>
      <c r="AQ6" s="39"/>
      <c r="AR6" s="38">
        <f t="shared" si="2"/>
        <v>1.2206511741176471</v>
      </c>
    </row>
    <row r="7" spans="1:44" ht="15.75" thickBot="1" x14ac:dyDescent="0.3">
      <c r="A7" s="491">
        <v>4</v>
      </c>
      <c r="B7" s="504">
        <v>20</v>
      </c>
      <c r="C7" s="40">
        <v>43072</v>
      </c>
      <c r="D7" s="505">
        <v>42707.411365740743</v>
      </c>
      <c r="E7" s="41" t="s">
        <v>148</v>
      </c>
      <c r="F7" s="504">
        <v>341</v>
      </c>
      <c r="G7" s="504">
        <v>540.79999999999995</v>
      </c>
      <c r="H7" s="504">
        <v>1.0808850000000001</v>
      </c>
      <c r="I7" s="263"/>
      <c r="J7" s="39">
        <f t="shared" si="0"/>
        <v>7.7346517996870112</v>
      </c>
      <c r="M7" s="491" t="s">
        <v>149</v>
      </c>
      <c r="O7" s="491">
        <v>4</v>
      </c>
      <c r="P7" s="40">
        <v>43072</v>
      </c>
      <c r="Q7" s="491">
        <v>1</v>
      </c>
      <c r="R7" s="491">
        <v>1</v>
      </c>
      <c r="S7" s="3">
        <f>SUM(W7,X7,AB7,AF7,AJ7,AN7)</f>
        <v>540.79999999999995</v>
      </c>
      <c r="T7" s="3">
        <f>SUM(Y7,AC7,AG7,AK7,AO7)</f>
        <v>341</v>
      </c>
      <c r="U7" s="38">
        <f>S7/T7*0.0113636*60</f>
        <v>1.0813081900293253</v>
      </c>
      <c r="V7" s="39">
        <f>(U7-0.142)/0.1278*0.1+7</f>
        <v>7.734982934295247</v>
      </c>
      <c r="W7" s="39"/>
      <c r="X7" s="504">
        <v>540.79999999999995</v>
      </c>
      <c r="Y7" s="504">
        <v>341</v>
      </c>
      <c r="Z7" s="38">
        <f>X7/Y7*0.0113636*60</f>
        <v>1.0813081900293253</v>
      </c>
      <c r="AA7" s="39">
        <f>(Z7-0.142)/0.1278*0.1+7</f>
        <v>7.734982934295247</v>
      </c>
      <c r="AB7" s="491"/>
      <c r="AC7" s="3"/>
      <c r="AD7" s="38"/>
      <c r="AE7" s="39"/>
      <c r="AF7" s="491"/>
      <c r="AG7" s="3"/>
      <c r="AH7" s="38"/>
      <c r="AI7" s="39"/>
      <c r="AK7" s="3"/>
      <c r="AL7" s="38"/>
      <c r="AM7" s="39"/>
      <c r="AP7" s="38"/>
      <c r="AQ7" s="39"/>
      <c r="AR7" s="38">
        <f t="shared" si="2"/>
        <v>1.0813081900293253</v>
      </c>
    </row>
    <row r="8" spans="1:44" x14ac:dyDescent="0.25">
      <c r="A8" s="491">
        <v>5</v>
      </c>
      <c r="D8" s="41"/>
      <c r="E8" s="41"/>
      <c r="F8" s="3"/>
      <c r="I8" s="263"/>
      <c r="J8" s="39"/>
      <c r="P8" s="40"/>
      <c r="U8" s="38"/>
      <c r="V8" s="39"/>
      <c r="W8" s="39"/>
      <c r="X8" s="491"/>
      <c r="Y8" s="3"/>
      <c r="Z8" s="38"/>
      <c r="AA8" s="39"/>
      <c r="AB8" s="491"/>
      <c r="AC8" s="3"/>
      <c r="AD8" s="38"/>
      <c r="AE8" s="39"/>
      <c r="AF8" s="491"/>
      <c r="AG8" s="3"/>
      <c r="AH8" s="39"/>
      <c r="AI8" s="39"/>
      <c r="AL8" s="38"/>
      <c r="AM8" s="39"/>
      <c r="AP8" s="38"/>
      <c r="AQ8" s="39"/>
      <c r="AR8" s="38">
        <f t="shared" si="2"/>
        <v>0</v>
      </c>
    </row>
    <row r="9" spans="1:44" x14ac:dyDescent="0.25">
      <c r="D9" s="41"/>
      <c r="E9" s="41"/>
      <c r="F9" s="3"/>
      <c r="I9" s="263"/>
      <c r="J9" s="39"/>
      <c r="P9" s="40"/>
      <c r="U9" s="38"/>
      <c r="V9" s="39"/>
      <c r="W9" s="39"/>
      <c r="X9" s="491"/>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2"/>
        <v>0</v>
      </c>
    </row>
    <row r="11" spans="1:44" x14ac:dyDescent="0.25">
      <c r="D11" s="41"/>
      <c r="E11" s="41"/>
      <c r="F11" s="3"/>
      <c r="I11" s="263"/>
      <c r="J11" s="39"/>
      <c r="U11" s="38"/>
      <c r="V11" s="39"/>
      <c r="W11" s="39"/>
      <c r="Z11" s="38"/>
      <c r="AA11" s="39"/>
      <c r="AD11" s="38"/>
      <c r="AE11" s="39"/>
      <c r="AR11" s="38">
        <f t="shared" si="2"/>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2"/>
        <v>0</v>
      </c>
    </row>
    <row r="14" spans="1:44" x14ac:dyDescent="0.25">
      <c r="D14" s="261"/>
      <c r="E14" s="261"/>
      <c r="F14" s="3"/>
      <c r="I14" s="263"/>
      <c r="J14" s="265"/>
      <c r="K14" s="52"/>
      <c r="P14" s="9"/>
      <c r="U14" s="38"/>
      <c r="V14" s="39"/>
      <c r="W14" s="39"/>
      <c r="AR14" s="38">
        <f t="shared" si="2"/>
        <v>0</v>
      </c>
    </row>
    <row r="15" spans="1:44" x14ac:dyDescent="0.25">
      <c r="D15" s="261"/>
      <c r="E15" s="261"/>
      <c r="F15" s="3"/>
      <c r="I15" s="263"/>
      <c r="J15" s="265"/>
      <c r="K15" s="52"/>
      <c r="P15" s="9"/>
      <c r="U15" s="38"/>
      <c r="V15" s="39"/>
      <c r="W15" s="39"/>
      <c r="AR15" s="38">
        <f t="shared" si="2"/>
        <v>0</v>
      </c>
    </row>
    <row r="16" spans="1:44" x14ac:dyDescent="0.25">
      <c r="D16" s="261"/>
      <c r="E16" s="261"/>
      <c r="F16" s="3"/>
      <c r="I16" s="263"/>
      <c r="J16" s="265"/>
      <c r="K16" s="52"/>
      <c r="L16" s="52"/>
      <c r="P16" s="9"/>
      <c r="U16" s="38"/>
      <c r="V16" s="39"/>
      <c r="W16" s="39"/>
      <c r="AR16" s="38">
        <f t="shared" si="2"/>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2:39" x14ac:dyDescent="0.25">
      <c r="P33" s="40"/>
      <c r="U33" s="38"/>
      <c r="V33" s="39"/>
      <c r="W33" s="39"/>
      <c r="Y33" s="3"/>
      <c r="Z33" s="38"/>
      <c r="AA33" s="39"/>
      <c r="AC33" s="3"/>
      <c r="AD33" s="38"/>
      <c r="AE33" s="39"/>
      <c r="AG33" s="3"/>
      <c r="AH33" s="38"/>
      <c r="AI33" s="39"/>
      <c r="AL33" s="38"/>
      <c r="AM33" s="39"/>
    </row>
    <row r="34" spans="2:39" x14ac:dyDescent="0.25">
      <c r="P34" s="40"/>
      <c r="U34" s="38"/>
      <c r="V34" s="39"/>
      <c r="W34" s="39"/>
      <c r="Y34" s="3"/>
      <c r="Z34" s="38"/>
      <c r="AA34" s="39"/>
      <c r="AC34" s="3"/>
      <c r="AD34" s="38"/>
      <c r="AE34" s="39"/>
      <c r="AG34" s="3"/>
      <c r="AH34" s="38"/>
      <c r="AI34" s="39"/>
      <c r="AJ34" s="3"/>
      <c r="AK34" s="3"/>
      <c r="AL34" s="38"/>
      <c r="AM34" s="39"/>
    </row>
    <row r="35" spans="2:39" x14ac:dyDescent="0.25">
      <c r="P35" s="40"/>
      <c r="U35" s="38"/>
      <c r="V35" s="39"/>
      <c r="W35" s="39"/>
      <c r="X35" s="491"/>
      <c r="Y35" s="3"/>
      <c r="Z35" s="38"/>
      <c r="AA35" s="39"/>
      <c r="AB35" s="491"/>
      <c r="AC35" s="3"/>
      <c r="AD35" s="38"/>
      <c r="AE35" s="39"/>
      <c r="AF35" s="491"/>
      <c r="AG35" s="3"/>
      <c r="AH35" s="38"/>
      <c r="AI35" s="39"/>
      <c r="AL35" s="38"/>
      <c r="AM35" s="39"/>
    </row>
    <row r="36" spans="2:39" x14ac:dyDescent="0.25">
      <c r="P36" s="40"/>
      <c r="U36" s="38"/>
      <c r="V36" s="39"/>
      <c r="W36" s="39"/>
      <c r="X36" s="491"/>
      <c r="Y36" s="3"/>
      <c r="Z36" s="38"/>
      <c r="AA36" s="39"/>
      <c r="AD36" s="38"/>
      <c r="AE36" s="39"/>
      <c r="AH36" s="38"/>
      <c r="AI36" s="39"/>
      <c r="AL36" s="38"/>
      <c r="AM36" s="39"/>
    </row>
    <row r="38" spans="2:39" ht="15.75" thickBot="1" x14ac:dyDescent="0.3"/>
    <row r="39" spans="2:39" x14ac:dyDescent="0.25">
      <c r="B39" s="494">
        <v>306716</v>
      </c>
      <c r="C39" s="495">
        <v>20</v>
      </c>
      <c r="D39" s="496">
        <v>42705.508553240739</v>
      </c>
      <c r="E39" s="495">
        <v>412.68</v>
      </c>
      <c r="F39" s="495">
        <v>210</v>
      </c>
      <c r="G39" s="495">
        <v>1.3335459999999999</v>
      </c>
      <c r="H39" s="495">
        <v>0</v>
      </c>
      <c r="I39" s="495">
        <v>1</v>
      </c>
      <c r="J39" s="495">
        <v>0</v>
      </c>
      <c r="K39" s="495">
        <v>0</v>
      </c>
      <c r="L39" s="497">
        <v>0.51093749999999993</v>
      </c>
      <c r="M39" s="498">
        <v>119</v>
      </c>
    </row>
    <row r="40" spans="2:39" x14ac:dyDescent="0.25">
      <c r="B40" s="499">
        <v>306716</v>
      </c>
      <c r="C40" s="187">
        <v>20</v>
      </c>
      <c r="D40" s="500">
        <v>42705.768425925926</v>
      </c>
      <c r="E40" s="187">
        <v>540.79999999999995</v>
      </c>
      <c r="F40" s="187">
        <v>302</v>
      </c>
      <c r="G40" s="187">
        <v>1.2204489999999999</v>
      </c>
      <c r="H40" s="187">
        <v>0</v>
      </c>
      <c r="I40" s="187">
        <v>2</v>
      </c>
      <c r="J40" s="187">
        <v>0</v>
      </c>
      <c r="K40" s="187">
        <v>0</v>
      </c>
      <c r="L40" s="501">
        <v>0.77180555555555552</v>
      </c>
      <c r="M40" s="502">
        <v>119</v>
      </c>
    </row>
    <row r="41" spans="2:39" x14ac:dyDescent="0.25">
      <c r="B41" s="499">
        <v>306716</v>
      </c>
      <c r="C41" s="187">
        <v>20</v>
      </c>
      <c r="D41" s="500">
        <v>42706.510150462964</v>
      </c>
      <c r="E41" s="187">
        <v>486.96</v>
      </c>
      <c r="F41" s="187">
        <v>272</v>
      </c>
      <c r="G41" s="187">
        <v>1.21661</v>
      </c>
      <c r="H41" s="187">
        <v>0</v>
      </c>
      <c r="I41" s="187">
        <v>1</v>
      </c>
      <c r="J41" s="187">
        <v>0</v>
      </c>
      <c r="K41" s="187">
        <v>0</v>
      </c>
      <c r="L41" s="501">
        <v>0.51322916666666674</v>
      </c>
      <c r="M41" s="502">
        <v>119</v>
      </c>
    </row>
    <row r="42" spans="2:39" ht="15.75" thickBot="1" x14ac:dyDescent="0.3">
      <c r="B42" s="503">
        <v>306716</v>
      </c>
      <c r="C42" s="504">
        <v>20</v>
      </c>
      <c r="D42" s="505">
        <v>42707.411365740743</v>
      </c>
      <c r="E42" s="504">
        <v>540.79999999999995</v>
      </c>
      <c r="F42" s="504">
        <v>341</v>
      </c>
      <c r="G42" s="504">
        <v>1.0808850000000001</v>
      </c>
      <c r="H42" s="504">
        <v>0</v>
      </c>
      <c r="I42" s="504">
        <v>1</v>
      </c>
      <c r="J42" s="504">
        <v>0</v>
      </c>
      <c r="K42" s="504">
        <v>0</v>
      </c>
      <c r="L42" s="506">
        <v>0.41530092592592593</v>
      </c>
      <c r="M42" s="507">
        <v>119</v>
      </c>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6"/>
  <sheetViews>
    <sheetView zoomScale="70" zoomScaleNormal="70" workbookViewId="0">
      <pane ySplit="3" topLeftCell="A13" activePane="bottomLeft" state="frozen"/>
      <selection pane="bottomLeft" activeCell="H54" sqref="H54"/>
    </sheetView>
  </sheetViews>
  <sheetFormatPr defaultColWidth="9" defaultRowHeight="15" x14ac:dyDescent="0.25"/>
  <cols>
    <col min="1" max="1" width="3" style="491" bestFit="1" customWidth="1"/>
    <col min="2" max="2" width="10.42578125" style="491" bestFit="1" customWidth="1"/>
    <col min="3" max="3" width="6" style="40" bestFit="1" customWidth="1"/>
    <col min="4" max="4" width="15.85546875" style="491" bestFit="1" customWidth="1"/>
    <col min="5" max="5" width="14.140625" style="491" bestFit="1" customWidth="1"/>
    <col min="6" max="6" width="10.85546875" style="491" bestFit="1" customWidth="1"/>
    <col min="7" max="7" width="14.28515625" style="491" bestFit="1" customWidth="1"/>
    <col min="8" max="8" width="17.28515625" style="38" bestFit="1" customWidth="1"/>
    <col min="9" max="9" width="24.140625" style="38" bestFit="1" customWidth="1"/>
    <col min="10" max="10" width="4.85546875" style="491" bestFit="1" customWidth="1"/>
    <col min="11" max="11" width="14.5703125" style="491" bestFit="1" customWidth="1"/>
    <col min="12" max="12" width="16.42578125" style="491" bestFit="1" customWidth="1"/>
    <col min="13" max="13" width="14.28515625" style="491" bestFit="1" customWidth="1"/>
    <col min="14" max="15" width="4.85546875" style="491" customWidth="1"/>
    <col min="16" max="16" width="7.42578125" style="491" bestFit="1" customWidth="1"/>
    <col min="17" max="17" width="10.5703125" style="491" bestFit="1" customWidth="1"/>
    <col min="18" max="18" width="10.42578125" style="491" bestFit="1" customWidth="1"/>
    <col min="19" max="20" width="5.42578125" style="3" bestFit="1" customWidth="1"/>
    <col min="21" max="21" width="6.85546875" style="491" bestFit="1" customWidth="1"/>
    <col min="22" max="22" width="5" style="491" bestFit="1" customWidth="1"/>
    <col min="23" max="23" width="6.42578125" style="491" bestFit="1" customWidth="1"/>
    <col min="24" max="24" width="5.140625" style="3" bestFit="1" customWidth="1"/>
    <col min="25" max="25" width="5" style="491" bestFit="1" customWidth="1"/>
    <col min="26" max="26" width="6.85546875" style="491" bestFit="1" customWidth="1"/>
    <col min="27" max="27" width="5" style="491" bestFit="1" customWidth="1"/>
    <col min="28" max="28" width="8.7109375" style="3" bestFit="1" customWidth="1"/>
    <col min="29" max="29" width="5" style="491" bestFit="1" customWidth="1"/>
    <col min="30" max="30" width="6.85546875" style="491" bestFit="1" customWidth="1"/>
    <col min="31" max="31" width="5" style="491" bestFit="1" customWidth="1"/>
    <col min="32" max="32" width="4.42578125" style="3" bestFit="1" customWidth="1"/>
    <col min="33" max="33" width="4.140625" style="491" bestFit="1" customWidth="1"/>
    <col min="34" max="34" width="7.28515625" style="491" bestFit="1" customWidth="1"/>
    <col min="35" max="35" width="5" style="491" bestFit="1" customWidth="1"/>
    <col min="36" max="36" width="4.42578125" style="491" bestFit="1" customWidth="1"/>
    <col min="37" max="37" width="4.140625" style="491" bestFit="1" customWidth="1"/>
    <col min="38" max="38" width="6" style="491" bestFit="1" customWidth="1"/>
    <col min="39" max="39" width="5" style="491" bestFit="1" customWidth="1"/>
    <col min="40" max="40" width="2.42578125" style="491" bestFit="1" customWidth="1"/>
    <col min="41" max="41" width="4.140625" style="491" bestFit="1" customWidth="1"/>
    <col min="42" max="42" width="5.140625" style="491" bestFit="1" customWidth="1"/>
    <col min="43" max="43" width="5" style="491" bestFit="1" customWidth="1"/>
    <col min="44" max="16384" width="9" style="491"/>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ht="15.75" thickBot="1" x14ac:dyDescent="0.3">
      <c r="A3" s="491" t="s">
        <v>16</v>
      </c>
      <c r="B3" s="491" t="s">
        <v>140</v>
      </c>
      <c r="C3" s="40" t="s">
        <v>15</v>
      </c>
      <c r="D3" s="491" t="s">
        <v>145</v>
      </c>
      <c r="E3" s="491" t="s">
        <v>147</v>
      </c>
      <c r="F3" s="491" t="s">
        <v>141</v>
      </c>
      <c r="G3" s="491" t="s">
        <v>142</v>
      </c>
      <c r="H3" s="38" t="s">
        <v>143</v>
      </c>
      <c r="I3" s="38" t="s">
        <v>498</v>
      </c>
      <c r="J3" s="491" t="s">
        <v>43</v>
      </c>
      <c r="K3" s="491" t="s">
        <v>138</v>
      </c>
      <c r="L3" s="491" t="s">
        <v>139</v>
      </c>
      <c r="M3" s="491" t="s">
        <v>144</v>
      </c>
      <c r="O3" s="491" t="s">
        <v>16</v>
      </c>
      <c r="P3" s="9" t="s">
        <v>15</v>
      </c>
      <c r="Q3" s="491" t="s">
        <v>17</v>
      </c>
      <c r="R3" s="491" t="s">
        <v>18</v>
      </c>
      <c r="S3" s="3" t="s">
        <v>44</v>
      </c>
      <c r="T3" s="3" t="s">
        <v>45</v>
      </c>
      <c r="U3" s="38" t="s">
        <v>46</v>
      </c>
      <c r="V3" s="39" t="s">
        <v>43</v>
      </c>
      <c r="W3" s="39" t="s">
        <v>44</v>
      </c>
      <c r="X3" s="3" t="s">
        <v>44</v>
      </c>
      <c r="Y3" s="491" t="s">
        <v>45</v>
      </c>
      <c r="Z3" s="491" t="s">
        <v>46</v>
      </c>
      <c r="AA3" s="491" t="s">
        <v>43</v>
      </c>
      <c r="AB3" s="3" t="s">
        <v>44</v>
      </c>
      <c r="AC3" s="491" t="s">
        <v>45</v>
      </c>
      <c r="AD3" s="491" t="s">
        <v>46</v>
      </c>
      <c r="AE3" s="491" t="s">
        <v>43</v>
      </c>
      <c r="AF3" s="3" t="s">
        <v>44</v>
      </c>
      <c r="AG3" s="491" t="s">
        <v>45</v>
      </c>
      <c r="AH3" s="491" t="s">
        <v>46</v>
      </c>
      <c r="AI3" s="491" t="s">
        <v>43</v>
      </c>
      <c r="AJ3" s="39" t="s">
        <v>44</v>
      </c>
      <c r="AK3" s="491" t="s">
        <v>45</v>
      </c>
      <c r="AL3" s="491" t="s">
        <v>46</v>
      </c>
      <c r="AM3" s="491" t="s">
        <v>43</v>
      </c>
      <c r="AN3" s="39" t="s">
        <v>44</v>
      </c>
      <c r="AO3" s="491" t="s">
        <v>45</v>
      </c>
      <c r="AP3" s="491" t="s">
        <v>46</v>
      </c>
      <c r="AQ3" s="491" t="s">
        <v>43</v>
      </c>
    </row>
    <row r="4" spans="1:44" ht="15.75" thickBot="1" x14ac:dyDescent="0.3">
      <c r="A4" s="491">
        <v>1</v>
      </c>
      <c r="B4" s="495">
        <v>20</v>
      </c>
      <c r="C4" s="40">
        <v>42705</v>
      </c>
      <c r="D4" s="496">
        <v>42710.767395833333</v>
      </c>
      <c r="E4" s="41" t="s">
        <v>148</v>
      </c>
      <c r="F4" s="495">
        <v>522</v>
      </c>
      <c r="G4" s="495">
        <v>227.07</v>
      </c>
      <c r="H4" s="495">
        <v>0.29633999999999999</v>
      </c>
      <c r="I4" s="263"/>
      <c r="J4" s="39">
        <f>(H4-0.142)/0.1278*0.1+7</f>
        <v>7.1207668231611896</v>
      </c>
      <c r="M4" s="491" t="s">
        <v>149</v>
      </c>
      <c r="O4" s="491">
        <v>1</v>
      </c>
      <c r="P4" s="40">
        <v>42708</v>
      </c>
      <c r="U4" s="38"/>
      <c r="V4" s="39"/>
      <c r="W4" s="39"/>
      <c r="X4" s="491"/>
      <c r="Y4" s="3"/>
      <c r="Z4" s="38"/>
      <c r="AA4" s="39"/>
      <c r="AB4" s="491"/>
      <c r="AC4" s="3"/>
      <c r="AD4" s="38"/>
      <c r="AE4" s="39"/>
      <c r="AH4" s="38"/>
      <c r="AI4" s="39"/>
      <c r="AL4" s="38"/>
      <c r="AM4" s="39"/>
      <c r="AP4" s="38"/>
      <c r="AQ4" s="39"/>
      <c r="AR4" s="38">
        <f>MAX(Z4,AD4,AH4,AL4,AP4)</f>
        <v>0</v>
      </c>
    </row>
    <row r="5" spans="1:44" x14ac:dyDescent="0.25">
      <c r="A5" s="491">
        <v>2</v>
      </c>
      <c r="B5" s="187">
        <v>20</v>
      </c>
      <c r="C5" s="40">
        <v>42705</v>
      </c>
      <c r="D5" s="500">
        <v>42711.405266203707</v>
      </c>
      <c r="E5" s="41" t="s">
        <v>148</v>
      </c>
      <c r="F5" s="187">
        <v>329</v>
      </c>
      <c r="G5" s="187">
        <v>170.91</v>
      </c>
      <c r="H5" s="187">
        <v>0.35339599999999999</v>
      </c>
      <c r="I5" s="263"/>
      <c r="J5" s="39">
        <f t="shared" ref="J5:J11" si="0">(H5-0.142)/0.1278*0.1+7</f>
        <v>7.1654115805946788</v>
      </c>
      <c r="M5" s="491" t="s">
        <v>149</v>
      </c>
      <c r="O5" s="491">
        <v>2</v>
      </c>
      <c r="P5" s="40">
        <v>42709</v>
      </c>
      <c r="Q5" s="491">
        <v>2</v>
      </c>
      <c r="R5" s="491">
        <v>2</v>
      </c>
      <c r="S5" s="3">
        <f>SUM(W5,X5,AB5,AF5,AJ5,AN5)</f>
        <v>953.48</v>
      </c>
      <c r="T5" s="3">
        <f>SUM(Y5,AC5,AG5,AK5,AO5)</f>
        <v>512</v>
      </c>
      <c r="U5" s="38">
        <f t="shared" ref="U5" si="1">S5/T5*0.0113636*60</f>
        <v>1.2697224993749998</v>
      </c>
      <c r="V5" s="39">
        <f>(U5-0.142)/0.1278*0.1+7</f>
        <v>7.8824119713419405</v>
      </c>
      <c r="W5" s="39"/>
      <c r="X5" s="495">
        <v>412.68</v>
      </c>
      <c r="Y5" s="495">
        <v>210</v>
      </c>
      <c r="Z5" s="38">
        <f>X5/Y5*0.0113636*60</f>
        <v>1.3398658422857141</v>
      </c>
      <c r="AA5" s="39">
        <f>(Z5-0.142)/0.1278*0.1+7</f>
        <v>7.9372972161860051</v>
      </c>
      <c r="AB5" s="187">
        <v>540.79999999999995</v>
      </c>
      <c r="AC5" s="187">
        <v>302</v>
      </c>
      <c r="AD5" s="38">
        <f>AB5/AC5*0.0113636*60</f>
        <v>1.2209473271523177</v>
      </c>
      <c r="AE5" s="39">
        <f>(AD5-0.142)/0.1278*0.1+7</f>
        <v>7.8442467348609686</v>
      </c>
      <c r="AF5" s="491"/>
      <c r="AG5" s="3"/>
      <c r="AH5" s="38"/>
      <c r="AI5" s="39"/>
      <c r="AL5" s="38"/>
      <c r="AM5" s="39"/>
      <c r="AP5" s="38"/>
      <c r="AQ5" s="39"/>
      <c r="AR5" s="38">
        <f t="shared" ref="AR5:AR16" si="2">MAX(Z5,AD5,AH5,AL5,AP5)</f>
        <v>1.3398658422857141</v>
      </c>
    </row>
    <row r="6" spans="1:44" x14ac:dyDescent="0.25">
      <c r="A6" s="491">
        <v>3</v>
      </c>
      <c r="B6" s="187">
        <v>20</v>
      </c>
      <c r="C6" s="40">
        <v>42706</v>
      </c>
      <c r="D6" s="500">
        <v>42711.464768518519</v>
      </c>
      <c r="E6" s="41" t="s">
        <v>148</v>
      </c>
      <c r="F6" s="187">
        <v>80</v>
      </c>
      <c r="G6" s="187">
        <v>137.25</v>
      </c>
      <c r="H6" s="187">
        <v>1.1641250000000001</v>
      </c>
      <c r="I6" s="263"/>
      <c r="J6" s="39">
        <f t="shared" si="0"/>
        <v>7.7997848200312987</v>
      </c>
      <c r="M6" s="491" t="s">
        <v>149</v>
      </c>
      <c r="O6" s="491">
        <v>3</v>
      </c>
      <c r="P6" s="40">
        <v>42710</v>
      </c>
      <c r="Q6" s="491">
        <v>1</v>
      </c>
      <c r="R6" s="491">
        <v>1</v>
      </c>
      <c r="S6" s="3">
        <f>SUM(W6,X6,AB6,AF6,AJ6,AN6)</f>
        <v>486.96</v>
      </c>
      <c r="T6" s="3">
        <f>SUM(Y6,AC6,AG6,AK6,AO6)</f>
        <v>272</v>
      </c>
      <c r="U6" s="38">
        <f>S6/T6*0.0113636*60</f>
        <v>1.2206511741176471</v>
      </c>
      <c r="V6" s="39">
        <f>(U6-0.142)/0.1278*0.1+7</f>
        <v>7.844015003221946</v>
      </c>
      <c r="W6" s="39"/>
      <c r="X6" s="187">
        <v>486.96</v>
      </c>
      <c r="Y6" s="187">
        <v>272</v>
      </c>
      <c r="Z6" s="38">
        <f>X6/Y6*0.0113636*60</f>
        <v>1.2206511741176471</v>
      </c>
      <c r="AA6" s="39">
        <f>(Z6-0.142)/0.1278*0.1+7</f>
        <v>7.844015003221946</v>
      </c>
      <c r="AB6" s="491"/>
      <c r="AC6" s="3"/>
      <c r="AD6" s="38"/>
      <c r="AE6" s="39"/>
      <c r="AF6" s="491"/>
      <c r="AG6" s="3"/>
      <c r="AH6" s="38"/>
      <c r="AI6" s="39"/>
      <c r="AK6" s="3"/>
      <c r="AL6" s="38"/>
      <c r="AM6" s="39"/>
      <c r="AP6" s="38"/>
      <c r="AQ6" s="39"/>
      <c r="AR6" s="38">
        <f t="shared" si="2"/>
        <v>1.2206511741176471</v>
      </c>
    </row>
    <row r="7" spans="1:44" ht="15.75" thickBot="1" x14ac:dyDescent="0.3">
      <c r="A7" s="491">
        <v>4</v>
      </c>
      <c r="B7" s="504">
        <v>20</v>
      </c>
      <c r="C7" s="40">
        <v>43072</v>
      </c>
      <c r="D7" s="500">
        <v>42711.468009259261</v>
      </c>
      <c r="E7" s="41" t="s">
        <v>148</v>
      </c>
      <c r="F7" s="187">
        <v>43</v>
      </c>
      <c r="G7" s="187">
        <v>189.91</v>
      </c>
      <c r="H7" s="187">
        <v>3.0049510000000001</v>
      </c>
      <c r="I7" s="263"/>
      <c r="J7" s="39">
        <f t="shared" si="0"/>
        <v>9.2401807511737104</v>
      </c>
      <c r="M7" s="491" t="s">
        <v>149</v>
      </c>
      <c r="O7" s="491">
        <v>4</v>
      </c>
      <c r="P7" s="40">
        <v>42711</v>
      </c>
      <c r="Q7" s="491">
        <v>1</v>
      </c>
      <c r="R7" s="491">
        <v>1</v>
      </c>
      <c r="S7" s="3">
        <f>SUM(W7,X7,AB7,AF7,AJ7,AN7)</f>
        <v>540.79999999999995</v>
      </c>
      <c r="T7" s="3">
        <f>SUM(Y7,AC7,AG7,AK7,AO7)</f>
        <v>341</v>
      </c>
      <c r="U7" s="38">
        <f>S7/T7*0.0113636*60</f>
        <v>1.0813081900293253</v>
      </c>
      <c r="V7" s="39">
        <f>(U7-0.142)/0.1278*0.1+7</f>
        <v>7.734982934295247</v>
      </c>
      <c r="W7" s="39"/>
      <c r="X7" s="504">
        <v>540.79999999999995</v>
      </c>
      <c r="Y7" s="504">
        <v>341</v>
      </c>
      <c r="Z7" s="38">
        <f>X7/Y7*0.0113636*60</f>
        <v>1.0813081900293253</v>
      </c>
      <c r="AA7" s="39">
        <f>(Z7-0.142)/0.1278*0.1+7</f>
        <v>7.734982934295247</v>
      </c>
      <c r="AB7" s="491"/>
      <c r="AC7" s="3"/>
      <c r="AD7" s="38"/>
      <c r="AE7" s="39"/>
      <c r="AF7" s="491"/>
      <c r="AG7" s="3"/>
      <c r="AH7" s="38"/>
      <c r="AI7" s="39"/>
      <c r="AK7" s="3"/>
      <c r="AL7" s="38"/>
      <c r="AM7" s="39"/>
      <c r="AP7" s="38"/>
      <c r="AQ7" s="39"/>
      <c r="AR7" s="38">
        <f t="shared" si="2"/>
        <v>1.0813081900293253</v>
      </c>
    </row>
    <row r="8" spans="1:44" x14ac:dyDescent="0.25">
      <c r="A8" s="491">
        <v>5</v>
      </c>
      <c r="D8" s="500">
        <v>42711.470763888887</v>
      </c>
      <c r="E8" s="41"/>
      <c r="F8" s="187">
        <v>43</v>
      </c>
      <c r="G8" s="187">
        <v>137.25</v>
      </c>
      <c r="H8" s="187">
        <v>2.1749040000000002</v>
      </c>
      <c r="I8" s="263"/>
      <c r="J8" s="39">
        <f t="shared" si="0"/>
        <v>8.5906917057902987</v>
      </c>
      <c r="P8" s="40">
        <v>42712</v>
      </c>
      <c r="U8" s="38"/>
      <c r="V8" s="39"/>
      <c r="W8" s="39"/>
      <c r="X8" s="491"/>
      <c r="Y8" s="3"/>
      <c r="Z8" s="38"/>
      <c r="AA8" s="39"/>
      <c r="AB8" s="491"/>
      <c r="AC8" s="3"/>
      <c r="AD8" s="38"/>
      <c r="AE8" s="39"/>
      <c r="AF8" s="491"/>
      <c r="AG8" s="3"/>
      <c r="AH8" s="39"/>
      <c r="AI8" s="39"/>
      <c r="AL8" s="38"/>
      <c r="AM8" s="39"/>
      <c r="AP8" s="38"/>
      <c r="AQ8" s="39"/>
      <c r="AR8" s="38">
        <f t="shared" si="2"/>
        <v>0</v>
      </c>
    </row>
    <row r="9" spans="1:44" x14ac:dyDescent="0.25">
      <c r="D9" s="500">
        <v>42711.799178240741</v>
      </c>
      <c r="E9" s="41"/>
      <c r="F9" s="187">
        <v>428</v>
      </c>
      <c r="G9" s="187">
        <v>242.57</v>
      </c>
      <c r="H9" s="187">
        <v>0.38572099999999998</v>
      </c>
      <c r="I9" s="263"/>
      <c r="J9" s="39">
        <f t="shared" si="0"/>
        <v>7.1907050078247261</v>
      </c>
      <c r="P9" s="40">
        <v>42713</v>
      </c>
      <c r="U9" s="38"/>
      <c r="V9" s="39"/>
      <c r="W9" s="39"/>
      <c r="X9" s="491"/>
      <c r="Y9" s="3"/>
      <c r="Z9" s="38"/>
      <c r="AA9" s="39"/>
      <c r="AD9" s="38"/>
      <c r="AE9" s="39"/>
      <c r="AH9" s="38"/>
      <c r="AI9" s="39"/>
      <c r="AL9" s="38"/>
      <c r="AM9" s="39"/>
      <c r="AP9" s="38"/>
      <c r="AQ9" s="39"/>
      <c r="AR9" s="38">
        <f>MAX(Z9,AD9,AH9,AL9,AP9)</f>
        <v>0</v>
      </c>
    </row>
    <row r="10" spans="1:44" x14ac:dyDescent="0.25">
      <c r="D10" s="500">
        <v>42712.36209490741</v>
      </c>
      <c r="E10" s="41"/>
      <c r="F10" s="187">
        <v>419</v>
      </c>
      <c r="G10" s="187">
        <v>243.75</v>
      </c>
      <c r="H10" s="187">
        <v>0.396457</v>
      </c>
      <c r="I10" s="263"/>
      <c r="J10" s="39">
        <f t="shared" si="0"/>
        <v>7.1991056338028168</v>
      </c>
      <c r="P10" s="54">
        <v>43075</v>
      </c>
      <c r="U10" s="38"/>
      <c r="V10" s="39"/>
      <c r="W10" s="39"/>
      <c r="Z10" s="38"/>
      <c r="AR10" s="38">
        <f t="shared" si="2"/>
        <v>0</v>
      </c>
    </row>
    <row r="11" spans="1:44" ht="15.75" thickBot="1" x14ac:dyDescent="0.3">
      <c r="D11" s="505">
        <v>42713.546377314815</v>
      </c>
      <c r="E11" s="41"/>
      <c r="F11" s="504">
        <v>476</v>
      </c>
      <c r="G11" s="504">
        <v>137.25</v>
      </c>
      <c r="H11" s="504">
        <v>0.196466</v>
      </c>
      <c r="I11" s="263"/>
      <c r="J11" s="39">
        <f t="shared" si="0"/>
        <v>7.0426181533646321</v>
      </c>
      <c r="U11" s="38"/>
      <c r="V11" s="39"/>
      <c r="W11" s="39"/>
      <c r="Z11" s="38"/>
      <c r="AA11" s="39"/>
      <c r="AD11" s="38"/>
      <c r="AE11" s="39"/>
      <c r="AR11" s="38">
        <f t="shared" si="2"/>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2"/>
        <v>0</v>
      </c>
    </row>
    <row r="14" spans="1:44" x14ac:dyDescent="0.25">
      <c r="D14" s="261"/>
      <c r="E14" s="261"/>
      <c r="F14" s="3"/>
      <c r="I14" s="263"/>
      <c r="J14" s="265"/>
      <c r="K14" s="52"/>
      <c r="P14" s="9"/>
      <c r="U14" s="38"/>
      <c r="V14" s="39"/>
      <c r="W14" s="39"/>
      <c r="AR14" s="38">
        <f t="shared" si="2"/>
        <v>0</v>
      </c>
    </row>
    <row r="15" spans="1:44" x14ac:dyDescent="0.25">
      <c r="D15" s="261"/>
      <c r="E15" s="261"/>
      <c r="F15" s="3"/>
      <c r="I15" s="263"/>
      <c r="J15" s="265"/>
      <c r="K15" s="52"/>
      <c r="P15" s="9"/>
      <c r="U15" s="38"/>
      <c r="V15" s="39"/>
      <c r="W15" s="39"/>
      <c r="AR15" s="38">
        <f t="shared" si="2"/>
        <v>0</v>
      </c>
    </row>
    <row r="16" spans="1:44" x14ac:dyDescent="0.25">
      <c r="D16" s="261"/>
      <c r="E16" s="261"/>
      <c r="F16" s="3"/>
      <c r="I16" s="263"/>
      <c r="J16" s="265"/>
      <c r="K16" s="52"/>
      <c r="L16" s="52"/>
      <c r="P16" s="9"/>
      <c r="U16" s="38"/>
      <c r="V16" s="39"/>
      <c r="W16" s="39"/>
      <c r="AR16" s="38">
        <f t="shared" si="2"/>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2:39" x14ac:dyDescent="0.25">
      <c r="P33" s="40"/>
      <c r="U33" s="38"/>
      <c r="V33" s="39"/>
      <c r="W33" s="39"/>
      <c r="Y33" s="3"/>
      <c r="Z33" s="38"/>
      <c r="AA33" s="39"/>
      <c r="AC33" s="3"/>
      <c r="AD33" s="38"/>
      <c r="AE33" s="39"/>
      <c r="AG33" s="3"/>
      <c r="AH33" s="38"/>
      <c r="AI33" s="39"/>
      <c r="AL33" s="38"/>
      <c r="AM33" s="39"/>
    </row>
    <row r="34" spans="2:39" x14ac:dyDescent="0.25">
      <c r="P34" s="40"/>
      <c r="U34" s="38"/>
      <c r="V34" s="39"/>
      <c r="W34" s="39"/>
      <c r="Y34" s="3"/>
      <c r="Z34" s="38"/>
      <c r="AA34" s="39"/>
      <c r="AC34" s="3"/>
      <c r="AD34" s="38"/>
      <c r="AE34" s="39"/>
      <c r="AG34" s="3"/>
      <c r="AH34" s="38"/>
      <c r="AI34" s="39"/>
      <c r="AJ34" s="3"/>
      <c r="AK34" s="3"/>
      <c r="AL34" s="38"/>
      <c r="AM34" s="39"/>
    </row>
    <row r="35" spans="2:39" x14ac:dyDescent="0.25">
      <c r="P35" s="40"/>
      <c r="U35" s="38"/>
      <c r="V35" s="39"/>
      <c r="W35" s="39"/>
      <c r="X35" s="491"/>
      <c r="Y35" s="3"/>
      <c r="Z35" s="38"/>
      <c r="AA35" s="39"/>
      <c r="AB35" s="491"/>
      <c r="AC35" s="3"/>
      <c r="AD35" s="38"/>
      <c r="AE35" s="39"/>
      <c r="AF35" s="491"/>
      <c r="AG35" s="3"/>
      <c r="AH35" s="38"/>
      <c r="AI35" s="39"/>
      <c r="AL35" s="38"/>
      <c r="AM35" s="39"/>
    </row>
    <row r="36" spans="2:39" x14ac:dyDescent="0.25">
      <c r="P36" s="40"/>
      <c r="U36" s="38"/>
      <c r="V36" s="39"/>
      <c r="W36" s="39"/>
      <c r="X36" s="491"/>
      <c r="Y36" s="3"/>
      <c r="Z36" s="38"/>
      <c r="AA36" s="39"/>
      <c r="AD36" s="38"/>
      <c r="AE36" s="39"/>
      <c r="AH36" s="38"/>
      <c r="AI36" s="39"/>
      <c r="AL36" s="38"/>
      <c r="AM36" s="39"/>
    </row>
    <row r="38" spans="2:39" ht="15.75" thickBot="1" x14ac:dyDescent="0.3"/>
    <row r="39" spans="2:39" x14ac:dyDescent="0.25">
      <c r="B39" s="494">
        <v>306720</v>
      </c>
      <c r="C39" s="495">
        <v>17</v>
      </c>
      <c r="D39" s="496">
        <v>42710.767395833333</v>
      </c>
      <c r="E39" s="495">
        <v>227.07</v>
      </c>
      <c r="F39" s="495">
        <v>522</v>
      </c>
      <c r="G39" s="495">
        <v>0.29633999999999999</v>
      </c>
      <c r="H39" s="495">
        <v>0</v>
      </c>
      <c r="I39" s="495">
        <v>1</v>
      </c>
      <c r="J39" s="495">
        <v>0</v>
      </c>
      <c r="K39" s="495">
        <v>0</v>
      </c>
      <c r="L39" s="497">
        <v>0.77332175925925928</v>
      </c>
      <c r="M39" s="498">
        <v>120</v>
      </c>
    </row>
    <row r="40" spans="2:39" x14ac:dyDescent="0.25">
      <c r="B40" s="499">
        <v>306720</v>
      </c>
      <c r="C40" s="187">
        <v>17</v>
      </c>
      <c r="D40" s="500">
        <v>42711.405266203707</v>
      </c>
      <c r="E40" s="187">
        <v>170.91</v>
      </c>
      <c r="F40" s="187">
        <v>329</v>
      </c>
      <c r="G40" s="187">
        <v>0.35339599999999999</v>
      </c>
      <c r="H40" s="187">
        <v>0</v>
      </c>
      <c r="I40" s="187">
        <v>1</v>
      </c>
      <c r="J40" s="187">
        <v>0</v>
      </c>
      <c r="K40" s="187">
        <v>0</v>
      </c>
      <c r="L40" s="501">
        <v>0.40894675925925927</v>
      </c>
      <c r="M40" s="502">
        <v>120</v>
      </c>
    </row>
    <row r="41" spans="2:39" x14ac:dyDescent="0.25">
      <c r="B41" s="508">
        <v>306720</v>
      </c>
      <c r="C41" s="509">
        <v>17</v>
      </c>
      <c r="D41" s="510">
        <v>42711.464768518519</v>
      </c>
      <c r="E41" s="509">
        <v>137.25</v>
      </c>
      <c r="F41" s="509">
        <v>80</v>
      </c>
      <c r="G41" s="509">
        <v>1.1641250000000001</v>
      </c>
      <c r="H41" s="509">
        <v>0</v>
      </c>
      <c r="I41" s="509">
        <v>2</v>
      </c>
      <c r="J41" s="509">
        <v>0</v>
      </c>
      <c r="K41" s="509">
        <v>0</v>
      </c>
      <c r="L41" s="511">
        <v>0.46555555555555556</v>
      </c>
      <c r="M41" s="512">
        <v>120</v>
      </c>
    </row>
    <row r="42" spans="2:39" x14ac:dyDescent="0.25">
      <c r="B42" s="508">
        <v>306720</v>
      </c>
      <c r="C42" s="509">
        <v>17</v>
      </c>
      <c r="D42" s="510">
        <v>42711.468009259261</v>
      </c>
      <c r="E42" s="509">
        <v>189.91</v>
      </c>
      <c r="F42" s="509">
        <v>43</v>
      </c>
      <c r="G42" s="509">
        <v>3.0049510000000001</v>
      </c>
      <c r="H42" s="509">
        <v>0</v>
      </c>
      <c r="I42" s="509">
        <v>3</v>
      </c>
      <c r="J42" s="509">
        <v>0</v>
      </c>
      <c r="K42" s="509">
        <v>0</v>
      </c>
      <c r="L42" s="511">
        <v>0.46849537037037042</v>
      </c>
      <c r="M42" s="512">
        <v>120</v>
      </c>
    </row>
    <row r="43" spans="2:39" x14ac:dyDescent="0.25">
      <c r="B43" s="508">
        <v>306720</v>
      </c>
      <c r="C43" s="509">
        <v>17</v>
      </c>
      <c r="D43" s="510">
        <v>42711.470763888887</v>
      </c>
      <c r="E43" s="509">
        <v>137.25</v>
      </c>
      <c r="F43" s="509">
        <v>43</v>
      </c>
      <c r="G43" s="509">
        <v>2.1749040000000002</v>
      </c>
      <c r="H43" s="509">
        <v>0</v>
      </c>
      <c r="I43" s="509">
        <v>4</v>
      </c>
      <c r="J43" s="509">
        <v>0</v>
      </c>
      <c r="K43" s="509">
        <v>0</v>
      </c>
      <c r="L43" s="511">
        <v>0.47130787037037036</v>
      </c>
      <c r="M43" s="512">
        <v>120</v>
      </c>
    </row>
    <row r="44" spans="2:39" x14ac:dyDescent="0.25">
      <c r="B44" s="499">
        <v>306720</v>
      </c>
      <c r="C44" s="187">
        <v>17</v>
      </c>
      <c r="D44" s="500">
        <v>42711.799178240741</v>
      </c>
      <c r="E44" s="187">
        <v>242.57</v>
      </c>
      <c r="F44" s="187">
        <v>428</v>
      </c>
      <c r="G44" s="187">
        <v>0.38572099999999998</v>
      </c>
      <c r="H44" s="187">
        <v>0</v>
      </c>
      <c r="I44" s="187">
        <v>5</v>
      </c>
      <c r="J44" s="187">
        <v>0</v>
      </c>
      <c r="K44" s="187">
        <v>0</v>
      </c>
      <c r="L44" s="501">
        <v>0.8025810185185186</v>
      </c>
      <c r="M44" s="502">
        <v>120</v>
      </c>
    </row>
    <row r="45" spans="2:39" x14ac:dyDescent="0.25">
      <c r="B45" s="499">
        <v>306720</v>
      </c>
      <c r="C45" s="187">
        <v>17</v>
      </c>
      <c r="D45" s="500">
        <v>42712.36209490741</v>
      </c>
      <c r="E45" s="187">
        <v>243.75</v>
      </c>
      <c r="F45" s="187">
        <v>419</v>
      </c>
      <c r="G45" s="187">
        <v>0.396457</v>
      </c>
      <c r="H45" s="187">
        <v>0</v>
      </c>
      <c r="I45" s="187">
        <v>1</v>
      </c>
      <c r="J45" s="187">
        <v>0</v>
      </c>
      <c r="K45" s="187">
        <v>0</v>
      </c>
      <c r="L45" s="501">
        <v>0.36690972222222223</v>
      </c>
      <c r="M45" s="502">
        <v>120</v>
      </c>
    </row>
    <row r="46" spans="2:39" ht="15.75" thickBot="1" x14ac:dyDescent="0.3">
      <c r="B46" s="503">
        <v>306720</v>
      </c>
      <c r="C46" s="504">
        <v>17</v>
      </c>
      <c r="D46" s="505">
        <v>42713.546377314815</v>
      </c>
      <c r="E46" s="504">
        <v>137.25</v>
      </c>
      <c r="F46" s="504">
        <v>476</v>
      </c>
      <c r="G46" s="504">
        <v>0.196466</v>
      </c>
      <c r="H46" s="504">
        <v>0</v>
      </c>
      <c r="I46" s="504">
        <v>1</v>
      </c>
      <c r="J46" s="504">
        <v>0</v>
      </c>
      <c r="K46" s="504">
        <v>0</v>
      </c>
      <c r="L46" s="506">
        <v>0.55173611111111109</v>
      </c>
      <c r="M46" s="507">
        <v>120</v>
      </c>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7"/>
  <sheetViews>
    <sheetView zoomScale="70" zoomScaleNormal="70" workbookViewId="0">
      <pane ySplit="3" topLeftCell="A4" activePane="bottomLeft" state="frozen"/>
      <selection pane="bottomLeft" activeCell="E45" sqref="E45:G47"/>
    </sheetView>
  </sheetViews>
  <sheetFormatPr defaultColWidth="9" defaultRowHeight="15" x14ac:dyDescent="0.25"/>
  <cols>
    <col min="1" max="1" width="3" style="513" bestFit="1" customWidth="1"/>
    <col min="2" max="2" width="10.42578125" style="513" bestFit="1" customWidth="1"/>
    <col min="3" max="3" width="6" style="40" bestFit="1" customWidth="1"/>
    <col min="4" max="4" width="17.28515625" style="513" bestFit="1" customWidth="1"/>
    <col min="5" max="5" width="14.140625" style="513" bestFit="1" customWidth="1"/>
    <col min="6" max="6" width="10.85546875" style="513" bestFit="1" customWidth="1"/>
    <col min="7" max="7" width="14.28515625" style="513" bestFit="1" customWidth="1"/>
    <col min="8" max="8" width="17.28515625" style="38" bestFit="1" customWidth="1"/>
    <col min="9" max="9" width="24.140625" style="38" bestFit="1" customWidth="1"/>
    <col min="10" max="10" width="4.85546875" style="513" bestFit="1" customWidth="1"/>
    <col min="11" max="11" width="14.5703125" style="513" bestFit="1" customWidth="1"/>
    <col min="12" max="12" width="17.7109375" style="513" bestFit="1" customWidth="1"/>
    <col min="13" max="13" width="14.28515625" style="513" bestFit="1" customWidth="1"/>
    <col min="14" max="15" width="4.85546875" style="513" customWidth="1"/>
    <col min="16" max="16" width="7.42578125" style="513" bestFit="1" customWidth="1"/>
    <col min="17" max="17" width="10.5703125" style="513" bestFit="1" customWidth="1"/>
    <col min="18" max="18" width="10.42578125" style="513" bestFit="1" customWidth="1"/>
    <col min="19" max="20" width="5.42578125" style="3" bestFit="1" customWidth="1"/>
    <col min="21" max="21" width="6.85546875" style="513" bestFit="1" customWidth="1"/>
    <col min="22" max="22" width="5" style="513" bestFit="1" customWidth="1"/>
    <col min="23" max="23" width="6.42578125" style="513" bestFit="1" customWidth="1"/>
    <col min="24" max="24" width="5.140625" style="3" bestFit="1" customWidth="1"/>
    <col min="25" max="25" width="5" style="513" bestFit="1" customWidth="1"/>
    <col min="26" max="26" width="6.85546875" style="513" bestFit="1" customWidth="1"/>
    <col min="27" max="27" width="5" style="513" bestFit="1" customWidth="1"/>
    <col min="28" max="28" width="8.7109375" style="3" bestFit="1" customWidth="1"/>
    <col min="29" max="29" width="5" style="513" bestFit="1" customWidth="1"/>
    <col min="30" max="30" width="6.85546875" style="513" bestFit="1" customWidth="1"/>
    <col min="31" max="31" width="5" style="513" bestFit="1" customWidth="1"/>
    <col min="32" max="32" width="4.42578125" style="3" bestFit="1" customWidth="1"/>
    <col min="33" max="33" width="4.140625" style="513" bestFit="1" customWidth="1"/>
    <col min="34" max="34" width="7.28515625" style="513" bestFit="1" customWidth="1"/>
    <col min="35" max="35" width="5" style="513" bestFit="1" customWidth="1"/>
    <col min="36" max="36" width="4.42578125" style="513" bestFit="1" customWidth="1"/>
    <col min="37" max="37" width="4.140625" style="513" bestFit="1" customWidth="1"/>
    <col min="38" max="38" width="6" style="513" bestFit="1" customWidth="1"/>
    <col min="39" max="39" width="5" style="513" bestFit="1" customWidth="1"/>
    <col min="40" max="40" width="2.42578125" style="513" bestFit="1" customWidth="1"/>
    <col min="41" max="41" width="4.140625" style="513" bestFit="1" customWidth="1"/>
    <col min="42" max="42" width="5.140625" style="513" bestFit="1" customWidth="1"/>
    <col min="43" max="43" width="5" style="513" bestFit="1" customWidth="1"/>
    <col min="44" max="16384" width="9" style="513"/>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13" t="s">
        <v>16</v>
      </c>
      <c r="B3" s="513" t="s">
        <v>140</v>
      </c>
      <c r="C3" s="40" t="s">
        <v>15</v>
      </c>
      <c r="D3" s="513" t="s">
        <v>145</v>
      </c>
      <c r="E3" s="513" t="s">
        <v>147</v>
      </c>
      <c r="F3" s="513" t="s">
        <v>141</v>
      </c>
      <c r="G3" s="513" t="s">
        <v>142</v>
      </c>
      <c r="H3" s="38" t="s">
        <v>143</v>
      </c>
      <c r="I3" s="38" t="s">
        <v>498</v>
      </c>
      <c r="J3" s="513" t="s">
        <v>43</v>
      </c>
      <c r="K3" s="513" t="s">
        <v>138</v>
      </c>
      <c r="L3" s="513" t="s">
        <v>139</v>
      </c>
      <c r="M3" s="513" t="s">
        <v>144</v>
      </c>
      <c r="O3" s="513" t="s">
        <v>16</v>
      </c>
      <c r="P3" s="9" t="s">
        <v>15</v>
      </c>
      <c r="Q3" s="513" t="s">
        <v>17</v>
      </c>
      <c r="R3" s="513" t="s">
        <v>18</v>
      </c>
      <c r="S3" s="3" t="s">
        <v>44</v>
      </c>
      <c r="T3" s="3" t="s">
        <v>45</v>
      </c>
      <c r="U3" s="38" t="s">
        <v>46</v>
      </c>
      <c r="V3" s="39" t="s">
        <v>43</v>
      </c>
      <c r="W3" s="39" t="s">
        <v>44</v>
      </c>
      <c r="X3" s="3" t="s">
        <v>44</v>
      </c>
      <c r="Y3" s="513" t="s">
        <v>45</v>
      </c>
      <c r="Z3" s="513" t="s">
        <v>46</v>
      </c>
      <c r="AA3" s="513" t="s">
        <v>43</v>
      </c>
      <c r="AB3" s="3" t="s">
        <v>44</v>
      </c>
      <c r="AC3" s="513" t="s">
        <v>45</v>
      </c>
      <c r="AD3" s="513" t="s">
        <v>46</v>
      </c>
      <c r="AE3" s="513" t="s">
        <v>43</v>
      </c>
      <c r="AF3" s="3" t="s">
        <v>44</v>
      </c>
      <c r="AG3" s="513" t="s">
        <v>45</v>
      </c>
      <c r="AH3" s="513" t="s">
        <v>46</v>
      </c>
      <c r="AI3" s="513" t="s">
        <v>43</v>
      </c>
      <c r="AJ3" s="39" t="s">
        <v>44</v>
      </c>
      <c r="AK3" s="513" t="s">
        <v>45</v>
      </c>
      <c r="AL3" s="513" t="s">
        <v>46</v>
      </c>
      <c r="AM3" s="513" t="s">
        <v>43</v>
      </c>
      <c r="AN3" s="39" t="s">
        <v>44</v>
      </c>
      <c r="AO3" s="513" t="s">
        <v>45</v>
      </c>
      <c r="AP3" s="513" t="s">
        <v>46</v>
      </c>
      <c r="AQ3" s="513" t="s">
        <v>43</v>
      </c>
    </row>
    <row r="4" spans="1:44" x14ac:dyDescent="0.25">
      <c r="A4" s="513">
        <v>1</v>
      </c>
      <c r="B4" s="513">
        <v>5</v>
      </c>
      <c r="C4" s="40">
        <v>42705</v>
      </c>
      <c r="D4" s="41">
        <v>42705.549467592595</v>
      </c>
      <c r="E4" s="41" t="s">
        <v>148</v>
      </c>
      <c r="F4" s="3">
        <v>301</v>
      </c>
      <c r="G4" s="513">
        <v>279</v>
      </c>
      <c r="H4" s="38">
        <f t="shared" ref="H4:H8" si="0">G4/F4*0.0113636*60</f>
        <v>0.63198227242524918</v>
      </c>
      <c r="I4" s="263">
        <v>2.4563894673758986</v>
      </c>
      <c r="J4" s="39">
        <f>(H4-0.142)/0.1278*0.1+7</f>
        <v>7.3833977092529333</v>
      </c>
      <c r="K4" s="513">
        <v>12</v>
      </c>
      <c r="M4" s="513" t="s">
        <v>149</v>
      </c>
      <c r="O4" s="513">
        <v>1</v>
      </c>
      <c r="P4" s="40">
        <v>43069</v>
      </c>
      <c r="U4" s="38"/>
      <c r="V4" s="39"/>
      <c r="W4" s="39"/>
      <c r="X4" s="513"/>
      <c r="Y4" s="3"/>
      <c r="Z4" s="38"/>
      <c r="AA4" s="39"/>
      <c r="AB4" s="513"/>
      <c r="AC4" s="3"/>
      <c r="AD4" s="38"/>
      <c r="AE4" s="39"/>
      <c r="AH4" s="38"/>
      <c r="AI4" s="39"/>
      <c r="AL4" s="38"/>
      <c r="AM4" s="39"/>
      <c r="AP4" s="38"/>
      <c r="AQ4" s="39"/>
      <c r="AR4" s="38">
        <f>MAX(Z4,AD4,AH4,AL4,AP4)</f>
        <v>0</v>
      </c>
    </row>
    <row r="5" spans="1:44" x14ac:dyDescent="0.25">
      <c r="A5" s="513">
        <v>2</v>
      </c>
      <c r="B5" s="513">
        <v>5</v>
      </c>
      <c r="C5" s="40">
        <v>42705</v>
      </c>
      <c r="D5" s="41">
        <v>42705.639456018522</v>
      </c>
      <c r="E5" s="41" t="s">
        <v>148</v>
      </c>
      <c r="F5" s="3">
        <v>195</v>
      </c>
      <c r="G5" s="513">
        <v>152.34</v>
      </c>
      <c r="H5" s="38">
        <f t="shared" si="0"/>
        <v>0.5326556381538462</v>
      </c>
      <c r="I5" s="263">
        <v>0.77413787103890896</v>
      </c>
      <c r="J5" s="39">
        <f t="shared" ref="J5:J8" si="1">(H5-0.142)/0.1278*0.1+7</f>
        <v>7.3056773381485494</v>
      </c>
      <c r="K5" s="513">
        <v>6</v>
      </c>
      <c r="L5" s="513">
        <v>1</v>
      </c>
      <c r="M5" s="513" t="s">
        <v>149</v>
      </c>
      <c r="O5" s="513">
        <v>2</v>
      </c>
      <c r="P5" s="40">
        <v>43070</v>
      </c>
      <c r="Q5" s="513">
        <v>2</v>
      </c>
      <c r="R5" s="513">
        <v>2</v>
      </c>
      <c r="S5" s="3">
        <f>SUM(W5,X5,AB5,AF5,AJ5,AN5)</f>
        <v>431.34000000000003</v>
      </c>
      <c r="T5" s="3">
        <f>SUM(Y5,AC5,AG5,AK5,AO5)</f>
        <v>496</v>
      </c>
      <c r="U5" s="38">
        <f t="shared" ref="U5" si="2">S5/T5*0.0113636*60</f>
        <v>0.59293248677419363</v>
      </c>
      <c r="V5" s="39">
        <f>(U5-0.142)/0.1278*0.1+7</f>
        <v>7.3528423214195566</v>
      </c>
      <c r="W5" s="39"/>
      <c r="X5" s="513">
        <v>279</v>
      </c>
      <c r="Y5" s="3">
        <v>301</v>
      </c>
      <c r="Z5" s="38">
        <f>X5/Y5*0.0113636*60</f>
        <v>0.63198227242524918</v>
      </c>
      <c r="AA5" s="39">
        <f>(Z5-0.142)/0.1278*0.1+7</f>
        <v>7.3833977092529333</v>
      </c>
      <c r="AB5" s="513">
        <v>152.34</v>
      </c>
      <c r="AC5" s="3">
        <v>195</v>
      </c>
      <c r="AD5" s="38">
        <f>AB5/AC5*0.0113636*60</f>
        <v>0.5326556381538462</v>
      </c>
      <c r="AE5" s="39">
        <f>(AD5-0.142)/0.1278*0.1+7</f>
        <v>7.3056773381485494</v>
      </c>
      <c r="AF5" s="513"/>
      <c r="AG5" s="3"/>
      <c r="AH5" s="38"/>
      <c r="AI5" s="39"/>
      <c r="AL5" s="38"/>
      <c r="AM5" s="39"/>
      <c r="AP5" s="38"/>
      <c r="AQ5" s="39"/>
      <c r="AR5" s="38">
        <f t="shared" ref="AR5:AR16" si="3">MAX(Z5,AD5,AH5,AL5,AP5)</f>
        <v>0.63198227242524918</v>
      </c>
    </row>
    <row r="6" spans="1:44" x14ac:dyDescent="0.25">
      <c r="A6" s="513">
        <v>3</v>
      </c>
      <c r="B6" s="513">
        <v>5</v>
      </c>
      <c r="C6" s="40">
        <v>42706</v>
      </c>
      <c r="D6" s="41">
        <v>42706.659212962964</v>
      </c>
      <c r="E6" s="41" t="s">
        <v>148</v>
      </c>
      <c r="F6" s="3">
        <v>436</v>
      </c>
      <c r="G6" s="513">
        <v>246.04</v>
      </c>
      <c r="H6" s="38">
        <f t="shared" si="0"/>
        <v>0.38475690055045869</v>
      </c>
      <c r="I6" s="263">
        <v>0.41749148505220007</v>
      </c>
      <c r="J6" s="39">
        <f t="shared" si="1"/>
        <v>7.1899506264088098</v>
      </c>
      <c r="K6" s="513">
        <v>9</v>
      </c>
      <c r="L6" s="513">
        <v>1</v>
      </c>
      <c r="M6" s="513" t="s">
        <v>149</v>
      </c>
      <c r="O6" s="513">
        <v>3</v>
      </c>
      <c r="P6" s="40">
        <v>43071</v>
      </c>
      <c r="Q6" s="513">
        <v>2</v>
      </c>
      <c r="R6" s="513">
        <v>2</v>
      </c>
      <c r="S6" s="3">
        <f>SUM(W6,X6,AB6,AF6,AJ6,AN6)</f>
        <v>492.08</v>
      </c>
      <c r="T6" s="3">
        <f>SUM(Y6,AC6,AG6,AK6,AO6)</f>
        <v>706</v>
      </c>
      <c r="U6" s="38">
        <f>S6/T6*0.0113636*60</f>
        <v>0.47522382050991496</v>
      </c>
      <c r="V6" s="39">
        <f>(U6-0.142)/0.1278*0.1+7</f>
        <v>7.2607385137010292</v>
      </c>
      <c r="W6" s="39"/>
      <c r="X6" s="513">
        <v>246.04</v>
      </c>
      <c r="Y6" s="3">
        <v>436</v>
      </c>
      <c r="Z6" s="38">
        <f>X6/Y6*0.0113636*60</f>
        <v>0.38475690055045869</v>
      </c>
      <c r="AA6" s="39">
        <f>(Z6-0.142)/0.1278*0.1+7</f>
        <v>7.1899506264088098</v>
      </c>
      <c r="AB6" s="513">
        <v>246.04</v>
      </c>
      <c r="AC6" s="3">
        <v>270</v>
      </c>
      <c r="AD6" s="38">
        <f>AB6/AC6*0.0113636*60</f>
        <v>0.62131114311111113</v>
      </c>
      <c r="AE6" s="39">
        <f>(AD6-0.142)/0.1278*0.1+7</f>
        <v>7.3750478428099457</v>
      </c>
      <c r="AF6" s="513"/>
      <c r="AG6" s="3"/>
      <c r="AH6" s="38"/>
      <c r="AI6" s="39"/>
      <c r="AK6" s="3"/>
      <c r="AL6" s="38"/>
      <c r="AM6" s="39"/>
      <c r="AP6" s="38"/>
      <c r="AQ6" s="39"/>
      <c r="AR6" s="38">
        <f t="shared" si="3"/>
        <v>0.62131114311111113</v>
      </c>
    </row>
    <row r="7" spans="1:44" x14ac:dyDescent="0.25">
      <c r="A7" s="513">
        <v>4</v>
      </c>
      <c r="B7" s="513">
        <v>5</v>
      </c>
      <c r="C7" s="40">
        <v>42706</v>
      </c>
      <c r="D7" s="41">
        <v>42706.867418981485</v>
      </c>
      <c r="E7" s="41" t="s">
        <v>148</v>
      </c>
      <c r="F7" s="3">
        <v>270</v>
      </c>
      <c r="G7" s="513">
        <v>246.04</v>
      </c>
      <c r="H7" s="38">
        <f t="shared" si="0"/>
        <v>0.62131114311111113</v>
      </c>
      <c r="I7" s="263">
        <v>0.6666909100416073</v>
      </c>
      <c r="J7" s="39">
        <f t="shared" si="1"/>
        <v>7.3750478428099457</v>
      </c>
      <c r="K7" s="513">
        <v>9</v>
      </c>
      <c r="L7" s="513">
        <v>1</v>
      </c>
      <c r="M7" s="513" t="s">
        <v>149</v>
      </c>
      <c r="O7" s="513">
        <v>4</v>
      </c>
      <c r="P7" s="40">
        <v>43072</v>
      </c>
      <c r="Q7" s="513">
        <v>1</v>
      </c>
      <c r="R7" s="513">
        <v>1</v>
      </c>
      <c r="S7" s="3">
        <f>SUM(W7,X7,AB7,AF7,AJ7,AN7)</f>
        <v>277.38</v>
      </c>
      <c r="T7" s="3">
        <f>SUM(Y7,AC7,AG7,AK7,AO7)</f>
        <v>278</v>
      </c>
      <c r="U7" s="38">
        <f>S7/T7*0.0113636*60</f>
        <v>0.68029540316546755</v>
      </c>
      <c r="V7" s="39">
        <f>(U7-0.142)/0.1278*0.1+7</f>
        <v>7.4212014109275959</v>
      </c>
      <c r="W7" s="39"/>
      <c r="X7" s="513">
        <v>277.38</v>
      </c>
      <c r="Y7" s="3">
        <v>278</v>
      </c>
      <c r="Z7" s="38">
        <f>X7/Y7*0.0113636*60</f>
        <v>0.68029540316546755</v>
      </c>
      <c r="AA7" s="39">
        <f>(Z7-0.142)/0.1278*0.1+7</f>
        <v>7.4212014109275959</v>
      </c>
      <c r="AB7" s="513"/>
      <c r="AC7" s="3"/>
      <c r="AD7" s="38"/>
      <c r="AE7" s="39"/>
      <c r="AF7" s="513"/>
      <c r="AG7" s="3"/>
      <c r="AH7" s="38"/>
      <c r="AI7" s="39"/>
      <c r="AK7" s="3"/>
      <c r="AL7" s="38"/>
      <c r="AM7" s="39"/>
      <c r="AP7" s="38"/>
      <c r="AQ7" s="39"/>
      <c r="AR7" s="38">
        <f t="shared" si="3"/>
        <v>0.68029540316546755</v>
      </c>
    </row>
    <row r="8" spans="1:44" x14ac:dyDescent="0.25">
      <c r="A8" s="513">
        <v>5</v>
      </c>
      <c r="B8" s="513">
        <v>5</v>
      </c>
      <c r="C8" s="40">
        <v>42707</v>
      </c>
      <c r="D8" s="41">
        <v>42707.441574074073</v>
      </c>
      <c r="E8" s="41" t="s">
        <v>148</v>
      </c>
      <c r="F8" s="3">
        <v>278</v>
      </c>
      <c r="G8" s="513">
        <v>277.38</v>
      </c>
      <c r="H8" s="38">
        <f t="shared" si="0"/>
        <v>0.68029540316546755</v>
      </c>
      <c r="I8" s="263">
        <v>0.88459161949702136</v>
      </c>
      <c r="J8" s="39">
        <f t="shared" si="1"/>
        <v>7.4212014109275959</v>
      </c>
      <c r="K8" s="513">
        <v>11</v>
      </c>
      <c r="L8" s="513">
        <v>1</v>
      </c>
      <c r="M8" s="513" t="s">
        <v>149</v>
      </c>
      <c r="P8" s="40">
        <v>43073</v>
      </c>
      <c r="U8" s="38"/>
      <c r="V8" s="39"/>
      <c r="W8" s="39"/>
      <c r="X8" s="513"/>
      <c r="Y8" s="3"/>
      <c r="Z8" s="38"/>
      <c r="AA8" s="39"/>
      <c r="AB8" s="513"/>
      <c r="AC8" s="3"/>
      <c r="AD8" s="38"/>
      <c r="AE8" s="39"/>
      <c r="AF8" s="513"/>
      <c r="AG8" s="3"/>
      <c r="AH8" s="39"/>
      <c r="AI8" s="39"/>
      <c r="AL8" s="38"/>
      <c r="AM8" s="39"/>
      <c r="AP8" s="38"/>
      <c r="AQ8" s="39"/>
      <c r="AR8" s="38">
        <f t="shared" si="3"/>
        <v>0</v>
      </c>
    </row>
    <row r="9" spans="1:44" x14ac:dyDescent="0.25">
      <c r="D9" s="41"/>
      <c r="E9" s="41"/>
      <c r="F9" s="3"/>
      <c r="I9" s="263"/>
      <c r="J9" s="39"/>
      <c r="P9" s="40">
        <v>43074</v>
      </c>
      <c r="U9" s="38"/>
      <c r="V9" s="39"/>
      <c r="W9" s="39"/>
      <c r="X9" s="513"/>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Z11" s="38"/>
      <c r="AA11" s="39"/>
      <c r="AD11" s="38"/>
      <c r="AE11" s="39"/>
      <c r="AR11" s="38">
        <f t="shared" si="3"/>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13"/>
      <c r="Y35" s="3"/>
      <c r="Z35" s="38"/>
      <c r="AA35" s="39"/>
      <c r="AB35" s="513"/>
      <c r="AC35" s="3"/>
      <c r="AD35" s="38"/>
      <c r="AE35" s="39"/>
      <c r="AF35" s="513"/>
      <c r="AG35" s="3"/>
      <c r="AH35" s="38"/>
      <c r="AI35" s="39"/>
      <c r="AL35" s="38"/>
      <c r="AM35" s="39"/>
    </row>
    <row r="36" spans="3:39" x14ac:dyDescent="0.25">
      <c r="P36" s="40"/>
      <c r="U36" s="38"/>
      <c r="V36" s="39"/>
      <c r="W36" s="39"/>
      <c r="X36" s="513"/>
      <c r="Y36" s="3"/>
      <c r="Z36" s="38"/>
      <c r="AA36" s="39"/>
      <c r="AD36" s="38"/>
      <c r="AE36" s="39"/>
      <c r="AH36" s="38"/>
      <c r="AI36" s="39"/>
      <c r="AL36" s="38"/>
      <c r="AM36" s="39"/>
    </row>
    <row r="39" spans="3:39" x14ac:dyDescent="0.25">
      <c r="C39" s="571">
        <v>25</v>
      </c>
      <c r="D39" s="572">
        <v>42665.596678240741</v>
      </c>
      <c r="E39" s="571">
        <v>414</v>
      </c>
      <c r="F39" s="571">
        <v>332.8</v>
      </c>
      <c r="G39" s="571">
        <v>0.54736399999999996</v>
      </c>
      <c r="H39" s="571">
        <v>1</v>
      </c>
      <c r="I39" s="571">
        <v>1</v>
      </c>
      <c r="J39" s="571">
        <v>0</v>
      </c>
      <c r="K39" s="571">
        <v>0</v>
      </c>
      <c r="L39" s="572">
        <v>42665.601400462961</v>
      </c>
    </row>
    <row r="40" spans="3:39" x14ac:dyDescent="0.25">
      <c r="C40" s="571">
        <v>25</v>
      </c>
      <c r="D40" s="572">
        <v>42665.724895833337</v>
      </c>
      <c r="E40" s="571">
        <v>308</v>
      </c>
      <c r="F40" s="571">
        <v>390.89</v>
      </c>
      <c r="G40" s="571">
        <v>0.86392599999999997</v>
      </c>
      <c r="H40" s="571">
        <v>2</v>
      </c>
      <c r="I40" s="571">
        <v>2</v>
      </c>
      <c r="J40" s="571">
        <v>0</v>
      </c>
      <c r="K40" s="571">
        <v>0</v>
      </c>
      <c r="L40" s="572">
        <v>42665.727893518517</v>
      </c>
    </row>
    <row r="41" spans="3:39" x14ac:dyDescent="0.25">
      <c r="C41" s="571">
        <v>25</v>
      </c>
      <c r="D41" s="572">
        <v>42666.491481481484</v>
      </c>
      <c r="E41" s="571">
        <v>275</v>
      </c>
      <c r="F41" s="571">
        <v>409.14</v>
      </c>
      <c r="G41" s="571">
        <v>1.0118769999999999</v>
      </c>
      <c r="H41" s="571">
        <v>3</v>
      </c>
      <c r="I41" s="571">
        <v>1</v>
      </c>
      <c r="J41" s="571">
        <v>0</v>
      </c>
      <c r="K41" s="571">
        <v>0</v>
      </c>
      <c r="L41" s="572">
        <v>42666.494722222225</v>
      </c>
    </row>
    <row r="42" spans="3:39" x14ac:dyDescent="0.25">
      <c r="C42" s="571">
        <v>25</v>
      </c>
      <c r="D42" s="572">
        <v>42666.766331018516</v>
      </c>
      <c r="E42" s="571">
        <v>295</v>
      </c>
      <c r="F42" s="571">
        <v>486.96</v>
      </c>
      <c r="G42" s="571">
        <v>1.1236170000000001</v>
      </c>
      <c r="H42" s="571">
        <v>4</v>
      </c>
      <c r="I42" s="571">
        <v>2</v>
      </c>
      <c r="J42" s="571">
        <v>0</v>
      </c>
      <c r="K42" s="571">
        <v>0</v>
      </c>
      <c r="L42" s="572">
        <v>42666.769560185188</v>
      </c>
    </row>
    <row r="43" spans="3:39" x14ac:dyDescent="0.25">
      <c r="C43" s="571">
        <v>25</v>
      </c>
      <c r="D43" s="572">
        <v>42667.47115740741</v>
      </c>
      <c r="E43" s="571">
        <v>101</v>
      </c>
      <c r="F43" s="571">
        <v>140.16</v>
      </c>
      <c r="G43" s="571">
        <v>0.941473</v>
      </c>
      <c r="H43" s="571">
        <v>5</v>
      </c>
      <c r="I43" s="571">
        <v>1</v>
      </c>
      <c r="J43" s="571">
        <v>0</v>
      </c>
      <c r="K43" s="571">
        <v>0</v>
      </c>
      <c r="L43" s="572">
        <v>42667.472222222219</v>
      </c>
    </row>
    <row r="44" spans="3:39" x14ac:dyDescent="0.25">
      <c r="C44" s="571">
        <v>25</v>
      </c>
      <c r="D44" s="572">
        <v>42667.613599537035</v>
      </c>
      <c r="E44" s="571">
        <v>326</v>
      </c>
      <c r="F44" s="571">
        <v>486.96</v>
      </c>
      <c r="G44" s="571">
        <v>1.016991</v>
      </c>
      <c r="H44" s="571">
        <v>6</v>
      </c>
      <c r="I44" s="571">
        <v>2</v>
      </c>
      <c r="J44" s="571">
        <v>0</v>
      </c>
      <c r="K44" s="571">
        <v>0</v>
      </c>
      <c r="L44" s="572">
        <v>42667.617210648146</v>
      </c>
    </row>
    <row r="45" spans="3:39" x14ac:dyDescent="0.25">
      <c r="C45" s="571">
        <v>25</v>
      </c>
      <c r="D45" s="572">
        <v>42668.445752314816</v>
      </c>
      <c r="E45" s="571">
        <v>301</v>
      </c>
      <c r="F45" s="571">
        <v>486.96</v>
      </c>
      <c r="G45" s="571">
        <v>1.1006560000000001</v>
      </c>
      <c r="H45" s="571">
        <v>7</v>
      </c>
      <c r="I45" s="571">
        <v>1</v>
      </c>
      <c r="J45" s="571">
        <v>0</v>
      </c>
      <c r="K45" s="571">
        <v>0</v>
      </c>
      <c r="L45" s="572">
        <v>42668.449120370373</v>
      </c>
    </row>
    <row r="46" spans="3:39" x14ac:dyDescent="0.25">
      <c r="C46" s="571">
        <v>25</v>
      </c>
      <c r="D46" s="572">
        <v>42668.605509259258</v>
      </c>
      <c r="E46" s="571">
        <v>315</v>
      </c>
      <c r="F46" s="571">
        <v>486.96</v>
      </c>
      <c r="G46" s="571">
        <v>1.0514600000000001</v>
      </c>
      <c r="H46" s="571">
        <v>8</v>
      </c>
      <c r="I46" s="571">
        <v>2</v>
      </c>
      <c r="J46" s="571">
        <v>0</v>
      </c>
      <c r="K46" s="571">
        <v>0</v>
      </c>
      <c r="L46" s="572">
        <v>42668.609027777777</v>
      </c>
    </row>
    <row r="47" spans="3:39" x14ac:dyDescent="0.25">
      <c r="C47" s="571">
        <v>25</v>
      </c>
      <c r="D47" s="572">
        <v>42668.746747685182</v>
      </c>
      <c r="E47" s="571">
        <v>272</v>
      </c>
      <c r="F47" s="571">
        <v>486.96</v>
      </c>
      <c r="G47" s="571">
        <v>1.2178100000000001</v>
      </c>
      <c r="H47" s="571">
        <v>9</v>
      </c>
      <c r="I47" s="571">
        <v>3</v>
      </c>
      <c r="J47" s="571">
        <v>0</v>
      </c>
      <c r="K47" s="571">
        <v>0</v>
      </c>
      <c r="L47" s="572">
        <v>42668.749803240738</v>
      </c>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2"/>
  <sheetViews>
    <sheetView zoomScale="70" zoomScaleNormal="70" workbookViewId="0">
      <pane ySplit="3" topLeftCell="A37" activePane="bottomLeft" state="frozen"/>
      <selection pane="bottomLeft" activeCell="E72" sqref="E72:G72"/>
    </sheetView>
  </sheetViews>
  <sheetFormatPr defaultColWidth="9" defaultRowHeight="15" x14ac:dyDescent="0.25"/>
  <cols>
    <col min="1" max="1" width="3" style="513" bestFit="1" customWidth="1"/>
    <col min="2" max="2" width="10.42578125" style="513" bestFit="1" customWidth="1"/>
    <col min="3" max="3" width="6" style="40" bestFit="1" customWidth="1"/>
    <col min="4" max="4" width="17.28515625" style="513" bestFit="1" customWidth="1"/>
    <col min="5" max="5" width="14.140625" style="513" bestFit="1" customWidth="1"/>
    <col min="6" max="6" width="10.85546875" style="513" bestFit="1" customWidth="1"/>
    <col min="7" max="7" width="14.28515625" style="513" bestFit="1" customWidth="1"/>
    <col min="8" max="8" width="17.28515625" style="38" bestFit="1" customWidth="1"/>
    <col min="9" max="9" width="24.140625" style="38" bestFit="1" customWidth="1"/>
    <col min="10" max="10" width="4.85546875" style="513" bestFit="1" customWidth="1"/>
    <col min="11" max="11" width="14.5703125" style="513" bestFit="1" customWidth="1"/>
    <col min="12" max="12" width="17.7109375" style="513" bestFit="1" customWidth="1"/>
    <col min="13" max="13" width="14.28515625" style="513" bestFit="1" customWidth="1"/>
    <col min="14" max="15" width="4.85546875" style="513" customWidth="1"/>
    <col min="16" max="16" width="7.42578125" style="513" bestFit="1" customWidth="1"/>
    <col min="17" max="17" width="10.5703125" style="513" bestFit="1" customWidth="1"/>
    <col min="18" max="18" width="10.42578125" style="513" bestFit="1" customWidth="1"/>
    <col min="19" max="20" width="5.42578125" style="3" bestFit="1" customWidth="1"/>
    <col min="21" max="21" width="6.85546875" style="513" bestFit="1" customWidth="1"/>
    <col min="22" max="22" width="5" style="513" bestFit="1" customWidth="1"/>
    <col min="23" max="23" width="6.42578125" style="513" bestFit="1" customWidth="1"/>
    <col min="24" max="24" width="5.140625" style="3" bestFit="1" customWidth="1"/>
    <col min="25" max="25" width="5" style="513" bestFit="1" customWidth="1"/>
    <col min="26" max="26" width="6.85546875" style="513" bestFit="1" customWidth="1"/>
    <col min="27" max="27" width="5" style="513" bestFit="1" customWidth="1"/>
    <col min="28" max="28" width="8.7109375" style="3" bestFit="1" customWidth="1"/>
    <col min="29" max="29" width="5" style="513" bestFit="1" customWidth="1"/>
    <col min="30" max="30" width="6.85546875" style="513" bestFit="1" customWidth="1"/>
    <col min="31" max="31" width="5" style="513" bestFit="1" customWidth="1"/>
    <col min="32" max="32" width="4.42578125" style="3" bestFit="1" customWidth="1"/>
    <col min="33" max="33" width="4.140625" style="513" bestFit="1" customWidth="1"/>
    <col min="34" max="34" width="7.28515625" style="513" bestFit="1" customWidth="1"/>
    <col min="35" max="35" width="5" style="513" bestFit="1" customWidth="1"/>
    <col min="36" max="36" width="4.42578125" style="513" bestFit="1" customWidth="1"/>
    <col min="37" max="37" width="4.140625" style="513" bestFit="1" customWidth="1"/>
    <col min="38" max="38" width="6" style="513" bestFit="1" customWidth="1"/>
    <col min="39" max="39" width="5" style="513" bestFit="1" customWidth="1"/>
    <col min="40" max="40" width="2.42578125" style="513" bestFit="1" customWidth="1"/>
    <col min="41" max="41" width="4.140625" style="513" bestFit="1" customWidth="1"/>
    <col min="42" max="42" width="5.140625" style="513" bestFit="1" customWidth="1"/>
    <col min="43" max="43" width="5" style="513" bestFit="1" customWidth="1"/>
    <col min="44" max="16384" width="9" style="513"/>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13" t="s">
        <v>16</v>
      </c>
      <c r="B3" s="513" t="s">
        <v>140</v>
      </c>
      <c r="C3" s="40" t="s">
        <v>15</v>
      </c>
      <c r="D3" s="513" t="s">
        <v>145</v>
      </c>
      <c r="E3" s="513" t="s">
        <v>147</v>
      </c>
      <c r="F3" s="513" t="s">
        <v>141</v>
      </c>
      <c r="G3" s="513" t="s">
        <v>142</v>
      </c>
      <c r="H3" s="38" t="s">
        <v>143</v>
      </c>
      <c r="I3" s="38" t="s">
        <v>498</v>
      </c>
      <c r="J3" s="513" t="s">
        <v>43</v>
      </c>
      <c r="K3" s="513" t="s">
        <v>138</v>
      </c>
      <c r="L3" s="513" t="s">
        <v>139</v>
      </c>
      <c r="M3" s="513" t="s">
        <v>144</v>
      </c>
      <c r="O3" s="513" t="s">
        <v>16</v>
      </c>
      <c r="P3" s="9" t="s">
        <v>15</v>
      </c>
      <c r="Q3" s="513" t="s">
        <v>17</v>
      </c>
      <c r="R3" s="513" t="s">
        <v>18</v>
      </c>
      <c r="S3" s="3" t="s">
        <v>44</v>
      </c>
      <c r="T3" s="3" t="s">
        <v>45</v>
      </c>
      <c r="U3" s="38" t="s">
        <v>46</v>
      </c>
      <c r="V3" s="39" t="s">
        <v>43</v>
      </c>
      <c r="W3" s="39" t="s">
        <v>44</v>
      </c>
      <c r="X3" s="3" t="s">
        <v>44</v>
      </c>
      <c r="Y3" s="513" t="s">
        <v>45</v>
      </c>
      <c r="Z3" s="513" t="s">
        <v>46</v>
      </c>
      <c r="AA3" s="513" t="s">
        <v>43</v>
      </c>
      <c r="AB3" s="3" t="s">
        <v>44</v>
      </c>
      <c r="AC3" s="513" t="s">
        <v>45</v>
      </c>
      <c r="AD3" s="513" t="s">
        <v>46</v>
      </c>
      <c r="AE3" s="513" t="s">
        <v>43</v>
      </c>
      <c r="AF3" s="3" t="s">
        <v>44</v>
      </c>
      <c r="AG3" s="513" t="s">
        <v>45</v>
      </c>
      <c r="AH3" s="513" t="s">
        <v>46</v>
      </c>
      <c r="AI3" s="513" t="s">
        <v>43</v>
      </c>
      <c r="AJ3" s="39" t="s">
        <v>44</v>
      </c>
      <c r="AK3" s="513" t="s">
        <v>45</v>
      </c>
      <c r="AL3" s="513" t="s">
        <v>46</v>
      </c>
      <c r="AM3" s="513" t="s">
        <v>43</v>
      </c>
      <c r="AN3" s="39" t="s">
        <v>44</v>
      </c>
      <c r="AO3" s="513" t="s">
        <v>45</v>
      </c>
      <c r="AP3" s="513" t="s">
        <v>46</v>
      </c>
      <c r="AQ3" s="513" t="s">
        <v>43</v>
      </c>
    </row>
    <row r="4" spans="1:44" x14ac:dyDescent="0.25">
      <c r="A4" s="513">
        <v>1</v>
      </c>
      <c r="B4" s="513">
        <v>5</v>
      </c>
      <c r="C4" s="40">
        <v>42705</v>
      </c>
      <c r="D4" s="41">
        <v>42705.549467592595</v>
      </c>
      <c r="E4" s="41" t="s">
        <v>148</v>
      </c>
      <c r="F4" s="3">
        <v>301</v>
      </c>
      <c r="G4" s="513">
        <v>279</v>
      </c>
      <c r="H4" s="38">
        <f t="shared" ref="H4:H8" si="0">G4/F4*0.0113636*60</f>
        <v>0.63198227242524918</v>
      </c>
      <c r="I4" s="263">
        <v>2.4563894673758986</v>
      </c>
      <c r="J4" s="39">
        <f>(H4-0.142)/0.1278*0.1+7</f>
        <v>7.3833977092529333</v>
      </c>
      <c r="K4" s="513">
        <v>12</v>
      </c>
      <c r="M4" s="513" t="s">
        <v>149</v>
      </c>
      <c r="O4" s="513">
        <v>1</v>
      </c>
      <c r="P4" s="40">
        <v>43069</v>
      </c>
      <c r="U4" s="38"/>
      <c r="V4" s="39"/>
      <c r="W4" s="39"/>
      <c r="X4" s="513"/>
      <c r="Y4" s="3"/>
      <c r="Z4" s="38"/>
      <c r="AA4" s="39"/>
      <c r="AB4" s="513"/>
      <c r="AC4" s="3"/>
      <c r="AD4" s="38"/>
      <c r="AE4" s="39"/>
      <c r="AH4" s="38"/>
      <c r="AI4" s="39"/>
      <c r="AL4" s="38"/>
      <c r="AM4" s="39"/>
      <c r="AP4" s="38"/>
      <c r="AQ4" s="39"/>
      <c r="AR4" s="38">
        <f>MAX(Z4,AD4,AH4,AL4,AP4)</f>
        <v>0</v>
      </c>
    </row>
    <row r="5" spans="1:44" x14ac:dyDescent="0.25">
      <c r="A5" s="513">
        <v>2</v>
      </c>
      <c r="B5" s="513">
        <v>5</v>
      </c>
      <c r="C5" s="40">
        <v>42705</v>
      </c>
      <c r="D5" s="41">
        <v>42705.639456018522</v>
      </c>
      <c r="E5" s="41" t="s">
        <v>148</v>
      </c>
      <c r="F5" s="3">
        <v>195</v>
      </c>
      <c r="G5" s="513">
        <v>152.34</v>
      </c>
      <c r="H5" s="38">
        <f t="shared" si="0"/>
        <v>0.5326556381538462</v>
      </c>
      <c r="I5" s="263">
        <v>0.77413787103890896</v>
      </c>
      <c r="J5" s="39">
        <f t="shared" ref="J5:J8" si="1">(H5-0.142)/0.1278*0.1+7</f>
        <v>7.3056773381485494</v>
      </c>
      <c r="K5" s="513">
        <v>6</v>
      </c>
      <c r="L5" s="513">
        <v>1</v>
      </c>
      <c r="M5" s="513" t="s">
        <v>149</v>
      </c>
      <c r="O5" s="513">
        <v>2</v>
      </c>
      <c r="P5" s="40">
        <v>43070</v>
      </c>
      <c r="Q5" s="513">
        <v>2</v>
      </c>
      <c r="R5" s="513">
        <v>2</v>
      </c>
      <c r="S5" s="3">
        <f>SUM(W5,X5,AB5,AF5,AJ5,AN5)</f>
        <v>431.34000000000003</v>
      </c>
      <c r="T5" s="3">
        <f>SUM(Y5,AC5,AG5,AK5,AO5)</f>
        <v>496</v>
      </c>
      <c r="U5" s="38">
        <f t="shared" ref="U5" si="2">S5/T5*0.0113636*60</f>
        <v>0.59293248677419363</v>
      </c>
      <c r="V5" s="39">
        <f>(U5-0.142)/0.1278*0.1+7</f>
        <v>7.3528423214195566</v>
      </c>
      <c r="W5" s="39"/>
      <c r="X5" s="513">
        <v>279</v>
      </c>
      <c r="Y5" s="3">
        <v>301</v>
      </c>
      <c r="Z5" s="38">
        <f>X5/Y5*0.0113636*60</f>
        <v>0.63198227242524918</v>
      </c>
      <c r="AA5" s="39">
        <f>(Z5-0.142)/0.1278*0.1+7</f>
        <v>7.3833977092529333</v>
      </c>
      <c r="AB5" s="513">
        <v>152.34</v>
      </c>
      <c r="AC5" s="3">
        <v>195</v>
      </c>
      <c r="AD5" s="38">
        <f>AB5/AC5*0.0113636*60</f>
        <v>0.5326556381538462</v>
      </c>
      <c r="AE5" s="39">
        <f>(AD5-0.142)/0.1278*0.1+7</f>
        <v>7.3056773381485494</v>
      </c>
      <c r="AF5" s="513"/>
      <c r="AG5" s="3"/>
      <c r="AH5" s="38"/>
      <c r="AI5" s="39"/>
      <c r="AL5" s="38"/>
      <c r="AM5" s="39"/>
      <c r="AP5" s="38"/>
      <c r="AQ5" s="39"/>
      <c r="AR5" s="38">
        <f t="shared" ref="AR5:AR16" si="3">MAX(Z5,AD5,AH5,AL5,AP5)</f>
        <v>0.63198227242524918</v>
      </c>
    </row>
    <row r="6" spans="1:44" x14ac:dyDescent="0.25">
      <c r="A6" s="513">
        <v>3</v>
      </c>
      <c r="B6" s="513">
        <v>5</v>
      </c>
      <c r="C6" s="40">
        <v>42706</v>
      </c>
      <c r="D6" s="41">
        <v>42706.659212962964</v>
      </c>
      <c r="E6" s="41" t="s">
        <v>148</v>
      </c>
      <c r="F6" s="3">
        <v>436</v>
      </c>
      <c r="G6" s="513">
        <v>246.04</v>
      </c>
      <c r="H6" s="38">
        <f t="shared" si="0"/>
        <v>0.38475690055045869</v>
      </c>
      <c r="I6" s="263">
        <v>0.41749148505220007</v>
      </c>
      <c r="J6" s="39">
        <f t="shared" si="1"/>
        <v>7.1899506264088098</v>
      </c>
      <c r="K6" s="513">
        <v>9</v>
      </c>
      <c r="L6" s="513">
        <v>1</v>
      </c>
      <c r="M6" s="513" t="s">
        <v>149</v>
      </c>
      <c r="O6" s="513">
        <v>3</v>
      </c>
      <c r="P6" s="40">
        <v>43071</v>
      </c>
      <c r="Q6" s="513">
        <v>2</v>
      </c>
      <c r="R6" s="513">
        <v>2</v>
      </c>
      <c r="S6" s="3">
        <f>SUM(W6,X6,AB6,AF6,AJ6,AN6)</f>
        <v>492.08</v>
      </c>
      <c r="T6" s="3">
        <f>SUM(Y6,AC6,AG6,AK6,AO6)</f>
        <v>706</v>
      </c>
      <c r="U6" s="38">
        <f>S6/T6*0.0113636*60</f>
        <v>0.47522382050991496</v>
      </c>
      <c r="V6" s="39">
        <f>(U6-0.142)/0.1278*0.1+7</f>
        <v>7.2607385137010292</v>
      </c>
      <c r="W6" s="39"/>
      <c r="X6" s="513">
        <v>246.04</v>
      </c>
      <c r="Y6" s="3">
        <v>436</v>
      </c>
      <c r="Z6" s="38">
        <f>X6/Y6*0.0113636*60</f>
        <v>0.38475690055045869</v>
      </c>
      <c r="AA6" s="39">
        <f>(Z6-0.142)/0.1278*0.1+7</f>
        <v>7.1899506264088098</v>
      </c>
      <c r="AB6" s="513">
        <v>246.04</v>
      </c>
      <c r="AC6" s="3">
        <v>270</v>
      </c>
      <c r="AD6" s="38">
        <f>AB6/AC6*0.0113636*60</f>
        <v>0.62131114311111113</v>
      </c>
      <c r="AE6" s="39">
        <f>(AD6-0.142)/0.1278*0.1+7</f>
        <v>7.3750478428099457</v>
      </c>
      <c r="AF6" s="513"/>
      <c r="AG6" s="3"/>
      <c r="AH6" s="38"/>
      <c r="AI6" s="39"/>
      <c r="AK6" s="3"/>
      <c r="AL6" s="38"/>
      <c r="AM6" s="39"/>
      <c r="AP6" s="38"/>
      <c r="AQ6" s="39"/>
      <c r="AR6" s="38">
        <f t="shared" si="3"/>
        <v>0.62131114311111113</v>
      </c>
    </row>
    <row r="7" spans="1:44" x14ac:dyDescent="0.25">
      <c r="A7" s="513">
        <v>4</v>
      </c>
      <c r="B7" s="513">
        <v>5</v>
      </c>
      <c r="C7" s="40">
        <v>42706</v>
      </c>
      <c r="D7" s="41">
        <v>42706.867418981485</v>
      </c>
      <c r="E7" s="41" t="s">
        <v>148</v>
      </c>
      <c r="F7" s="3">
        <v>270</v>
      </c>
      <c r="G7" s="513">
        <v>246.04</v>
      </c>
      <c r="H7" s="38">
        <f t="shared" si="0"/>
        <v>0.62131114311111113</v>
      </c>
      <c r="I7" s="263">
        <v>0.6666909100416073</v>
      </c>
      <c r="J7" s="39">
        <f t="shared" si="1"/>
        <v>7.3750478428099457</v>
      </c>
      <c r="K7" s="513">
        <v>9</v>
      </c>
      <c r="L7" s="513">
        <v>1</v>
      </c>
      <c r="M7" s="513" t="s">
        <v>149</v>
      </c>
      <c r="O7" s="513">
        <v>4</v>
      </c>
      <c r="P7" s="40">
        <v>43072</v>
      </c>
      <c r="Q7" s="513">
        <v>1</v>
      </c>
      <c r="R7" s="513">
        <v>1</v>
      </c>
      <c r="S7" s="3">
        <f>SUM(W7,X7,AB7,AF7,AJ7,AN7)</f>
        <v>277.38</v>
      </c>
      <c r="T7" s="3">
        <f>SUM(Y7,AC7,AG7,AK7,AO7)</f>
        <v>278</v>
      </c>
      <c r="U7" s="38">
        <f>S7/T7*0.0113636*60</f>
        <v>0.68029540316546755</v>
      </c>
      <c r="V7" s="39">
        <f>(U7-0.142)/0.1278*0.1+7</f>
        <v>7.4212014109275959</v>
      </c>
      <c r="W7" s="39"/>
      <c r="X7" s="513">
        <v>277.38</v>
      </c>
      <c r="Y7" s="3">
        <v>278</v>
      </c>
      <c r="Z7" s="38">
        <f>X7/Y7*0.0113636*60</f>
        <v>0.68029540316546755</v>
      </c>
      <c r="AA7" s="39">
        <f>(Z7-0.142)/0.1278*0.1+7</f>
        <v>7.4212014109275959</v>
      </c>
      <c r="AB7" s="513"/>
      <c r="AC7" s="3"/>
      <c r="AD7" s="38"/>
      <c r="AE7" s="39"/>
      <c r="AF7" s="513"/>
      <c r="AG7" s="3"/>
      <c r="AH7" s="38"/>
      <c r="AI7" s="39"/>
      <c r="AK7" s="3"/>
      <c r="AL7" s="38"/>
      <c r="AM7" s="39"/>
      <c r="AP7" s="38"/>
      <c r="AQ7" s="39"/>
      <c r="AR7" s="38">
        <f t="shared" si="3"/>
        <v>0.68029540316546755</v>
      </c>
    </row>
    <row r="8" spans="1:44" x14ac:dyDescent="0.25">
      <c r="A8" s="513">
        <v>5</v>
      </c>
      <c r="B8" s="513">
        <v>5</v>
      </c>
      <c r="C8" s="40">
        <v>42707</v>
      </c>
      <c r="D8" s="41">
        <v>42707.441574074073</v>
      </c>
      <c r="E8" s="41" t="s">
        <v>148</v>
      </c>
      <c r="F8" s="3">
        <v>278</v>
      </c>
      <c r="G8" s="513">
        <v>277.38</v>
      </c>
      <c r="H8" s="38">
        <f t="shared" si="0"/>
        <v>0.68029540316546755</v>
      </c>
      <c r="I8" s="263">
        <v>0.88459161949702136</v>
      </c>
      <c r="J8" s="39">
        <f t="shared" si="1"/>
        <v>7.4212014109275959</v>
      </c>
      <c r="K8" s="513">
        <v>11</v>
      </c>
      <c r="L8" s="513">
        <v>1</v>
      </c>
      <c r="M8" s="513" t="s">
        <v>149</v>
      </c>
      <c r="P8" s="40">
        <v>43073</v>
      </c>
      <c r="U8" s="38"/>
      <c r="V8" s="39"/>
      <c r="W8" s="39"/>
      <c r="X8" s="513"/>
      <c r="Y8" s="3"/>
      <c r="Z8" s="38"/>
      <c r="AA8" s="39"/>
      <c r="AB8" s="513"/>
      <c r="AC8" s="3"/>
      <c r="AD8" s="38"/>
      <c r="AE8" s="39"/>
      <c r="AF8" s="513"/>
      <c r="AG8" s="3"/>
      <c r="AH8" s="39"/>
      <c r="AI8" s="39"/>
      <c r="AL8" s="38"/>
      <c r="AM8" s="39"/>
      <c r="AP8" s="38"/>
      <c r="AQ8" s="39"/>
      <c r="AR8" s="38">
        <f t="shared" si="3"/>
        <v>0</v>
      </c>
    </row>
    <row r="9" spans="1:44" x14ac:dyDescent="0.25">
      <c r="D9" s="41"/>
      <c r="E9" s="41"/>
      <c r="F9" s="3"/>
      <c r="I9" s="263"/>
      <c r="J9" s="39"/>
      <c r="P9" s="40">
        <v>43074</v>
      </c>
      <c r="U9" s="38"/>
      <c r="V9" s="39"/>
      <c r="W9" s="39"/>
      <c r="X9" s="513"/>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Z11" s="38"/>
      <c r="AA11" s="39"/>
      <c r="AD11" s="38"/>
      <c r="AE11" s="39"/>
      <c r="AR11" s="38">
        <f t="shared" si="3"/>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13"/>
      <c r="Y35" s="3"/>
      <c r="Z35" s="38"/>
      <c r="AA35" s="39"/>
      <c r="AB35" s="513"/>
      <c r="AC35" s="3"/>
      <c r="AD35" s="38"/>
      <c r="AE35" s="39"/>
      <c r="AF35" s="513"/>
      <c r="AG35" s="3"/>
      <c r="AH35" s="38"/>
      <c r="AI35" s="39"/>
      <c r="AL35" s="38"/>
      <c r="AM35" s="39"/>
    </row>
    <row r="36" spans="3:39" x14ac:dyDescent="0.25">
      <c r="P36" s="40"/>
      <c r="U36" s="38"/>
      <c r="V36" s="39"/>
      <c r="W36" s="39"/>
      <c r="X36" s="513"/>
      <c r="Y36" s="3"/>
      <c r="Z36" s="38"/>
      <c r="AA36" s="39"/>
      <c r="AD36" s="38"/>
      <c r="AE36" s="39"/>
      <c r="AH36" s="38"/>
      <c r="AI36" s="39"/>
      <c r="AL36" s="38"/>
      <c r="AM36" s="39"/>
    </row>
    <row r="39" spans="3:39" x14ac:dyDescent="0.25">
      <c r="C39" s="513">
        <v>20</v>
      </c>
      <c r="D39" s="575">
        <v>42641.72724537037</v>
      </c>
      <c r="E39" s="513">
        <v>516.96</v>
      </c>
      <c r="F39" s="579">
        <v>381</v>
      </c>
      <c r="G39" s="513">
        <v>0.923871</v>
      </c>
      <c r="H39" s="513">
        <v>1</v>
      </c>
      <c r="I39" s="513">
        <v>1</v>
      </c>
      <c r="J39" s="513">
        <v>0</v>
      </c>
      <c r="K39" s="513">
        <v>0</v>
      </c>
      <c r="L39" s="575">
        <v>42641.731574074074</v>
      </c>
    </row>
    <row r="40" spans="3:39" x14ac:dyDescent="0.25">
      <c r="C40" s="513">
        <v>20</v>
      </c>
      <c r="D40" s="575">
        <v>42641.876446759263</v>
      </c>
      <c r="E40" s="513">
        <v>486.96</v>
      </c>
      <c r="F40" s="579">
        <v>288</v>
      </c>
      <c r="G40" s="513">
        <v>1.151187</v>
      </c>
      <c r="H40" s="513">
        <v>2</v>
      </c>
      <c r="I40" s="513">
        <v>2</v>
      </c>
      <c r="J40" s="513">
        <v>0</v>
      </c>
      <c r="K40" s="513">
        <v>0</v>
      </c>
      <c r="L40" s="575">
        <v>42641.87972222222</v>
      </c>
    </row>
    <row r="41" spans="3:39" x14ac:dyDescent="0.25">
      <c r="C41" s="571"/>
      <c r="D41" s="572">
        <v>43007</v>
      </c>
      <c r="E41" s="571" t="s">
        <v>910</v>
      </c>
      <c r="F41" s="571"/>
      <c r="G41" s="571"/>
      <c r="H41" s="571"/>
      <c r="I41" s="571"/>
      <c r="J41" s="571"/>
      <c r="K41" s="571"/>
      <c r="L41" s="572"/>
    </row>
    <row r="42" spans="3:39" x14ac:dyDescent="0.25">
      <c r="C42" s="571"/>
      <c r="D42" s="572">
        <v>43008</v>
      </c>
      <c r="E42" s="571" t="s">
        <v>910</v>
      </c>
      <c r="F42" s="571"/>
      <c r="G42" s="571"/>
      <c r="H42" s="571"/>
      <c r="I42" s="571"/>
      <c r="J42" s="571"/>
      <c r="K42" s="571"/>
      <c r="L42" s="572"/>
    </row>
    <row r="43" spans="3:39" x14ac:dyDescent="0.25">
      <c r="C43" s="571"/>
      <c r="D43" s="572">
        <v>43009</v>
      </c>
      <c r="E43" s="571" t="s">
        <v>910</v>
      </c>
      <c r="F43" s="571"/>
      <c r="G43" s="571"/>
      <c r="H43" s="571"/>
      <c r="I43" s="571"/>
      <c r="J43" s="571"/>
      <c r="K43" s="571"/>
      <c r="L43" s="572"/>
    </row>
    <row r="44" spans="3:39" x14ac:dyDescent="0.25">
      <c r="C44" s="571"/>
      <c r="D44" s="572">
        <v>43010</v>
      </c>
      <c r="E44" s="571" t="s">
        <v>911</v>
      </c>
      <c r="F44" s="571"/>
      <c r="G44" s="571"/>
      <c r="H44" s="571"/>
      <c r="I44" s="571"/>
      <c r="J44" s="571"/>
      <c r="K44" s="571"/>
      <c r="L44" s="572"/>
    </row>
    <row r="45" spans="3:39" x14ac:dyDescent="0.25">
      <c r="C45" s="571"/>
      <c r="D45" s="572">
        <v>43011</v>
      </c>
      <c r="E45" s="571" t="s">
        <v>910</v>
      </c>
      <c r="F45" s="571"/>
      <c r="G45" s="571"/>
      <c r="H45" s="571"/>
      <c r="I45" s="571"/>
      <c r="J45" s="571"/>
      <c r="K45" s="571"/>
      <c r="L45" s="572"/>
    </row>
    <row r="46" spans="3:39" x14ac:dyDescent="0.25">
      <c r="C46" s="571"/>
      <c r="D46" s="572"/>
      <c r="E46" s="571"/>
      <c r="F46" s="571"/>
      <c r="G46" s="571"/>
      <c r="H46" s="571"/>
      <c r="I46" s="571"/>
      <c r="J46" s="571"/>
      <c r="K46" s="571"/>
      <c r="L46" s="572"/>
    </row>
    <row r="47" spans="3:39" x14ac:dyDescent="0.25">
      <c r="C47" s="571"/>
      <c r="D47" s="572"/>
      <c r="E47" s="571"/>
      <c r="F47" s="571"/>
      <c r="G47" s="571"/>
      <c r="H47" s="571"/>
      <c r="I47" s="571"/>
      <c r="J47" s="571"/>
      <c r="K47" s="571"/>
      <c r="L47" s="572"/>
    </row>
    <row r="49" spans="3:12" x14ac:dyDescent="0.25">
      <c r="C49" s="580">
        <v>20</v>
      </c>
      <c r="D49" s="575">
        <v>42641.72724537037</v>
      </c>
      <c r="E49" s="580">
        <v>516.96</v>
      </c>
      <c r="F49" s="580">
        <v>381</v>
      </c>
      <c r="G49" s="580">
        <v>0.923871</v>
      </c>
      <c r="H49" s="580">
        <v>1</v>
      </c>
      <c r="I49" s="580">
        <v>1</v>
      </c>
      <c r="J49" s="580">
        <v>0</v>
      </c>
      <c r="K49" s="580">
        <v>0</v>
      </c>
      <c r="L49" s="575">
        <v>42641.731574074074</v>
      </c>
    </row>
    <row r="50" spans="3:12" x14ac:dyDescent="0.25">
      <c r="C50" s="580">
        <v>20</v>
      </c>
      <c r="D50" s="575">
        <v>42641.876446759263</v>
      </c>
      <c r="E50" s="580">
        <v>486.96</v>
      </c>
      <c r="F50" s="580">
        <v>288</v>
      </c>
      <c r="G50" s="580">
        <v>1.151187</v>
      </c>
      <c r="H50" s="580">
        <v>2</v>
      </c>
      <c r="I50" s="580">
        <v>2</v>
      </c>
      <c r="J50" s="580">
        <v>0</v>
      </c>
      <c r="K50" s="580">
        <v>0</v>
      </c>
      <c r="L50" s="575">
        <v>42641.87972222222</v>
      </c>
    </row>
    <row r="51" spans="3:12" x14ac:dyDescent="0.25">
      <c r="C51" s="48">
        <v>20</v>
      </c>
      <c r="D51" s="582">
        <v>42642.4375</v>
      </c>
      <c r="E51" s="48">
        <v>899.64</v>
      </c>
      <c r="F51" s="48">
        <v>30835</v>
      </c>
      <c r="G51" s="48">
        <v>1.9892E-2</v>
      </c>
      <c r="H51" s="48">
        <v>3</v>
      </c>
      <c r="I51" s="48">
        <v>1</v>
      </c>
      <c r="J51" s="48">
        <v>0</v>
      </c>
      <c r="K51" s="48">
        <v>0</v>
      </c>
      <c r="L51" s="582">
        <v>42642.794409722221</v>
      </c>
    </row>
    <row r="52" spans="3:12" x14ac:dyDescent="0.25">
      <c r="C52" s="580">
        <v>20</v>
      </c>
      <c r="D52" s="575">
        <v>42643.617754629631</v>
      </c>
      <c r="E52" s="580">
        <v>466.52</v>
      </c>
      <c r="F52" s="580">
        <v>615</v>
      </c>
      <c r="G52" s="580">
        <v>0.51686799999999999</v>
      </c>
      <c r="H52" s="580">
        <v>4</v>
      </c>
      <c r="I52" s="580">
        <v>1</v>
      </c>
      <c r="J52" s="580">
        <v>0</v>
      </c>
      <c r="K52" s="580">
        <v>0</v>
      </c>
      <c r="L52" s="575">
        <v>42643.624872685185</v>
      </c>
    </row>
    <row r="53" spans="3:12" x14ac:dyDescent="0.25">
      <c r="C53" s="580">
        <v>20</v>
      </c>
      <c r="D53" s="575">
        <v>42643.889317129629</v>
      </c>
      <c r="E53" s="580">
        <v>540.79999999999995</v>
      </c>
      <c r="F53" s="580">
        <v>297</v>
      </c>
      <c r="G53" s="580">
        <v>1.2411110000000001</v>
      </c>
      <c r="H53" s="580">
        <v>5</v>
      </c>
      <c r="I53" s="580">
        <v>2</v>
      </c>
      <c r="J53" s="580">
        <v>0</v>
      </c>
      <c r="K53" s="580">
        <v>0</v>
      </c>
      <c r="L53" s="575">
        <v>42643.892800925925</v>
      </c>
    </row>
    <row r="54" spans="3:12" x14ac:dyDescent="0.25">
      <c r="C54" s="580">
        <v>20</v>
      </c>
      <c r="D54" s="575">
        <v>42644.454432870371</v>
      </c>
      <c r="E54" s="580">
        <v>540.79999999999995</v>
      </c>
      <c r="F54" s="580">
        <v>324</v>
      </c>
      <c r="G54" s="580">
        <v>1.135014</v>
      </c>
      <c r="H54" s="580">
        <v>6</v>
      </c>
      <c r="I54" s="580">
        <v>1</v>
      </c>
      <c r="J54" s="580">
        <v>0</v>
      </c>
      <c r="K54" s="580">
        <v>0</v>
      </c>
      <c r="L54" s="575">
        <v>42644.458148148151</v>
      </c>
    </row>
    <row r="55" spans="3:12" x14ac:dyDescent="0.25">
      <c r="C55" s="580">
        <v>20</v>
      </c>
      <c r="D55" s="575">
        <v>42644.669722222221</v>
      </c>
      <c r="E55" s="580">
        <v>624.64</v>
      </c>
      <c r="F55" s="580">
        <v>319</v>
      </c>
      <c r="G55" s="580">
        <v>1.331175</v>
      </c>
      <c r="H55" s="580">
        <v>7</v>
      </c>
      <c r="I55" s="580">
        <v>2</v>
      </c>
      <c r="J55" s="580">
        <v>0</v>
      </c>
      <c r="K55" s="580">
        <v>0</v>
      </c>
      <c r="L55" s="575">
        <v>42644.673425925925</v>
      </c>
    </row>
    <row r="56" spans="3:12" x14ac:dyDescent="0.25">
      <c r="C56" s="580">
        <v>20</v>
      </c>
      <c r="D56" s="575">
        <v>42645.471921296295</v>
      </c>
      <c r="E56" s="580">
        <v>540.79999999999995</v>
      </c>
      <c r="F56" s="580">
        <v>267</v>
      </c>
      <c r="G56" s="580">
        <v>1.3799349999999999</v>
      </c>
      <c r="H56" s="580">
        <v>8</v>
      </c>
      <c r="I56" s="580">
        <v>1</v>
      </c>
      <c r="J56" s="580">
        <v>0</v>
      </c>
      <c r="K56" s="580">
        <v>0</v>
      </c>
      <c r="L56" s="575">
        <v>42645.475011574075</v>
      </c>
    </row>
    <row r="57" spans="3:12" x14ac:dyDescent="0.25">
      <c r="C57" s="580">
        <v>20</v>
      </c>
      <c r="D57" s="575">
        <v>42645.694328703707</v>
      </c>
      <c r="E57" s="580">
        <v>486.96</v>
      </c>
      <c r="F57" s="580">
        <v>286</v>
      </c>
      <c r="G57" s="580">
        <v>1.1587540000000001</v>
      </c>
      <c r="H57" s="580">
        <v>9</v>
      </c>
      <c r="I57" s="580">
        <v>2</v>
      </c>
      <c r="J57" s="580">
        <v>0</v>
      </c>
      <c r="K57" s="580">
        <v>0</v>
      </c>
      <c r="L57" s="575">
        <v>42645.697256944448</v>
      </c>
    </row>
    <row r="58" spans="3:12" x14ac:dyDescent="0.25">
      <c r="C58" s="580">
        <v>20</v>
      </c>
      <c r="D58" s="575">
        <v>42645.828020833331</v>
      </c>
      <c r="E58" s="580">
        <v>540.79999999999995</v>
      </c>
      <c r="F58" s="580">
        <v>252</v>
      </c>
      <c r="G58" s="580">
        <v>1.4631909999999999</v>
      </c>
      <c r="H58" s="580">
        <v>10</v>
      </c>
      <c r="I58" s="580">
        <v>3</v>
      </c>
      <c r="J58" s="580">
        <v>0</v>
      </c>
      <c r="K58" s="580">
        <v>0</v>
      </c>
      <c r="L58" s="575">
        <v>42645.830925925926</v>
      </c>
    </row>
    <row r="59" spans="3:12" x14ac:dyDescent="0.25">
      <c r="C59" s="48">
        <v>20</v>
      </c>
      <c r="D59" s="582">
        <v>42646.438530092593</v>
      </c>
      <c r="E59" s="48">
        <v>540.79999999999995</v>
      </c>
      <c r="F59" s="48">
        <v>280</v>
      </c>
      <c r="G59" s="48">
        <v>1.3149789999999999</v>
      </c>
      <c r="H59" s="48">
        <v>11</v>
      </c>
      <c r="I59" s="48">
        <v>1</v>
      </c>
      <c r="J59" s="48">
        <v>0</v>
      </c>
      <c r="K59" s="48">
        <v>0</v>
      </c>
      <c r="L59" s="582">
        <v>42646.441782407404</v>
      </c>
    </row>
    <row r="61" spans="3:12" x14ac:dyDescent="0.25">
      <c r="C61" s="580">
        <v>20</v>
      </c>
      <c r="D61" s="575">
        <v>42641.72724537037</v>
      </c>
      <c r="E61" s="580">
        <v>516.96</v>
      </c>
      <c r="F61" s="580">
        <v>381</v>
      </c>
      <c r="G61" s="580">
        <v>0.923871</v>
      </c>
      <c r="H61" s="580">
        <v>1</v>
      </c>
      <c r="I61" s="580">
        <v>1</v>
      </c>
      <c r="J61" s="580">
        <v>0</v>
      </c>
      <c r="K61" s="580">
        <v>0</v>
      </c>
      <c r="L61" s="575">
        <v>42641.731574074074</v>
      </c>
    </row>
    <row r="62" spans="3:12" x14ac:dyDescent="0.25">
      <c r="C62" s="580">
        <v>20</v>
      </c>
      <c r="D62" s="575">
        <v>42641.876446759263</v>
      </c>
      <c r="E62" s="580">
        <v>486.96</v>
      </c>
      <c r="F62" s="580">
        <v>288</v>
      </c>
      <c r="G62" s="580">
        <v>1.151187</v>
      </c>
      <c r="H62" s="580">
        <v>2</v>
      </c>
      <c r="I62" s="580">
        <v>2</v>
      </c>
      <c r="J62" s="580">
        <v>0</v>
      </c>
      <c r="K62" s="580">
        <v>0</v>
      </c>
      <c r="L62" s="575">
        <v>42641.87972222222</v>
      </c>
    </row>
    <row r="63" spans="3:12" x14ac:dyDescent="0.25">
      <c r="C63" s="580">
        <v>20</v>
      </c>
      <c r="D63" s="575">
        <v>42642.4375</v>
      </c>
      <c r="E63" s="580">
        <v>540.79999999999995</v>
      </c>
      <c r="F63" s="580">
        <v>447</v>
      </c>
      <c r="G63" s="580">
        <v>0.82327300000000003</v>
      </c>
      <c r="H63" s="580">
        <v>3</v>
      </c>
      <c r="I63" s="580">
        <v>1</v>
      </c>
      <c r="J63" s="580">
        <v>0</v>
      </c>
      <c r="K63" s="580">
        <v>0</v>
      </c>
      <c r="L63" s="575">
        <v>42642.442696759259</v>
      </c>
    </row>
    <row r="64" spans="3:12" x14ac:dyDescent="0.25">
      <c r="C64" s="580">
        <v>20</v>
      </c>
      <c r="D64" s="575">
        <v>42642.790324074071</v>
      </c>
      <c r="E64" s="580">
        <v>412.68</v>
      </c>
      <c r="F64" s="580">
        <v>353</v>
      </c>
      <c r="G64" s="580">
        <v>0.79542999999999997</v>
      </c>
      <c r="H64" s="580">
        <v>4</v>
      </c>
      <c r="I64" s="580">
        <v>2</v>
      </c>
      <c r="J64" s="580">
        <v>0</v>
      </c>
      <c r="K64" s="580">
        <v>0</v>
      </c>
      <c r="L64" s="575">
        <v>42642.794409722221</v>
      </c>
    </row>
    <row r="65" spans="3:12" x14ac:dyDescent="0.25">
      <c r="C65" s="580">
        <v>20</v>
      </c>
      <c r="D65" s="575">
        <v>42643.617754629631</v>
      </c>
      <c r="E65" s="580">
        <v>466.52</v>
      </c>
      <c r="F65" s="580">
        <v>615</v>
      </c>
      <c r="G65" s="580">
        <v>0.51686799999999999</v>
      </c>
      <c r="H65" s="580">
        <v>5</v>
      </c>
      <c r="I65" s="580">
        <v>1</v>
      </c>
      <c r="J65" s="580">
        <v>0</v>
      </c>
      <c r="K65" s="580">
        <v>0</v>
      </c>
      <c r="L65" s="575">
        <v>42643.624872685185</v>
      </c>
    </row>
    <row r="66" spans="3:12" x14ac:dyDescent="0.25">
      <c r="C66" s="580">
        <v>20</v>
      </c>
      <c r="D66" s="575">
        <v>42643.889317129629</v>
      </c>
      <c r="E66" s="580">
        <v>540.79999999999995</v>
      </c>
      <c r="F66" s="580">
        <v>297</v>
      </c>
      <c r="G66" s="580">
        <v>1.2411110000000001</v>
      </c>
      <c r="H66" s="580">
        <v>6</v>
      </c>
      <c r="I66" s="580">
        <v>2</v>
      </c>
      <c r="J66" s="580">
        <v>0</v>
      </c>
      <c r="K66" s="580">
        <v>0</v>
      </c>
      <c r="L66" s="575">
        <v>42643.892800925925</v>
      </c>
    </row>
    <row r="67" spans="3:12" x14ac:dyDescent="0.25">
      <c r="C67" s="580">
        <v>20</v>
      </c>
      <c r="D67" s="575">
        <v>42644.454432870371</v>
      </c>
      <c r="E67" s="580">
        <v>540.79999999999995</v>
      </c>
      <c r="F67" s="580">
        <v>324</v>
      </c>
      <c r="G67" s="580">
        <v>1.135014</v>
      </c>
      <c r="H67" s="580">
        <v>7</v>
      </c>
      <c r="I67" s="580">
        <v>1</v>
      </c>
      <c r="J67" s="580">
        <v>0</v>
      </c>
      <c r="K67" s="580">
        <v>0</v>
      </c>
      <c r="L67" s="575">
        <v>42644.458148148151</v>
      </c>
    </row>
    <row r="68" spans="3:12" x14ac:dyDescent="0.25">
      <c r="C68" s="580">
        <v>20</v>
      </c>
      <c r="D68" s="575">
        <v>42644.669722222221</v>
      </c>
      <c r="E68" s="580">
        <v>624.64</v>
      </c>
      <c r="F68" s="580">
        <v>319</v>
      </c>
      <c r="G68" s="580">
        <v>1.331175</v>
      </c>
      <c r="H68" s="580">
        <v>8</v>
      </c>
      <c r="I68" s="580">
        <v>2</v>
      </c>
      <c r="J68" s="580">
        <v>0</v>
      </c>
      <c r="K68" s="580">
        <v>0</v>
      </c>
      <c r="L68" s="575">
        <v>42644.673425925925</v>
      </c>
    </row>
    <row r="69" spans="3:12" x14ac:dyDescent="0.25">
      <c r="C69" s="580">
        <v>20</v>
      </c>
      <c r="D69" s="575">
        <v>42645.471921296295</v>
      </c>
      <c r="E69" s="580">
        <v>540.79999999999995</v>
      </c>
      <c r="F69" s="580">
        <v>267</v>
      </c>
      <c r="G69" s="580">
        <v>1.3799349999999999</v>
      </c>
      <c r="H69" s="580">
        <v>9</v>
      </c>
      <c r="I69" s="580">
        <v>1</v>
      </c>
      <c r="J69" s="580">
        <v>0</v>
      </c>
      <c r="K69" s="580">
        <v>0</v>
      </c>
      <c r="L69" s="575">
        <v>42645.475011574075</v>
      </c>
    </row>
    <row r="70" spans="3:12" x14ac:dyDescent="0.25">
      <c r="C70" s="580">
        <v>20</v>
      </c>
      <c r="D70" s="575">
        <v>42645.694328703707</v>
      </c>
      <c r="E70" s="580">
        <v>486.96</v>
      </c>
      <c r="F70" s="580">
        <v>286</v>
      </c>
      <c r="G70" s="580">
        <v>1.1587540000000001</v>
      </c>
      <c r="H70" s="580">
        <v>10</v>
      </c>
      <c r="I70" s="580">
        <v>2</v>
      </c>
      <c r="J70" s="580">
        <v>0</v>
      </c>
      <c r="K70" s="580">
        <v>0</v>
      </c>
      <c r="L70" s="575">
        <v>42645.697256944448</v>
      </c>
    </row>
    <row r="71" spans="3:12" x14ac:dyDescent="0.25">
      <c r="C71" s="580">
        <v>20</v>
      </c>
      <c r="D71" s="575">
        <v>42645.828020833331</v>
      </c>
      <c r="E71" s="580">
        <v>540.79999999999995</v>
      </c>
      <c r="F71" s="580">
        <v>252</v>
      </c>
      <c r="G71" s="580">
        <v>1.4631909999999999</v>
      </c>
      <c r="H71" s="580">
        <v>11</v>
      </c>
      <c r="I71" s="580">
        <v>3</v>
      </c>
      <c r="J71" s="580">
        <v>0</v>
      </c>
      <c r="K71" s="580">
        <v>0</v>
      </c>
      <c r="L71" s="575">
        <v>42645.830925925926</v>
      </c>
    </row>
    <row r="72" spans="3:12" x14ac:dyDescent="0.25">
      <c r="C72" s="580">
        <v>20</v>
      </c>
      <c r="D72" s="575">
        <v>42646.438530092593</v>
      </c>
      <c r="E72" s="580">
        <v>540.79999999999995</v>
      </c>
      <c r="F72" s="580">
        <v>280</v>
      </c>
      <c r="G72" s="580">
        <v>1.3149789999999999</v>
      </c>
      <c r="H72" s="580">
        <v>12</v>
      </c>
      <c r="I72" s="580">
        <v>1</v>
      </c>
      <c r="J72" s="580">
        <v>0</v>
      </c>
      <c r="K72" s="580">
        <v>0</v>
      </c>
      <c r="L72" s="575">
        <v>42646.441782407404</v>
      </c>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60"/>
  <sheetViews>
    <sheetView zoomScale="70" zoomScaleNormal="70" workbookViewId="0">
      <pane ySplit="3" topLeftCell="A4" activePane="bottomLeft" state="frozen"/>
      <selection pane="bottomLeft" activeCell="AC45" sqref="AB45:AC45"/>
    </sheetView>
  </sheetViews>
  <sheetFormatPr defaultColWidth="9" defaultRowHeight="15" x14ac:dyDescent="0.25"/>
  <cols>
    <col min="1" max="1" width="3" style="513" bestFit="1" customWidth="1"/>
    <col min="2" max="2" width="10.42578125" style="513" bestFit="1" customWidth="1"/>
    <col min="3" max="3" width="6" style="40" bestFit="1" customWidth="1"/>
    <col min="4" max="4" width="17.28515625" style="513" bestFit="1" customWidth="1"/>
    <col min="5" max="5" width="14.140625" style="513" bestFit="1" customWidth="1"/>
    <col min="6" max="6" width="10.85546875" style="513" bestFit="1" customWidth="1"/>
    <col min="7" max="7" width="14.28515625" style="513" bestFit="1" customWidth="1"/>
    <col min="8" max="8" width="17.28515625" style="38" bestFit="1" customWidth="1"/>
    <col min="9" max="9" width="24.140625" style="38" bestFit="1" customWidth="1"/>
    <col min="10" max="10" width="4.85546875" style="513" bestFit="1" customWidth="1"/>
    <col min="11" max="11" width="14.5703125" style="513" bestFit="1" customWidth="1"/>
    <col min="12" max="12" width="17.7109375" style="513" bestFit="1" customWidth="1"/>
    <col min="13" max="13" width="14.28515625" style="513" bestFit="1" customWidth="1"/>
    <col min="14" max="15" width="4.85546875" style="513" customWidth="1"/>
    <col min="16" max="16" width="7.42578125" style="513" bestFit="1" customWidth="1"/>
    <col min="17" max="17" width="10.5703125" style="513" bestFit="1" customWidth="1"/>
    <col min="18" max="18" width="10.42578125" style="513" bestFit="1" customWidth="1"/>
    <col min="19" max="20" width="5.42578125" style="3" bestFit="1" customWidth="1"/>
    <col min="21" max="21" width="6.85546875" style="513" bestFit="1" customWidth="1"/>
    <col min="22" max="22" width="5" style="513" bestFit="1" customWidth="1"/>
    <col min="23" max="23" width="6.42578125" style="513" bestFit="1" customWidth="1"/>
    <col min="24" max="24" width="5.140625" style="3" bestFit="1" customWidth="1"/>
    <col min="25" max="25" width="5" style="513" bestFit="1" customWidth="1"/>
    <col min="26" max="26" width="6.85546875" style="513" bestFit="1" customWidth="1"/>
    <col min="27" max="27" width="5" style="513" bestFit="1" customWidth="1"/>
    <col min="28" max="28" width="8.7109375" style="3" bestFit="1" customWidth="1"/>
    <col min="29" max="29" width="5" style="513" bestFit="1" customWidth="1"/>
    <col min="30" max="30" width="6.85546875" style="513" bestFit="1" customWidth="1"/>
    <col min="31" max="31" width="5" style="513" bestFit="1" customWidth="1"/>
    <col min="32" max="32" width="4.42578125" style="3" bestFit="1" customWidth="1"/>
    <col min="33" max="33" width="4.140625" style="513" bestFit="1" customWidth="1"/>
    <col min="34" max="34" width="7.28515625" style="513" bestFit="1" customWidth="1"/>
    <col min="35" max="35" width="5" style="513" bestFit="1" customWidth="1"/>
    <col min="36" max="36" width="4.42578125" style="513" bestFit="1" customWidth="1"/>
    <col min="37" max="37" width="4.140625" style="513" bestFit="1" customWidth="1"/>
    <col min="38" max="38" width="6" style="513" bestFit="1" customWidth="1"/>
    <col min="39" max="39" width="5" style="513" bestFit="1" customWidth="1"/>
    <col min="40" max="40" width="2.42578125" style="513" bestFit="1" customWidth="1"/>
    <col min="41" max="41" width="4.140625" style="513" bestFit="1" customWidth="1"/>
    <col min="42" max="42" width="5.140625" style="513" bestFit="1" customWidth="1"/>
    <col min="43" max="43" width="5" style="513" bestFit="1" customWidth="1"/>
    <col min="44" max="16384" width="9" style="513"/>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13" t="s">
        <v>16</v>
      </c>
      <c r="B3" s="513" t="s">
        <v>140</v>
      </c>
      <c r="C3" s="40" t="s">
        <v>15</v>
      </c>
      <c r="D3" s="513" t="s">
        <v>145</v>
      </c>
      <c r="E3" s="513" t="s">
        <v>147</v>
      </c>
      <c r="F3" s="513" t="s">
        <v>141</v>
      </c>
      <c r="G3" s="513" t="s">
        <v>142</v>
      </c>
      <c r="H3" s="38" t="s">
        <v>143</v>
      </c>
      <c r="I3" s="38" t="s">
        <v>498</v>
      </c>
      <c r="J3" s="513" t="s">
        <v>43</v>
      </c>
      <c r="K3" s="513" t="s">
        <v>138</v>
      </c>
      <c r="L3" s="513" t="s">
        <v>139</v>
      </c>
      <c r="M3" s="513" t="s">
        <v>144</v>
      </c>
      <c r="O3" s="513" t="s">
        <v>16</v>
      </c>
      <c r="P3" s="9" t="s">
        <v>15</v>
      </c>
      <c r="Q3" s="513" t="s">
        <v>17</v>
      </c>
      <c r="R3" s="513" t="s">
        <v>18</v>
      </c>
      <c r="S3" s="3" t="s">
        <v>44</v>
      </c>
      <c r="T3" s="3" t="s">
        <v>45</v>
      </c>
      <c r="U3" s="38" t="s">
        <v>46</v>
      </c>
      <c r="V3" s="39" t="s">
        <v>43</v>
      </c>
      <c r="W3" s="39" t="s">
        <v>44</v>
      </c>
      <c r="X3" s="3" t="s">
        <v>44</v>
      </c>
      <c r="Y3" s="513" t="s">
        <v>45</v>
      </c>
      <c r="Z3" s="513" t="s">
        <v>46</v>
      </c>
      <c r="AA3" s="513" t="s">
        <v>43</v>
      </c>
      <c r="AB3" s="3" t="s">
        <v>44</v>
      </c>
      <c r="AC3" s="513" t="s">
        <v>45</v>
      </c>
      <c r="AD3" s="513" t="s">
        <v>46</v>
      </c>
      <c r="AE3" s="513" t="s">
        <v>43</v>
      </c>
      <c r="AF3" s="3" t="s">
        <v>44</v>
      </c>
      <c r="AG3" s="513" t="s">
        <v>45</v>
      </c>
      <c r="AH3" s="513" t="s">
        <v>46</v>
      </c>
      <c r="AI3" s="513" t="s">
        <v>43</v>
      </c>
      <c r="AJ3" s="39" t="s">
        <v>44</v>
      </c>
      <c r="AK3" s="513" t="s">
        <v>45</v>
      </c>
      <c r="AL3" s="513" t="s">
        <v>46</v>
      </c>
      <c r="AM3" s="513" t="s">
        <v>43</v>
      </c>
      <c r="AN3" s="39" t="s">
        <v>44</v>
      </c>
      <c r="AO3" s="513" t="s">
        <v>45</v>
      </c>
      <c r="AP3" s="513" t="s">
        <v>46</v>
      </c>
      <c r="AQ3" s="513" t="s">
        <v>43</v>
      </c>
    </row>
    <row r="4" spans="1:44" x14ac:dyDescent="0.25">
      <c r="A4" s="513">
        <v>1</v>
      </c>
      <c r="B4" s="513">
        <v>5</v>
      </c>
      <c r="C4" s="40">
        <v>42705</v>
      </c>
      <c r="D4" s="41">
        <v>42705.549467592595</v>
      </c>
      <c r="E4" s="41" t="s">
        <v>148</v>
      </c>
      <c r="F4" s="3">
        <v>301</v>
      </c>
      <c r="G4" s="513">
        <v>279</v>
      </c>
      <c r="H4" s="38">
        <f t="shared" ref="H4:H8" si="0">G4/F4*0.0113636*60</f>
        <v>0.63198227242524918</v>
      </c>
      <c r="I4" s="263">
        <v>2.4563894673758986</v>
      </c>
      <c r="J4" s="39">
        <f>(H4-0.142)/0.1278*0.1+7</f>
        <v>7.3833977092529333</v>
      </c>
      <c r="K4" s="513">
        <v>12</v>
      </c>
      <c r="M4" s="513" t="s">
        <v>149</v>
      </c>
      <c r="O4" s="513">
        <v>1</v>
      </c>
      <c r="P4" s="40">
        <v>43069</v>
      </c>
      <c r="U4" s="38"/>
      <c r="V4" s="39"/>
      <c r="W4" s="39"/>
      <c r="X4" s="513"/>
      <c r="Y4" s="3"/>
      <c r="Z4" s="38"/>
      <c r="AA4" s="39"/>
      <c r="AB4" s="513"/>
      <c r="AC4" s="3"/>
      <c r="AD4" s="38"/>
      <c r="AE4" s="39"/>
      <c r="AH4" s="38"/>
      <c r="AI4" s="39"/>
      <c r="AL4" s="38"/>
      <c r="AM4" s="39"/>
      <c r="AP4" s="38"/>
      <c r="AQ4" s="39"/>
      <c r="AR4" s="38">
        <f>MAX(Z4,AD4,AH4,AL4,AP4)</f>
        <v>0</v>
      </c>
    </row>
    <row r="5" spans="1:44" x14ac:dyDescent="0.25">
      <c r="A5" s="513">
        <v>2</v>
      </c>
      <c r="B5" s="513">
        <v>5</v>
      </c>
      <c r="C5" s="40">
        <v>42705</v>
      </c>
      <c r="D5" s="41">
        <v>42705.639456018522</v>
      </c>
      <c r="E5" s="41" t="s">
        <v>148</v>
      </c>
      <c r="F5" s="3">
        <v>195</v>
      </c>
      <c r="G5" s="513">
        <v>152.34</v>
      </c>
      <c r="H5" s="38">
        <f t="shared" si="0"/>
        <v>0.5326556381538462</v>
      </c>
      <c r="I5" s="263">
        <v>0.77413787103890896</v>
      </c>
      <c r="J5" s="39">
        <f t="shared" ref="J5:J8" si="1">(H5-0.142)/0.1278*0.1+7</f>
        <v>7.3056773381485494</v>
      </c>
      <c r="K5" s="513">
        <v>6</v>
      </c>
      <c r="L5" s="513">
        <v>1</v>
      </c>
      <c r="M5" s="513" t="s">
        <v>149</v>
      </c>
      <c r="O5" s="513">
        <v>2</v>
      </c>
      <c r="P5" s="40">
        <v>43070</v>
      </c>
      <c r="Q5" s="513">
        <v>2</v>
      </c>
      <c r="R5" s="513">
        <v>2</v>
      </c>
      <c r="S5" s="3">
        <f>SUM(W5,X5,AB5,AF5,AJ5,AN5)</f>
        <v>431.34000000000003</v>
      </c>
      <c r="T5" s="3">
        <f>SUM(Y5,AC5,AG5,AK5,AO5)</f>
        <v>496</v>
      </c>
      <c r="U5" s="38">
        <f t="shared" ref="U5" si="2">S5/T5*0.0113636*60</f>
        <v>0.59293248677419363</v>
      </c>
      <c r="V5" s="39">
        <f>(U5-0.142)/0.1278*0.1+7</f>
        <v>7.3528423214195566</v>
      </c>
      <c r="W5" s="39"/>
      <c r="X5" s="513">
        <v>279</v>
      </c>
      <c r="Y5" s="3">
        <v>301</v>
      </c>
      <c r="Z5" s="38">
        <f>X5/Y5*0.0113636*60</f>
        <v>0.63198227242524918</v>
      </c>
      <c r="AA5" s="39">
        <f>(Z5-0.142)/0.1278*0.1+7</f>
        <v>7.3833977092529333</v>
      </c>
      <c r="AB5" s="513">
        <v>152.34</v>
      </c>
      <c r="AC5" s="3">
        <v>195</v>
      </c>
      <c r="AD5" s="38">
        <f>AB5/AC5*0.0113636*60</f>
        <v>0.5326556381538462</v>
      </c>
      <c r="AE5" s="39">
        <f>(AD5-0.142)/0.1278*0.1+7</f>
        <v>7.3056773381485494</v>
      </c>
      <c r="AF5" s="513"/>
      <c r="AG5" s="3"/>
      <c r="AH5" s="38"/>
      <c r="AI5" s="39"/>
      <c r="AL5" s="38"/>
      <c r="AM5" s="39"/>
      <c r="AP5" s="38"/>
      <c r="AQ5" s="39"/>
      <c r="AR5" s="38">
        <f t="shared" ref="AR5:AR16" si="3">MAX(Z5,AD5,AH5,AL5,AP5)</f>
        <v>0.63198227242524918</v>
      </c>
    </row>
    <row r="6" spans="1:44" x14ac:dyDescent="0.25">
      <c r="A6" s="513">
        <v>3</v>
      </c>
      <c r="B6" s="513">
        <v>5</v>
      </c>
      <c r="C6" s="40">
        <v>42706</v>
      </c>
      <c r="D6" s="41">
        <v>42706.659212962964</v>
      </c>
      <c r="E6" s="41" t="s">
        <v>148</v>
      </c>
      <c r="F6" s="3">
        <v>436</v>
      </c>
      <c r="G6" s="513">
        <v>246.04</v>
      </c>
      <c r="H6" s="38">
        <f t="shared" si="0"/>
        <v>0.38475690055045869</v>
      </c>
      <c r="I6" s="263">
        <v>0.41749148505220007</v>
      </c>
      <c r="J6" s="39">
        <f t="shared" si="1"/>
        <v>7.1899506264088098</v>
      </c>
      <c r="K6" s="513">
        <v>9</v>
      </c>
      <c r="L6" s="513">
        <v>1</v>
      </c>
      <c r="M6" s="513" t="s">
        <v>149</v>
      </c>
      <c r="O6" s="513">
        <v>3</v>
      </c>
      <c r="P6" s="40">
        <v>43071</v>
      </c>
      <c r="Q6" s="513">
        <v>2</v>
      </c>
      <c r="R6" s="513">
        <v>2</v>
      </c>
      <c r="S6" s="3">
        <f>SUM(W6,X6,AB6,AF6,AJ6,AN6)</f>
        <v>492.08</v>
      </c>
      <c r="T6" s="3">
        <f>SUM(Y6,AC6,AG6,AK6,AO6)</f>
        <v>706</v>
      </c>
      <c r="U6" s="38">
        <f>S6/T6*0.0113636*60</f>
        <v>0.47522382050991496</v>
      </c>
      <c r="V6" s="39">
        <f>(U6-0.142)/0.1278*0.1+7</f>
        <v>7.2607385137010292</v>
      </c>
      <c r="W6" s="39"/>
      <c r="X6" s="513">
        <v>246.04</v>
      </c>
      <c r="Y6" s="3">
        <v>436</v>
      </c>
      <c r="Z6" s="38">
        <f>X6/Y6*0.0113636*60</f>
        <v>0.38475690055045869</v>
      </c>
      <c r="AA6" s="39">
        <f>(Z6-0.142)/0.1278*0.1+7</f>
        <v>7.1899506264088098</v>
      </c>
      <c r="AB6" s="513">
        <v>246.04</v>
      </c>
      <c r="AC6" s="3">
        <v>270</v>
      </c>
      <c r="AD6" s="38">
        <f>AB6/AC6*0.0113636*60</f>
        <v>0.62131114311111113</v>
      </c>
      <c r="AE6" s="39">
        <f>(AD6-0.142)/0.1278*0.1+7</f>
        <v>7.3750478428099457</v>
      </c>
      <c r="AF6" s="513"/>
      <c r="AG6" s="3"/>
      <c r="AH6" s="38"/>
      <c r="AI6" s="39"/>
      <c r="AK6" s="3"/>
      <c r="AL6" s="38"/>
      <c r="AM6" s="39"/>
      <c r="AP6" s="38"/>
      <c r="AQ6" s="39"/>
      <c r="AR6" s="38">
        <f t="shared" si="3"/>
        <v>0.62131114311111113</v>
      </c>
    </row>
    <row r="7" spans="1:44" x14ac:dyDescent="0.25">
      <c r="A7" s="513">
        <v>4</v>
      </c>
      <c r="B7" s="513">
        <v>5</v>
      </c>
      <c r="C7" s="40">
        <v>42706</v>
      </c>
      <c r="D7" s="41">
        <v>42706.867418981485</v>
      </c>
      <c r="E7" s="41" t="s">
        <v>148</v>
      </c>
      <c r="F7" s="3">
        <v>270</v>
      </c>
      <c r="G7" s="513">
        <v>246.04</v>
      </c>
      <c r="H7" s="38">
        <f t="shared" si="0"/>
        <v>0.62131114311111113</v>
      </c>
      <c r="I7" s="263">
        <v>0.6666909100416073</v>
      </c>
      <c r="J7" s="39">
        <f t="shared" si="1"/>
        <v>7.3750478428099457</v>
      </c>
      <c r="K7" s="513">
        <v>9</v>
      </c>
      <c r="L7" s="513">
        <v>1</v>
      </c>
      <c r="M7" s="513" t="s">
        <v>149</v>
      </c>
      <c r="O7" s="513">
        <v>4</v>
      </c>
      <c r="P7" s="40">
        <v>43072</v>
      </c>
      <c r="Q7" s="513">
        <v>1</v>
      </c>
      <c r="R7" s="513">
        <v>1</v>
      </c>
      <c r="S7" s="3">
        <f>SUM(W7,X7,AB7,AF7,AJ7,AN7)</f>
        <v>277.38</v>
      </c>
      <c r="T7" s="3">
        <f>SUM(Y7,AC7,AG7,AK7,AO7)</f>
        <v>278</v>
      </c>
      <c r="U7" s="38">
        <f>S7/T7*0.0113636*60</f>
        <v>0.68029540316546755</v>
      </c>
      <c r="V7" s="39">
        <f>(U7-0.142)/0.1278*0.1+7</f>
        <v>7.4212014109275959</v>
      </c>
      <c r="W7" s="39"/>
      <c r="X7" s="513">
        <v>277.38</v>
      </c>
      <c r="Y7" s="3">
        <v>278</v>
      </c>
      <c r="Z7" s="38">
        <f>X7/Y7*0.0113636*60</f>
        <v>0.68029540316546755</v>
      </c>
      <c r="AA7" s="39">
        <f>(Z7-0.142)/0.1278*0.1+7</f>
        <v>7.4212014109275959</v>
      </c>
      <c r="AB7" s="513"/>
      <c r="AC7" s="3"/>
      <c r="AD7" s="38"/>
      <c r="AE7" s="39"/>
      <c r="AF7" s="513"/>
      <c r="AG7" s="3"/>
      <c r="AH7" s="38"/>
      <c r="AI7" s="39"/>
      <c r="AK7" s="3"/>
      <c r="AL7" s="38"/>
      <c r="AM7" s="39"/>
      <c r="AP7" s="38"/>
      <c r="AQ7" s="39"/>
      <c r="AR7" s="38">
        <f t="shared" si="3"/>
        <v>0.68029540316546755</v>
      </c>
    </row>
    <row r="8" spans="1:44" x14ac:dyDescent="0.25">
      <c r="A8" s="513">
        <v>5</v>
      </c>
      <c r="B8" s="513">
        <v>5</v>
      </c>
      <c r="C8" s="40">
        <v>42707</v>
      </c>
      <c r="D8" s="41">
        <v>42707.441574074073</v>
      </c>
      <c r="E8" s="41" t="s">
        <v>148</v>
      </c>
      <c r="F8" s="3">
        <v>278</v>
      </c>
      <c r="G8" s="513">
        <v>277.38</v>
      </c>
      <c r="H8" s="38">
        <f t="shared" si="0"/>
        <v>0.68029540316546755</v>
      </c>
      <c r="I8" s="263">
        <v>0.88459161949702136</v>
      </c>
      <c r="J8" s="39">
        <f t="shared" si="1"/>
        <v>7.4212014109275959</v>
      </c>
      <c r="K8" s="513">
        <v>11</v>
      </c>
      <c r="L8" s="513">
        <v>1</v>
      </c>
      <c r="M8" s="513" t="s">
        <v>149</v>
      </c>
      <c r="P8" s="40">
        <v>43073</v>
      </c>
      <c r="U8" s="38"/>
      <c r="V8" s="39"/>
      <c r="W8" s="39"/>
      <c r="X8" s="513"/>
      <c r="Y8" s="3"/>
      <c r="Z8" s="38" t="e">
        <f t="shared" ref="Z8:Z12" si="4">X8/Y8*0.0113636*60</f>
        <v>#DIV/0!</v>
      </c>
      <c r="AA8" s="39"/>
      <c r="AB8" s="513"/>
      <c r="AC8" s="3"/>
      <c r="AD8" s="38"/>
      <c r="AE8" s="39"/>
      <c r="AF8" s="513"/>
      <c r="AG8" s="3"/>
      <c r="AH8" s="39"/>
      <c r="AI8" s="39"/>
      <c r="AL8" s="38"/>
      <c r="AM8" s="39"/>
      <c r="AP8" s="38"/>
      <c r="AQ8" s="39"/>
      <c r="AR8" s="38" t="e">
        <f t="shared" si="3"/>
        <v>#DIV/0!</v>
      </c>
    </row>
    <row r="9" spans="1:44" x14ac:dyDescent="0.25">
      <c r="D9" s="41"/>
      <c r="E9" s="41"/>
      <c r="F9" s="3"/>
      <c r="I9" s="263"/>
      <c r="J9" s="39"/>
      <c r="P9" s="40">
        <v>43074</v>
      </c>
      <c r="U9" s="38"/>
      <c r="V9" s="39"/>
      <c r="W9" s="39"/>
      <c r="X9" s="513"/>
      <c r="Y9" s="3"/>
      <c r="Z9" s="38" t="e">
        <f t="shared" si="4"/>
        <v>#DIV/0!</v>
      </c>
      <c r="AA9" s="39"/>
      <c r="AD9" s="38"/>
      <c r="AE9" s="39"/>
      <c r="AH9" s="38"/>
      <c r="AI9" s="39"/>
      <c r="AL9" s="38"/>
      <c r="AM9" s="39"/>
      <c r="AP9" s="38"/>
      <c r="AQ9" s="39"/>
      <c r="AR9" s="38" t="e">
        <f>MAX(Z9,AD9,AH9,AL9,AP9)</f>
        <v>#DIV/0!</v>
      </c>
    </row>
    <row r="10" spans="1:44" x14ac:dyDescent="0.25">
      <c r="D10" s="41"/>
      <c r="E10" s="41"/>
      <c r="F10" s="3"/>
      <c r="I10" s="263"/>
      <c r="J10" s="39"/>
      <c r="P10" s="54">
        <v>43075</v>
      </c>
      <c r="U10" s="38"/>
      <c r="V10" s="39"/>
      <c r="W10" s="39"/>
      <c r="Z10" s="38" t="e">
        <f t="shared" si="4"/>
        <v>#DIV/0!</v>
      </c>
      <c r="AR10" s="38" t="e">
        <f t="shared" si="3"/>
        <v>#DIV/0!</v>
      </c>
    </row>
    <row r="11" spans="1:44" x14ac:dyDescent="0.25">
      <c r="D11" s="41"/>
      <c r="E11" s="41"/>
      <c r="F11" s="3"/>
      <c r="I11" s="263"/>
      <c r="J11" s="39"/>
      <c r="U11" s="38"/>
      <c r="V11" s="39"/>
      <c r="W11" s="39"/>
      <c r="Z11" s="38" t="e">
        <f t="shared" si="4"/>
        <v>#DIV/0!</v>
      </c>
      <c r="AA11" s="39"/>
      <c r="AD11" s="38"/>
      <c r="AE11" s="39"/>
      <c r="AR11" s="38" t="e">
        <f t="shared" si="3"/>
        <v>#DIV/0!</v>
      </c>
    </row>
    <row r="12" spans="1:44" x14ac:dyDescent="0.25">
      <c r="D12" s="41"/>
      <c r="E12" s="41"/>
      <c r="F12" s="3"/>
      <c r="I12" s="263"/>
      <c r="J12" s="39"/>
      <c r="P12" s="40"/>
      <c r="U12" s="38"/>
      <c r="V12" s="39"/>
      <c r="W12" s="39"/>
      <c r="X12" s="3">
        <v>336.24</v>
      </c>
      <c r="Y12" s="513">
        <v>645</v>
      </c>
      <c r="Z12" s="38">
        <f t="shared" si="4"/>
        <v>0.35543226641860465</v>
      </c>
      <c r="AA12" s="39"/>
      <c r="AD12" s="38"/>
      <c r="AE12" s="39"/>
      <c r="AR12" s="38">
        <f>MAX(Z12,AD12,AH12,AL12,AP12)</f>
        <v>0.35543226641860465</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13"/>
      <c r="Y35" s="3"/>
      <c r="Z35" s="38"/>
      <c r="AA35" s="39"/>
      <c r="AB35" s="513"/>
      <c r="AC35" s="3"/>
      <c r="AD35" s="38"/>
      <c r="AE35" s="39"/>
      <c r="AF35" s="513"/>
      <c r="AG35" s="3"/>
      <c r="AH35" s="38"/>
      <c r="AI35" s="39"/>
      <c r="AL35" s="38"/>
      <c r="AM35" s="39"/>
    </row>
    <row r="36" spans="3:39" x14ac:dyDescent="0.25">
      <c r="D36" s="54">
        <v>43009</v>
      </c>
      <c r="E36" s="513" t="s">
        <v>908</v>
      </c>
      <c r="P36" s="40"/>
      <c r="U36" s="38"/>
      <c r="V36" s="39"/>
      <c r="W36" s="39"/>
      <c r="X36" s="513"/>
      <c r="Y36" s="3"/>
      <c r="Z36" s="38"/>
      <c r="AA36" s="39"/>
      <c r="AD36" s="38"/>
      <c r="AE36" s="39"/>
      <c r="AH36" s="38"/>
      <c r="AI36" s="39"/>
      <c r="AL36" s="38"/>
      <c r="AM36" s="39"/>
    </row>
    <row r="37" spans="3:39" x14ac:dyDescent="0.25">
      <c r="D37" s="54">
        <v>43010</v>
      </c>
      <c r="E37" s="513" t="s">
        <v>909</v>
      </c>
    </row>
    <row r="38" spans="3:39" x14ac:dyDescent="0.25">
      <c r="D38" s="54">
        <v>43011</v>
      </c>
      <c r="E38" s="513" t="s">
        <v>907</v>
      </c>
    </row>
    <row r="39" spans="3:39" x14ac:dyDescent="0.25">
      <c r="C39" s="513">
        <v>9</v>
      </c>
      <c r="D39" s="575">
        <v>42647.495289351849</v>
      </c>
      <c r="E39" s="513">
        <v>486.96</v>
      </c>
      <c r="F39" s="513">
        <v>711</v>
      </c>
      <c r="G39" s="513">
        <v>0.466447</v>
      </c>
      <c r="H39" s="513">
        <v>16</v>
      </c>
      <c r="I39" s="513">
        <v>1</v>
      </c>
      <c r="J39" s="513">
        <v>0</v>
      </c>
      <c r="K39" s="513">
        <v>0</v>
      </c>
      <c r="L39" s="575">
        <v>42647.503136574072</v>
      </c>
    </row>
    <row r="40" spans="3:39" x14ac:dyDescent="0.25">
      <c r="C40" s="513">
        <v>9</v>
      </c>
      <c r="D40" s="575">
        <v>42647.653333333335</v>
      </c>
      <c r="E40" s="513">
        <v>486.96</v>
      </c>
      <c r="F40" s="513">
        <v>533</v>
      </c>
      <c r="G40" s="513">
        <v>0.62240899999999999</v>
      </c>
      <c r="H40" s="513">
        <v>17</v>
      </c>
      <c r="I40" s="513">
        <v>2</v>
      </c>
      <c r="J40" s="513">
        <v>0</v>
      </c>
      <c r="K40" s="513">
        <v>0</v>
      </c>
      <c r="L40" s="575">
        <v>42647.659317129626</v>
      </c>
    </row>
    <row r="41" spans="3:39" x14ac:dyDescent="0.25">
      <c r="C41" s="513">
        <v>9</v>
      </c>
      <c r="D41" s="575">
        <v>42647.760046296295</v>
      </c>
      <c r="E41" s="513">
        <v>286.16000000000003</v>
      </c>
      <c r="F41" s="513">
        <v>373</v>
      </c>
      <c r="G41" s="513">
        <v>0.52281599999999995</v>
      </c>
      <c r="H41" s="513">
        <v>18</v>
      </c>
      <c r="I41" s="513">
        <v>3</v>
      </c>
      <c r="J41" s="513">
        <v>0</v>
      </c>
      <c r="K41" s="513">
        <v>0</v>
      </c>
      <c r="L41" s="575">
        <v>42647.764189814814</v>
      </c>
    </row>
    <row r="42" spans="3:39" x14ac:dyDescent="0.25">
      <c r="C42" s="513">
        <v>9</v>
      </c>
      <c r="D42" s="575">
        <v>42648.625844907408</v>
      </c>
      <c r="E42" s="513">
        <v>420.04</v>
      </c>
      <c r="F42" s="513">
        <v>416</v>
      </c>
      <c r="G42" s="513">
        <v>0.68800799999999995</v>
      </c>
      <c r="H42" s="513">
        <v>19</v>
      </c>
      <c r="I42" s="513">
        <v>1</v>
      </c>
      <c r="J42" s="513">
        <v>0</v>
      </c>
      <c r="K42" s="513">
        <v>0</v>
      </c>
      <c r="L42" s="575">
        <v>42648.630520833336</v>
      </c>
    </row>
    <row r="43" spans="3:39" x14ac:dyDescent="0.25">
      <c r="C43" s="513">
        <v>9</v>
      </c>
      <c r="D43" s="575">
        <v>42648.86681712963</v>
      </c>
      <c r="E43" s="513">
        <v>486.96</v>
      </c>
      <c r="F43" s="513">
        <v>409</v>
      </c>
      <c r="G43" s="513">
        <v>0.81072599999999995</v>
      </c>
      <c r="H43" s="513">
        <v>20</v>
      </c>
      <c r="I43" s="513">
        <v>2</v>
      </c>
      <c r="J43" s="513">
        <v>0</v>
      </c>
      <c r="K43" s="513">
        <v>0</v>
      </c>
      <c r="L43" s="575">
        <v>42648.871504629627</v>
      </c>
    </row>
    <row r="44" spans="3:39" x14ac:dyDescent="0.25">
      <c r="C44" s="513">
        <v>9</v>
      </c>
      <c r="D44" s="575">
        <v>42649.457326388889</v>
      </c>
      <c r="E44" s="513">
        <v>702.28</v>
      </c>
      <c r="F44" s="513">
        <v>515</v>
      </c>
      <c r="G44" s="513">
        <v>0.92871199999999998</v>
      </c>
      <c r="H44" s="513">
        <v>21</v>
      </c>
      <c r="I44" s="513">
        <v>1</v>
      </c>
      <c r="J44" s="513">
        <v>0</v>
      </c>
      <c r="K44" s="513">
        <v>0</v>
      </c>
      <c r="L44" s="575">
        <v>42649.463321759256</v>
      </c>
    </row>
    <row r="45" spans="3:39" x14ac:dyDescent="0.25">
      <c r="C45" s="513">
        <v>9</v>
      </c>
      <c r="D45" s="575">
        <v>42649.671932870369</v>
      </c>
      <c r="E45" s="513">
        <v>545.04</v>
      </c>
      <c r="F45" s="513">
        <v>444</v>
      </c>
      <c r="G45" s="513">
        <v>0.83628199999999997</v>
      </c>
      <c r="H45" s="513">
        <v>22</v>
      </c>
      <c r="I45" s="513">
        <v>2</v>
      </c>
      <c r="J45" s="513">
        <v>0</v>
      </c>
      <c r="K45" s="513">
        <v>0</v>
      </c>
      <c r="L45" s="575">
        <v>42649.677094907405</v>
      </c>
    </row>
    <row r="46" spans="3:39" x14ac:dyDescent="0.25">
      <c r="C46" s="513">
        <v>9</v>
      </c>
      <c r="D46" s="575">
        <v>42650.418530092589</v>
      </c>
      <c r="E46" s="513">
        <v>706.96</v>
      </c>
      <c r="F46" s="513">
        <v>430</v>
      </c>
      <c r="G46" s="513">
        <v>1.12083</v>
      </c>
      <c r="H46" s="513">
        <v>23</v>
      </c>
      <c r="I46" s="513">
        <v>1</v>
      </c>
      <c r="J46" s="513">
        <v>0</v>
      </c>
      <c r="K46" s="513">
        <v>0</v>
      </c>
      <c r="L46" s="575">
        <v>42650.423530092594</v>
      </c>
    </row>
    <row r="47" spans="3:39" x14ac:dyDescent="0.25">
      <c r="C47" s="513">
        <v>9</v>
      </c>
      <c r="D47" s="575">
        <v>42650.83902777778</v>
      </c>
      <c r="E47" s="513">
        <v>545.04</v>
      </c>
      <c r="F47" s="513">
        <v>422</v>
      </c>
      <c r="G47" s="513">
        <v>0.880104</v>
      </c>
      <c r="H47" s="513">
        <v>24</v>
      </c>
      <c r="I47" s="513">
        <v>2</v>
      </c>
      <c r="J47" s="513">
        <v>0</v>
      </c>
      <c r="K47" s="513">
        <v>0</v>
      </c>
      <c r="L47" s="575">
        <v>42650.843773148146</v>
      </c>
    </row>
    <row r="49" spans="3:12" x14ac:dyDescent="0.25">
      <c r="C49" s="580">
        <v>9</v>
      </c>
      <c r="D49" s="575">
        <v>42644.761400462965</v>
      </c>
      <c r="E49" s="580">
        <v>336.24</v>
      </c>
      <c r="F49" s="580">
        <v>540</v>
      </c>
      <c r="G49" s="580">
        <v>0.42454500000000001</v>
      </c>
      <c r="H49" s="580">
        <v>1</v>
      </c>
      <c r="I49" s="580">
        <v>1</v>
      </c>
      <c r="J49" s="580">
        <v>0</v>
      </c>
      <c r="K49" s="580">
        <v>0</v>
      </c>
      <c r="L49" s="575">
        <v>42644.767534722225</v>
      </c>
    </row>
    <row r="50" spans="3:12" x14ac:dyDescent="0.25">
      <c r="C50" s="580">
        <v>9</v>
      </c>
      <c r="D50" s="575">
        <v>42646.469687500001</v>
      </c>
      <c r="E50" s="580">
        <v>286.16000000000003</v>
      </c>
      <c r="F50" s="580">
        <v>562</v>
      </c>
      <c r="G50" s="580">
        <v>0.34691</v>
      </c>
      <c r="H50" s="580">
        <v>2</v>
      </c>
      <c r="I50" s="580">
        <v>1</v>
      </c>
      <c r="J50" s="580">
        <v>0</v>
      </c>
      <c r="K50" s="580">
        <v>0</v>
      </c>
      <c r="L50" s="575">
        <v>42646.475983796299</v>
      </c>
    </row>
    <row r="51" spans="3:12" x14ac:dyDescent="0.25">
      <c r="C51" s="580">
        <v>9</v>
      </c>
      <c r="D51" s="575">
        <v>42646.608206018522</v>
      </c>
      <c r="E51" s="580">
        <v>486.96</v>
      </c>
      <c r="F51" s="580">
        <v>613</v>
      </c>
      <c r="G51" s="580">
        <v>0.54149599999999998</v>
      </c>
      <c r="H51" s="580">
        <v>3</v>
      </c>
      <c r="I51" s="580">
        <v>2</v>
      </c>
      <c r="J51" s="580">
        <v>0</v>
      </c>
      <c r="K51" s="580">
        <v>0</v>
      </c>
      <c r="L51" s="575">
        <v>42646.615162037036</v>
      </c>
    </row>
    <row r="52" spans="3:12" x14ac:dyDescent="0.25">
      <c r="C52" s="580">
        <v>9</v>
      </c>
      <c r="D52" s="575">
        <v>42647.495289351849</v>
      </c>
      <c r="E52" s="580">
        <v>486.96</v>
      </c>
      <c r="F52" s="580">
        <v>711</v>
      </c>
      <c r="G52" s="580">
        <v>0.466447</v>
      </c>
      <c r="H52" s="580">
        <v>4</v>
      </c>
      <c r="I52" s="580">
        <v>1</v>
      </c>
      <c r="J52" s="580">
        <v>0</v>
      </c>
      <c r="K52" s="580">
        <v>0</v>
      </c>
      <c r="L52" s="575">
        <v>42647.503136574072</v>
      </c>
    </row>
    <row r="53" spans="3:12" x14ac:dyDescent="0.25">
      <c r="C53" s="580">
        <v>9</v>
      </c>
      <c r="D53" s="575">
        <v>42647.653333333335</v>
      </c>
      <c r="E53" s="580">
        <v>486.96</v>
      </c>
      <c r="F53" s="580">
        <v>533</v>
      </c>
      <c r="G53" s="580">
        <v>0.62240899999999999</v>
      </c>
      <c r="H53" s="580">
        <v>5</v>
      </c>
      <c r="I53" s="580">
        <v>2</v>
      </c>
      <c r="J53" s="580">
        <v>0</v>
      </c>
      <c r="K53" s="580">
        <v>0</v>
      </c>
      <c r="L53" s="575">
        <v>42647.659317129626</v>
      </c>
    </row>
    <row r="54" spans="3:12" x14ac:dyDescent="0.25">
      <c r="C54" s="580">
        <v>9</v>
      </c>
      <c r="D54" s="575">
        <v>42647.760046296295</v>
      </c>
      <c r="E54" s="580">
        <v>286.16000000000003</v>
      </c>
      <c r="F54" s="580">
        <v>373</v>
      </c>
      <c r="G54" s="580">
        <v>0.52281599999999995</v>
      </c>
      <c r="H54" s="580">
        <v>6</v>
      </c>
      <c r="I54" s="580">
        <v>3</v>
      </c>
      <c r="J54" s="580">
        <v>0</v>
      </c>
      <c r="K54" s="580">
        <v>0</v>
      </c>
      <c r="L54" s="575">
        <v>42647.764189814814</v>
      </c>
    </row>
    <row r="55" spans="3:12" x14ac:dyDescent="0.25">
      <c r="C55" s="580">
        <v>9</v>
      </c>
      <c r="D55" s="575">
        <v>42648.625844907408</v>
      </c>
      <c r="E55" s="580">
        <v>420.04</v>
      </c>
      <c r="F55" s="580">
        <v>416</v>
      </c>
      <c r="G55" s="580">
        <v>0.68800799999999995</v>
      </c>
      <c r="H55" s="580">
        <v>7</v>
      </c>
      <c r="I55" s="580">
        <v>1</v>
      </c>
      <c r="J55" s="580">
        <v>0</v>
      </c>
      <c r="K55" s="580">
        <v>0</v>
      </c>
      <c r="L55" s="575">
        <v>42648.630520833336</v>
      </c>
    </row>
    <row r="56" spans="3:12" x14ac:dyDescent="0.25">
      <c r="C56" s="580">
        <v>9</v>
      </c>
      <c r="D56" s="575">
        <v>42648.86681712963</v>
      </c>
      <c r="E56" s="580">
        <v>486.96</v>
      </c>
      <c r="F56" s="580">
        <v>409</v>
      </c>
      <c r="G56" s="580">
        <v>0.81072599999999995</v>
      </c>
      <c r="H56" s="580">
        <v>8</v>
      </c>
      <c r="I56" s="580">
        <v>2</v>
      </c>
      <c r="J56" s="580">
        <v>0</v>
      </c>
      <c r="K56" s="580">
        <v>0</v>
      </c>
      <c r="L56" s="575">
        <v>42648.871504629627</v>
      </c>
    </row>
    <row r="57" spans="3:12" x14ac:dyDescent="0.25">
      <c r="C57" s="580">
        <v>9</v>
      </c>
      <c r="D57" s="575">
        <v>42649.457326388889</v>
      </c>
      <c r="E57" s="580">
        <v>702.28</v>
      </c>
      <c r="F57" s="580">
        <v>515</v>
      </c>
      <c r="G57" s="580">
        <v>0.92871199999999998</v>
      </c>
      <c r="H57" s="580">
        <v>9</v>
      </c>
      <c r="I57" s="580">
        <v>1</v>
      </c>
      <c r="J57" s="580">
        <v>0</v>
      </c>
      <c r="K57" s="580">
        <v>0</v>
      </c>
      <c r="L57" s="575">
        <v>42649.463321759256</v>
      </c>
    </row>
    <row r="58" spans="3:12" x14ac:dyDescent="0.25">
      <c r="C58" s="580">
        <v>9</v>
      </c>
      <c r="D58" s="575">
        <v>42649.671932870369</v>
      </c>
      <c r="E58" s="580">
        <v>545.04</v>
      </c>
      <c r="F58" s="580">
        <v>444</v>
      </c>
      <c r="G58" s="580">
        <v>0.83628199999999997</v>
      </c>
      <c r="H58" s="580">
        <v>10</v>
      </c>
      <c r="I58" s="580">
        <v>2</v>
      </c>
      <c r="J58" s="580">
        <v>0</v>
      </c>
      <c r="K58" s="580">
        <v>0</v>
      </c>
      <c r="L58" s="575">
        <v>42649.677094907405</v>
      </c>
    </row>
    <row r="59" spans="3:12" x14ac:dyDescent="0.25">
      <c r="C59" s="580">
        <v>9</v>
      </c>
      <c r="D59" s="575">
        <v>42650.418530092589</v>
      </c>
      <c r="E59" s="580">
        <v>706.96</v>
      </c>
      <c r="F59" s="580">
        <v>430</v>
      </c>
      <c r="G59" s="580">
        <v>1.12083</v>
      </c>
      <c r="H59" s="580">
        <v>11</v>
      </c>
      <c r="I59" s="580">
        <v>1</v>
      </c>
      <c r="J59" s="580">
        <v>0</v>
      </c>
      <c r="K59" s="580">
        <v>0</v>
      </c>
      <c r="L59" s="575">
        <v>42650.423530092594</v>
      </c>
    </row>
    <row r="60" spans="3:12" x14ac:dyDescent="0.25">
      <c r="C60" s="580">
        <v>9</v>
      </c>
      <c r="D60" s="575">
        <v>42650.83902777778</v>
      </c>
      <c r="E60" s="580">
        <v>545.04</v>
      </c>
      <c r="F60" s="580">
        <v>422</v>
      </c>
      <c r="G60" s="580">
        <v>0.880104</v>
      </c>
      <c r="H60" s="580">
        <v>12</v>
      </c>
      <c r="I60" s="580">
        <v>2</v>
      </c>
      <c r="J60" s="580">
        <v>0</v>
      </c>
      <c r="K60" s="580">
        <v>0</v>
      </c>
      <c r="L60" s="575">
        <v>42650.843773148146</v>
      </c>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6"/>
  <sheetViews>
    <sheetView zoomScale="70" zoomScaleNormal="70" workbookViewId="0">
      <pane ySplit="3" topLeftCell="A19" activePane="bottomLeft" state="frozen"/>
      <selection pane="bottomLeft" activeCell="E48" sqref="E48:G51"/>
    </sheetView>
  </sheetViews>
  <sheetFormatPr defaultColWidth="9" defaultRowHeight="15" x14ac:dyDescent="0.25"/>
  <cols>
    <col min="1" max="1" width="3" style="570" bestFit="1" customWidth="1"/>
    <col min="2" max="2" width="10.42578125" style="570" bestFit="1" customWidth="1"/>
    <col min="3" max="3" width="6" style="40" bestFit="1" customWidth="1"/>
    <col min="4" max="4" width="17.28515625" style="570" bestFit="1" customWidth="1"/>
    <col min="5" max="5" width="14.140625" style="570" bestFit="1" customWidth="1"/>
    <col min="6" max="6" width="10.85546875" style="570" bestFit="1" customWidth="1"/>
    <col min="7" max="7" width="14.28515625" style="570" bestFit="1" customWidth="1"/>
    <col min="8" max="8" width="17.28515625" style="38" bestFit="1" customWidth="1"/>
    <col min="9" max="9" width="24.140625" style="38" bestFit="1" customWidth="1"/>
    <col min="10" max="10" width="4.85546875" style="570" bestFit="1" customWidth="1"/>
    <col min="11" max="11" width="14.5703125" style="570" bestFit="1" customWidth="1"/>
    <col min="12" max="12" width="17.7109375" style="570" bestFit="1" customWidth="1"/>
    <col min="13" max="13" width="14.28515625" style="570" bestFit="1" customWidth="1"/>
    <col min="14" max="15" width="4.85546875" style="570" customWidth="1"/>
    <col min="16" max="16" width="7.42578125" style="570" bestFit="1" customWidth="1"/>
    <col min="17" max="17" width="10.5703125" style="570" bestFit="1" customWidth="1"/>
    <col min="18" max="18" width="10.42578125" style="570" bestFit="1" customWidth="1"/>
    <col min="19" max="20" width="5.42578125" style="3" bestFit="1" customWidth="1"/>
    <col min="21" max="21" width="6.85546875" style="570" bestFit="1" customWidth="1"/>
    <col min="22" max="22" width="5" style="570" bestFit="1" customWidth="1"/>
    <col min="23" max="23" width="6.42578125" style="570" bestFit="1" customWidth="1"/>
    <col min="24" max="24" width="5.140625" style="3" bestFit="1" customWidth="1"/>
    <col min="25" max="25" width="5" style="570" bestFit="1" customWidth="1"/>
    <col min="26" max="26" width="6.85546875" style="570" bestFit="1" customWidth="1"/>
    <col min="27" max="27" width="5" style="570" bestFit="1" customWidth="1"/>
    <col min="28" max="28" width="8.7109375" style="3" bestFit="1" customWidth="1"/>
    <col min="29" max="29" width="5" style="570" bestFit="1" customWidth="1"/>
    <col min="30" max="30" width="6.85546875" style="570" bestFit="1" customWidth="1"/>
    <col min="31" max="31" width="5" style="570" bestFit="1" customWidth="1"/>
    <col min="32" max="32" width="4.42578125" style="3" bestFit="1" customWidth="1"/>
    <col min="33" max="33" width="4.140625" style="570" bestFit="1" customWidth="1"/>
    <col min="34" max="34" width="7.28515625" style="570" bestFit="1" customWidth="1"/>
    <col min="35" max="35" width="5" style="570" bestFit="1" customWidth="1"/>
    <col min="36" max="36" width="4.42578125" style="570" bestFit="1" customWidth="1"/>
    <col min="37" max="37" width="4.140625" style="570" bestFit="1" customWidth="1"/>
    <col min="38" max="38" width="6" style="570" bestFit="1" customWidth="1"/>
    <col min="39" max="39" width="5" style="570" bestFit="1" customWidth="1"/>
    <col min="40" max="40" width="2.42578125" style="570" bestFit="1" customWidth="1"/>
    <col min="41" max="41" width="4.140625" style="570" bestFit="1" customWidth="1"/>
    <col min="42" max="42" width="5.140625" style="570" bestFit="1" customWidth="1"/>
    <col min="43" max="43" width="5" style="570" bestFit="1" customWidth="1"/>
    <col min="44" max="16384" width="9" style="570"/>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70" t="s">
        <v>16</v>
      </c>
      <c r="B3" s="570" t="s">
        <v>140</v>
      </c>
      <c r="C3" s="40" t="s">
        <v>15</v>
      </c>
      <c r="D3" s="570" t="s">
        <v>145</v>
      </c>
      <c r="E3" s="570" t="s">
        <v>147</v>
      </c>
      <c r="F3" s="570" t="s">
        <v>141</v>
      </c>
      <c r="G3" s="570" t="s">
        <v>142</v>
      </c>
      <c r="H3" s="38" t="s">
        <v>143</v>
      </c>
      <c r="I3" s="38" t="s">
        <v>498</v>
      </c>
      <c r="J3" s="570" t="s">
        <v>43</v>
      </c>
      <c r="K3" s="570" t="s">
        <v>138</v>
      </c>
      <c r="L3" s="570" t="s">
        <v>139</v>
      </c>
      <c r="M3" s="570" t="s">
        <v>144</v>
      </c>
      <c r="O3" s="570" t="s">
        <v>16</v>
      </c>
      <c r="P3" s="9" t="s">
        <v>15</v>
      </c>
      <c r="Q3" s="570" t="s">
        <v>17</v>
      </c>
      <c r="R3" s="570" t="s">
        <v>18</v>
      </c>
      <c r="S3" s="3" t="s">
        <v>44</v>
      </c>
      <c r="T3" s="3" t="s">
        <v>45</v>
      </c>
      <c r="U3" s="38" t="s">
        <v>46</v>
      </c>
      <c r="V3" s="39" t="s">
        <v>43</v>
      </c>
      <c r="W3" s="39" t="s">
        <v>44</v>
      </c>
      <c r="X3" s="3" t="s">
        <v>44</v>
      </c>
      <c r="Y3" s="570" t="s">
        <v>45</v>
      </c>
      <c r="Z3" s="570" t="s">
        <v>46</v>
      </c>
      <c r="AA3" s="570" t="s">
        <v>43</v>
      </c>
      <c r="AB3" s="3" t="s">
        <v>44</v>
      </c>
      <c r="AC3" s="570" t="s">
        <v>45</v>
      </c>
      <c r="AD3" s="570" t="s">
        <v>46</v>
      </c>
      <c r="AE3" s="570" t="s">
        <v>43</v>
      </c>
      <c r="AF3" s="3" t="s">
        <v>44</v>
      </c>
      <c r="AG3" s="570" t="s">
        <v>45</v>
      </c>
      <c r="AH3" s="570" t="s">
        <v>46</v>
      </c>
      <c r="AI3" s="570" t="s">
        <v>43</v>
      </c>
      <c r="AJ3" s="39" t="s">
        <v>44</v>
      </c>
      <c r="AK3" s="570" t="s">
        <v>45</v>
      </c>
      <c r="AL3" s="570" t="s">
        <v>46</v>
      </c>
      <c r="AM3" s="570" t="s">
        <v>43</v>
      </c>
      <c r="AN3" s="39" t="s">
        <v>44</v>
      </c>
      <c r="AO3" s="570" t="s">
        <v>45</v>
      </c>
      <c r="AP3" s="570" t="s">
        <v>46</v>
      </c>
      <c r="AQ3" s="570" t="s">
        <v>43</v>
      </c>
    </row>
    <row r="4" spans="1:44" x14ac:dyDescent="0.25">
      <c r="A4" s="570">
        <v>1</v>
      </c>
      <c r="B4" s="570">
        <v>5</v>
      </c>
      <c r="C4" s="40">
        <v>42705</v>
      </c>
      <c r="D4" s="41">
        <v>42705.549467592595</v>
      </c>
      <c r="E4" s="41" t="s">
        <v>148</v>
      </c>
      <c r="F4" s="3">
        <v>301</v>
      </c>
      <c r="G4" s="570">
        <v>279</v>
      </c>
      <c r="H4" s="38">
        <f t="shared" ref="H4:H8" si="0">G4/F4*0.0113636*60</f>
        <v>0.63198227242524918</v>
      </c>
      <c r="I4" s="263">
        <v>2.4563894673758986</v>
      </c>
      <c r="J4" s="39">
        <f>(H4-0.142)/0.1278*0.1+7</f>
        <v>7.3833977092529333</v>
      </c>
      <c r="K4" s="570">
        <v>12</v>
      </c>
      <c r="M4" s="570" t="s">
        <v>149</v>
      </c>
      <c r="O4" s="570">
        <v>1</v>
      </c>
      <c r="P4" s="40">
        <v>43069</v>
      </c>
      <c r="U4" s="38"/>
      <c r="V4" s="39"/>
      <c r="W4" s="39"/>
      <c r="X4" s="570"/>
      <c r="Y4" s="3"/>
      <c r="Z4" s="38"/>
      <c r="AA4" s="39"/>
      <c r="AB4" s="570"/>
      <c r="AC4" s="3"/>
      <c r="AD4" s="38"/>
      <c r="AE4" s="39"/>
      <c r="AH4" s="38"/>
      <c r="AI4" s="39"/>
      <c r="AL4" s="38"/>
      <c r="AM4" s="39"/>
      <c r="AP4" s="38"/>
      <c r="AQ4" s="39"/>
      <c r="AR4" s="38">
        <f>MAX(Z4,AD4,AH4,AL4,AP4)</f>
        <v>0</v>
      </c>
    </row>
    <row r="5" spans="1:44" x14ac:dyDescent="0.25">
      <c r="A5" s="570">
        <v>2</v>
      </c>
      <c r="B5" s="570">
        <v>5</v>
      </c>
      <c r="C5" s="40">
        <v>42705</v>
      </c>
      <c r="D5" s="41">
        <v>42705.639456018522</v>
      </c>
      <c r="E5" s="41" t="s">
        <v>148</v>
      </c>
      <c r="F5" s="3">
        <v>195</v>
      </c>
      <c r="G5" s="570">
        <v>152.34</v>
      </c>
      <c r="H5" s="38">
        <f t="shared" si="0"/>
        <v>0.5326556381538462</v>
      </c>
      <c r="I5" s="263">
        <v>0.77413787103890896</v>
      </c>
      <c r="J5" s="39">
        <f t="shared" ref="J5:J8" si="1">(H5-0.142)/0.1278*0.1+7</f>
        <v>7.3056773381485494</v>
      </c>
      <c r="K5" s="570">
        <v>6</v>
      </c>
      <c r="L5" s="570">
        <v>1</v>
      </c>
      <c r="M5" s="570" t="s">
        <v>149</v>
      </c>
      <c r="O5" s="570">
        <v>2</v>
      </c>
      <c r="P5" s="40">
        <v>43070</v>
      </c>
      <c r="Q5" s="570">
        <v>2</v>
      </c>
      <c r="R5" s="570">
        <v>2</v>
      </c>
      <c r="S5" s="3">
        <f>SUM(W5,X5,AB5,AF5,AJ5,AN5)</f>
        <v>431.34000000000003</v>
      </c>
      <c r="T5" s="3">
        <f>SUM(Y5,AC5,AG5,AK5,AO5)</f>
        <v>496</v>
      </c>
      <c r="U5" s="38">
        <f t="shared" ref="U5" si="2">S5/T5*0.0113636*60</f>
        <v>0.59293248677419363</v>
      </c>
      <c r="V5" s="39">
        <f>(U5-0.142)/0.1278*0.1+7</f>
        <v>7.3528423214195566</v>
      </c>
      <c r="W5" s="39"/>
      <c r="X5" s="570">
        <v>279</v>
      </c>
      <c r="Y5" s="3">
        <v>301</v>
      </c>
      <c r="Z5" s="38">
        <f>X5/Y5*0.0113636*60</f>
        <v>0.63198227242524918</v>
      </c>
      <c r="AA5" s="39">
        <f>(Z5-0.142)/0.1278*0.1+7</f>
        <v>7.3833977092529333</v>
      </c>
      <c r="AB5" s="570">
        <v>152.34</v>
      </c>
      <c r="AC5" s="3">
        <v>195</v>
      </c>
      <c r="AD5" s="38">
        <f>AB5/AC5*0.0113636*60</f>
        <v>0.5326556381538462</v>
      </c>
      <c r="AE5" s="39">
        <f>(AD5-0.142)/0.1278*0.1+7</f>
        <v>7.3056773381485494</v>
      </c>
      <c r="AF5" s="570"/>
      <c r="AG5" s="3"/>
      <c r="AH5" s="38"/>
      <c r="AI5" s="39"/>
      <c r="AL5" s="38"/>
      <c r="AM5" s="39"/>
      <c r="AP5" s="38"/>
      <c r="AQ5" s="39"/>
      <c r="AR5" s="38">
        <f t="shared" ref="AR5:AR16" si="3">MAX(Z5,AD5,AH5,AL5,AP5)</f>
        <v>0.63198227242524918</v>
      </c>
    </row>
    <row r="6" spans="1:44" x14ac:dyDescent="0.25">
      <c r="A6" s="570">
        <v>3</v>
      </c>
      <c r="B6" s="570">
        <v>5</v>
      </c>
      <c r="C6" s="40">
        <v>42706</v>
      </c>
      <c r="D6" s="41">
        <v>42706.659212962964</v>
      </c>
      <c r="E6" s="41" t="s">
        <v>148</v>
      </c>
      <c r="F6" s="3">
        <v>436</v>
      </c>
      <c r="G6" s="570">
        <v>246.04</v>
      </c>
      <c r="H6" s="38">
        <f t="shared" si="0"/>
        <v>0.38475690055045869</v>
      </c>
      <c r="I6" s="263">
        <v>0.41749148505220007</v>
      </c>
      <c r="J6" s="39">
        <f t="shared" si="1"/>
        <v>7.1899506264088098</v>
      </c>
      <c r="K6" s="570">
        <v>9</v>
      </c>
      <c r="L6" s="570">
        <v>1</v>
      </c>
      <c r="M6" s="570" t="s">
        <v>149</v>
      </c>
      <c r="O6" s="570">
        <v>3</v>
      </c>
      <c r="P6" s="40">
        <v>43071</v>
      </c>
      <c r="Q6" s="570">
        <v>2</v>
      </c>
      <c r="R6" s="570">
        <v>2</v>
      </c>
      <c r="S6" s="3">
        <f>SUM(W6,X6,AB6,AF6,AJ6,AN6)</f>
        <v>492.08</v>
      </c>
      <c r="T6" s="3">
        <f>SUM(Y6,AC6,AG6,AK6,AO6)</f>
        <v>706</v>
      </c>
      <c r="U6" s="38">
        <f>S6/T6*0.0113636*60</f>
        <v>0.47522382050991496</v>
      </c>
      <c r="V6" s="39">
        <f>(U6-0.142)/0.1278*0.1+7</f>
        <v>7.2607385137010292</v>
      </c>
      <c r="W6" s="39"/>
      <c r="X6" s="570">
        <v>246.04</v>
      </c>
      <c r="Y6" s="3">
        <v>436</v>
      </c>
      <c r="Z6" s="38">
        <f>X6/Y6*0.0113636*60</f>
        <v>0.38475690055045869</v>
      </c>
      <c r="AA6" s="39">
        <f>(Z6-0.142)/0.1278*0.1+7</f>
        <v>7.1899506264088098</v>
      </c>
      <c r="AB6" s="570">
        <v>246.04</v>
      </c>
      <c r="AC6" s="3">
        <v>270</v>
      </c>
      <c r="AD6" s="38">
        <f>AB6/AC6*0.0113636*60</f>
        <v>0.62131114311111113</v>
      </c>
      <c r="AE6" s="39">
        <f>(AD6-0.142)/0.1278*0.1+7</f>
        <v>7.3750478428099457</v>
      </c>
      <c r="AF6" s="570"/>
      <c r="AG6" s="3"/>
      <c r="AH6" s="38"/>
      <c r="AI6" s="39"/>
      <c r="AK6" s="3"/>
      <c r="AL6" s="38"/>
      <c r="AM6" s="39"/>
      <c r="AP6" s="38"/>
      <c r="AQ6" s="39"/>
      <c r="AR6" s="38">
        <f t="shared" si="3"/>
        <v>0.62131114311111113</v>
      </c>
    </row>
    <row r="7" spans="1:44" x14ac:dyDescent="0.25">
      <c r="A7" s="570">
        <v>4</v>
      </c>
      <c r="B7" s="570">
        <v>5</v>
      </c>
      <c r="C7" s="40">
        <v>42706</v>
      </c>
      <c r="D7" s="41">
        <v>42706.867418981485</v>
      </c>
      <c r="E7" s="41" t="s">
        <v>148</v>
      </c>
      <c r="F7" s="3">
        <v>270</v>
      </c>
      <c r="G7" s="570">
        <v>246.04</v>
      </c>
      <c r="H7" s="38">
        <f t="shared" si="0"/>
        <v>0.62131114311111113</v>
      </c>
      <c r="I7" s="263">
        <v>0.6666909100416073</v>
      </c>
      <c r="J7" s="39">
        <f t="shared" si="1"/>
        <v>7.3750478428099457</v>
      </c>
      <c r="K7" s="570">
        <v>9</v>
      </c>
      <c r="L7" s="570">
        <v>1</v>
      </c>
      <c r="M7" s="570" t="s">
        <v>149</v>
      </c>
      <c r="O7" s="570">
        <v>4</v>
      </c>
      <c r="P7" s="40">
        <v>43072</v>
      </c>
      <c r="Q7" s="570">
        <v>1</v>
      </c>
      <c r="R7" s="570">
        <v>1</v>
      </c>
      <c r="S7" s="3">
        <f>SUM(W7,X7,AB7,AF7,AJ7,AN7)</f>
        <v>277.38</v>
      </c>
      <c r="T7" s="3">
        <f>SUM(Y7,AC7,AG7,AK7,AO7)</f>
        <v>278</v>
      </c>
      <c r="U7" s="38">
        <f>S7/T7*0.0113636*60</f>
        <v>0.68029540316546755</v>
      </c>
      <c r="V7" s="39">
        <f>(U7-0.142)/0.1278*0.1+7</f>
        <v>7.4212014109275959</v>
      </c>
      <c r="W7" s="39"/>
      <c r="X7" s="570">
        <v>277.38</v>
      </c>
      <c r="Y7" s="3">
        <v>278</v>
      </c>
      <c r="Z7" s="38">
        <f>X7/Y7*0.0113636*60</f>
        <v>0.68029540316546755</v>
      </c>
      <c r="AA7" s="39">
        <f>(Z7-0.142)/0.1278*0.1+7</f>
        <v>7.4212014109275959</v>
      </c>
      <c r="AB7" s="570"/>
      <c r="AC7" s="3"/>
      <c r="AD7" s="38"/>
      <c r="AE7" s="39"/>
      <c r="AF7" s="570"/>
      <c r="AG7" s="3"/>
      <c r="AH7" s="38"/>
      <c r="AI7" s="39"/>
      <c r="AK7" s="3"/>
      <c r="AL7" s="38"/>
      <c r="AM7" s="39"/>
      <c r="AP7" s="38"/>
      <c r="AQ7" s="39"/>
      <c r="AR7" s="38">
        <f t="shared" si="3"/>
        <v>0.68029540316546755</v>
      </c>
    </row>
    <row r="8" spans="1:44" x14ac:dyDescent="0.25">
      <c r="A8" s="570">
        <v>5</v>
      </c>
      <c r="B8" s="570">
        <v>5</v>
      </c>
      <c r="C8" s="40">
        <v>42707</v>
      </c>
      <c r="D8" s="41">
        <v>42707.441574074073</v>
      </c>
      <c r="E8" s="41" t="s">
        <v>148</v>
      </c>
      <c r="F8" s="3">
        <v>278</v>
      </c>
      <c r="G8" s="570">
        <v>277.38</v>
      </c>
      <c r="H8" s="38">
        <f t="shared" si="0"/>
        <v>0.68029540316546755</v>
      </c>
      <c r="I8" s="263">
        <v>0.88459161949702136</v>
      </c>
      <c r="J8" s="39">
        <f t="shared" si="1"/>
        <v>7.4212014109275959</v>
      </c>
      <c r="K8" s="570">
        <v>11</v>
      </c>
      <c r="L8" s="570">
        <v>1</v>
      </c>
      <c r="M8" s="570" t="s">
        <v>149</v>
      </c>
      <c r="P8" s="40">
        <v>43073</v>
      </c>
      <c r="U8" s="38"/>
      <c r="V8" s="39"/>
      <c r="W8" s="39"/>
      <c r="X8" s="570"/>
      <c r="Y8" s="3"/>
      <c r="Z8" s="38"/>
      <c r="AA8" s="39"/>
      <c r="AB8" s="570"/>
      <c r="AC8" s="3"/>
      <c r="AD8" s="38"/>
      <c r="AE8" s="39"/>
      <c r="AF8" s="570"/>
      <c r="AG8" s="3"/>
      <c r="AH8" s="39"/>
      <c r="AI8" s="39"/>
      <c r="AL8" s="38"/>
      <c r="AM8" s="39"/>
      <c r="AP8" s="38"/>
      <c r="AQ8" s="39"/>
      <c r="AR8" s="38">
        <f t="shared" si="3"/>
        <v>0</v>
      </c>
    </row>
    <row r="9" spans="1:44" x14ac:dyDescent="0.25">
      <c r="D9" s="41"/>
      <c r="E9" s="41"/>
      <c r="F9" s="3"/>
      <c r="I9" s="263"/>
      <c r="J9" s="39"/>
      <c r="P9" s="40">
        <v>43074</v>
      </c>
      <c r="U9" s="38"/>
      <c r="V9" s="39"/>
      <c r="W9" s="39"/>
      <c r="X9" s="570"/>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Z11" s="38"/>
      <c r="AA11" s="39"/>
      <c r="AD11" s="38"/>
      <c r="AE11" s="39"/>
      <c r="AR11" s="38">
        <f t="shared" si="3"/>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70"/>
      <c r="Y35" s="3"/>
      <c r="Z35" s="38"/>
      <c r="AA35" s="39"/>
      <c r="AB35" s="570"/>
      <c r="AC35" s="3"/>
      <c r="AD35" s="38"/>
      <c r="AE35" s="39"/>
      <c r="AF35" s="570"/>
      <c r="AG35" s="3"/>
      <c r="AH35" s="38"/>
      <c r="AI35" s="39"/>
      <c r="AL35" s="38"/>
      <c r="AM35" s="39"/>
    </row>
    <row r="36" spans="3:39" x14ac:dyDescent="0.25">
      <c r="P36" s="40"/>
      <c r="U36" s="38"/>
      <c r="V36" s="39"/>
      <c r="W36" s="39"/>
      <c r="X36" s="570"/>
      <c r="Y36" s="3"/>
      <c r="Z36" s="38"/>
      <c r="AA36" s="39"/>
      <c r="AD36" s="38"/>
      <c r="AE36" s="39"/>
      <c r="AH36" s="38"/>
      <c r="AI36" s="39"/>
      <c r="AL36" s="38"/>
      <c r="AM36" s="39"/>
    </row>
    <row r="39" spans="3:39" x14ac:dyDescent="0.25">
      <c r="C39" s="570">
        <v>15</v>
      </c>
      <c r="D39" s="575">
        <v>42656.411192129628</v>
      </c>
      <c r="E39" s="570">
        <v>280.5</v>
      </c>
      <c r="F39" s="570">
        <v>142</v>
      </c>
      <c r="G39" s="570">
        <v>1.3399479999999999</v>
      </c>
      <c r="H39" s="570">
        <v>1</v>
      </c>
      <c r="I39" s="570">
        <v>1</v>
      </c>
      <c r="J39" s="570">
        <v>0</v>
      </c>
      <c r="K39" s="570">
        <v>0</v>
      </c>
      <c r="L39" s="575">
        <v>42656.413078703707</v>
      </c>
    </row>
    <row r="40" spans="3:39" x14ac:dyDescent="0.25">
      <c r="C40" s="570">
        <v>15</v>
      </c>
      <c r="D40" s="575">
        <v>42656.507465277777</v>
      </c>
      <c r="E40" s="570">
        <v>552.96</v>
      </c>
      <c r="F40" s="570">
        <v>356</v>
      </c>
      <c r="G40" s="570">
        <v>1.0564519999999999</v>
      </c>
      <c r="H40" s="570">
        <v>2</v>
      </c>
      <c r="I40" s="570">
        <v>2</v>
      </c>
      <c r="J40" s="570">
        <v>0</v>
      </c>
      <c r="K40" s="570">
        <v>0</v>
      </c>
      <c r="L40" s="575">
        <v>42656.511388888888</v>
      </c>
    </row>
    <row r="41" spans="3:39" x14ac:dyDescent="0.25">
      <c r="C41" s="570">
        <v>15</v>
      </c>
      <c r="D41" s="575">
        <v>42656.764780092592</v>
      </c>
      <c r="E41" s="570">
        <v>246.04</v>
      </c>
      <c r="F41" s="570">
        <v>337</v>
      </c>
      <c r="G41" s="570">
        <v>0.497618</v>
      </c>
      <c r="H41" s="570">
        <v>3</v>
      </c>
      <c r="I41" s="570">
        <v>3</v>
      </c>
      <c r="J41" s="570">
        <v>0</v>
      </c>
      <c r="K41" s="570">
        <v>0</v>
      </c>
      <c r="L41" s="575">
        <v>42656.767881944441</v>
      </c>
    </row>
    <row r="42" spans="3:39" x14ac:dyDescent="0.25">
      <c r="C42" s="570">
        <v>15</v>
      </c>
      <c r="D42" s="575">
        <v>42657.449131944442</v>
      </c>
      <c r="E42" s="570">
        <v>348.34</v>
      </c>
      <c r="F42" s="570">
        <v>381</v>
      </c>
      <c r="G42" s="570">
        <v>0.62262700000000004</v>
      </c>
      <c r="H42" s="570">
        <v>4</v>
      </c>
      <c r="I42" s="570">
        <v>1</v>
      </c>
      <c r="J42" s="570">
        <v>0</v>
      </c>
      <c r="K42" s="570">
        <v>0</v>
      </c>
      <c r="L42" s="575">
        <v>42657.453379629631</v>
      </c>
    </row>
    <row r="43" spans="3:39" x14ac:dyDescent="0.25">
      <c r="C43" s="570">
        <v>15</v>
      </c>
      <c r="D43" s="575">
        <v>42657.725972222222</v>
      </c>
      <c r="E43" s="570">
        <v>500.3</v>
      </c>
      <c r="F43" s="570">
        <v>367</v>
      </c>
      <c r="G43" s="570">
        <v>0.92862999999999996</v>
      </c>
      <c r="H43" s="570">
        <v>5</v>
      </c>
      <c r="I43" s="570">
        <v>2</v>
      </c>
      <c r="J43" s="570">
        <v>0</v>
      </c>
      <c r="K43" s="570">
        <v>0</v>
      </c>
      <c r="L43" s="575">
        <v>42657.72991898148</v>
      </c>
    </row>
    <row r="44" spans="3:39" x14ac:dyDescent="0.25">
      <c r="C44" s="570">
        <v>15</v>
      </c>
      <c r="D44" s="575">
        <v>42658.442569444444</v>
      </c>
      <c r="E44" s="570">
        <v>501.26</v>
      </c>
      <c r="F44" s="570">
        <v>291</v>
      </c>
      <c r="G44" s="570">
        <v>1.1705989999999999</v>
      </c>
      <c r="H44" s="570">
        <v>6</v>
      </c>
      <c r="I44" s="570">
        <v>1</v>
      </c>
      <c r="J44" s="570">
        <v>0</v>
      </c>
      <c r="K44" s="570">
        <v>0</v>
      </c>
      <c r="L44" s="575">
        <v>42658.445879629631</v>
      </c>
    </row>
    <row r="45" spans="3:39" x14ac:dyDescent="0.25">
      <c r="C45" s="570">
        <v>15</v>
      </c>
      <c r="D45" s="575">
        <v>42658.504918981482</v>
      </c>
      <c r="E45" s="570">
        <v>1023</v>
      </c>
      <c r="F45" s="570">
        <v>779</v>
      </c>
      <c r="G45" s="570">
        <v>0.89435100000000001</v>
      </c>
      <c r="H45" s="570">
        <v>7</v>
      </c>
      <c r="I45" s="570">
        <v>2</v>
      </c>
      <c r="J45" s="570">
        <v>0</v>
      </c>
      <c r="K45" s="570">
        <v>0</v>
      </c>
      <c r="L45" s="575">
        <v>42658.513854166667</v>
      </c>
    </row>
    <row r="46" spans="3:39" x14ac:dyDescent="0.25">
      <c r="C46" s="570">
        <v>15</v>
      </c>
      <c r="D46" s="575">
        <v>42658.578518518516</v>
      </c>
      <c r="E46" s="570">
        <v>167.32</v>
      </c>
      <c r="F46" s="570">
        <v>536</v>
      </c>
      <c r="G46" s="570">
        <v>0.21274599999999999</v>
      </c>
      <c r="H46" s="570">
        <v>8</v>
      </c>
      <c r="I46" s="570">
        <v>3</v>
      </c>
      <c r="J46" s="570">
        <v>0</v>
      </c>
      <c r="K46" s="570">
        <v>0</v>
      </c>
      <c r="L46" s="575">
        <v>42658.584502314814</v>
      </c>
    </row>
    <row r="47" spans="3:39" x14ac:dyDescent="0.25">
      <c r="C47" s="570">
        <v>15</v>
      </c>
      <c r="D47" s="575">
        <v>42658.721087962964</v>
      </c>
      <c r="E47" s="570">
        <v>476.46</v>
      </c>
      <c r="F47" s="570">
        <v>393</v>
      </c>
      <c r="G47" s="570">
        <v>0.82564300000000002</v>
      </c>
      <c r="H47" s="570">
        <v>9</v>
      </c>
      <c r="I47" s="570">
        <v>4</v>
      </c>
      <c r="J47" s="570">
        <v>0</v>
      </c>
      <c r="K47" s="570">
        <v>0</v>
      </c>
      <c r="L47" s="575">
        <v>42658.725543981483</v>
      </c>
    </row>
    <row r="48" spans="3:39" x14ac:dyDescent="0.25">
      <c r="C48" s="570">
        <v>15</v>
      </c>
      <c r="D48" s="575">
        <v>42659.279895833337</v>
      </c>
      <c r="E48" s="570">
        <v>476.46</v>
      </c>
      <c r="F48" s="570">
        <v>391</v>
      </c>
      <c r="G48" s="570">
        <v>0.83084000000000002</v>
      </c>
      <c r="H48" s="570">
        <v>10</v>
      </c>
      <c r="I48" s="570">
        <v>1</v>
      </c>
      <c r="J48" s="570">
        <v>0</v>
      </c>
      <c r="K48" s="570">
        <v>0</v>
      </c>
      <c r="L48" s="575">
        <v>42659.284328703703</v>
      </c>
    </row>
    <row r="49" spans="3:12" x14ac:dyDescent="0.25">
      <c r="C49" s="570">
        <v>15</v>
      </c>
      <c r="D49" s="575">
        <v>42659.321655092594</v>
      </c>
      <c r="E49" s="570">
        <v>258.08</v>
      </c>
      <c r="F49" s="570">
        <v>355</v>
      </c>
      <c r="G49" s="570">
        <v>0.49428800000000001</v>
      </c>
      <c r="H49" s="570">
        <v>11</v>
      </c>
      <c r="I49" s="570">
        <v>2</v>
      </c>
      <c r="J49" s="570">
        <v>0</v>
      </c>
      <c r="K49" s="570">
        <v>0</v>
      </c>
      <c r="L49" s="575">
        <v>42659.325706018521</v>
      </c>
    </row>
    <row r="50" spans="3:12" x14ac:dyDescent="0.25">
      <c r="C50" s="570">
        <v>15</v>
      </c>
      <c r="D50" s="575">
        <v>42659.424479166664</v>
      </c>
      <c r="E50" s="570">
        <v>573.12</v>
      </c>
      <c r="F50" s="570">
        <v>481</v>
      </c>
      <c r="G50" s="570">
        <v>0.81133</v>
      </c>
      <c r="H50" s="570">
        <v>12</v>
      </c>
      <c r="I50" s="570">
        <v>3</v>
      </c>
      <c r="J50" s="570">
        <v>0</v>
      </c>
      <c r="K50" s="570">
        <v>0</v>
      </c>
      <c r="L50" s="575">
        <v>42659.429918981485</v>
      </c>
    </row>
    <row r="51" spans="3:12" x14ac:dyDescent="0.25">
      <c r="C51" s="570">
        <v>15</v>
      </c>
      <c r="D51" s="575">
        <v>42659.458078703705</v>
      </c>
      <c r="E51" s="570">
        <v>379.05</v>
      </c>
      <c r="F51" s="570">
        <v>322</v>
      </c>
      <c r="G51" s="570">
        <v>0.80178700000000003</v>
      </c>
      <c r="H51" s="570">
        <v>13</v>
      </c>
      <c r="I51" s="570">
        <v>4</v>
      </c>
      <c r="J51" s="570">
        <v>0</v>
      </c>
      <c r="K51" s="570">
        <v>0</v>
      </c>
      <c r="L51" s="575">
        <v>42659.461747685185</v>
      </c>
    </row>
    <row r="52" spans="3:12" x14ac:dyDescent="0.25">
      <c r="C52" s="570"/>
      <c r="D52" s="575"/>
      <c r="H52" s="570"/>
      <c r="I52" s="570"/>
      <c r="L52" s="575"/>
    </row>
    <row r="53" spans="3:12" x14ac:dyDescent="0.25">
      <c r="C53" s="570"/>
      <c r="D53" s="575"/>
      <c r="H53" s="570"/>
      <c r="I53" s="570"/>
      <c r="L53" s="575"/>
    </row>
    <row r="54" spans="3:12" x14ac:dyDescent="0.25">
      <c r="C54" s="570"/>
      <c r="D54" s="575"/>
      <c r="H54" s="570"/>
      <c r="I54" s="570"/>
      <c r="L54" s="575"/>
    </row>
    <row r="55" spans="3:12" x14ac:dyDescent="0.25">
      <c r="C55" s="570"/>
      <c r="D55" s="575"/>
      <c r="H55" s="570"/>
      <c r="I55" s="570"/>
      <c r="L55" s="575"/>
    </row>
    <row r="56" spans="3:12" x14ac:dyDescent="0.25">
      <c r="C56" s="570"/>
      <c r="D56" s="575"/>
      <c r="H56" s="570"/>
      <c r="I56" s="570"/>
      <c r="L56" s="575"/>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6"/>
  <sheetViews>
    <sheetView zoomScale="70" zoomScaleNormal="70" workbookViewId="0">
      <pane ySplit="3" topLeftCell="A4" activePane="bottomLeft" state="frozen"/>
      <selection pane="bottomLeft" activeCell="E49" sqref="E49:G49"/>
    </sheetView>
  </sheetViews>
  <sheetFormatPr defaultColWidth="9" defaultRowHeight="15" x14ac:dyDescent="0.25"/>
  <cols>
    <col min="1" max="1" width="3" style="570" bestFit="1" customWidth="1"/>
    <col min="2" max="2" width="10.42578125" style="570" bestFit="1" customWidth="1"/>
    <col min="3" max="3" width="6" style="40" bestFit="1" customWidth="1"/>
    <col min="4" max="4" width="17.28515625" style="570" bestFit="1" customWidth="1"/>
    <col min="5" max="5" width="14.140625" style="570" bestFit="1" customWidth="1"/>
    <col min="6" max="6" width="10.85546875" style="570" bestFit="1" customWidth="1"/>
    <col min="7" max="7" width="14.28515625" style="570" bestFit="1" customWidth="1"/>
    <col min="8" max="8" width="17.28515625" style="38" bestFit="1" customWidth="1"/>
    <col min="9" max="9" width="24.140625" style="38" bestFit="1" customWidth="1"/>
    <col min="10" max="10" width="4.85546875" style="570" bestFit="1" customWidth="1"/>
    <col min="11" max="11" width="14.5703125" style="570" bestFit="1" customWidth="1"/>
    <col min="12" max="12" width="17.7109375" style="570" bestFit="1" customWidth="1"/>
    <col min="13" max="13" width="14.28515625" style="570" bestFit="1" customWidth="1"/>
    <col min="14" max="15" width="4.85546875" style="570" customWidth="1"/>
    <col min="16" max="16" width="7.42578125" style="570" bestFit="1" customWidth="1"/>
    <col min="17" max="17" width="10.5703125" style="570" bestFit="1" customWidth="1"/>
    <col min="18" max="18" width="10.42578125" style="570" bestFit="1" customWidth="1"/>
    <col min="19" max="20" width="5.42578125" style="3" bestFit="1" customWidth="1"/>
    <col min="21" max="21" width="6.85546875" style="570" bestFit="1" customWidth="1"/>
    <col min="22" max="22" width="5" style="570" bestFit="1" customWidth="1"/>
    <col min="23" max="23" width="6.42578125" style="570" bestFit="1" customWidth="1"/>
    <col min="24" max="24" width="5.140625" style="3" bestFit="1" customWidth="1"/>
    <col min="25" max="25" width="5" style="570" bestFit="1" customWidth="1"/>
    <col min="26" max="26" width="6.85546875" style="570" bestFit="1" customWidth="1"/>
    <col min="27" max="27" width="5" style="570" bestFit="1" customWidth="1"/>
    <col min="28" max="28" width="8.7109375" style="3" bestFit="1" customWidth="1"/>
    <col min="29" max="29" width="5" style="570" bestFit="1" customWidth="1"/>
    <col min="30" max="30" width="6.85546875" style="570" bestFit="1" customWidth="1"/>
    <col min="31" max="31" width="5" style="570" bestFit="1" customWidth="1"/>
    <col min="32" max="32" width="4.42578125" style="3" bestFit="1" customWidth="1"/>
    <col min="33" max="33" width="4.140625" style="570" bestFit="1" customWidth="1"/>
    <col min="34" max="34" width="7.28515625" style="570" bestFit="1" customWidth="1"/>
    <col min="35" max="35" width="5" style="570" bestFit="1" customWidth="1"/>
    <col min="36" max="36" width="4.42578125" style="570" bestFit="1" customWidth="1"/>
    <col min="37" max="37" width="4.140625" style="570" bestFit="1" customWidth="1"/>
    <col min="38" max="38" width="6" style="570" bestFit="1" customWidth="1"/>
    <col min="39" max="39" width="5" style="570" bestFit="1" customWidth="1"/>
    <col min="40" max="40" width="2.42578125" style="570" bestFit="1" customWidth="1"/>
    <col min="41" max="41" width="4.140625" style="570" bestFit="1" customWidth="1"/>
    <col min="42" max="42" width="5.140625" style="570" bestFit="1" customWidth="1"/>
    <col min="43" max="43" width="5" style="570" bestFit="1" customWidth="1"/>
    <col min="44" max="16384" width="9" style="570"/>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70" t="s">
        <v>16</v>
      </c>
      <c r="B3" s="570" t="s">
        <v>140</v>
      </c>
      <c r="C3" s="40" t="s">
        <v>15</v>
      </c>
      <c r="D3" s="570" t="s">
        <v>145</v>
      </c>
      <c r="E3" s="570" t="s">
        <v>147</v>
      </c>
      <c r="F3" s="570" t="s">
        <v>141</v>
      </c>
      <c r="G3" s="570" t="s">
        <v>142</v>
      </c>
      <c r="H3" s="38" t="s">
        <v>143</v>
      </c>
      <c r="I3" s="38" t="s">
        <v>498</v>
      </c>
      <c r="J3" s="570" t="s">
        <v>43</v>
      </c>
      <c r="K3" s="570" t="s">
        <v>138</v>
      </c>
      <c r="L3" s="570" t="s">
        <v>139</v>
      </c>
      <c r="M3" s="570" t="s">
        <v>144</v>
      </c>
      <c r="O3" s="570" t="s">
        <v>16</v>
      </c>
      <c r="P3" s="9" t="s">
        <v>15</v>
      </c>
      <c r="Q3" s="570" t="s">
        <v>17</v>
      </c>
      <c r="R3" s="570" t="s">
        <v>18</v>
      </c>
      <c r="S3" s="3" t="s">
        <v>44</v>
      </c>
      <c r="T3" s="3" t="s">
        <v>45</v>
      </c>
      <c r="U3" s="38" t="s">
        <v>46</v>
      </c>
      <c r="V3" s="39" t="s">
        <v>43</v>
      </c>
      <c r="W3" s="39" t="s">
        <v>44</v>
      </c>
      <c r="X3" s="3" t="s">
        <v>44</v>
      </c>
      <c r="Y3" s="570" t="s">
        <v>45</v>
      </c>
      <c r="Z3" s="570" t="s">
        <v>46</v>
      </c>
      <c r="AA3" s="570" t="s">
        <v>43</v>
      </c>
      <c r="AB3" s="3" t="s">
        <v>44</v>
      </c>
      <c r="AC3" s="570" t="s">
        <v>45</v>
      </c>
      <c r="AD3" s="570" t="s">
        <v>46</v>
      </c>
      <c r="AE3" s="570" t="s">
        <v>43</v>
      </c>
      <c r="AF3" s="3" t="s">
        <v>44</v>
      </c>
      <c r="AG3" s="570" t="s">
        <v>45</v>
      </c>
      <c r="AH3" s="570" t="s">
        <v>46</v>
      </c>
      <c r="AI3" s="570" t="s">
        <v>43</v>
      </c>
      <c r="AJ3" s="39" t="s">
        <v>44</v>
      </c>
      <c r="AK3" s="570" t="s">
        <v>45</v>
      </c>
      <c r="AL3" s="570" t="s">
        <v>46</v>
      </c>
      <c r="AM3" s="570" t="s">
        <v>43</v>
      </c>
      <c r="AN3" s="39" t="s">
        <v>44</v>
      </c>
      <c r="AO3" s="570" t="s">
        <v>45</v>
      </c>
      <c r="AP3" s="570" t="s">
        <v>46</v>
      </c>
      <c r="AQ3" s="570" t="s">
        <v>43</v>
      </c>
    </row>
    <row r="4" spans="1:44" x14ac:dyDescent="0.25">
      <c r="A4" s="570">
        <v>1</v>
      </c>
      <c r="B4" s="570">
        <v>5</v>
      </c>
      <c r="C4" s="40">
        <v>42705</v>
      </c>
      <c r="D4" s="41">
        <v>42705.549467592595</v>
      </c>
      <c r="E4" s="41" t="s">
        <v>148</v>
      </c>
      <c r="F4" s="3">
        <v>301</v>
      </c>
      <c r="G4" s="570">
        <v>279</v>
      </c>
      <c r="H4" s="38">
        <f t="shared" ref="H4:H8" si="0">G4/F4*0.0113636*60</f>
        <v>0.63198227242524918</v>
      </c>
      <c r="I4" s="263">
        <v>2.4563894673758986</v>
      </c>
      <c r="J4" s="39">
        <f>(H4-0.142)/0.1278*0.1+7</f>
        <v>7.3833977092529333</v>
      </c>
      <c r="K4" s="570">
        <v>12</v>
      </c>
      <c r="M4" s="570" t="s">
        <v>149</v>
      </c>
      <c r="O4" s="570">
        <v>1</v>
      </c>
      <c r="P4" s="40">
        <v>43069</v>
      </c>
      <c r="U4" s="38"/>
      <c r="V4" s="39"/>
      <c r="W4" s="39"/>
      <c r="X4" s="570"/>
      <c r="Y4" s="3"/>
      <c r="Z4" s="38"/>
      <c r="AA4" s="39"/>
      <c r="AB4" s="570"/>
      <c r="AC4" s="3"/>
      <c r="AD4" s="38"/>
      <c r="AE4" s="39"/>
      <c r="AH4" s="38"/>
      <c r="AI4" s="39"/>
      <c r="AL4" s="38"/>
      <c r="AM4" s="39"/>
      <c r="AP4" s="38"/>
      <c r="AQ4" s="39"/>
      <c r="AR4" s="38">
        <f>MAX(Z4,AD4,AH4,AL4,AP4)</f>
        <v>0</v>
      </c>
    </row>
    <row r="5" spans="1:44" x14ac:dyDescent="0.25">
      <c r="A5" s="570">
        <v>2</v>
      </c>
      <c r="B5" s="570">
        <v>5</v>
      </c>
      <c r="C5" s="40">
        <v>42705</v>
      </c>
      <c r="D5" s="41">
        <v>42705.639456018522</v>
      </c>
      <c r="E5" s="41" t="s">
        <v>148</v>
      </c>
      <c r="F5" s="3">
        <v>195</v>
      </c>
      <c r="G5" s="570">
        <v>152.34</v>
      </c>
      <c r="H5" s="38">
        <f t="shared" si="0"/>
        <v>0.5326556381538462</v>
      </c>
      <c r="I5" s="263">
        <v>0.77413787103890896</v>
      </c>
      <c r="J5" s="39">
        <f t="shared" ref="J5:J8" si="1">(H5-0.142)/0.1278*0.1+7</f>
        <v>7.3056773381485494</v>
      </c>
      <c r="K5" s="570">
        <v>6</v>
      </c>
      <c r="L5" s="570">
        <v>1</v>
      </c>
      <c r="M5" s="570" t="s">
        <v>149</v>
      </c>
      <c r="O5" s="570">
        <v>2</v>
      </c>
      <c r="P5" s="40">
        <v>43070</v>
      </c>
      <c r="Q5" s="570">
        <v>2</v>
      </c>
      <c r="R5" s="570">
        <v>2</v>
      </c>
      <c r="S5" s="3">
        <f>SUM(W5,X5,AB5,AF5,AJ5,AN5)</f>
        <v>431.34000000000003</v>
      </c>
      <c r="T5" s="3">
        <f>SUM(Y5,AC5,AG5,AK5,AO5)</f>
        <v>496</v>
      </c>
      <c r="U5" s="38">
        <f t="shared" ref="U5" si="2">S5/T5*0.0113636*60</f>
        <v>0.59293248677419363</v>
      </c>
      <c r="V5" s="39">
        <f>(U5-0.142)/0.1278*0.1+7</f>
        <v>7.3528423214195566</v>
      </c>
      <c r="W5" s="39"/>
      <c r="X5" s="570">
        <v>279</v>
      </c>
      <c r="Y5" s="3">
        <v>301</v>
      </c>
      <c r="Z5" s="38">
        <f>X5/Y5*0.0113636*60</f>
        <v>0.63198227242524918</v>
      </c>
      <c r="AA5" s="39">
        <f>(Z5-0.142)/0.1278*0.1+7</f>
        <v>7.3833977092529333</v>
      </c>
      <c r="AB5" s="570">
        <v>152.34</v>
      </c>
      <c r="AC5" s="3">
        <v>195</v>
      </c>
      <c r="AD5" s="38">
        <f>AB5/AC5*0.0113636*60</f>
        <v>0.5326556381538462</v>
      </c>
      <c r="AE5" s="39">
        <f>(AD5-0.142)/0.1278*0.1+7</f>
        <v>7.3056773381485494</v>
      </c>
      <c r="AF5" s="570"/>
      <c r="AG5" s="3"/>
      <c r="AH5" s="38"/>
      <c r="AI5" s="39"/>
      <c r="AL5" s="38"/>
      <c r="AM5" s="39"/>
      <c r="AP5" s="38"/>
      <c r="AQ5" s="39"/>
      <c r="AR5" s="38">
        <f t="shared" ref="AR5:AR16" si="3">MAX(Z5,AD5,AH5,AL5,AP5)</f>
        <v>0.63198227242524918</v>
      </c>
    </row>
    <row r="6" spans="1:44" x14ac:dyDescent="0.25">
      <c r="A6" s="570">
        <v>3</v>
      </c>
      <c r="B6" s="570">
        <v>5</v>
      </c>
      <c r="C6" s="40">
        <v>42706</v>
      </c>
      <c r="D6" s="41">
        <v>42706.659212962964</v>
      </c>
      <c r="E6" s="41" t="s">
        <v>148</v>
      </c>
      <c r="F6" s="3">
        <v>436</v>
      </c>
      <c r="G6" s="570">
        <v>246.04</v>
      </c>
      <c r="H6" s="38">
        <f t="shared" si="0"/>
        <v>0.38475690055045869</v>
      </c>
      <c r="I6" s="263">
        <v>0.41749148505220007</v>
      </c>
      <c r="J6" s="39">
        <f t="shared" si="1"/>
        <v>7.1899506264088098</v>
      </c>
      <c r="K6" s="570">
        <v>9</v>
      </c>
      <c r="L6" s="570">
        <v>1</v>
      </c>
      <c r="M6" s="570" t="s">
        <v>149</v>
      </c>
      <c r="O6" s="570">
        <v>3</v>
      </c>
      <c r="P6" s="40">
        <v>43071</v>
      </c>
      <c r="Q6" s="570">
        <v>2</v>
      </c>
      <c r="R6" s="570">
        <v>2</v>
      </c>
      <c r="S6" s="3">
        <f>SUM(W6,X6,AB6,AF6,AJ6,AN6)</f>
        <v>492.08</v>
      </c>
      <c r="T6" s="3">
        <f>SUM(Y6,AC6,AG6,AK6,AO6)</f>
        <v>706</v>
      </c>
      <c r="U6" s="38">
        <f>S6/T6*0.0113636*60</f>
        <v>0.47522382050991496</v>
      </c>
      <c r="V6" s="39">
        <f>(U6-0.142)/0.1278*0.1+7</f>
        <v>7.2607385137010292</v>
      </c>
      <c r="W6" s="39"/>
      <c r="X6" s="570">
        <v>246.04</v>
      </c>
      <c r="Y6" s="3">
        <v>436</v>
      </c>
      <c r="Z6" s="38">
        <f>X6/Y6*0.0113636*60</f>
        <v>0.38475690055045869</v>
      </c>
      <c r="AA6" s="39">
        <f>(Z6-0.142)/0.1278*0.1+7</f>
        <v>7.1899506264088098</v>
      </c>
      <c r="AB6" s="570">
        <v>246.04</v>
      </c>
      <c r="AC6" s="3">
        <v>270</v>
      </c>
      <c r="AD6" s="38">
        <f>AB6/AC6*0.0113636*60</f>
        <v>0.62131114311111113</v>
      </c>
      <c r="AE6" s="39">
        <f>(AD6-0.142)/0.1278*0.1+7</f>
        <v>7.3750478428099457</v>
      </c>
      <c r="AF6" s="570"/>
      <c r="AG6" s="3"/>
      <c r="AH6" s="38"/>
      <c r="AI6" s="39"/>
      <c r="AK6" s="3"/>
      <c r="AL6" s="38"/>
      <c r="AM6" s="39"/>
      <c r="AP6" s="38"/>
      <c r="AQ6" s="39"/>
      <c r="AR6" s="38">
        <f t="shared" si="3"/>
        <v>0.62131114311111113</v>
      </c>
    </row>
    <row r="7" spans="1:44" x14ac:dyDescent="0.25">
      <c r="A7" s="570">
        <v>4</v>
      </c>
      <c r="B7" s="570">
        <v>5</v>
      </c>
      <c r="C7" s="40">
        <v>42706</v>
      </c>
      <c r="D7" s="41">
        <v>42706.867418981485</v>
      </c>
      <c r="E7" s="41" t="s">
        <v>148</v>
      </c>
      <c r="F7" s="3">
        <v>270</v>
      </c>
      <c r="G7" s="570">
        <v>246.04</v>
      </c>
      <c r="H7" s="38">
        <f t="shared" si="0"/>
        <v>0.62131114311111113</v>
      </c>
      <c r="I7" s="263">
        <v>0.6666909100416073</v>
      </c>
      <c r="J7" s="39">
        <f t="shared" si="1"/>
        <v>7.3750478428099457</v>
      </c>
      <c r="K7" s="570">
        <v>9</v>
      </c>
      <c r="L7" s="570">
        <v>1</v>
      </c>
      <c r="M7" s="570" t="s">
        <v>149</v>
      </c>
      <c r="O7" s="570">
        <v>4</v>
      </c>
      <c r="P7" s="40">
        <v>43072</v>
      </c>
      <c r="Q7" s="570">
        <v>1</v>
      </c>
      <c r="R7" s="570">
        <v>1</v>
      </c>
      <c r="S7" s="3">
        <f>SUM(W7,X7,AB7,AF7,AJ7,AN7)</f>
        <v>277.38</v>
      </c>
      <c r="T7" s="3">
        <f>SUM(Y7,AC7,AG7,AK7,AO7)</f>
        <v>278</v>
      </c>
      <c r="U7" s="38">
        <f>S7/T7*0.0113636*60</f>
        <v>0.68029540316546755</v>
      </c>
      <c r="V7" s="39">
        <f>(U7-0.142)/0.1278*0.1+7</f>
        <v>7.4212014109275959</v>
      </c>
      <c r="W7" s="39"/>
      <c r="X7" s="570">
        <v>277.38</v>
      </c>
      <c r="Y7" s="3">
        <v>278</v>
      </c>
      <c r="Z7" s="38">
        <f>X7/Y7*0.0113636*60</f>
        <v>0.68029540316546755</v>
      </c>
      <c r="AA7" s="39">
        <f>(Z7-0.142)/0.1278*0.1+7</f>
        <v>7.4212014109275959</v>
      </c>
      <c r="AB7" s="570"/>
      <c r="AC7" s="3"/>
      <c r="AD7" s="38"/>
      <c r="AE7" s="39"/>
      <c r="AF7" s="570"/>
      <c r="AG7" s="3"/>
      <c r="AH7" s="38"/>
      <c r="AI7" s="39"/>
      <c r="AK7" s="3"/>
      <c r="AL7" s="38"/>
      <c r="AM7" s="39"/>
      <c r="AP7" s="38"/>
      <c r="AQ7" s="39"/>
      <c r="AR7" s="38">
        <f t="shared" si="3"/>
        <v>0.68029540316546755</v>
      </c>
    </row>
    <row r="8" spans="1:44" x14ac:dyDescent="0.25">
      <c r="A8" s="570">
        <v>5</v>
      </c>
      <c r="B8" s="570">
        <v>5</v>
      </c>
      <c r="C8" s="40">
        <v>42707</v>
      </c>
      <c r="D8" s="41">
        <v>42707.441574074073</v>
      </c>
      <c r="E8" s="41" t="s">
        <v>148</v>
      </c>
      <c r="F8" s="3">
        <v>278</v>
      </c>
      <c r="G8" s="570">
        <v>277.38</v>
      </c>
      <c r="H8" s="38">
        <f t="shared" si="0"/>
        <v>0.68029540316546755</v>
      </c>
      <c r="I8" s="263">
        <v>0.88459161949702136</v>
      </c>
      <c r="J8" s="39">
        <f t="shared" si="1"/>
        <v>7.4212014109275959</v>
      </c>
      <c r="K8" s="570">
        <v>11</v>
      </c>
      <c r="L8" s="570">
        <v>1</v>
      </c>
      <c r="M8" s="570" t="s">
        <v>149</v>
      </c>
      <c r="P8" s="40">
        <v>43073</v>
      </c>
      <c r="U8" s="38"/>
      <c r="V8" s="39"/>
      <c r="W8" s="39"/>
      <c r="X8" s="570"/>
      <c r="Y8" s="3"/>
      <c r="Z8" s="38"/>
      <c r="AA8" s="39"/>
      <c r="AB8" s="570"/>
      <c r="AC8" s="3"/>
      <c r="AD8" s="38"/>
      <c r="AE8" s="39"/>
      <c r="AF8" s="570"/>
      <c r="AG8" s="3"/>
      <c r="AH8" s="39"/>
      <c r="AI8" s="39"/>
      <c r="AL8" s="38"/>
      <c r="AM8" s="39"/>
      <c r="AP8" s="38"/>
      <c r="AQ8" s="39"/>
      <c r="AR8" s="38">
        <f t="shared" si="3"/>
        <v>0</v>
      </c>
    </row>
    <row r="9" spans="1:44" x14ac:dyDescent="0.25">
      <c r="D9" s="41"/>
      <c r="E9" s="41"/>
      <c r="F9" s="3"/>
      <c r="I9" s="263"/>
      <c r="J9" s="39"/>
      <c r="P9" s="40">
        <v>43074</v>
      </c>
      <c r="U9" s="38"/>
      <c r="V9" s="39"/>
      <c r="W9" s="39"/>
      <c r="X9" s="570"/>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X11" s="3">
        <v>516.96</v>
      </c>
      <c r="Y11" s="570">
        <v>491</v>
      </c>
      <c r="Z11" s="38">
        <f>X11/Y11*0.0113636*60</f>
        <v>0.71786476448065184</v>
      </c>
      <c r="AA11" s="39"/>
      <c r="AD11" s="38"/>
      <c r="AE11" s="39"/>
      <c r="AR11" s="38">
        <f t="shared" si="3"/>
        <v>0.71786476448065184</v>
      </c>
    </row>
    <row r="12" spans="1:44" x14ac:dyDescent="0.25">
      <c r="D12" s="41"/>
      <c r="E12" s="41"/>
      <c r="F12" s="3"/>
      <c r="I12" s="263"/>
      <c r="J12" s="39"/>
      <c r="P12" s="40"/>
      <c r="U12" s="38"/>
      <c r="V12" s="39"/>
      <c r="W12" s="39"/>
      <c r="X12" s="3">
        <v>220.04</v>
      </c>
      <c r="Y12" s="570">
        <v>328</v>
      </c>
      <c r="Z12" s="38">
        <f>X12/Y12*0.0113636*60</f>
        <v>0.45739875804878044</v>
      </c>
      <c r="AA12" s="39"/>
      <c r="AD12" s="38"/>
      <c r="AE12" s="39"/>
      <c r="AR12" s="38">
        <f>MAX(Z12,AD12,AH12,AL12,AP12)</f>
        <v>0.45739875804878044</v>
      </c>
    </row>
    <row r="13" spans="1:44" x14ac:dyDescent="0.25">
      <c r="D13" s="261"/>
      <c r="E13" s="261"/>
      <c r="F13" s="3"/>
      <c r="I13" s="263"/>
      <c r="J13" s="265"/>
      <c r="K13" s="52"/>
      <c r="L13" s="52"/>
      <c r="P13" s="40"/>
      <c r="U13" s="38"/>
      <c r="V13" s="39"/>
      <c r="W13" s="39"/>
      <c r="X13" s="3">
        <v>418.12</v>
      </c>
      <c r="Y13" s="570">
        <v>292</v>
      </c>
      <c r="Z13" s="38">
        <f>X13/Y13*0.0113636*60</f>
        <v>0.97630447232876716</v>
      </c>
      <c r="AA13" s="39"/>
      <c r="AD13" s="38"/>
      <c r="AE13" s="39"/>
      <c r="AR13" s="38">
        <f t="shared" si="3"/>
        <v>0.97630447232876716</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70"/>
      <c r="Y35" s="3"/>
      <c r="Z35" s="38"/>
      <c r="AA35" s="39"/>
      <c r="AB35" s="570"/>
      <c r="AC35" s="3"/>
      <c r="AD35" s="38"/>
      <c r="AE35" s="39"/>
      <c r="AF35" s="570"/>
      <c r="AG35" s="3"/>
      <c r="AH35" s="38"/>
      <c r="AI35" s="39"/>
      <c r="AL35" s="38"/>
      <c r="AM35" s="39"/>
    </row>
    <row r="36" spans="3:39" x14ac:dyDescent="0.25">
      <c r="P36" s="40"/>
      <c r="U36" s="38"/>
      <c r="V36" s="39"/>
      <c r="W36" s="39"/>
      <c r="X36" s="570"/>
      <c r="Y36" s="3"/>
      <c r="Z36" s="38"/>
      <c r="AA36" s="39"/>
      <c r="AD36" s="38"/>
      <c r="AE36" s="39"/>
      <c r="AH36" s="38"/>
      <c r="AI36" s="39"/>
      <c r="AL36" s="38"/>
      <c r="AM36" s="39"/>
    </row>
    <row r="38" spans="3:39" x14ac:dyDescent="0.25">
      <c r="C38" s="570">
        <v>7</v>
      </c>
      <c r="D38" s="575">
        <v>42657.889814814815</v>
      </c>
      <c r="E38" s="570">
        <v>336.24</v>
      </c>
      <c r="F38" s="570">
        <v>348</v>
      </c>
      <c r="G38" s="570">
        <v>0.65868400000000005</v>
      </c>
      <c r="H38" s="570">
        <v>1</v>
      </c>
      <c r="I38" s="570">
        <v>1</v>
      </c>
      <c r="J38" s="570">
        <v>0</v>
      </c>
      <c r="K38" s="570">
        <v>0</v>
      </c>
      <c r="L38" s="575">
        <v>42657.893379629626</v>
      </c>
    </row>
    <row r="39" spans="3:39" x14ac:dyDescent="0.25">
      <c r="C39" s="570">
        <v>7</v>
      </c>
      <c r="D39" s="575">
        <v>42658.362372685187</v>
      </c>
      <c r="E39" s="570">
        <v>192.55</v>
      </c>
      <c r="F39" s="570">
        <v>232</v>
      </c>
      <c r="G39" s="570">
        <v>0.56465799999999999</v>
      </c>
      <c r="H39" s="570">
        <v>2</v>
      </c>
      <c r="I39" s="570">
        <v>1</v>
      </c>
      <c r="J39" s="570">
        <v>0</v>
      </c>
      <c r="K39" s="570">
        <v>0</v>
      </c>
      <c r="L39" s="575">
        <v>42658.365034722221</v>
      </c>
    </row>
    <row r="40" spans="3:39" x14ac:dyDescent="0.25">
      <c r="C40" s="570">
        <v>7</v>
      </c>
      <c r="D40" s="575">
        <v>42658.560312499998</v>
      </c>
      <c r="E40" s="570">
        <v>191.96</v>
      </c>
      <c r="F40" s="570">
        <v>170</v>
      </c>
      <c r="G40" s="570">
        <v>0.76917100000000005</v>
      </c>
      <c r="H40" s="570">
        <v>3</v>
      </c>
      <c r="I40" s="570">
        <v>2</v>
      </c>
      <c r="J40" s="570">
        <v>0</v>
      </c>
      <c r="K40" s="570">
        <v>0</v>
      </c>
      <c r="L40" s="575">
        <v>42658.562222222223</v>
      </c>
    </row>
    <row r="41" spans="3:39" x14ac:dyDescent="0.25">
      <c r="C41" s="570">
        <v>7</v>
      </c>
      <c r="D41" s="575">
        <v>42658.743541666663</v>
      </c>
      <c r="E41" s="570">
        <v>646.38</v>
      </c>
      <c r="F41" s="570">
        <v>4724</v>
      </c>
      <c r="G41" s="570">
        <v>9.3280000000000002E-2</v>
      </c>
      <c r="H41" s="570">
        <v>4</v>
      </c>
      <c r="I41" s="570">
        <v>3</v>
      </c>
      <c r="J41" s="570">
        <v>0</v>
      </c>
      <c r="K41" s="570">
        <v>0</v>
      </c>
      <c r="L41" s="575">
        <v>42658.798113425924</v>
      </c>
    </row>
    <row r="42" spans="3:39" x14ac:dyDescent="0.25">
      <c r="C42" s="570">
        <v>7</v>
      </c>
      <c r="D42" s="575">
        <v>42658.892361111109</v>
      </c>
      <c r="E42" s="570">
        <v>84.58</v>
      </c>
      <c r="F42" s="570">
        <v>292</v>
      </c>
      <c r="G42" s="570">
        <v>0.197494</v>
      </c>
      <c r="H42" s="570">
        <v>5</v>
      </c>
      <c r="I42" s="570">
        <v>4</v>
      </c>
      <c r="J42" s="570">
        <v>0</v>
      </c>
      <c r="K42" s="570">
        <v>0</v>
      </c>
      <c r="L42" s="575">
        <v>42658.895740740743</v>
      </c>
    </row>
    <row r="43" spans="3:39" x14ac:dyDescent="0.25">
      <c r="C43" s="570">
        <v>7</v>
      </c>
      <c r="D43" s="575">
        <v>42659.477152777778</v>
      </c>
      <c r="E43" s="570">
        <v>460.96</v>
      </c>
      <c r="F43" s="570">
        <v>264</v>
      </c>
      <c r="G43" s="570">
        <v>1.187894</v>
      </c>
      <c r="H43" s="570">
        <v>6</v>
      </c>
      <c r="I43" s="570">
        <v>1</v>
      </c>
      <c r="J43" s="570">
        <v>0</v>
      </c>
      <c r="K43" s="570">
        <v>0</v>
      </c>
      <c r="L43" s="575">
        <v>42659.480196759258</v>
      </c>
    </row>
    <row r="44" spans="3:39" x14ac:dyDescent="0.25">
      <c r="C44" s="570">
        <v>7</v>
      </c>
      <c r="D44" s="575">
        <v>42659.536006944443</v>
      </c>
      <c r="E44" s="570">
        <v>331.41</v>
      </c>
      <c r="F44" s="570">
        <v>228</v>
      </c>
      <c r="G44" s="570">
        <v>0.99010200000000004</v>
      </c>
      <c r="H44" s="570">
        <v>7</v>
      </c>
      <c r="I44" s="570">
        <v>2</v>
      </c>
      <c r="J44" s="570">
        <v>0</v>
      </c>
      <c r="K44" s="570">
        <v>0</v>
      </c>
      <c r="L44" s="575">
        <v>42659.538553240738</v>
      </c>
    </row>
    <row r="45" spans="3:39" x14ac:dyDescent="0.25">
      <c r="C45" s="570">
        <v>7</v>
      </c>
      <c r="D45" s="575">
        <v>42659.619386574072</v>
      </c>
      <c r="E45" s="570">
        <v>472.75</v>
      </c>
      <c r="F45" s="570">
        <v>203</v>
      </c>
      <c r="G45" s="570">
        <v>1.582389</v>
      </c>
      <c r="H45" s="570">
        <v>8</v>
      </c>
      <c r="I45" s="570">
        <v>3</v>
      </c>
      <c r="J45" s="570">
        <v>0</v>
      </c>
      <c r="K45" s="570">
        <v>0</v>
      </c>
      <c r="L45" s="575">
        <v>42659.621736111112</v>
      </c>
    </row>
    <row r="46" spans="3:39" x14ac:dyDescent="0.25">
      <c r="C46" s="570">
        <v>7</v>
      </c>
      <c r="D46" s="575">
        <v>42659.685381944444</v>
      </c>
      <c r="E46" s="570">
        <v>460.96</v>
      </c>
      <c r="F46" s="570">
        <v>241</v>
      </c>
      <c r="G46" s="570">
        <v>1.3003629999999999</v>
      </c>
      <c r="H46" s="570">
        <v>9</v>
      </c>
      <c r="I46" s="570">
        <v>4</v>
      </c>
      <c r="J46" s="570">
        <v>0</v>
      </c>
      <c r="K46" s="570">
        <v>0</v>
      </c>
      <c r="L46" s="575">
        <v>42659.688078703701</v>
      </c>
    </row>
    <row r="47" spans="3:39" x14ac:dyDescent="0.25">
      <c r="C47" s="570"/>
      <c r="D47" s="575">
        <v>43025</v>
      </c>
      <c r="E47" s="570" t="s">
        <v>908</v>
      </c>
      <c r="H47" s="570"/>
      <c r="I47" s="570"/>
      <c r="L47" s="575"/>
    </row>
    <row r="48" spans="3:39" x14ac:dyDescent="0.25">
      <c r="C48" s="570"/>
      <c r="D48" s="575"/>
      <c r="H48" s="570"/>
      <c r="I48" s="570"/>
      <c r="L48" s="575"/>
    </row>
    <row r="49" spans="3:12" x14ac:dyDescent="0.25">
      <c r="C49" s="581">
        <v>7</v>
      </c>
      <c r="D49" s="575">
        <v>42660.412685185183</v>
      </c>
      <c r="E49" s="581">
        <v>999.92</v>
      </c>
      <c r="F49" s="581">
        <v>807</v>
      </c>
      <c r="G49" s="581">
        <v>0.84476300000000004</v>
      </c>
      <c r="H49" s="581">
        <v>5</v>
      </c>
      <c r="I49" s="581">
        <v>1</v>
      </c>
      <c r="J49" s="581">
        <v>0</v>
      </c>
      <c r="K49" s="581">
        <v>0</v>
      </c>
      <c r="L49" s="575">
        <v>42660.421759259261</v>
      </c>
    </row>
    <row r="50" spans="3:12" x14ac:dyDescent="0.25">
      <c r="C50" s="570"/>
      <c r="D50" s="575"/>
      <c r="H50" s="570"/>
      <c r="I50" s="570"/>
      <c r="L50" s="575"/>
    </row>
    <row r="51" spans="3:12" x14ac:dyDescent="0.25">
      <c r="C51" s="570"/>
      <c r="D51" s="575"/>
      <c r="H51" s="570"/>
      <c r="I51" s="570"/>
      <c r="L51" s="575"/>
    </row>
    <row r="52" spans="3:12" x14ac:dyDescent="0.25">
      <c r="C52" s="570"/>
      <c r="D52" s="575"/>
      <c r="H52" s="570"/>
      <c r="I52" s="570"/>
      <c r="L52" s="575"/>
    </row>
    <row r="53" spans="3:12" x14ac:dyDescent="0.25">
      <c r="C53" s="570"/>
      <c r="D53" s="575"/>
      <c r="H53" s="570"/>
      <c r="I53" s="570"/>
      <c r="L53" s="575"/>
    </row>
    <row r="54" spans="3:12" x14ac:dyDescent="0.25">
      <c r="C54" s="570"/>
      <c r="D54" s="575"/>
      <c r="H54" s="570"/>
      <c r="I54" s="570"/>
      <c r="L54" s="575"/>
    </row>
    <row r="55" spans="3:12" x14ac:dyDescent="0.25">
      <c r="C55" s="570"/>
      <c r="D55" s="575"/>
      <c r="H55" s="570"/>
      <c r="I55" s="570"/>
      <c r="L55" s="575"/>
    </row>
    <row r="56" spans="3:12" x14ac:dyDescent="0.25">
      <c r="C56" s="570"/>
      <c r="D56" s="575"/>
      <c r="H56" s="570"/>
      <c r="I56" s="570"/>
      <c r="L56" s="575"/>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6"/>
  <sheetViews>
    <sheetView zoomScale="70" zoomScaleNormal="70" workbookViewId="0">
      <pane ySplit="3" topLeftCell="A10" activePane="bottomLeft" state="frozen"/>
      <selection pane="bottomLeft" activeCell="E43" sqref="E43:G43"/>
    </sheetView>
  </sheetViews>
  <sheetFormatPr defaultColWidth="9" defaultRowHeight="15" x14ac:dyDescent="0.25"/>
  <cols>
    <col min="1" max="1" width="3" style="570" bestFit="1" customWidth="1"/>
    <col min="2" max="2" width="10.42578125" style="570" bestFit="1" customWidth="1"/>
    <col min="3" max="3" width="6" style="40" bestFit="1" customWidth="1"/>
    <col min="4" max="4" width="17.28515625" style="570" bestFit="1" customWidth="1"/>
    <col min="5" max="5" width="14.140625" style="570" bestFit="1" customWidth="1"/>
    <col min="6" max="6" width="10.85546875" style="570" bestFit="1" customWidth="1"/>
    <col min="7" max="7" width="14.28515625" style="570" bestFit="1" customWidth="1"/>
    <col min="8" max="8" width="17.28515625" style="38" bestFit="1" customWidth="1"/>
    <col min="9" max="9" width="24.140625" style="38" bestFit="1" customWidth="1"/>
    <col min="10" max="10" width="4.85546875" style="570" bestFit="1" customWidth="1"/>
    <col min="11" max="11" width="14.5703125" style="570" bestFit="1" customWidth="1"/>
    <col min="12" max="12" width="17.7109375" style="570" bestFit="1" customWidth="1"/>
    <col min="13" max="13" width="14.28515625" style="570" bestFit="1" customWidth="1"/>
    <col min="14" max="15" width="4.85546875" style="570" customWidth="1"/>
    <col min="16" max="16" width="7.42578125" style="570" bestFit="1" customWidth="1"/>
    <col min="17" max="17" width="10.5703125" style="570" bestFit="1" customWidth="1"/>
    <col min="18" max="18" width="10.42578125" style="570" bestFit="1" customWidth="1"/>
    <col min="19" max="20" width="5.42578125" style="3" bestFit="1" customWidth="1"/>
    <col min="21" max="21" width="6.85546875" style="570" bestFit="1" customWidth="1"/>
    <col min="22" max="22" width="5" style="570" bestFit="1" customWidth="1"/>
    <col min="23" max="23" width="6.42578125" style="570" bestFit="1" customWidth="1"/>
    <col min="24" max="24" width="5.140625" style="3" bestFit="1" customWidth="1"/>
    <col min="25" max="25" width="5" style="570" bestFit="1" customWidth="1"/>
    <col min="26" max="26" width="6.85546875" style="570" bestFit="1" customWidth="1"/>
    <col min="27" max="27" width="5" style="570" bestFit="1" customWidth="1"/>
    <col min="28" max="28" width="8.7109375" style="3" bestFit="1" customWidth="1"/>
    <col min="29" max="29" width="5" style="570" bestFit="1" customWidth="1"/>
    <col min="30" max="30" width="6.85546875" style="570" bestFit="1" customWidth="1"/>
    <col min="31" max="31" width="5" style="570" bestFit="1" customWidth="1"/>
    <col min="32" max="32" width="4.42578125" style="3" bestFit="1" customWidth="1"/>
    <col min="33" max="33" width="4.140625" style="570" bestFit="1" customWidth="1"/>
    <col min="34" max="34" width="7.28515625" style="570" bestFit="1" customWidth="1"/>
    <col min="35" max="35" width="5" style="570" bestFit="1" customWidth="1"/>
    <col min="36" max="36" width="4.42578125" style="570" bestFit="1" customWidth="1"/>
    <col min="37" max="37" width="4.140625" style="570" bestFit="1" customWidth="1"/>
    <col min="38" max="38" width="6" style="570" bestFit="1" customWidth="1"/>
    <col min="39" max="39" width="5" style="570" bestFit="1" customWidth="1"/>
    <col min="40" max="40" width="2.42578125" style="570" bestFit="1" customWidth="1"/>
    <col min="41" max="41" width="4.140625" style="570" bestFit="1" customWidth="1"/>
    <col min="42" max="42" width="5.140625" style="570" bestFit="1" customWidth="1"/>
    <col min="43" max="43" width="5" style="570" bestFit="1" customWidth="1"/>
    <col min="44" max="16384" width="9" style="570"/>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70" t="s">
        <v>16</v>
      </c>
      <c r="B3" s="570" t="s">
        <v>140</v>
      </c>
      <c r="C3" s="40" t="s">
        <v>15</v>
      </c>
      <c r="D3" s="570" t="s">
        <v>145</v>
      </c>
      <c r="E3" s="570" t="s">
        <v>147</v>
      </c>
      <c r="F3" s="570" t="s">
        <v>141</v>
      </c>
      <c r="G3" s="570" t="s">
        <v>142</v>
      </c>
      <c r="H3" s="38" t="s">
        <v>143</v>
      </c>
      <c r="I3" s="38" t="s">
        <v>498</v>
      </c>
      <c r="J3" s="570" t="s">
        <v>43</v>
      </c>
      <c r="K3" s="570" t="s">
        <v>138</v>
      </c>
      <c r="L3" s="570" t="s">
        <v>139</v>
      </c>
      <c r="M3" s="570" t="s">
        <v>144</v>
      </c>
      <c r="O3" s="570" t="s">
        <v>16</v>
      </c>
      <c r="P3" s="9" t="s">
        <v>15</v>
      </c>
      <c r="Q3" s="570" t="s">
        <v>17</v>
      </c>
      <c r="R3" s="570" t="s">
        <v>18</v>
      </c>
      <c r="S3" s="3" t="s">
        <v>44</v>
      </c>
      <c r="T3" s="3" t="s">
        <v>45</v>
      </c>
      <c r="U3" s="38" t="s">
        <v>46</v>
      </c>
      <c r="V3" s="39" t="s">
        <v>43</v>
      </c>
      <c r="W3" s="39" t="s">
        <v>44</v>
      </c>
      <c r="X3" s="3" t="s">
        <v>44</v>
      </c>
      <c r="Y3" s="570" t="s">
        <v>45</v>
      </c>
      <c r="Z3" s="570" t="s">
        <v>46</v>
      </c>
      <c r="AA3" s="570" t="s">
        <v>43</v>
      </c>
      <c r="AB3" s="3" t="s">
        <v>44</v>
      </c>
      <c r="AC3" s="570" t="s">
        <v>45</v>
      </c>
      <c r="AD3" s="570" t="s">
        <v>46</v>
      </c>
      <c r="AE3" s="570" t="s">
        <v>43</v>
      </c>
      <c r="AF3" s="3" t="s">
        <v>44</v>
      </c>
      <c r="AG3" s="570" t="s">
        <v>45</v>
      </c>
      <c r="AH3" s="570" t="s">
        <v>46</v>
      </c>
      <c r="AI3" s="570" t="s">
        <v>43</v>
      </c>
      <c r="AJ3" s="39" t="s">
        <v>44</v>
      </c>
      <c r="AK3" s="570" t="s">
        <v>45</v>
      </c>
      <c r="AL3" s="570" t="s">
        <v>46</v>
      </c>
      <c r="AM3" s="570" t="s">
        <v>43</v>
      </c>
      <c r="AN3" s="39" t="s">
        <v>44</v>
      </c>
      <c r="AO3" s="570" t="s">
        <v>45</v>
      </c>
      <c r="AP3" s="570" t="s">
        <v>46</v>
      </c>
      <c r="AQ3" s="570" t="s">
        <v>43</v>
      </c>
    </row>
    <row r="4" spans="1:44" x14ac:dyDescent="0.25">
      <c r="A4" s="570">
        <v>1</v>
      </c>
      <c r="B4" s="570">
        <v>5</v>
      </c>
      <c r="C4" s="40">
        <v>42705</v>
      </c>
      <c r="D4" s="41">
        <v>42705.549467592595</v>
      </c>
      <c r="E4" s="41" t="s">
        <v>148</v>
      </c>
      <c r="F4" s="3">
        <v>301</v>
      </c>
      <c r="G4" s="570">
        <v>279</v>
      </c>
      <c r="H4" s="38">
        <f t="shared" ref="H4:H8" si="0">G4/F4*0.0113636*60</f>
        <v>0.63198227242524918</v>
      </c>
      <c r="I4" s="263">
        <v>2.4563894673758986</v>
      </c>
      <c r="J4" s="39">
        <f>(H4-0.142)/0.1278*0.1+7</f>
        <v>7.3833977092529333</v>
      </c>
      <c r="K4" s="570">
        <v>12</v>
      </c>
      <c r="M4" s="570" t="s">
        <v>149</v>
      </c>
      <c r="O4" s="570">
        <v>1</v>
      </c>
      <c r="P4" s="40">
        <v>43069</v>
      </c>
      <c r="U4" s="38"/>
      <c r="V4" s="39"/>
      <c r="W4" s="39"/>
      <c r="X4" s="570"/>
      <c r="Y4" s="3"/>
      <c r="Z4" s="38"/>
      <c r="AA4" s="39"/>
      <c r="AB4" s="570"/>
      <c r="AC4" s="3"/>
      <c r="AD4" s="38"/>
      <c r="AE4" s="39"/>
      <c r="AH4" s="38"/>
      <c r="AI4" s="39"/>
      <c r="AL4" s="38"/>
      <c r="AM4" s="39"/>
      <c r="AP4" s="38"/>
      <c r="AQ4" s="39"/>
      <c r="AR4" s="38">
        <f>MAX(Z4,AD4,AH4,AL4,AP4)</f>
        <v>0</v>
      </c>
    </row>
    <row r="5" spans="1:44" x14ac:dyDescent="0.25">
      <c r="A5" s="570">
        <v>2</v>
      </c>
      <c r="B5" s="570">
        <v>5</v>
      </c>
      <c r="C5" s="40">
        <v>42705</v>
      </c>
      <c r="D5" s="41">
        <v>42705.639456018522</v>
      </c>
      <c r="E5" s="41" t="s">
        <v>148</v>
      </c>
      <c r="F5" s="3">
        <v>195</v>
      </c>
      <c r="G5" s="570">
        <v>152.34</v>
      </c>
      <c r="H5" s="38">
        <f t="shared" si="0"/>
        <v>0.5326556381538462</v>
      </c>
      <c r="I5" s="263">
        <v>0.77413787103890896</v>
      </c>
      <c r="J5" s="39">
        <f t="shared" ref="J5:J8" si="1">(H5-0.142)/0.1278*0.1+7</f>
        <v>7.3056773381485494</v>
      </c>
      <c r="K5" s="570">
        <v>6</v>
      </c>
      <c r="L5" s="570">
        <v>1</v>
      </c>
      <c r="M5" s="570" t="s">
        <v>149</v>
      </c>
      <c r="O5" s="570">
        <v>2</v>
      </c>
      <c r="P5" s="40">
        <v>43070</v>
      </c>
      <c r="Q5" s="570">
        <v>2</v>
      </c>
      <c r="R5" s="570">
        <v>2</v>
      </c>
      <c r="S5" s="3">
        <f>SUM(W5,X5,AB5,AF5,AJ5,AN5)</f>
        <v>431.34000000000003</v>
      </c>
      <c r="T5" s="3">
        <f>SUM(Y5,AC5,AG5,AK5,AO5)</f>
        <v>496</v>
      </c>
      <c r="U5" s="38">
        <f t="shared" ref="U5" si="2">S5/T5*0.0113636*60</f>
        <v>0.59293248677419363</v>
      </c>
      <c r="V5" s="39">
        <f>(U5-0.142)/0.1278*0.1+7</f>
        <v>7.3528423214195566</v>
      </c>
      <c r="W5" s="39"/>
      <c r="X5" s="570">
        <v>279</v>
      </c>
      <c r="Y5" s="3">
        <v>301</v>
      </c>
      <c r="Z5" s="38">
        <f>X5/Y5*0.0113636*60</f>
        <v>0.63198227242524918</v>
      </c>
      <c r="AA5" s="39">
        <f>(Z5-0.142)/0.1278*0.1+7</f>
        <v>7.3833977092529333</v>
      </c>
      <c r="AB5" s="570">
        <v>152.34</v>
      </c>
      <c r="AC5" s="3">
        <v>195</v>
      </c>
      <c r="AD5" s="38">
        <f>AB5/AC5*0.0113636*60</f>
        <v>0.5326556381538462</v>
      </c>
      <c r="AE5" s="39">
        <f>(AD5-0.142)/0.1278*0.1+7</f>
        <v>7.3056773381485494</v>
      </c>
      <c r="AF5" s="570"/>
      <c r="AG5" s="3"/>
      <c r="AH5" s="38"/>
      <c r="AI5" s="39"/>
      <c r="AL5" s="38"/>
      <c r="AM5" s="39"/>
      <c r="AP5" s="38"/>
      <c r="AQ5" s="39"/>
      <c r="AR5" s="38">
        <f t="shared" ref="AR5:AR16" si="3">MAX(Z5,AD5,AH5,AL5,AP5)</f>
        <v>0.63198227242524918</v>
      </c>
    </row>
    <row r="6" spans="1:44" x14ac:dyDescent="0.25">
      <c r="A6" s="570">
        <v>3</v>
      </c>
      <c r="B6" s="570">
        <v>5</v>
      </c>
      <c r="C6" s="40">
        <v>42706</v>
      </c>
      <c r="D6" s="41">
        <v>42706.659212962964</v>
      </c>
      <c r="E6" s="41" t="s">
        <v>148</v>
      </c>
      <c r="F6" s="3">
        <v>436</v>
      </c>
      <c r="G6" s="570">
        <v>246.04</v>
      </c>
      <c r="H6" s="38">
        <f t="shared" si="0"/>
        <v>0.38475690055045869</v>
      </c>
      <c r="I6" s="263">
        <v>0.41749148505220007</v>
      </c>
      <c r="J6" s="39">
        <f t="shared" si="1"/>
        <v>7.1899506264088098</v>
      </c>
      <c r="K6" s="570">
        <v>9</v>
      </c>
      <c r="L6" s="570">
        <v>1</v>
      </c>
      <c r="M6" s="570" t="s">
        <v>149</v>
      </c>
      <c r="O6" s="570">
        <v>3</v>
      </c>
      <c r="P6" s="40">
        <v>43071</v>
      </c>
      <c r="Q6" s="570">
        <v>2</v>
      </c>
      <c r="R6" s="570">
        <v>2</v>
      </c>
      <c r="S6" s="3">
        <f>SUM(W6,X6,AB6,AF6,AJ6,AN6)</f>
        <v>492.08</v>
      </c>
      <c r="T6" s="3">
        <f>SUM(Y6,AC6,AG6,AK6,AO6)</f>
        <v>706</v>
      </c>
      <c r="U6" s="38">
        <f>S6/T6*0.0113636*60</f>
        <v>0.47522382050991496</v>
      </c>
      <c r="V6" s="39">
        <f>(U6-0.142)/0.1278*0.1+7</f>
        <v>7.2607385137010292</v>
      </c>
      <c r="W6" s="39"/>
      <c r="X6" s="570">
        <v>246.04</v>
      </c>
      <c r="Y6" s="3">
        <v>436</v>
      </c>
      <c r="Z6" s="38">
        <f>X6/Y6*0.0113636*60</f>
        <v>0.38475690055045869</v>
      </c>
      <c r="AA6" s="39">
        <f>(Z6-0.142)/0.1278*0.1+7</f>
        <v>7.1899506264088098</v>
      </c>
      <c r="AB6" s="570">
        <v>246.04</v>
      </c>
      <c r="AC6" s="3">
        <v>270</v>
      </c>
      <c r="AD6" s="38">
        <f>AB6/AC6*0.0113636*60</f>
        <v>0.62131114311111113</v>
      </c>
      <c r="AE6" s="39">
        <f>(AD6-0.142)/0.1278*0.1+7</f>
        <v>7.3750478428099457</v>
      </c>
      <c r="AF6" s="570"/>
      <c r="AG6" s="3"/>
      <c r="AH6" s="38"/>
      <c r="AI6" s="39"/>
      <c r="AK6" s="3"/>
      <c r="AL6" s="38"/>
      <c r="AM6" s="39"/>
      <c r="AP6" s="38"/>
      <c r="AQ6" s="39"/>
      <c r="AR6" s="38">
        <f t="shared" si="3"/>
        <v>0.62131114311111113</v>
      </c>
    </row>
    <row r="7" spans="1:44" x14ac:dyDescent="0.25">
      <c r="A7" s="570">
        <v>4</v>
      </c>
      <c r="B7" s="570">
        <v>5</v>
      </c>
      <c r="C7" s="40">
        <v>42706</v>
      </c>
      <c r="D7" s="41">
        <v>42706.867418981485</v>
      </c>
      <c r="E7" s="41" t="s">
        <v>148</v>
      </c>
      <c r="F7" s="3">
        <v>270</v>
      </c>
      <c r="G7" s="570">
        <v>246.04</v>
      </c>
      <c r="H7" s="38">
        <f t="shared" si="0"/>
        <v>0.62131114311111113</v>
      </c>
      <c r="I7" s="263">
        <v>0.6666909100416073</v>
      </c>
      <c r="J7" s="39">
        <f t="shared" si="1"/>
        <v>7.3750478428099457</v>
      </c>
      <c r="K7" s="570">
        <v>9</v>
      </c>
      <c r="L7" s="570">
        <v>1</v>
      </c>
      <c r="M7" s="570" t="s">
        <v>149</v>
      </c>
      <c r="O7" s="570">
        <v>4</v>
      </c>
      <c r="P7" s="40">
        <v>43072</v>
      </c>
      <c r="Q7" s="570">
        <v>1</v>
      </c>
      <c r="R7" s="570">
        <v>1</v>
      </c>
      <c r="S7" s="3">
        <f>SUM(W7,X7,AB7,AF7,AJ7,AN7)</f>
        <v>277.38</v>
      </c>
      <c r="T7" s="3">
        <f>SUM(Y7,AC7,AG7,AK7,AO7)</f>
        <v>278</v>
      </c>
      <c r="U7" s="38">
        <f>S7/T7*0.0113636*60</f>
        <v>0.68029540316546755</v>
      </c>
      <c r="V7" s="39">
        <f>(U7-0.142)/0.1278*0.1+7</f>
        <v>7.4212014109275959</v>
      </c>
      <c r="W7" s="39"/>
      <c r="X7" s="570">
        <v>277.38</v>
      </c>
      <c r="Y7" s="3">
        <v>278</v>
      </c>
      <c r="Z7" s="38">
        <f>X7/Y7*0.0113636*60</f>
        <v>0.68029540316546755</v>
      </c>
      <c r="AA7" s="39">
        <f>(Z7-0.142)/0.1278*0.1+7</f>
        <v>7.4212014109275959</v>
      </c>
      <c r="AB7" s="570"/>
      <c r="AC7" s="3"/>
      <c r="AD7" s="38"/>
      <c r="AE7" s="39"/>
      <c r="AF7" s="570"/>
      <c r="AG7" s="3"/>
      <c r="AH7" s="38"/>
      <c r="AI7" s="39"/>
      <c r="AK7" s="3"/>
      <c r="AL7" s="38"/>
      <c r="AM7" s="39"/>
      <c r="AP7" s="38"/>
      <c r="AQ7" s="39"/>
      <c r="AR7" s="38">
        <f t="shared" si="3"/>
        <v>0.68029540316546755</v>
      </c>
    </row>
    <row r="8" spans="1:44" x14ac:dyDescent="0.25">
      <c r="A8" s="570">
        <v>5</v>
      </c>
      <c r="B8" s="570">
        <v>5</v>
      </c>
      <c r="C8" s="40">
        <v>42707</v>
      </c>
      <c r="D8" s="41">
        <v>42707.441574074073</v>
      </c>
      <c r="E8" s="41" t="s">
        <v>148</v>
      </c>
      <c r="F8" s="3">
        <v>278</v>
      </c>
      <c r="G8" s="570">
        <v>277.38</v>
      </c>
      <c r="H8" s="38">
        <f t="shared" si="0"/>
        <v>0.68029540316546755</v>
      </c>
      <c r="I8" s="263">
        <v>0.88459161949702136</v>
      </c>
      <c r="J8" s="39">
        <f t="shared" si="1"/>
        <v>7.4212014109275959</v>
      </c>
      <c r="K8" s="570">
        <v>11</v>
      </c>
      <c r="L8" s="570">
        <v>1</v>
      </c>
      <c r="M8" s="570" t="s">
        <v>149</v>
      </c>
      <c r="P8" s="40">
        <v>43073</v>
      </c>
      <c r="U8" s="38"/>
      <c r="V8" s="39"/>
      <c r="W8" s="39"/>
      <c r="X8" s="570"/>
      <c r="Y8" s="3"/>
      <c r="Z8" s="38"/>
      <c r="AA8" s="39"/>
      <c r="AB8" s="570"/>
      <c r="AC8" s="3"/>
      <c r="AD8" s="38"/>
      <c r="AE8" s="39"/>
      <c r="AF8" s="570"/>
      <c r="AG8" s="3"/>
      <c r="AH8" s="39"/>
      <c r="AI8" s="39"/>
      <c r="AL8" s="38"/>
      <c r="AM8" s="39"/>
      <c r="AP8" s="38"/>
      <c r="AQ8" s="39"/>
      <c r="AR8" s="38">
        <f t="shared" si="3"/>
        <v>0</v>
      </c>
    </row>
    <row r="9" spans="1:44" x14ac:dyDescent="0.25">
      <c r="D9" s="41"/>
      <c r="E9" s="41"/>
      <c r="F9" s="3"/>
      <c r="I9" s="263"/>
      <c r="J9" s="39"/>
      <c r="P9" s="40">
        <v>43074</v>
      </c>
      <c r="U9" s="38"/>
      <c r="V9" s="39"/>
      <c r="W9" s="39"/>
      <c r="X9" s="570"/>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Z11" s="38"/>
      <c r="AA11" s="39"/>
      <c r="AD11" s="38"/>
      <c r="AE11" s="39"/>
      <c r="AR11" s="38">
        <f t="shared" si="3"/>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70"/>
      <c r="Y35" s="3"/>
      <c r="Z35" s="38"/>
      <c r="AA35" s="39"/>
      <c r="AB35" s="570"/>
      <c r="AC35" s="3"/>
      <c r="AD35" s="38"/>
      <c r="AE35" s="39"/>
      <c r="AF35" s="570"/>
      <c r="AG35" s="3"/>
      <c r="AH35" s="38"/>
      <c r="AI35" s="39"/>
      <c r="AL35" s="38"/>
      <c r="AM35" s="39"/>
    </row>
    <row r="36" spans="3:39" x14ac:dyDescent="0.25">
      <c r="P36" s="40"/>
      <c r="U36" s="38"/>
      <c r="V36" s="39"/>
      <c r="W36" s="39"/>
      <c r="X36" s="570"/>
      <c r="Y36" s="3"/>
      <c r="Z36" s="38"/>
      <c r="AA36" s="39"/>
      <c r="AD36" s="38"/>
      <c r="AE36" s="39"/>
      <c r="AH36" s="38"/>
      <c r="AI36" s="39"/>
      <c r="AL36" s="38"/>
      <c r="AM36" s="39"/>
    </row>
    <row r="38" spans="3:39" x14ac:dyDescent="0.25">
      <c r="C38" s="570"/>
      <c r="D38" s="575"/>
      <c r="H38" s="570"/>
      <c r="I38" s="570"/>
      <c r="L38" s="575"/>
    </row>
    <row r="39" spans="3:39" x14ac:dyDescent="0.25">
      <c r="C39" s="570">
        <v>29</v>
      </c>
      <c r="D39" s="575">
        <v>42661.709027777775</v>
      </c>
      <c r="E39" s="570">
        <v>426.46</v>
      </c>
      <c r="F39" s="570">
        <v>225</v>
      </c>
      <c r="G39" s="570">
        <v>1.2874410000000001</v>
      </c>
      <c r="H39" s="570">
        <v>1</v>
      </c>
      <c r="I39" s="570">
        <v>1</v>
      </c>
      <c r="J39" s="570">
        <v>0</v>
      </c>
      <c r="K39" s="570">
        <v>0</v>
      </c>
      <c r="L39" s="575">
        <v>42661.711805555555</v>
      </c>
    </row>
    <row r="40" spans="3:39" x14ac:dyDescent="0.25">
      <c r="C40" s="570">
        <v>29</v>
      </c>
      <c r="D40" s="575">
        <v>42662.381944444445</v>
      </c>
      <c r="E40" s="570">
        <v>385.8</v>
      </c>
      <c r="F40" s="570">
        <v>252</v>
      </c>
      <c r="G40" s="570">
        <v>1.041461</v>
      </c>
      <c r="H40" s="570">
        <v>2</v>
      </c>
      <c r="I40" s="570">
        <v>1</v>
      </c>
      <c r="J40" s="570">
        <v>0</v>
      </c>
      <c r="K40" s="570">
        <v>0</v>
      </c>
      <c r="L40" s="575">
        <v>42662.384722222225</v>
      </c>
    </row>
    <row r="41" spans="3:39" x14ac:dyDescent="0.25">
      <c r="C41" s="570">
        <v>29</v>
      </c>
      <c r="D41" s="575">
        <v>42662.461805555555</v>
      </c>
      <c r="E41" s="570">
        <v>302.8</v>
      </c>
      <c r="F41" s="570">
        <v>253</v>
      </c>
      <c r="G41" s="570">
        <v>0.81311699999999998</v>
      </c>
      <c r="H41" s="570">
        <v>3</v>
      </c>
      <c r="I41" s="570">
        <v>2</v>
      </c>
      <c r="J41" s="570">
        <v>0</v>
      </c>
      <c r="K41" s="570">
        <v>0</v>
      </c>
      <c r="L41" s="575">
        <v>42662.464583333334</v>
      </c>
    </row>
    <row r="42" spans="3:39" x14ac:dyDescent="0.25">
      <c r="C42" s="570">
        <v>29</v>
      </c>
      <c r="D42" s="575">
        <v>42662.561805555553</v>
      </c>
      <c r="E42" s="570">
        <v>486.96</v>
      </c>
      <c r="F42" s="570">
        <v>330</v>
      </c>
      <c r="G42" s="570">
        <v>1.004699</v>
      </c>
      <c r="H42" s="570">
        <v>4</v>
      </c>
      <c r="I42" s="570">
        <v>3</v>
      </c>
      <c r="J42" s="570">
        <v>0</v>
      </c>
      <c r="K42" s="570">
        <v>0</v>
      </c>
      <c r="L42" s="575">
        <v>42662.565972222219</v>
      </c>
    </row>
    <row r="43" spans="3:39" x14ac:dyDescent="0.25">
      <c r="C43" s="570">
        <v>29</v>
      </c>
      <c r="D43" s="575">
        <v>42663.398611111108</v>
      </c>
      <c r="E43" s="570">
        <v>413.34</v>
      </c>
      <c r="F43" s="570">
        <v>304</v>
      </c>
      <c r="G43" s="570">
        <v>0.92469299999999999</v>
      </c>
      <c r="H43" s="570">
        <v>5</v>
      </c>
      <c r="I43" s="570">
        <v>1</v>
      </c>
      <c r="J43" s="570">
        <v>0</v>
      </c>
      <c r="K43" s="570">
        <v>0</v>
      </c>
      <c r="L43" s="575">
        <v>42663.401388888888</v>
      </c>
    </row>
    <row r="44" spans="3:39" x14ac:dyDescent="0.25">
      <c r="C44" s="570"/>
      <c r="D44" s="575"/>
      <c r="H44" s="570"/>
      <c r="I44" s="570"/>
      <c r="L44" s="575"/>
    </row>
    <row r="45" spans="3:39" x14ac:dyDescent="0.25">
      <c r="C45" s="570"/>
      <c r="D45" s="575"/>
      <c r="H45" s="570"/>
      <c r="I45" s="570"/>
      <c r="L45" s="575"/>
    </row>
    <row r="46" spans="3:39" x14ac:dyDescent="0.25">
      <c r="C46" s="570"/>
      <c r="D46" s="575"/>
      <c r="H46" s="570"/>
      <c r="I46" s="570"/>
      <c r="L46" s="575"/>
    </row>
    <row r="47" spans="3:39" x14ac:dyDescent="0.25">
      <c r="C47" s="570"/>
      <c r="D47" s="575"/>
      <c r="H47" s="570"/>
      <c r="I47" s="570"/>
      <c r="L47" s="575"/>
    </row>
    <row r="48" spans="3:39" x14ac:dyDescent="0.25">
      <c r="C48" s="570"/>
      <c r="D48" s="575"/>
      <c r="H48" s="570"/>
      <c r="I48" s="570"/>
      <c r="L48" s="575"/>
    </row>
    <row r="49" spans="3:12" x14ac:dyDescent="0.25">
      <c r="C49" s="570"/>
      <c r="D49" s="575"/>
      <c r="H49" s="570"/>
      <c r="I49" s="570"/>
      <c r="L49" s="575"/>
    </row>
    <row r="50" spans="3:12" x14ac:dyDescent="0.25">
      <c r="C50" s="570"/>
      <c r="D50" s="575"/>
      <c r="H50" s="570"/>
      <c r="I50" s="570"/>
      <c r="L50" s="575"/>
    </row>
    <row r="51" spans="3:12" x14ac:dyDescent="0.25">
      <c r="C51" s="570"/>
      <c r="D51" s="575"/>
      <c r="H51" s="570"/>
      <c r="I51" s="570"/>
      <c r="L51" s="575"/>
    </row>
    <row r="52" spans="3:12" x14ac:dyDescent="0.25">
      <c r="C52" s="570"/>
      <c r="D52" s="575"/>
      <c r="H52" s="570"/>
      <c r="I52" s="570"/>
      <c r="L52" s="575"/>
    </row>
    <row r="53" spans="3:12" x14ac:dyDescent="0.25">
      <c r="C53" s="570"/>
      <c r="D53" s="575"/>
      <c r="H53" s="570"/>
      <c r="I53" s="570"/>
      <c r="L53" s="575"/>
    </row>
    <row r="54" spans="3:12" x14ac:dyDescent="0.25">
      <c r="C54" s="570"/>
      <c r="D54" s="575"/>
      <c r="H54" s="570"/>
      <c r="I54" s="570"/>
      <c r="L54" s="575"/>
    </row>
    <row r="55" spans="3:12" x14ac:dyDescent="0.25">
      <c r="C55" s="570"/>
      <c r="D55" s="575"/>
      <c r="H55" s="570"/>
      <c r="I55" s="570"/>
      <c r="L55" s="575"/>
    </row>
    <row r="56" spans="3:12" x14ac:dyDescent="0.25">
      <c r="C56" s="570"/>
      <c r="D56" s="575"/>
      <c r="H56" s="570"/>
      <c r="I56" s="570"/>
      <c r="L56" s="575"/>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6"/>
  <sheetViews>
    <sheetView zoomScale="70" zoomScaleNormal="70" workbookViewId="0">
      <pane ySplit="3" topLeftCell="A10" activePane="bottomLeft" state="frozen"/>
      <selection pane="bottomLeft" activeCell="E43" sqref="E43:G43"/>
    </sheetView>
  </sheetViews>
  <sheetFormatPr defaultColWidth="9" defaultRowHeight="15" x14ac:dyDescent="0.25"/>
  <cols>
    <col min="1" max="1" width="3" style="570" bestFit="1" customWidth="1"/>
    <col min="2" max="2" width="10.42578125" style="570" bestFit="1" customWidth="1"/>
    <col min="3" max="3" width="6" style="40" bestFit="1" customWidth="1"/>
    <col min="4" max="4" width="17.28515625" style="570" bestFit="1" customWidth="1"/>
    <col min="5" max="5" width="14.140625" style="570" bestFit="1" customWidth="1"/>
    <col min="6" max="6" width="10.85546875" style="570" bestFit="1" customWidth="1"/>
    <col min="7" max="7" width="14.28515625" style="570" bestFit="1" customWidth="1"/>
    <col min="8" max="8" width="17.28515625" style="38" bestFit="1" customWidth="1"/>
    <col min="9" max="9" width="24.140625" style="38" bestFit="1" customWidth="1"/>
    <col min="10" max="10" width="4.85546875" style="570" bestFit="1" customWidth="1"/>
    <col min="11" max="11" width="14.5703125" style="570" bestFit="1" customWidth="1"/>
    <col min="12" max="12" width="17.7109375" style="570" bestFit="1" customWidth="1"/>
    <col min="13" max="13" width="14.28515625" style="570" bestFit="1" customWidth="1"/>
    <col min="14" max="15" width="4.85546875" style="570" customWidth="1"/>
    <col min="16" max="16" width="7.42578125" style="570" bestFit="1" customWidth="1"/>
    <col min="17" max="17" width="10.5703125" style="570" bestFit="1" customWidth="1"/>
    <col min="18" max="18" width="10.42578125" style="570" bestFit="1" customWidth="1"/>
    <col min="19" max="20" width="5.42578125" style="3" bestFit="1" customWidth="1"/>
    <col min="21" max="21" width="6.85546875" style="570" bestFit="1" customWidth="1"/>
    <col min="22" max="22" width="5" style="570" bestFit="1" customWidth="1"/>
    <col min="23" max="23" width="6.42578125" style="570" bestFit="1" customWidth="1"/>
    <col min="24" max="24" width="5.140625" style="3" bestFit="1" customWidth="1"/>
    <col min="25" max="25" width="5" style="570" bestFit="1" customWidth="1"/>
    <col min="26" max="26" width="6.85546875" style="570" bestFit="1" customWidth="1"/>
    <col min="27" max="27" width="5" style="570" bestFit="1" customWidth="1"/>
    <col min="28" max="28" width="8.7109375" style="3" bestFit="1" customWidth="1"/>
    <col min="29" max="29" width="5" style="570" bestFit="1" customWidth="1"/>
    <col min="30" max="30" width="6.85546875" style="570" bestFit="1" customWidth="1"/>
    <col min="31" max="31" width="5" style="570" bestFit="1" customWidth="1"/>
    <col min="32" max="32" width="4.42578125" style="3" bestFit="1" customWidth="1"/>
    <col min="33" max="33" width="4.140625" style="570" bestFit="1" customWidth="1"/>
    <col min="34" max="34" width="7.28515625" style="570" bestFit="1" customWidth="1"/>
    <col min="35" max="35" width="5" style="570" bestFit="1" customWidth="1"/>
    <col min="36" max="36" width="4.42578125" style="570" bestFit="1" customWidth="1"/>
    <col min="37" max="37" width="4.140625" style="570" bestFit="1" customWidth="1"/>
    <col min="38" max="38" width="6" style="570" bestFit="1" customWidth="1"/>
    <col min="39" max="39" width="5" style="570" bestFit="1" customWidth="1"/>
    <col min="40" max="40" width="2.42578125" style="570" bestFit="1" customWidth="1"/>
    <col min="41" max="41" width="4.140625" style="570" bestFit="1" customWidth="1"/>
    <col min="42" max="42" width="5.140625" style="570" bestFit="1" customWidth="1"/>
    <col min="43" max="43" width="5" style="570" bestFit="1" customWidth="1"/>
    <col min="44" max="16384" width="9" style="570"/>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70" t="s">
        <v>16</v>
      </c>
      <c r="B3" s="570" t="s">
        <v>140</v>
      </c>
      <c r="C3" s="40" t="s">
        <v>15</v>
      </c>
      <c r="D3" s="570" t="s">
        <v>145</v>
      </c>
      <c r="E3" s="570" t="s">
        <v>147</v>
      </c>
      <c r="F3" s="570" t="s">
        <v>141</v>
      </c>
      <c r="G3" s="570" t="s">
        <v>142</v>
      </c>
      <c r="H3" s="38" t="s">
        <v>143</v>
      </c>
      <c r="I3" s="38" t="s">
        <v>498</v>
      </c>
      <c r="J3" s="570" t="s">
        <v>43</v>
      </c>
      <c r="K3" s="570" t="s">
        <v>138</v>
      </c>
      <c r="L3" s="570" t="s">
        <v>139</v>
      </c>
      <c r="M3" s="570" t="s">
        <v>144</v>
      </c>
      <c r="O3" s="570" t="s">
        <v>16</v>
      </c>
      <c r="P3" s="9" t="s">
        <v>15</v>
      </c>
      <c r="Q3" s="570" t="s">
        <v>17</v>
      </c>
      <c r="R3" s="570" t="s">
        <v>18</v>
      </c>
      <c r="S3" s="3" t="s">
        <v>44</v>
      </c>
      <c r="T3" s="3" t="s">
        <v>45</v>
      </c>
      <c r="U3" s="38" t="s">
        <v>46</v>
      </c>
      <c r="V3" s="39" t="s">
        <v>43</v>
      </c>
      <c r="W3" s="39" t="s">
        <v>44</v>
      </c>
      <c r="X3" s="3" t="s">
        <v>44</v>
      </c>
      <c r="Y3" s="570" t="s">
        <v>45</v>
      </c>
      <c r="Z3" s="570" t="s">
        <v>46</v>
      </c>
      <c r="AA3" s="570" t="s">
        <v>43</v>
      </c>
      <c r="AB3" s="3" t="s">
        <v>44</v>
      </c>
      <c r="AC3" s="570" t="s">
        <v>45</v>
      </c>
      <c r="AD3" s="570" t="s">
        <v>46</v>
      </c>
      <c r="AE3" s="570" t="s">
        <v>43</v>
      </c>
      <c r="AF3" s="3" t="s">
        <v>44</v>
      </c>
      <c r="AG3" s="570" t="s">
        <v>45</v>
      </c>
      <c r="AH3" s="570" t="s">
        <v>46</v>
      </c>
      <c r="AI3" s="570" t="s">
        <v>43</v>
      </c>
      <c r="AJ3" s="39" t="s">
        <v>44</v>
      </c>
      <c r="AK3" s="570" t="s">
        <v>45</v>
      </c>
      <c r="AL3" s="570" t="s">
        <v>46</v>
      </c>
      <c r="AM3" s="570" t="s">
        <v>43</v>
      </c>
      <c r="AN3" s="39" t="s">
        <v>44</v>
      </c>
      <c r="AO3" s="570" t="s">
        <v>45</v>
      </c>
      <c r="AP3" s="570" t="s">
        <v>46</v>
      </c>
      <c r="AQ3" s="570" t="s">
        <v>43</v>
      </c>
    </row>
    <row r="4" spans="1:44" x14ac:dyDescent="0.25">
      <c r="A4" s="570">
        <v>1</v>
      </c>
      <c r="B4" s="570">
        <v>5</v>
      </c>
      <c r="C4" s="40">
        <v>42705</v>
      </c>
      <c r="D4" s="41">
        <v>42705.549467592595</v>
      </c>
      <c r="E4" s="41" t="s">
        <v>148</v>
      </c>
      <c r="F4" s="3">
        <v>301</v>
      </c>
      <c r="G4" s="570">
        <v>279</v>
      </c>
      <c r="H4" s="38">
        <f t="shared" ref="H4:H8" si="0">G4/F4*0.0113636*60</f>
        <v>0.63198227242524918</v>
      </c>
      <c r="I4" s="263">
        <v>2.4563894673758986</v>
      </c>
      <c r="J4" s="39">
        <f>(H4-0.142)/0.1278*0.1+7</f>
        <v>7.3833977092529333</v>
      </c>
      <c r="K4" s="570">
        <v>12</v>
      </c>
      <c r="M4" s="570" t="s">
        <v>149</v>
      </c>
      <c r="O4" s="570">
        <v>1</v>
      </c>
      <c r="P4" s="40">
        <v>43069</v>
      </c>
      <c r="U4" s="38"/>
      <c r="V4" s="39"/>
      <c r="W4" s="39"/>
      <c r="X4" s="570"/>
      <c r="Y4" s="3"/>
      <c r="Z4" s="38"/>
      <c r="AA4" s="39"/>
      <c r="AB4" s="570"/>
      <c r="AC4" s="3"/>
      <c r="AD4" s="38"/>
      <c r="AE4" s="39"/>
      <c r="AH4" s="38"/>
      <c r="AI4" s="39"/>
      <c r="AL4" s="38"/>
      <c r="AM4" s="39"/>
      <c r="AP4" s="38"/>
      <c r="AQ4" s="39"/>
      <c r="AR4" s="38">
        <f>MAX(Z4,AD4,AH4,AL4,AP4)</f>
        <v>0</v>
      </c>
    </row>
    <row r="5" spans="1:44" x14ac:dyDescent="0.25">
      <c r="A5" s="570">
        <v>2</v>
      </c>
      <c r="B5" s="570">
        <v>5</v>
      </c>
      <c r="C5" s="40">
        <v>42705</v>
      </c>
      <c r="D5" s="41">
        <v>42705.639456018522</v>
      </c>
      <c r="E5" s="41" t="s">
        <v>148</v>
      </c>
      <c r="F5" s="3">
        <v>195</v>
      </c>
      <c r="G5" s="570">
        <v>152.34</v>
      </c>
      <c r="H5" s="38">
        <f t="shared" si="0"/>
        <v>0.5326556381538462</v>
      </c>
      <c r="I5" s="263">
        <v>0.77413787103890896</v>
      </c>
      <c r="J5" s="39">
        <f t="shared" ref="J5:J8" si="1">(H5-0.142)/0.1278*0.1+7</f>
        <v>7.3056773381485494</v>
      </c>
      <c r="K5" s="570">
        <v>6</v>
      </c>
      <c r="L5" s="570">
        <v>1</v>
      </c>
      <c r="M5" s="570" t="s">
        <v>149</v>
      </c>
      <c r="O5" s="570">
        <v>2</v>
      </c>
      <c r="P5" s="40">
        <v>43070</v>
      </c>
      <c r="Q5" s="570">
        <v>2</v>
      </c>
      <c r="R5" s="570">
        <v>2</v>
      </c>
      <c r="S5" s="3">
        <f>SUM(W5,X5,AB5,AF5,AJ5,AN5)</f>
        <v>431.34000000000003</v>
      </c>
      <c r="T5" s="3">
        <f>SUM(Y5,AC5,AG5,AK5,AO5)</f>
        <v>496</v>
      </c>
      <c r="U5" s="38">
        <f t="shared" ref="U5" si="2">S5/T5*0.0113636*60</f>
        <v>0.59293248677419363</v>
      </c>
      <c r="V5" s="39">
        <f>(U5-0.142)/0.1278*0.1+7</f>
        <v>7.3528423214195566</v>
      </c>
      <c r="W5" s="39"/>
      <c r="X5" s="570">
        <v>279</v>
      </c>
      <c r="Y5" s="3">
        <v>301</v>
      </c>
      <c r="Z5" s="38">
        <f>X5/Y5*0.0113636*60</f>
        <v>0.63198227242524918</v>
      </c>
      <c r="AA5" s="39">
        <f>(Z5-0.142)/0.1278*0.1+7</f>
        <v>7.3833977092529333</v>
      </c>
      <c r="AB5" s="570">
        <v>152.34</v>
      </c>
      <c r="AC5" s="3">
        <v>195</v>
      </c>
      <c r="AD5" s="38">
        <f>AB5/AC5*0.0113636*60</f>
        <v>0.5326556381538462</v>
      </c>
      <c r="AE5" s="39">
        <f>(AD5-0.142)/0.1278*0.1+7</f>
        <v>7.3056773381485494</v>
      </c>
      <c r="AF5" s="570"/>
      <c r="AG5" s="3"/>
      <c r="AH5" s="38"/>
      <c r="AI5" s="39"/>
      <c r="AL5" s="38"/>
      <c r="AM5" s="39"/>
      <c r="AP5" s="38"/>
      <c r="AQ5" s="39"/>
      <c r="AR5" s="38">
        <f t="shared" ref="AR5:AR16" si="3">MAX(Z5,AD5,AH5,AL5,AP5)</f>
        <v>0.63198227242524918</v>
      </c>
    </row>
    <row r="6" spans="1:44" x14ac:dyDescent="0.25">
      <c r="A6" s="570">
        <v>3</v>
      </c>
      <c r="B6" s="570">
        <v>5</v>
      </c>
      <c r="C6" s="40">
        <v>42706</v>
      </c>
      <c r="D6" s="41">
        <v>42706.659212962964</v>
      </c>
      <c r="E6" s="41" t="s">
        <v>148</v>
      </c>
      <c r="F6" s="3">
        <v>436</v>
      </c>
      <c r="G6" s="570">
        <v>246.04</v>
      </c>
      <c r="H6" s="38">
        <f t="shared" si="0"/>
        <v>0.38475690055045869</v>
      </c>
      <c r="I6" s="263">
        <v>0.41749148505220007</v>
      </c>
      <c r="J6" s="39">
        <f t="shared" si="1"/>
        <v>7.1899506264088098</v>
      </c>
      <c r="K6" s="570">
        <v>9</v>
      </c>
      <c r="L6" s="570">
        <v>1</v>
      </c>
      <c r="M6" s="570" t="s">
        <v>149</v>
      </c>
      <c r="O6" s="570">
        <v>3</v>
      </c>
      <c r="P6" s="40">
        <v>43071</v>
      </c>
      <c r="Q6" s="570">
        <v>2</v>
      </c>
      <c r="R6" s="570">
        <v>2</v>
      </c>
      <c r="S6" s="3">
        <f>SUM(W6,X6,AB6,AF6,AJ6,AN6)</f>
        <v>492.08</v>
      </c>
      <c r="T6" s="3">
        <f>SUM(Y6,AC6,AG6,AK6,AO6)</f>
        <v>706</v>
      </c>
      <c r="U6" s="38">
        <f>S6/T6*0.0113636*60</f>
        <v>0.47522382050991496</v>
      </c>
      <c r="V6" s="39">
        <f>(U6-0.142)/0.1278*0.1+7</f>
        <v>7.2607385137010292</v>
      </c>
      <c r="W6" s="39"/>
      <c r="X6" s="570">
        <v>246.04</v>
      </c>
      <c r="Y6" s="3">
        <v>436</v>
      </c>
      <c r="Z6" s="38">
        <f>X6/Y6*0.0113636*60</f>
        <v>0.38475690055045869</v>
      </c>
      <c r="AA6" s="39">
        <f>(Z6-0.142)/0.1278*0.1+7</f>
        <v>7.1899506264088098</v>
      </c>
      <c r="AB6" s="570">
        <v>246.04</v>
      </c>
      <c r="AC6" s="3">
        <v>270</v>
      </c>
      <c r="AD6" s="38">
        <f>AB6/AC6*0.0113636*60</f>
        <v>0.62131114311111113</v>
      </c>
      <c r="AE6" s="39">
        <f>(AD6-0.142)/0.1278*0.1+7</f>
        <v>7.3750478428099457</v>
      </c>
      <c r="AF6" s="570"/>
      <c r="AG6" s="3"/>
      <c r="AH6" s="38"/>
      <c r="AI6" s="39"/>
      <c r="AK6" s="3"/>
      <c r="AL6" s="38"/>
      <c r="AM6" s="39"/>
      <c r="AP6" s="38"/>
      <c r="AQ6" s="39"/>
      <c r="AR6" s="38">
        <f t="shared" si="3"/>
        <v>0.62131114311111113</v>
      </c>
    </row>
    <row r="7" spans="1:44" x14ac:dyDescent="0.25">
      <c r="A7" s="570">
        <v>4</v>
      </c>
      <c r="B7" s="570">
        <v>5</v>
      </c>
      <c r="C7" s="40">
        <v>42706</v>
      </c>
      <c r="D7" s="41">
        <v>42706.867418981485</v>
      </c>
      <c r="E7" s="41" t="s">
        <v>148</v>
      </c>
      <c r="F7" s="3">
        <v>270</v>
      </c>
      <c r="G7" s="570">
        <v>246.04</v>
      </c>
      <c r="H7" s="38">
        <f t="shared" si="0"/>
        <v>0.62131114311111113</v>
      </c>
      <c r="I7" s="263">
        <v>0.6666909100416073</v>
      </c>
      <c r="J7" s="39">
        <f t="shared" si="1"/>
        <v>7.3750478428099457</v>
      </c>
      <c r="K7" s="570">
        <v>9</v>
      </c>
      <c r="L7" s="570">
        <v>1</v>
      </c>
      <c r="M7" s="570" t="s">
        <v>149</v>
      </c>
      <c r="O7" s="570">
        <v>4</v>
      </c>
      <c r="P7" s="40">
        <v>43072</v>
      </c>
      <c r="Q7" s="570">
        <v>1</v>
      </c>
      <c r="R7" s="570">
        <v>1</v>
      </c>
      <c r="S7" s="3">
        <f>SUM(W7,X7,AB7,AF7,AJ7,AN7)</f>
        <v>277.38</v>
      </c>
      <c r="T7" s="3">
        <f>SUM(Y7,AC7,AG7,AK7,AO7)</f>
        <v>278</v>
      </c>
      <c r="U7" s="38">
        <f>S7/T7*0.0113636*60</f>
        <v>0.68029540316546755</v>
      </c>
      <c r="V7" s="39">
        <f>(U7-0.142)/0.1278*0.1+7</f>
        <v>7.4212014109275959</v>
      </c>
      <c r="W7" s="39"/>
      <c r="X7" s="570">
        <v>277.38</v>
      </c>
      <c r="Y7" s="3">
        <v>278</v>
      </c>
      <c r="Z7" s="38">
        <f>X7/Y7*0.0113636*60</f>
        <v>0.68029540316546755</v>
      </c>
      <c r="AA7" s="39">
        <f>(Z7-0.142)/0.1278*0.1+7</f>
        <v>7.4212014109275959</v>
      </c>
      <c r="AB7" s="570"/>
      <c r="AC7" s="3"/>
      <c r="AD7" s="38"/>
      <c r="AE7" s="39"/>
      <c r="AF7" s="570"/>
      <c r="AG7" s="3"/>
      <c r="AH7" s="38"/>
      <c r="AI7" s="39"/>
      <c r="AK7" s="3"/>
      <c r="AL7" s="38"/>
      <c r="AM7" s="39"/>
      <c r="AP7" s="38"/>
      <c r="AQ7" s="39"/>
      <c r="AR7" s="38">
        <f t="shared" si="3"/>
        <v>0.68029540316546755</v>
      </c>
    </row>
    <row r="8" spans="1:44" x14ac:dyDescent="0.25">
      <c r="A8" s="570">
        <v>5</v>
      </c>
      <c r="B8" s="570">
        <v>5</v>
      </c>
      <c r="C8" s="40">
        <v>42707</v>
      </c>
      <c r="D8" s="41">
        <v>42707.441574074073</v>
      </c>
      <c r="E8" s="41" t="s">
        <v>148</v>
      </c>
      <c r="F8" s="3">
        <v>278</v>
      </c>
      <c r="G8" s="570">
        <v>277.38</v>
      </c>
      <c r="H8" s="38">
        <f t="shared" si="0"/>
        <v>0.68029540316546755</v>
      </c>
      <c r="I8" s="263">
        <v>0.88459161949702136</v>
      </c>
      <c r="J8" s="39">
        <f t="shared" si="1"/>
        <v>7.4212014109275959</v>
      </c>
      <c r="K8" s="570">
        <v>11</v>
      </c>
      <c r="L8" s="570">
        <v>1</v>
      </c>
      <c r="M8" s="570" t="s">
        <v>149</v>
      </c>
      <c r="P8" s="40">
        <v>43073</v>
      </c>
      <c r="U8" s="38"/>
      <c r="V8" s="39"/>
      <c r="W8" s="39"/>
      <c r="X8" s="570"/>
      <c r="Y8" s="3"/>
      <c r="Z8" s="38"/>
      <c r="AA8" s="39"/>
      <c r="AB8" s="570"/>
      <c r="AC8" s="3"/>
      <c r="AD8" s="38"/>
      <c r="AE8" s="39"/>
      <c r="AF8" s="570"/>
      <c r="AG8" s="3"/>
      <c r="AH8" s="39"/>
      <c r="AI8" s="39"/>
      <c r="AL8" s="38"/>
      <c r="AM8" s="39"/>
      <c r="AP8" s="38"/>
      <c r="AQ8" s="39"/>
      <c r="AR8" s="38">
        <f t="shared" si="3"/>
        <v>0</v>
      </c>
    </row>
    <row r="9" spans="1:44" x14ac:dyDescent="0.25">
      <c r="D9" s="41"/>
      <c r="E9" s="41"/>
      <c r="F9" s="3"/>
      <c r="I9" s="263"/>
      <c r="J9" s="39"/>
      <c r="P9" s="40">
        <v>43074</v>
      </c>
      <c r="U9" s="38"/>
      <c r="V9" s="39"/>
      <c r="W9" s="39"/>
      <c r="X9" s="570"/>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Z11" s="38"/>
      <c r="AA11" s="39"/>
      <c r="AD11" s="38"/>
      <c r="AE11" s="39"/>
      <c r="AR11" s="38">
        <f t="shared" si="3"/>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70"/>
      <c r="Y35" s="3"/>
      <c r="Z35" s="38"/>
      <c r="AA35" s="39"/>
      <c r="AB35" s="570"/>
      <c r="AC35" s="3"/>
      <c r="AD35" s="38"/>
      <c r="AE35" s="39"/>
      <c r="AF35" s="570"/>
      <c r="AG35" s="3"/>
      <c r="AH35" s="38"/>
      <c r="AI35" s="39"/>
      <c r="AL35" s="38"/>
      <c r="AM35" s="39"/>
    </row>
    <row r="36" spans="3:39" x14ac:dyDescent="0.25">
      <c r="P36" s="40"/>
      <c r="U36" s="38"/>
      <c r="V36" s="39"/>
      <c r="W36" s="39"/>
      <c r="X36" s="570"/>
      <c r="Y36" s="3"/>
      <c r="Z36" s="38"/>
      <c r="AA36" s="39"/>
      <c r="AD36" s="38"/>
      <c r="AE36" s="39"/>
      <c r="AH36" s="38"/>
      <c r="AI36" s="39"/>
      <c r="AL36" s="38"/>
      <c r="AM36" s="39"/>
    </row>
    <row r="38" spans="3:39" x14ac:dyDescent="0.25">
      <c r="C38" s="570">
        <v>20</v>
      </c>
      <c r="D38" s="575">
        <v>42664.707546296297</v>
      </c>
      <c r="E38" s="570">
        <v>302.8</v>
      </c>
      <c r="F38" s="570">
        <v>235</v>
      </c>
      <c r="G38" s="570">
        <v>0.87773000000000001</v>
      </c>
      <c r="H38" s="570">
        <v>10</v>
      </c>
      <c r="I38" s="570">
        <v>1</v>
      </c>
      <c r="J38" s="570">
        <v>0</v>
      </c>
      <c r="K38" s="570">
        <v>0</v>
      </c>
      <c r="L38" s="575">
        <v>42664.710196759261</v>
      </c>
    </row>
    <row r="39" spans="3:39" x14ac:dyDescent="0.25">
      <c r="C39" s="570">
        <v>20</v>
      </c>
      <c r="D39" s="575">
        <v>42664.86513888889</v>
      </c>
      <c r="E39" s="570">
        <v>391.96</v>
      </c>
      <c r="F39" s="570">
        <v>272</v>
      </c>
      <c r="G39" s="570">
        <v>0.97958999999999996</v>
      </c>
      <c r="H39" s="570">
        <v>11</v>
      </c>
      <c r="I39" s="570">
        <v>2</v>
      </c>
      <c r="J39" s="570">
        <v>0</v>
      </c>
      <c r="K39" s="570">
        <v>0</v>
      </c>
      <c r="L39" s="575">
        <v>42664.868217592593</v>
      </c>
    </row>
    <row r="40" spans="3:39" x14ac:dyDescent="0.25">
      <c r="C40" s="570">
        <v>20</v>
      </c>
      <c r="D40" s="575">
        <v>42665.493275462963</v>
      </c>
      <c r="E40" s="570">
        <v>486.96</v>
      </c>
      <c r="F40" s="570">
        <v>441</v>
      </c>
      <c r="G40" s="570">
        <v>0.75280400000000003</v>
      </c>
      <c r="H40" s="570">
        <v>12</v>
      </c>
      <c r="I40" s="570">
        <v>1</v>
      </c>
      <c r="J40" s="570">
        <v>0</v>
      </c>
      <c r="K40" s="570">
        <v>0</v>
      </c>
      <c r="L40" s="575">
        <v>42665.498287037037</v>
      </c>
    </row>
    <row r="41" spans="3:39" x14ac:dyDescent="0.25">
      <c r="C41" s="570">
        <v>20</v>
      </c>
      <c r="D41" s="575">
        <v>42665.578634259262</v>
      </c>
      <c r="E41" s="570">
        <v>486.96</v>
      </c>
      <c r="F41" s="570">
        <v>389</v>
      </c>
      <c r="G41" s="570">
        <v>0.85205500000000001</v>
      </c>
      <c r="H41" s="570">
        <v>13</v>
      </c>
      <c r="I41" s="570">
        <v>2</v>
      </c>
      <c r="J41" s="570">
        <v>0</v>
      </c>
      <c r="K41" s="570">
        <v>0</v>
      </c>
      <c r="L41" s="575">
        <v>42665.583067129628</v>
      </c>
    </row>
    <row r="42" spans="3:39" x14ac:dyDescent="0.25">
      <c r="C42" s="570">
        <v>20</v>
      </c>
      <c r="D42" s="575">
        <v>42665.879548611112</v>
      </c>
      <c r="E42" s="570">
        <v>486.96</v>
      </c>
      <c r="F42" s="570">
        <v>345</v>
      </c>
      <c r="G42" s="570">
        <v>0.96218099999999995</v>
      </c>
      <c r="H42" s="570">
        <v>14</v>
      </c>
      <c r="I42" s="570">
        <v>3</v>
      </c>
      <c r="J42" s="570">
        <v>0</v>
      </c>
      <c r="K42" s="570">
        <v>0</v>
      </c>
      <c r="L42" s="575">
        <v>42665.883472222224</v>
      </c>
    </row>
    <row r="43" spans="3:39" x14ac:dyDescent="0.25">
      <c r="C43" s="570">
        <v>20</v>
      </c>
      <c r="D43" s="575">
        <v>42666.305358796293</v>
      </c>
      <c r="E43" s="570">
        <v>789.76</v>
      </c>
      <c r="F43" s="570">
        <v>556</v>
      </c>
      <c r="G43" s="570">
        <v>0.96731500000000004</v>
      </c>
      <c r="H43" s="570">
        <v>15</v>
      </c>
      <c r="I43" s="570">
        <v>1</v>
      </c>
      <c r="J43" s="570">
        <v>0</v>
      </c>
      <c r="K43" s="570">
        <v>0</v>
      </c>
      <c r="L43" s="575">
        <v>42666.311724537038</v>
      </c>
    </row>
    <row r="44" spans="3:39" x14ac:dyDescent="0.25">
      <c r="C44" s="570"/>
      <c r="D44" s="575"/>
      <c r="H44" s="570"/>
      <c r="I44" s="570"/>
      <c r="L44" s="575"/>
    </row>
    <row r="45" spans="3:39" x14ac:dyDescent="0.25">
      <c r="C45" s="570"/>
      <c r="D45" s="575"/>
      <c r="H45" s="570"/>
      <c r="I45" s="570"/>
      <c r="L45" s="575"/>
    </row>
    <row r="46" spans="3:39" x14ac:dyDescent="0.25">
      <c r="C46" s="570"/>
      <c r="D46" s="575"/>
      <c r="H46" s="570"/>
      <c r="I46" s="570"/>
      <c r="L46" s="575"/>
    </row>
    <row r="47" spans="3:39" x14ac:dyDescent="0.25">
      <c r="C47" s="570"/>
      <c r="D47" s="575"/>
      <c r="H47" s="570"/>
      <c r="I47" s="570"/>
      <c r="L47" s="575"/>
    </row>
    <row r="48" spans="3:39" x14ac:dyDescent="0.25">
      <c r="C48" s="570"/>
      <c r="D48" s="575"/>
      <c r="H48" s="570"/>
      <c r="I48" s="570"/>
      <c r="L48" s="575"/>
    </row>
    <row r="49" spans="3:12" x14ac:dyDescent="0.25">
      <c r="C49" s="570"/>
      <c r="D49" s="575"/>
      <c r="H49" s="570"/>
      <c r="I49" s="570"/>
      <c r="L49" s="575"/>
    </row>
    <row r="50" spans="3:12" x14ac:dyDescent="0.25">
      <c r="C50" s="570"/>
      <c r="D50" s="575"/>
      <c r="H50" s="570"/>
      <c r="I50" s="570"/>
      <c r="L50" s="575"/>
    </row>
    <row r="51" spans="3:12" x14ac:dyDescent="0.25">
      <c r="C51" s="570"/>
      <c r="D51" s="575"/>
      <c r="H51" s="570"/>
      <c r="I51" s="570"/>
      <c r="L51" s="575"/>
    </row>
    <row r="52" spans="3:12" x14ac:dyDescent="0.25">
      <c r="C52" s="570"/>
      <c r="D52" s="575"/>
      <c r="H52" s="570"/>
      <c r="I52" s="570"/>
      <c r="L52" s="575"/>
    </row>
    <row r="53" spans="3:12" x14ac:dyDescent="0.25">
      <c r="C53" s="570"/>
      <c r="D53" s="575"/>
      <c r="H53" s="570"/>
      <c r="I53" s="570"/>
      <c r="L53" s="575"/>
    </row>
    <row r="54" spans="3:12" x14ac:dyDescent="0.25">
      <c r="C54" s="570"/>
      <c r="D54" s="575"/>
      <c r="H54" s="570"/>
      <c r="I54" s="570"/>
      <c r="L54" s="575"/>
    </row>
    <row r="55" spans="3:12" x14ac:dyDescent="0.25">
      <c r="C55" s="570"/>
      <c r="D55" s="575"/>
      <c r="H55" s="570"/>
      <c r="I55" s="570"/>
      <c r="L55" s="575"/>
    </row>
    <row r="56" spans="3:12" x14ac:dyDescent="0.25">
      <c r="C56" s="570"/>
      <c r="D56" s="575"/>
      <c r="H56" s="570"/>
      <c r="I56" s="570"/>
      <c r="L56" s="575"/>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6"/>
  <sheetViews>
    <sheetView zoomScale="70" zoomScaleNormal="70" workbookViewId="0">
      <pane ySplit="3" topLeftCell="A10" activePane="bottomLeft" state="frozen"/>
      <selection pane="bottomLeft" activeCell="E43" sqref="E43:G43"/>
    </sheetView>
  </sheetViews>
  <sheetFormatPr defaultColWidth="9" defaultRowHeight="15" x14ac:dyDescent="0.25"/>
  <cols>
    <col min="1" max="1" width="3" style="570" bestFit="1" customWidth="1"/>
    <col min="2" max="2" width="10.42578125" style="570" bestFit="1" customWidth="1"/>
    <col min="3" max="3" width="6" style="40" bestFit="1" customWidth="1"/>
    <col min="4" max="4" width="17.28515625" style="570" bestFit="1" customWidth="1"/>
    <col min="5" max="5" width="14.140625" style="570" bestFit="1" customWidth="1"/>
    <col min="6" max="6" width="10.85546875" style="570" bestFit="1" customWidth="1"/>
    <col min="7" max="7" width="14.28515625" style="570" bestFit="1" customWidth="1"/>
    <col min="8" max="8" width="17.28515625" style="38" bestFit="1" customWidth="1"/>
    <col min="9" max="9" width="24.140625" style="38" bestFit="1" customWidth="1"/>
    <col min="10" max="10" width="4.85546875" style="570" bestFit="1" customWidth="1"/>
    <col min="11" max="11" width="14.5703125" style="570" bestFit="1" customWidth="1"/>
    <col min="12" max="12" width="17.7109375" style="570" bestFit="1" customWidth="1"/>
    <col min="13" max="13" width="14.28515625" style="570" bestFit="1" customWidth="1"/>
    <col min="14" max="15" width="4.85546875" style="570" customWidth="1"/>
    <col min="16" max="16" width="7.42578125" style="570" bestFit="1" customWidth="1"/>
    <col min="17" max="17" width="10.5703125" style="570" bestFit="1" customWidth="1"/>
    <col min="18" max="18" width="10.42578125" style="570" bestFit="1" customWidth="1"/>
    <col min="19" max="20" width="5.42578125" style="3" bestFit="1" customWidth="1"/>
    <col min="21" max="21" width="6.85546875" style="570" bestFit="1" customWidth="1"/>
    <col min="22" max="22" width="5" style="570" bestFit="1" customWidth="1"/>
    <col min="23" max="23" width="6.42578125" style="570" bestFit="1" customWidth="1"/>
    <col min="24" max="24" width="5.140625" style="3" bestFit="1" customWidth="1"/>
    <col min="25" max="25" width="5" style="570" bestFit="1" customWidth="1"/>
    <col min="26" max="26" width="6.85546875" style="570" bestFit="1" customWidth="1"/>
    <col min="27" max="27" width="5" style="570" bestFit="1" customWidth="1"/>
    <col min="28" max="28" width="8.7109375" style="3" bestFit="1" customWidth="1"/>
    <col min="29" max="29" width="5" style="570" bestFit="1" customWidth="1"/>
    <col min="30" max="30" width="6.85546875" style="570" bestFit="1" customWidth="1"/>
    <col min="31" max="31" width="5" style="570" bestFit="1" customWidth="1"/>
    <col min="32" max="32" width="4.42578125" style="3" bestFit="1" customWidth="1"/>
    <col min="33" max="33" width="4.140625" style="570" bestFit="1" customWidth="1"/>
    <col min="34" max="34" width="7.28515625" style="570" bestFit="1" customWidth="1"/>
    <col min="35" max="35" width="5" style="570" bestFit="1" customWidth="1"/>
    <col min="36" max="36" width="4.42578125" style="570" bestFit="1" customWidth="1"/>
    <col min="37" max="37" width="4.140625" style="570" bestFit="1" customWidth="1"/>
    <col min="38" max="38" width="6" style="570" bestFit="1" customWidth="1"/>
    <col min="39" max="39" width="5" style="570" bestFit="1" customWidth="1"/>
    <col min="40" max="40" width="2.42578125" style="570" bestFit="1" customWidth="1"/>
    <col min="41" max="41" width="4.140625" style="570" bestFit="1" customWidth="1"/>
    <col min="42" max="42" width="5.140625" style="570" bestFit="1" customWidth="1"/>
    <col min="43" max="43" width="5" style="570" bestFit="1" customWidth="1"/>
    <col min="44" max="16384" width="9" style="570"/>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70" t="s">
        <v>16</v>
      </c>
      <c r="B3" s="570" t="s">
        <v>140</v>
      </c>
      <c r="C3" s="40" t="s">
        <v>15</v>
      </c>
      <c r="D3" s="570" t="s">
        <v>145</v>
      </c>
      <c r="E3" s="570" t="s">
        <v>147</v>
      </c>
      <c r="F3" s="570" t="s">
        <v>141</v>
      </c>
      <c r="G3" s="570" t="s">
        <v>142</v>
      </c>
      <c r="H3" s="38" t="s">
        <v>143</v>
      </c>
      <c r="I3" s="38" t="s">
        <v>498</v>
      </c>
      <c r="J3" s="570" t="s">
        <v>43</v>
      </c>
      <c r="K3" s="570" t="s">
        <v>138</v>
      </c>
      <c r="L3" s="570" t="s">
        <v>139</v>
      </c>
      <c r="M3" s="570" t="s">
        <v>144</v>
      </c>
      <c r="O3" s="570" t="s">
        <v>16</v>
      </c>
      <c r="P3" s="9" t="s">
        <v>15</v>
      </c>
      <c r="Q3" s="570" t="s">
        <v>17</v>
      </c>
      <c r="R3" s="570" t="s">
        <v>18</v>
      </c>
      <c r="S3" s="3" t="s">
        <v>44</v>
      </c>
      <c r="T3" s="3" t="s">
        <v>45</v>
      </c>
      <c r="U3" s="38" t="s">
        <v>46</v>
      </c>
      <c r="V3" s="39" t="s">
        <v>43</v>
      </c>
      <c r="W3" s="39" t="s">
        <v>44</v>
      </c>
      <c r="X3" s="3" t="s">
        <v>44</v>
      </c>
      <c r="Y3" s="570" t="s">
        <v>45</v>
      </c>
      <c r="Z3" s="570" t="s">
        <v>46</v>
      </c>
      <c r="AA3" s="570" t="s">
        <v>43</v>
      </c>
      <c r="AB3" s="3" t="s">
        <v>44</v>
      </c>
      <c r="AC3" s="570" t="s">
        <v>45</v>
      </c>
      <c r="AD3" s="570" t="s">
        <v>46</v>
      </c>
      <c r="AE3" s="570" t="s">
        <v>43</v>
      </c>
      <c r="AF3" s="3" t="s">
        <v>44</v>
      </c>
      <c r="AG3" s="570" t="s">
        <v>45</v>
      </c>
      <c r="AH3" s="570" t="s">
        <v>46</v>
      </c>
      <c r="AI3" s="570" t="s">
        <v>43</v>
      </c>
      <c r="AJ3" s="39" t="s">
        <v>44</v>
      </c>
      <c r="AK3" s="570" t="s">
        <v>45</v>
      </c>
      <c r="AL3" s="570" t="s">
        <v>46</v>
      </c>
      <c r="AM3" s="570" t="s">
        <v>43</v>
      </c>
      <c r="AN3" s="39" t="s">
        <v>44</v>
      </c>
      <c r="AO3" s="570" t="s">
        <v>45</v>
      </c>
      <c r="AP3" s="570" t="s">
        <v>46</v>
      </c>
      <c r="AQ3" s="570" t="s">
        <v>43</v>
      </c>
    </row>
    <row r="4" spans="1:44" x14ac:dyDescent="0.25">
      <c r="A4" s="570">
        <v>1</v>
      </c>
      <c r="B4" s="570">
        <v>5</v>
      </c>
      <c r="C4" s="40">
        <v>42705</v>
      </c>
      <c r="D4" s="41">
        <v>42705.549467592595</v>
      </c>
      <c r="E4" s="41" t="s">
        <v>148</v>
      </c>
      <c r="F4" s="3">
        <v>301</v>
      </c>
      <c r="G4" s="570">
        <v>279</v>
      </c>
      <c r="H4" s="38">
        <f t="shared" ref="H4:H8" si="0">G4/F4*0.0113636*60</f>
        <v>0.63198227242524918</v>
      </c>
      <c r="I4" s="263">
        <v>2.4563894673758986</v>
      </c>
      <c r="J4" s="39">
        <f>(H4-0.142)/0.1278*0.1+7</f>
        <v>7.3833977092529333</v>
      </c>
      <c r="K4" s="570">
        <v>12</v>
      </c>
      <c r="M4" s="570" t="s">
        <v>149</v>
      </c>
      <c r="O4" s="570">
        <v>1</v>
      </c>
      <c r="P4" s="40">
        <v>43069</v>
      </c>
      <c r="U4" s="38"/>
      <c r="V4" s="39"/>
      <c r="W4" s="39"/>
      <c r="X4" s="570"/>
      <c r="Y4" s="3"/>
      <c r="Z4" s="38"/>
      <c r="AA4" s="39"/>
      <c r="AB4" s="570"/>
      <c r="AC4" s="3"/>
      <c r="AD4" s="38"/>
      <c r="AE4" s="39"/>
      <c r="AH4" s="38"/>
      <c r="AI4" s="39"/>
      <c r="AL4" s="38"/>
      <c r="AM4" s="39"/>
      <c r="AP4" s="38"/>
      <c r="AQ4" s="39"/>
      <c r="AR4" s="38">
        <f>MAX(Z4,AD4,AH4,AL4,AP4)</f>
        <v>0</v>
      </c>
    </row>
    <row r="5" spans="1:44" x14ac:dyDescent="0.25">
      <c r="A5" s="570">
        <v>2</v>
      </c>
      <c r="B5" s="570">
        <v>5</v>
      </c>
      <c r="C5" s="40">
        <v>42705</v>
      </c>
      <c r="D5" s="41">
        <v>42705.639456018522</v>
      </c>
      <c r="E5" s="41" t="s">
        <v>148</v>
      </c>
      <c r="F5" s="3">
        <v>195</v>
      </c>
      <c r="G5" s="570">
        <v>152.34</v>
      </c>
      <c r="H5" s="38">
        <f t="shared" si="0"/>
        <v>0.5326556381538462</v>
      </c>
      <c r="I5" s="263">
        <v>0.77413787103890896</v>
      </c>
      <c r="J5" s="39">
        <f t="shared" ref="J5:J8" si="1">(H5-0.142)/0.1278*0.1+7</f>
        <v>7.3056773381485494</v>
      </c>
      <c r="K5" s="570">
        <v>6</v>
      </c>
      <c r="L5" s="570">
        <v>1</v>
      </c>
      <c r="M5" s="570" t="s">
        <v>149</v>
      </c>
      <c r="O5" s="570">
        <v>2</v>
      </c>
      <c r="P5" s="40">
        <v>43070</v>
      </c>
      <c r="Q5" s="570">
        <v>2</v>
      </c>
      <c r="R5" s="570">
        <v>2</v>
      </c>
      <c r="S5" s="3">
        <f>SUM(W5,X5,AB5,AF5,AJ5,AN5)</f>
        <v>431.34000000000003</v>
      </c>
      <c r="T5" s="3">
        <f>SUM(Y5,AC5,AG5,AK5,AO5)</f>
        <v>496</v>
      </c>
      <c r="U5" s="38">
        <f t="shared" ref="U5" si="2">S5/T5*0.0113636*60</f>
        <v>0.59293248677419363</v>
      </c>
      <c r="V5" s="39">
        <f>(U5-0.142)/0.1278*0.1+7</f>
        <v>7.3528423214195566</v>
      </c>
      <c r="W5" s="39"/>
      <c r="X5" s="570">
        <v>279</v>
      </c>
      <c r="Y5" s="3">
        <v>301</v>
      </c>
      <c r="Z5" s="38">
        <f>X5/Y5*0.0113636*60</f>
        <v>0.63198227242524918</v>
      </c>
      <c r="AA5" s="39">
        <f>(Z5-0.142)/0.1278*0.1+7</f>
        <v>7.3833977092529333</v>
      </c>
      <c r="AB5" s="570">
        <v>152.34</v>
      </c>
      <c r="AC5" s="3">
        <v>195</v>
      </c>
      <c r="AD5" s="38">
        <f>AB5/AC5*0.0113636*60</f>
        <v>0.5326556381538462</v>
      </c>
      <c r="AE5" s="39">
        <f>(AD5-0.142)/0.1278*0.1+7</f>
        <v>7.3056773381485494</v>
      </c>
      <c r="AF5" s="570"/>
      <c r="AG5" s="3"/>
      <c r="AH5" s="38"/>
      <c r="AI5" s="39"/>
      <c r="AL5" s="38"/>
      <c r="AM5" s="39"/>
      <c r="AP5" s="38"/>
      <c r="AQ5" s="39"/>
      <c r="AR5" s="38">
        <f t="shared" ref="AR5:AR16" si="3">MAX(Z5,AD5,AH5,AL5,AP5)</f>
        <v>0.63198227242524918</v>
      </c>
    </row>
    <row r="6" spans="1:44" x14ac:dyDescent="0.25">
      <c r="A6" s="570">
        <v>3</v>
      </c>
      <c r="B6" s="570">
        <v>5</v>
      </c>
      <c r="C6" s="40">
        <v>42706</v>
      </c>
      <c r="D6" s="41">
        <v>42706.659212962964</v>
      </c>
      <c r="E6" s="41" t="s">
        <v>148</v>
      </c>
      <c r="F6" s="3">
        <v>436</v>
      </c>
      <c r="G6" s="570">
        <v>246.04</v>
      </c>
      <c r="H6" s="38">
        <f t="shared" si="0"/>
        <v>0.38475690055045869</v>
      </c>
      <c r="I6" s="263">
        <v>0.41749148505220007</v>
      </c>
      <c r="J6" s="39">
        <f t="shared" si="1"/>
        <v>7.1899506264088098</v>
      </c>
      <c r="K6" s="570">
        <v>9</v>
      </c>
      <c r="L6" s="570">
        <v>1</v>
      </c>
      <c r="M6" s="570" t="s">
        <v>149</v>
      </c>
      <c r="O6" s="570">
        <v>3</v>
      </c>
      <c r="P6" s="40">
        <v>43071</v>
      </c>
      <c r="Q6" s="570">
        <v>2</v>
      </c>
      <c r="R6" s="570">
        <v>2</v>
      </c>
      <c r="S6" s="3">
        <f>SUM(W6,X6,AB6,AF6,AJ6,AN6)</f>
        <v>492.08</v>
      </c>
      <c r="T6" s="3">
        <f>SUM(Y6,AC6,AG6,AK6,AO6)</f>
        <v>706</v>
      </c>
      <c r="U6" s="38">
        <f>S6/T6*0.0113636*60</f>
        <v>0.47522382050991496</v>
      </c>
      <c r="V6" s="39">
        <f>(U6-0.142)/0.1278*0.1+7</f>
        <v>7.2607385137010292</v>
      </c>
      <c r="W6" s="39"/>
      <c r="X6" s="570">
        <v>246.04</v>
      </c>
      <c r="Y6" s="3">
        <v>436</v>
      </c>
      <c r="Z6" s="38">
        <f>X6/Y6*0.0113636*60</f>
        <v>0.38475690055045869</v>
      </c>
      <c r="AA6" s="39">
        <f>(Z6-0.142)/0.1278*0.1+7</f>
        <v>7.1899506264088098</v>
      </c>
      <c r="AB6" s="570">
        <v>246.04</v>
      </c>
      <c r="AC6" s="3">
        <v>270</v>
      </c>
      <c r="AD6" s="38">
        <f>AB6/AC6*0.0113636*60</f>
        <v>0.62131114311111113</v>
      </c>
      <c r="AE6" s="39">
        <f>(AD6-0.142)/0.1278*0.1+7</f>
        <v>7.3750478428099457</v>
      </c>
      <c r="AF6" s="570"/>
      <c r="AG6" s="3"/>
      <c r="AH6" s="38"/>
      <c r="AI6" s="39"/>
      <c r="AK6" s="3"/>
      <c r="AL6" s="38"/>
      <c r="AM6" s="39"/>
      <c r="AP6" s="38"/>
      <c r="AQ6" s="39"/>
      <c r="AR6" s="38">
        <f t="shared" si="3"/>
        <v>0.62131114311111113</v>
      </c>
    </row>
    <row r="7" spans="1:44" x14ac:dyDescent="0.25">
      <c r="A7" s="570">
        <v>4</v>
      </c>
      <c r="B7" s="570">
        <v>5</v>
      </c>
      <c r="C7" s="40">
        <v>42706</v>
      </c>
      <c r="D7" s="41">
        <v>42706.867418981485</v>
      </c>
      <c r="E7" s="41" t="s">
        <v>148</v>
      </c>
      <c r="F7" s="3">
        <v>270</v>
      </c>
      <c r="G7" s="570">
        <v>246.04</v>
      </c>
      <c r="H7" s="38">
        <f t="shared" si="0"/>
        <v>0.62131114311111113</v>
      </c>
      <c r="I7" s="263">
        <v>0.6666909100416073</v>
      </c>
      <c r="J7" s="39">
        <f t="shared" si="1"/>
        <v>7.3750478428099457</v>
      </c>
      <c r="K7" s="570">
        <v>9</v>
      </c>
      <c r="L7" s="570">
        <v>1</v>
      </c>
      <c r="M7" s="570" t="s">
        <v>149</v>
      </c>
      <c r="O7" s="570">
        <v>4</v>
      </c>
      <c r="P7" s="40">
        <v>43072</v>
      </c>
      <c r="Q7" s="570">
        <v>1</v>
      </c>
      <c r="R7" s="570">
        <v>1</v>
      </c>
      <c r="S7" s="3">
        <f>SUM(W7,X7,AB7,AF7,AJ7,AN7)</f>
        <v>277.38</v>
      </c>
      <c r="T7" s="3">
        <f>SUM(Y7,AC7,AG7,AK7,AO7)</f>
        <v>278</v>
      </c>
      <c r="U7" s="38">
        <f>S7/T7*0.0113636*60</f>
        <v>0.68029540316546755</v>
      </c>
      <c r="V7" s="39">
        <f>(U7-0.142)/0.1278*0.1+7</f>
        <v>7.4212014109275959</v>
      </c>
      <c r="W7" s="39"/>
      <c r="X7" s="570">
        <v>277.38</v>
      </c>
      <c r="Y7" s="3">
        <v>278</v>
      </c>
      <c r="Z7" s="38">
        <f>X7/Y7*0.0113636*60</f>
        <v>0.68029540316546755</v>
      </c>
      <c r="AA7" s="39">
        <f>(Z7-0.142)/0.1278*0.1+7</f>
        <v>7.4212014109275959</v>
      </c>
      <c r="AB7" s="570"/>
      <c r="AC7" s="3"/>
      <c r="AD7" s="38"/>
      <c r="AE7" s="39"/>
      <c r="AF7" s="570"/>
      <c r="AG7" s="3"/>
      <c r="AH7" s="38"/>
      <c r="AI7" s="39"/>
      <c r="AK7" s="3"/>
      <c r="AL7" s="38"/>
      <c r="AM7" s="39"/>
      <c r="AP7" s="38"/>
      <c r="AQ7" s="39"/>
      <c r="AR7" s="38">
        <f t="shared" si="3"/>
        <v>0.68029540316546755</v>
      </c>
    </row>
    <row r="8" spans="1:44" x14ac:dyDescent="0.25">
      <c r="A8" s="570">
        <v>5</v>
      </c>
      <c r="B8" s="570">
        <v>5</v>
      </c>
      <c r="C8" s="40">
        <v>42707</v>
      </c>
      <c r="D8" s="41">
        <v>42707.441574074073</v>
      </c>
      <c r="E8" s="41" t="s">
        <v>148</v>
      </c>
      <c r="F8" s="3">
        <v>278</v>
      </c>
      <c r="G8" s="570">
        <v>277.38</v>
      </c>
      <c r="H8" s="38">
        <f t="shared" si="0"/>
        <v>0.68029540316546755</v>
      </c>
      <c r="I8" s="263">
        <v>0.88459161949702136</v>
      </c>
      <c r="J8" s="39">
        <f t="shared" si="1"/>
        <v>7.4212014109275959</v>
      </c>
      <c r="K8" s="570">
        <v>11</v>
      </c>
      <c r="L8" s="570">
        <v>1</v>
      </c>
      <c r="M8" s="570" t="s">
        <v>149</v>
      </c>
      <c r="P8" s="40">
        <v>43073</v>
      </c>
      <c r="U8" s="38"/>
      <c r="V8" s="39"/>
      <c r="W8" s="39"/>
      <c r="X8" s="570"/>
      <c r="Y8" s="3"/>
      <c r="Z8" s="38"/>
      <c r="AA8" s="39"/>
      <c r="AB8" s="570"/>
      <c r="AC8" s="3"/>
      <c r="AD8" s="38"/>
      <c r="AE8" s="39"/>
      <c r="AF8" s="570"/>
      <c r="AG8" s="3"/>
      <c r="AH8" s="39"/>
      <c r="AI8" s="39"/>
      <c r="AL8" s="38"/>
      <c r="AM8" s="39"/>
      <c r="AP8" s="38"/>
      <c r="AQ8" s="39"/>
      <c r="AR8" s="38">
        <f t="shared" si="3"/>
        <v>0</v>
      </c>
    </row>
    <row r="9" spans="1:44" x14ac:dyDescent="0.25">
      <c r="D9" s="41"/>
      <c r="E9" s="41"/>
      <c r="F9" s="3"/>
      <c r="I9" s="263"/>
      <c r="J9" s="39"/>
      <c r="P9" s="40">
        <v>43074</v>
      </c>
      <c r="U9" s="38"/>
      <c r="V9" s="39"/>
      <c r="W9" s="39"/>
      <c r="X9" s="570"/>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Z11" s="38"/>
      <c r="AA11" s="39"/>
      <c r="AD11" s="38"/>
      <c r="AE11" s="39"/>
      <c r="AR11" s="38">
        <f t="shared" si="3"/>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70"/>
      <c r="Y35" s="3"/>
      <c r="Z35" s="38"/>
      <c r="AA35" s="39"/>
      <c r="AB35" s="570"/>
      <c r="AC35" s="3"/>
      <c r="AD35" s="38"/>
      <c r="AE35" s="39"/>
      <c r="AF35" s="570"/>
      <c r="AG35" s="3"/>
      <c r="AH35" s="38"/>
      <c r="AI35" s="39"/>
      <c r="AL35" s="38"/>
      <c r="AM35" s="39"/>
    </row>
    <row r="36" spans="3:39" x14ac:dyDescent="0.25">
      <c r="P36" s="40"/>
      <c r="U36" s="38"/>
      <c r="V36" s="39"/>
      <c r="W36" s="39"/>
      <c r="X36" s="570"/>
      <c r="Y36" s="3"/>
      <c r="Z36" s="38"/>
      <c r="AA36" s="39"/>
      <c r="AD36" s="38"/>
      <c r="AE36" s="39"/>
      <c r="AH36" s="38"/>
      <c r="AI36" s="39"/>
      <c r="AL36" s="38"/>
      <c r="AM36" s="39"/>
    </row>
    <row r="38" spans="3:39" x14ac:dyDescent="0.25">
      <c r="C38" s="570">
        <v>29</v>
      </c>
      <c r="D38" s="575">
        <v>42666.786296296297</v>
      </c>
      <c r="E38" s="570">
        <v>332.8</v>
      </c>
      <c r="F38" s="570">
        <v>406</v>
      </c>
      <c r="G38" s="570">
        <v>0.55780099999999999</v>
      </c>
      <c r="H38" s="570">
        <v>14</v>
      </c>
      <c r="I38" s="570">
        <v>1</v>
      </c>
      <c r="J38" s="570">
        <v>0</v>
      </c>
      <c r="K38" s="570">
        <v>0</v>
      </c>
      <c r="L38" s="575">
        <v>42666.790821759256</v>
      </c>
    </row>
    <row r="39" spans="3:39" x14ac:dyDescent="0.25">
      <c r="C39" s="570">
        <v>29</v>
      </c>
      <c r="D39" s="575">
        <v>42667.569976851853</v>
      </c>
      <c r="E39" s="570">
        <v>302.8</v>
      </c>
      <c r="F39" s="570">
        <v>352</v>
      </c>
      <c r="G39" s="570">
        <v>0.58611199999999997</v>
      </c>
      <c r="H39" s="570">
        <v>15</v>
      </c>
      <c r="I39" s="570">
        <v>1</v>
      </c>
      <c r="J39" s="570">
        <v>0</v>
      </c>
      <c r="K39" s="570">
        <v>0</v>
      </c>
      <c r="L39" s="575">
        <v>42667.573912037034</v>
      </c>
    </row>
    <row r="40" spans="3:39" x14ac:dyDescent="0.25">
      <c r="C40" s="570">
        <v>29</v>
      </c>
      <c r="D40" s="575">
        <v>42667.660046296296</v>
      </c>
      <c r="E40" s="570">
        <v>302.8</v>
      </c>
      <c r="F40" s="570">
        <v>323</v>
      </c>
      <c r="G40" s="570">
        <v>0.63790500000000006</v>
      </c>
      <c r="H40" s="570">
        <v>16</v>
      </c>
      <c r="I40" s="570">
        <v>2</v>
      </c>
      <c r="J40" s="570">
        <v>0</v>
      </c>
      <c r="K40" s="570">
        <v>0</v>
      </c>
      <c r="L40" s="575">
        <v>42667.663599537038</v>
      </c>
    </row>
    <row r="41" spans="3:39" x14ac:dyDescent="0.25">
      <c r="C41" s="570">
        <v>29</v>
      </c>
      <c r="D41" s="575">
        <v>42668.43953703704</v>
      </c>
      <c r="E41" s="570">
        <v>332.8</v>
      </c>
      <c r="F41" s="570">
        <v>330</v>
      </c>
      <c r="G41" s="570">
        <v>0.68686199999999997</v>
      </c>
      <c r="H41" s="570">
        <v>17</v>
      </c>
      <c r="I41" s="570">
        <v>1</v>
      </c>
      <c r="J41" s="570">
        <v>0</v>
      </c>
      <c r="K41" s="570">
        <v>0</v>
      </c>
      <c r="L41" s="575">
        <v>42668.443171296298</v>
      </c>
    </row>
    <row r="42" spans="3:39" x14ac:dyDescent="0.25">
      <c r="C42" s="570">
        <v>29</v>
      </c>
      <c r="D42" s="575">
        <v>42668.662499999999</v>
      </c>
      <c r="E42" s="570">
        <v>516.96</v>
      </c>
      <c r="F42" s="570">
        <v>971</v>
      </c>
      <c r="G42" s="570">
        <v>0.36263899999999999</v>
      </c>
      <c r="H42" s="570">
        <v>18</v>
      </c>
      <c r="I42" s="570">
        <v>2</v>
      </c>
      <c r="J42" s="570">
        <v>0</v>
      </c>
      <c r="K42" s="570">
        <v>0</v>
      </c>
      <c r="L42" s="575">
        <v>42668.67359953704</v>
      </c>
    </row>
    <row r="43" spans="3:39" x14ac:dyDescent="0.25">
      <c r="C43" s="570">
        <v>29</v>
      </c>
      <c r="D43" s="575">
        <v>42669.348969907405</v>
      </c>
      <c r="E43" s="570">
        <v>302.8</v>
      </c>
      <c r="F43" s="570">
        <v>378</v>
      </c>
      <c r="G43" s="570">
        <v>0.54519300000000004</v>
      </c>
      <c r="H43" s="570">
        <v>19</v>
      </c>
      <c r="I43" s="570">
        <v>1</v>
      </c>
      <c r="J43" s="570">
        <v>0</v>
      </c>
      <c r="K43" s="570">
        <v>0</v>
      </c>
      <c r="L43" s="575">
        <v>42669.352893518517</v>
      </c>
    </row>
    <row r="44" spans="3:39" x14ac:dyDescent="0.25">
      <c r="C44" s="570"/>
      <c r="D44" s="575"/>
      <c r="H44" s="570"/>
      <c r="I44" s="570"/>
      <c r="L44" s="575"/>
    </row>
    <row r="45" spans="3:39" x14ac:dyDescent="0.25">
      <c r="C45" s="570"/>
      <c r="D45" s="575"/>
      <c r="H45" s="570"/>
      <c r="I45" s="570"/>
      <c r="L45" s="575"/>
    </row>
    <row r="46" spans="3:39" x14ac:dyDescent="0.25">
      <c r="C46" s="570"/>
      <c r="D46" s="575"/>
      <c r="H46" s="570"/>
      <c r="I46" s="570"/>
      <c r="L46" s="575"/>
    </row>
    <row r="47" spans="3:39" x14ac:dyDescent="0.25">
      <c r="C47" s="570"/>
      <c r="D47" s="575"/>
      <c r="H47" s="570"/>
      <c r="I47" s="570"/>
      <c r="L47" s="575"/>
    </row>
    <row r="48" spans="3:39" x14ac:dyDescent="0.25">
      <c r="C48" s="570"/>
      <c r="D48" s="575"/>
      <c r="H48" s="570"/>
      <c r="I48" s="570"/>
      <c r="L48" s="575"/>
    </row>
    <row r="49" spans="3:12" x14ac:dyDescent="0.25">
      <c r="C49" s="570"/>
      <c r="D49" s="575"/>
      <c r="H49" s="570"/>
      <c r="I49" s="570"/>
      <c r="L49" s="575"/>
    </row>
    <row r="50" spans="3:12" x14ac:dyDescent="0.25">
      <c r="C50" s="570"/>
      <c r="D50" s="575"/>
      <c r="H50" s="570"/>
      <c r="I50" s="570"/>
      <c r="L50" s="575"/>
    </row>
    <row r="51" spans="3:12" x14ac:dyDescent="0.25">
      <c r="C51" s="570"/>
      <c r="D51" s="575"/>
      <c r="H51" s="570"/>
      <c r="I51" s="570"/>
      <c r="L51" s="575"/>
    </row>
    <row r="52" spans="3:12" x14ac:dyDescent="0.25">
      <c r="C52" s="570"/>
      <c r="D52" s="575"/>
      <c r="H52" s="570"/>
      <c r="I52" s="570"/>
      <c r="L52" s="575"/>
    </row>
    <row r="53" spans="3:12" x14ac:dyDescent="0.25">
      <c r="C53" s="570"/>
      <c r="D53" s="575"/>
      <c r="H53" s="570"/>
      <c r="I53" s="570"/>
      <c r="L53" s="575"/>
    </row>
    <row r="54" spans="3:12" x14ac:dyDescent="0.25">
      <c r="C54" s="570"/>
      <c r="D54" s="575"/>
      <c r="H54" s="570"/>
      <c r="I54" s="570"/>
      <c r="L54" s="575"/>
    </row>
    <row r="55" spans="3:12" x14ac:dyDescent="0.25">
      <c r="C55" s="570"/>
      <c r="D55" s="575"/>
      <c r="H55" s="570"/>
      <c r="I55" s="570"/>
      <c r="L55" s="575"/>
    </row>
    <row r="56" spans="3:12" x14ac:dyDescent="0.25">
      <c r="C56" s="570"/>
      <c r="D56" s="575"/>
      <c r="H56" s="570"/>
      <c r="I56" s="570"/>
      <c r="L56" s="575"/>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7"/>
  <sheetViews>
    <sheetView zoomScale="70" zoomScaleNormal="70" workbookViewId="0">
      <pane ySplit="3" topLeftCell="A4" activePane="bottomLeft" state="frozen"/>
      <selection pane="bottomLeft" activeCell="E43" sqref="E43:G44"/>
    </sheetView>
  </sheetViews>
  <sheetFormatPr defaultColWidth="9" defaultRowHeight="15" x14ac:dyDescent="0.25"/>
  <cols>
    <col min="1" max="1" width="3" style="513" bestFit="1" customWidth="1"/>
    <col min="2" max="2" width="10.42578125" style="513" bestFit="1" customWidth="1"/>
    <col min="3" max="3" width="6" style="40" bestFit="1" customWidth="1"/>
    <col min="4" max="4" width="17.28515625" style="513" bestFit="1" customWidth="1"/>
    <col min="5" max="5" width="14.140625" style="513" bestFit="1" customWidth="1"/>
    <col min="6" max="6" width="10.85546875" style="513" bestFit="1" customWidth="1"/>
    <col min="7" max="7" width="14.28515625" style="513" bestFit="1" customWidth="1"/>
    <col min="8" max="8" width="17.28515625" style="38" bestFit="1" customWidth="1"/>
    <col min="9" max="9" width="24.140625" style="38" bestFit="1" customWidth="1"/>
    <col min="10" max="10" width="4.85546875" style="513" bestFit="1" customWidth="1"/>
    <col min="11" max="11" width="14.5703125" style="513" bestFit="1" customWidth="1"/>
    <col min="12" max="12" width="17.7109375" style="513" bestFit="1" customWidth="1"/>
    <col min="13" max="13" width="14.28515625" style="513" bestFit="1" customWidth="1"/>
    <col min="14" max="15" width="4.85546875" style="513" customWidth="1"/>
    <col min="16" max="16" width="7.42578125" style="513" bestFit="1" customWidth="1"/>
    <col min="17" max="17" width="10.5703125" style="513" bestFit="1" customWidth="1"/>
    <col min="18" max="18" width="10.42578125" style="513" bestFit="1" customWidth="1"/>
    <col min="19" max="20" width="5.42578125" style="3" bestFit="1" customWidth="1"/>
    <col min="21" max="21" width="6.85546875" style="513" bestFit="1" customWidth="1"/>
    <col min="22" max="22" width="5" style="513" bestFit="1" customWidth="1"/>
    <col min="23" max="23" width="6.42578125" style="513" bestFit="1" customWidth="1"/>
    <col min="24" max="24" width="5.140625" style="3" bestFit="1" customWidth="1"/>
    <col min="25" max="25" width="5" style="513" bestFit="1" customWidth="1"/>
    <col min="26" max="26" width="6.85546875" style="513" bestFit="1" customWidth="1"/>
    <col min="27" max="27" width="5" style="513" bestFit="1" customWidth="1"/>
    <col min="28" max="28" width="8.7109375" style="3" bestFit="1" customWidth="1"/>
    <col min="29" max="29" width="5" style="513" bestFit="1" customWidth="1"/>
    <col min="30" max="30" width="6.85546875" style="513" bestFit="1" customWidth="1"/>
    <col min="31" max="31" width="5" style="513" bestFit="1" customWidth="1"/>
    <col min="32" max="32" width="4.42578125" style="3" bestFit="1" customWidth="1"/>
    <col min="33" max="33" width="4.140625" style="513" bestFit="1" customWidth="1"/>
    <col min="34" max="34" width="7.28515625" style="513" bestFit="1" customWidth="1"/>
    <col min="35" max="35" width="5" style="513" bestFit="1" customWidth="1"/>
    <col min="36" max="36" width="4.42578125" style="513" bestFit="1" customWidth="1"/>
    <col min="37" max="37" width="4.140625" style="513" bestFit="1" customWidth="1"/>
    <col min="38" max="38" width="6" style="513" bestFit="1" customWidth="1"/>
    <col min="39" max="39" width="5" style="513" bestFit="1" customWidth="1"/>
    <col min="40" max="40" width="2.42578125" style="513" bestFit="1" customWidth="1"/>
    <col min="41" max="41" width="4.140625" style="513" bestFit="1" customWidth="1"/>
    <col min="42" max="42" width="5.140625" style="513" bestFit="1" customWidth="1"/>
    <col min="43" max="43" width="5" style="513" bestFit="1" customWidth="1"/>
    <col min="44" max="16384" width="9" style="513"/>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13" t="s">
        <v>16</v>
      </c>
      <c r="B3" s="513" t="s">
        <v>140</v>
      </c>
      <c r="C3" s="40" t="s">
        <v>15</v>
      </c>
      <c r="D3" s="513" t="s">
        <v>145</v>
      </c>
      <c r="E3" s="513" t="s">
        <v>147</v>
      </c>
      <c r="F3" s="513" t="s">
        <v>141</v>
      </c>
      <c r="G3" s="513" t="s">
        <v>142</v>
      </c>
      <c r="H3" s="38" t="s">
        <v>143</v>
      </c>
      <c r="I3" s="38" t="s">
        <v>498</v>
      </c>
      <c r="J3" s="513" t="s">
        <v>43</v>
      </c>
      <c r="K3" s="513" t="s">
        <v>138</v>
      </c>
      <c r="L3" s="513" t="s">
        <v>139</v>
      </c>
      <c r="M3" s="513" t="s">
        <v>144</v>
      </c>
      <c r="O3" s="513" t="s">
        <v>16</v>
      </c>
      <c r="P3" s="9" t="s">
        <v>15</v>
      </c>
      <c r="Q3" s="513" t="s">
        <v>17</v>
      </c>
      <c r="R3" s="513" t="s">
        <v>18</v>
      </c>
      <c r="S3" s="3" t="s">
        <v>44</v>
      </c>
      <c r="T3" s="3" t="s">
        <v>45</v>
      </c>
      <c r="U3" s="38" t="s">
        <v>46</v>
      </c>
      <c r="V3" s="39" t="s">
        <v>43</v>
      </c>
      <c r="W3" s="39" t="s">
        <v>44</v>
      </c>
      <c r="X3" s="3" t="s">
        <v>44</v>
      </c>
      <c r="Y3" s="513" t="s">
        <v>45</v>
      </c>
      <c r="Z3" s="513" t="s">
        <v>46</v>
      </c>
      <c r="AA3" s="513" t="s">
        <v>43</v>
      </c>
      <c r="AB3" s="3" t="s">
        <v>44</v>
      </c>
      <c r="AC3" s="513" t="s">
        <v>45</v>
      </c>
      <c r="AD3" s="513" t="s">
        <v>46</v>
      </c>
      <c r="AE3" s="513" t="s">
        <v>43</v>
      </c>
      <c r="AF3" s="3" t="s">
        <v>44</v>
      </c>
      <c r="AG3" s="513" t="s">
        <v>45</v>
      </c>
      <c r="AH3" s="513" t="s">
        <v>46</v>
      </c>
      <c r="AI3" s="513" t="s">
        <v>43</v>
      </c>
      <c r="AJ3" s="39" t="s">
        <v>44</v>
      </c>
      <c r="AK3" s="513" t="s">
        <v>45</v>
      </c>
      <c r="AL3" s="513" t="s">
        <v>46</v>
      </c>
      <c r="AM3" s="513" t="s">
        <v>43</v>
      </c>
      <c r="AN3" s="39" t="s">
        <v>44</v>
      </c>
      <c r="AO3" s="513" t="s">
        <v>45</v>
      </c>
      <c r="AP3" s="513" t="s">
        <v>46</v>
      </c>
      <c r="AQ3" s="513" t="s">
        <v>43</v>
      </c>
    </row>
    <row r="4" spans="1:44" x14ac:dyDescent="0.25">
      <c r="A4" s="513">
        <v>1</v>
      </c>
      <c r="B4" s="513">
        <v>5</v>
      </c>
      <c r="C4" s="40">
        <v>42705</v>
      </c>
      <c r="D4" s="41">
        <v>42705.549467592595</v>
      </c>
      <c r="E4" s="41" t="s">
        <v>148</v>
      </c>
      <c r="F4" s="3">
        <v>301</v>
      </c>
      <c r="G4" s="513">
        <v>279</v>
      </c>
      <c r="H4" s="38">
        <f t="shared" ref="H4:H8" si="0">G4/F4*0.0113636*60</f>
        <v>0.63198227242524918</v>
      </c>
      <c r="I4" s="263">
        <v>2.4563894673758986</v>
      </c>
      <c r="J4" s="39">
        <f>(H4-0.142)/0.1278*0.1+7</f>
        <v>7.3833977092529333</v>
      </c>
      <c r="K4" s="513">
        <v>12</v>
      </c>
      <c r="M4" s="513" t="s">
        <v>149</v>
      </c>
      <c r="O4" s="513">
        <v>1</v>
      </c>
      <c r="P4" s="40">
        <v>43069</v>
      </c>
      <c r="U4" s="38"/>
      <c r="V4" s="39"/>
      <c r="W4" s="39"/>
      <c r="X4" s="513"/>
      <c r="Y4" s="3"/>
      <c r="Z4" s="38"/>
      <c r="AA4" s="39"/>
      <c r="AB4" s="513"/>
      <c r="AC4" s="3"/>
      <c r="AD4" s="38"/>
      <c r="AE4" s="39"/>
      <c r="AH4" s="38"/>
      <c r="AI4" s="39"/>
      <c r="AL4" s="38"/>
      <c r="AM4" s="39"/>
      <c r="AP4" s="38"/>
      <c r="AQ4" s="39"/>
      <c r="AR4" s="38">
        <f>MAX(Z4,AD4,AH4,AL4,AP4)</f>
        <v>0</v>
      </c>
    </row>
    <row r="5" spans="1:44" x14ac:dyDescent="0.25">
      <c r="A5" s="513">
        <v>2</v>
      </c>
      <c r="B5" s="513">
        <v>5</v>
      </c>
      <c r="C5" s="40">
        <v>42705</v>
      </c>
      <c r="D5" s="41">
        <v>42705.639456018522</v>
      </c>
      <c r="E5" s="41" t="s">
        <v>148</v>
      </c>
      <c r="F5" s="3">
        <v>195</v>
      </c>
      <c r="G5" s="513">
        <v>152.34</v>
      </c>
      <c r="H5" s="38">
        <f t="shared" si="0"/>
        <v>0.5326556381538462</v>
      </c>
      <c r="I5" s="263">
        <v>0.77413787103890896</v>
      </c>
      <c r="J5" s="39">
        <f t="shared" ref="J5:J8" si="1">(H5-0.142)/0.1278*0.1+7</f>
        <v>7.3056773381485494</v>
      </c>
      <c r="K5" s="513">
        <v>6</v>
      </c>
      <c r="L5" s="513">
        <v>1</v>
      </c>
      <c r="M5" s="513" t="s">
        <v>149</v>
      </c>
      <c r="O5" s="513">
        <v>2</v>
      </c>
      <c r="P5" s="40">
        <v>43070</v>
      </c>
      <c r="Q5" s="513">
        <v>2</v>
      </c>
      <c r="R5" s="513">
        <v>2</v>
      </c>
      <c r="S5" s="3">
        <f>SUM(W5,X5,AB5,AF5,AJ5,AN5)</f>
        <v>431.34000000000003</v>
      </c>
      <c r="T5" s="3">
        <f>SUM(Y5,AC5,AG5,AK5,AO5)</f>
        <v>496</v>
      </c>
      <c r="U5" s="38">
        <f t="shared" ref="U5" si="2">S5/T5*0.0113636*60</f>
        <v>0.59293248677419363</v>
      </c>
      <c r="V5" s="39">
        <f>(U5-0.142)/0.1278*0.1+7</f>
        <v>7.3528423214195566</v>
      </c>
      <c r="W5" s="39"/>
      <c r="X5" s="513">
        <v>279</v>
      </c>
      <c r="Y5" s="3">
        <v>301</v>
      </c>
      <c r="Z5" s="38">
        <f>X5/Y5*0.0113636*60</f>
        <v>0.63198227242524918</v>
      </c>
      <c r="AA5" s="39">
        <f>(Z5-0.142)/0.1278*0.1+7</f>
        <v>7.3833977092529333</v>
      </c>
      <c r="AB5" s="513">
        <v>152.34</v>
      </c>
      <c r="AC5" s="3">
        <v>195</v>
      </c>
      <c r="AD5" s="38">
        <f>AB5/AC5*0.0113636*60</f>
        <v>0.5326556381538462</v>
      </c>
      <c r="AE5" s="39">
        <f>(AD5-0.142)/0.1278*0.1+7</f>
        <v>7.3056773381485494</v>
      </c>
      <c r="AF5" s="513"/>
      <c r="AG5" s="3"/>
      <c r="AH5" s="38"/>
      <c r="AI5" s="39"/>
      <c r="AL5" s="38"/>
      <c r="AM5" s="39"/>
      <c r="AP5" s="38"/>
      <c r="AQ5" s="39"/>
      <c r="AR5" s="38">
        <f t="shared" ref="AR5:AR16" si="3">MAX(Z5,AD5,AH5,AL5,AP5)</f>
        <v>0.63198227242524918</v>
      </c>
    </row>
    <row r="6" spans="1:44" x14ac:dyDescent="0.25">
      <c r="A6" s="513">
        <v>3</v>
      </c>
      <c r="B6" s="513">
        <v>5</v>
      </c>
      <c r="C6" s="40">
        <v>42706</v>
      </c>
      <c r="D6" s="41">
        <v>42706.659212962964</v>
      </c>
      <c r="E6" s="41" t="s">
        <v>148</v>
      </c>
      <c r="F6" s="3">
        <v>436</v>
      </c>
      <c r="G6" s="513">
        <v>246.04</v>
      </c>
      <c r="H6" s="38">
        <f t="shared" si="0"/>
        <v>0.38475690055045869</v>
      </c>
      <c r="I6" s="263">
        <v>0.41749148505220007</v>
      </c>
      <c r="J6" s="39">
        <f t="shared" si="1"/>
        <v>7.1899506264088098</v>
      </c>
      <c r="K6" s="513">
        <v>9</v>
      </c>
      <c r="L6" s="513">
        <v>1</v>
      </c>
      <c r="M6" s="513" t="s">
        <v>149</v>
      </c>
      <c r="O6" s="513">
        <v>3</v>
      </c>
      <c r="P6" s="40">
        <v>43071</v>
      </c>
      <c r="Q6" s="513">
        <v>2</v>
      </c>
      <c r="R6" s="513">
        <v>2</v>
      </c>
      <c r="S6" s="3">
        <f>SUM(W6,X6,AB6,AF6,AJ6,AN6)</f>
        <v>492.08</v>
      </c>
      <c r="T6" s="3">
        <f>SUM(Y6,AC6,AG6,AK6,AO6)</f>
        <v>706</v>
      </c>
      <c r="U6" s="38">
        <f>S6/T6*0.0113636*60</f>
        <v>0.47522382050991496</v>
      </c>
      <c r="V6" s="39">
        <f>(U6-0.142)/0.1278*0.1+7</f>
        <v>7.2607385137010292</v>
      </c>
      <c r="W6" s="39"/>
      <c r="X6" s="513">
        <v>246.04</v>
      </c>
      <c r="Y6" s="3">
        <v>436</v>
      </c>
      <c r="Z6" s="38">
        <f>X6/Y6*0.0113636*60</f>
        <v>0.38475690055045869</v>
      </c>
      <c r="AA6" s="39">
        <f>(Z6-0.142)/0.1278*0.1+7</f>
        <v>7.1899506264088098</v>
      </c>
      <c r="AB6" s="513">
        <v>246.04</v>
      </c>
      <c r="AC6" s="3">
        <v>270</v>
      </c>
      <c r="AD6" s="38">
        <f>AB6/AC6*0.0113636*60</f>
        <v>0.62131114311111113</v>
      </c>
      <c r="AE6" s="39">
        <f>(AD6-0.142)/0.1278*0.1+7</f>
        <v>7.3750478428099457</v>
      </c>
      <c r="AF6" s="513"/>
      <c r="AG6" s="3"/>
      <c r="AH6" s="38"/>
      <c r="AI6" s="39"/>
      <c r="AK6" s="3"/>
      <c r="AL6" s="38"/>
      <c r="AM6" s="39"/>
      <c r="AP6" s="38"/>
      <c r="AQ6" s="39"/>
      <c r="AR6" s="38">
        <f t="shared" si="3"/>
        <v>0.62131114311111113</v>
      </c>
    </row>
    <row r="7" spans="1:44" x14ac:dyDescent="0.25">
      <c r="A7" s="513">
        <v>4</v>
      </c>
      <c r="B7" s="513">
        <v>5</v>
      </c>
      <c r="C7" s="40">
        <v>42706</v>
      </c>
      <c r="D7" s="41">
        <v>42706.867418981485</v>
      </c>
      <c r="E7" s="41" t="s">
        <v>148</v>
      </c>
      <c r="F7" s="3">
        <v>270</v>
      </c>
      <c r="G7" s="513">
        <v>246.04</v>
      </c>
      <c r="H7" s="38">
        <f t="shared" si="0"/>
        <v>0.62131114311111113</v>
      </c>
      <c r="I7" s="263">
        <v>0.6666909100416073</v>
      </c>
      <c r="J7" s="39">
        <f t="shared" si="1"/>
        <v>7.3750478428099457</v>
      </c>
      <c r="K7" s="513">
        <v>9</v>
      </c>
      <c r="L7" s="513">
        <v>1</v>
      </c>
      <c r="M7" s="513" t="s">
        <v>149</v>
      </c>
      <c r="O7" s="513">
        <v>4</v>
      </c>
      <c r="P7" s="40">
        <v>43072</v>
      </c>
      <c r="Q7" s="513">
        <v>1</v>
      </c>
      <c r="R7" s="513">
        <v>1</v>
      </c>
      <c r="S7" s="3">
        <f>SUM(W7,X7,AB7,AF7,AJ7,AN7)</f>
        <v>277.38</v>
      </c>
      <c r="T7" s="3">
        <f>SUM(Y7,AC7,AG7,AK7,AO7)</f>
        <v>278</v>
      </c>
      <c r="U7" s="38">
        <f>S7/T7*0.0113636*60</f>
        <v>0.68029540316546755</v>
      </c>
      <c r="V7" s="39">
        <f>(U7-0.142)/0.1278*0.1+7</f>
        <v>7.4212014109275959</v>
      </c>
      <c r="W7" s="39"/>
      <c r="X7" s="513">
        <v>277.38</v>
      </c>
      <c r="Y7" s="3">
        <v>278</v>
      </c>
      <c r="Z7" s="38">
        <f>X7/Y7*0.0113636*60</f>
        <v>0.68029540316546755</v>
      </c>
      <c r="AA7" s="39">
        <f>(Z7-0.142)/0.1278*0.1+7</f>
        <v>7.4212014109275959</v>
      </c>
      <c r="AB7" s="513"/>
      <c r="AC7" s="3"/>
      <c r="AD7" s="38"/>
      <c r="AE7" s="39"/>
      <c r="AF7" s="513"/>
      <c r="AG7" s="3"/>
      <c r="AH7" s="38"/>
      <c r="AI7" s="39"/>
      <c r="AK7" s="3"/>
      <c r="AL7" s="38"/>
      <c r="AM7" s="39"/>
      <c r="AP7" s="38"/>
      <c r="AQ7" s="39"/>
      <c r="AR7" s="38">
        <f t="shared" si="3"/>
        <v>0.68029540316546755</v>
      </c>
    </row>
    <row r="8" spans="1:44" x14ac:dyDescent="0.25">
      <c r="A8" s="513">
        <v>5</v>
      </c>
      <c r="B8" s="513">
        <v>5</v>
      </c>
      <c r="C8" s="40">
        <v>42707</v>
      </c>
      <c r="D8" s="41">
        <v>42707.441574074073</v>
      </c>
      <c r="E8" s="41" t="s">
        <v>148</v>
      </c>
      <c r="F8" s="3">
        <v>278</v>
      </c>
      <c r="G8" s="513">
        <v>277.38</v>
      </c>
      <c r="H8" s="38">
        <f t="shared" si="0"/>
        <v>0.68029540316546755</v>
      </c>
      <c r="I8" s="263">
        <v>0.88459161949702136</v>
      </c>
      <c r="J8" s="39">
        <f t="shared" si="1"/>
        <v>7.4212014109275959</v>
      </c>
      <c r="K8" s="513">
        <v>11</v>
      </c>
      <c r="L8" s="513">
        <v>1</v>
      </c>
      <c r="M8" s="513" t="s">
        <v>149</v>
      </c>
      <c r="P8" s="40">
        <v>43073</v>
      </c>
      <c r="U8" s="38"/>
      <c r="V8" s="39"/>
      <c r="W8" s="39"/>
      <c r="X8" s="513"/>
      <c r="Y8" s="3"/>
      <c r="Z8" s="38"/>
      <c r="AA8" s="39"/>
      <c r="AB8" s="513"/>
      <c r="AC8" s="3"/>
      <c r="AD8" s="38"/>
      <c r="AE8" s="39"/>
      <c r="AF8" s="513"/>
      <c r="AG8" s="3"/>
      <c r="AH8" s="39"/>
      <c r="AI8" s="39"/>
      <c r="AL8" s="38"/>
      <c r="AM8" s="39"/>
      <c r="AP8" s="38"/>
      <c r="AQ8" s="39"/>
      <c r="AR8" s="38">
        <f t="shared" si="3"/>
        <v>0</v>
      </c>
    </row>
    <row r="9" spans="1:44" x14ac:dyDescent="0.25">
      <c r="D9" s="41"/>
      <c r="E9" s="41"/>
      <c r="F9" s="3"/>
      <c r="I9" s="263"/>
      <c r="J9" s="39"/>
      <c r="P9" s="40">
        <v>43074</v>
      </c>
      <c r="U9" s="38"/>
      <c r="V9" s="39"/>
      <c r="W9" s="39"/>
      <c r="X9" s="513"/>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Z11" s="38"/>
      <c r="AA11" s="39"/>
      <c r="AD11" s="38"/>
      <c r="AE11" s="39"/>
      <c r="AR11" s="38">
        <f t="shared" si="3"/>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13"/>
      <c r="Y35" s="3"/>
      <c r="Z35" s="38"/>
      <c r="AA35" s="39"/>
      <c r="AB35" s="513"/>
      <c r="AC35" s="3"/>
      <c r="AD35" s="38"/>
      <c r="AE35" s="39"/>
      <c r="AF35" s="513"/>
      <c r="AG35" s="3"/>
      <c r="AH35" s="38"/>
      <c r="AI35" s="39"/>
      <c r="AL35" s="38"/>
      <c r="AM35" s="39"/>
    </row>
    <row r="36" spans="3:39" x14ac:dyDescent="0.25">
      <c r="P36" s="40"/>
      <c r="U36" s="38"/>
      <c r="V36" s="39"/>
      <c r="W36" s="39"/>
      <c r="X36" s="513"/>
      <c r="Y36" s="3"/>
      <c r="Z36" s="38"/>
      <c r="AA36" s="39"/>
      <c r="AD36" s="38"/>
      <c r="AE36" s="39"/>
      <c r="AH36" s="38"/>
      <c r="AI36" s="39"/>
      <c r="AL36" s="38"/>
      <c r="AM36" s="39"/>
    </row>
    <row r="38" spans="3:39" x14ac:dyDescent="0.25">
      <c r="D38" s="54">
        <v>43040</v>
      </c>
      <c r="E38" s="513" t="s">
        <v>916</v>
      </c>
    </row>
    <row r="39" spans="3:39" x14ac:dyDescent="0.25">
      <c r="C39" s="573">
        <v>20</v>
      </c>
      <c r="D39" s="574">
        <v>42676.392650462964</v>
      </c>
      <c r="E39" s="573">
        <v>463.82</v>
      </c>
      <c r="F39" s="573">
        <v>515</v>
      </c>
      <c r="G39" s="573">
        <v>0.61302699999999999</v>
      </c>
      <c r="H39" s="573">
        <v>12</v>
      </c>
      <c r="I39" s="573">
        <v>1</v>
      </c>
      <c r="J39" s="573">
        <v>0</v>
      </c>
      <c r="K39" s="573">
        <v>0</v>
      </c>
      <c r="L39" s="574">
        <v>42676.398564814815</v>
      </c>
    </row>
    <row r="40" spans="3:39" x14ac:dyDescent="0.25">
      <c r="C40" s="573">
        <v>20</v>
      </c>
      <c r="D40" s="574">
        <v>42676.700196759259</v>
      </c>
      <c r="E40" s="573">
        <v>689.48</v>
      </c>
      <c r="F40" s="573">
        <v>850</v>
      </c>
      <c r="G40" s="573">
        <v>0.552481</v>
      </c>
      <c r="H40" s="573">
        <v>13</v>
      </c>
      <c r="I40" s="573">
        <v>2</v>
      </c>
      <c r="J40" s="573">
        <v>0</v>
      </c>
      <c r="K40" s="573">
        <v>0</v>
      </c>
      <c r="L40" s="574">
        <v>42676.70988425926</v>
      </c>
    </row>
    <row r="41" spans="3:39" x14ac:dyDescent="0.25">
      <c r="C41" s="571"/>
      <c r="D41" s="572"/>
      <c r="E41" s="571"/>
      <c r="F41" s="571"/>
      <c r="G41" s="571"/>
      <c r="H41" s="571"/>
      <c r="I41" s="571"/>
      <c r="J41" s="571"/>
      <c r="K41" s="571"/>
      <c r="L41" s="572"/>
    </row>
    <row r="42" spans="3:39" x14ac:dyDescent="0.25">
      <c r="C42" s="571"/>
      <c r="D42" s="572"/>
      <c r="E42" s="571"/>
      <c r="F42" s="571"/>
      <c r="G42" s="571"/>
      <c r="H42" s="571"/>
      <c r="I42" s="571"/>
      <c r="J42" s="571"/>
      <c r="K42" s="571"/>
      <c r="L42" s="572"/>
    </row>
    <row r="43" spans="3:39" x14ac:dyDescent="0.25">
      <c r="C43" s="581">
        <v>20</v>
      </c>
      <c r="D43" s="575">
        <v>42675.534641203703</v>
      </c>
      <c r="E43" s="581">
        <v>275.68</v>
      </c>
      <c r="F43" s="581">
        <v>168</v>
      </c>
      <c r="G43" s="581">
        <v>1.112695</v>
      </c>
      <c r="H43" s="581">
        <v>1</v>
      </c>
      <c r="I43" s="581">
        <v>1</v>
      </c>
      <c r="J43" s="581">
        <v>0</v>
      </c>
      <c r="K43" s="581">
        <v>0</v>
      </c>
      <c r="L43" s="575">
        <v>42675.537164351852</v>
      </c>
    </row>
    <row r="44" spans="3:39" x14ac:dyDescent="0.25">
      <c r="C44" s="581">
        <v>20</v>
      </c>
      <c r="D44" s="575">
        <v>42675.648622685185</v>
      </c>
      <c r="E44" s="581">
        <v>638.64</v>
      </c>
      <c r="F44" s="581">
        <v>875</v>
      </c>
      <c r="G44" s="581">
        <v>0.49724800000000002</v>
      </c>
      <c r="H44" s="581">
        <v>2</v>
      </c>
      <c r="I44" s="581">
        <v>2</v>
      </c>
      <c r="J44" s="581">
        <v>0</v>
      </c>
      <c r="K44" s="581">
        <v>0</v>
      </c>
      <c r="L44" s="575">
        <v>42675.658784722225</v>
      </c>
    </row>
    <row r="45" spans="3:39" x14ac:dyDescent="0.25">
      <c r="C45" s="571"/>
      <c r="D45" s="572"/>
      <c r="E45" s="571"/>
      <c r="F45" s="571"/>
      <c r="G45" s="571"/>
      <c r="H45" s="571"/>
      <c r="I45" s="571"/>
      <c r="J45" s="571"/>
      <c r="K45" s="571"/>
      <c r="L45" s="572"/>
    </row>
    <row r="46" spans="3:39" x14ac:dyDescent="0.25">
      <c r="C46" s="571"/>
      <c r="D46" s="572"/>
      <c r="E46" s="571"/>
      <c r="F46" s="571"/>
      <c r="G46" s="571"/>
      <c r="H46" s="571"/>
      <c r="I46" s="571"/>
      <c r="J46" s="571"/>
      <c r="K46" s="571"/>
      <c r="L46" s="572"/>
    </row>
    <row r="47" spans="3:39" x14ac:dyDescent="0.25">
      <c r="C47" s="571"/>
      <c r="D47" s="572"/>
      <c r="E47" s="571"/>
      <c r="F47" s="571"/>
      <c r="G47" s="571"/>
      <c r="H47" s="571"/>
      <c r="I47" s="571"/>
      <c r="J47" s="571"/>
      <c r="K47" s="571"/>
      <c r="L47" s="572"/>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6"/>
  <sheetViews>
    <sheetView zoomScale="70" zoomScaleNormal="70" workbookViewId="0">
      <pane ySplit="3" topLeftCell="A10" activePane="bottomLeft" state="frozen"/>
      <selection pane="bottomLeft" activeCell="E45" sqref="E45:G46"/>
    </sheetView>
  </sheetViews>
  <sheetFormatPr defaultColWidth="9" defaultRowHeight="15" x14ac:dyDescent="0.25"/>
  <cols>
    <col min="1" max="1" width="3" style="570" bestFit="1" customWidth="1"/>
    <col min="2" max="2" width="10.42578125" style="570" bestFit="1" customWidth="1"/>
    <col min="3" max="3" width="6" style="40" bestFit="1" customWidth="1"/>
    <col min="4" max="4" width="17.28515625" style="570" bestFit="1" customWidth="1"/>
    <col min="5" max="5" width="14.140625" style="570" bestFit="1" customWidth="1"/>
    <col min="6" max="6" width="10.85546875" style="570" bestFit="1" customWidth="1"/>
    <col min="7" max="7" width="14.28515625" style="570" bestFit="1" customWidth="1"/>
    <col min="8" max="8" width="17.28515625" style="38" bestFit="1" customWidth="1"/>
    <col min="9" max="9" width="24.140625" style="38" bestFit="1" customWidth="1"/>
    <col min="10" max="10" width="4.85546875" style="570" bestFit="1" customWidth="1"/>
    <col min="11" max="11" width="14.5703125" style="570" bestFit="1" customWidth="1"/>
    <col min="12" max="12" width="17.7109375" style="570" bestFit="1" customWidth="1"/>
    <col min="13" max="13" width="14.28515625" style="570" bestFit="1" customWidth="1"/>
    <col min="14" max="15" width="4.85546875" style="570" customWidth="1"/>
    <col min="16" max="16" width="7.42578125" style="570" bestFit="1" customWidth="1"/>
    <col min="17" max="17" width="10.5703125" style="570" bestFit="1" customWidth="1"/>
    <col min="18" max="18" width="10.42578125" style="570" bestFit="1" customWidth="1"/>
    <col min="19" max="20" width="5.42578125" style="3" bestFit="1" customWidth="1"/>
    <col min="21" max="21" width="6.85546875" style="570" bestFit="1" customWidth="1"/>
    <col min="22" max="22" width="5" style="570" bestFit="1" customWidth="1"/>
    <col min="23" max="23" width="6.42578125" style="570" bestFit="1" customWidth="1"/>
    <col min="24" max="24" width="5.140625" style="3" bestFit="1" customWidth="1"/>
    <col min="25" max="25" width="5" style="570" bestFit="1" customWidth="1"/>
    <col min="26" max="26" width="6.85546875" style="570" bestFit="1" customWidth="1"/>
    <col min="27" max="27" width="5" style="570" bestFit="1" customWidth="1"/>
    <col min="28" max="28" width="8.7109375" style="3" bestFit="1" customWidth="1"/>
    <col min="29" max="29" width="5" style="570" bestFit="1" customWidth="1"/>
    <col min="30" max="30" width="6.85546875" style="570" bestFit="1" customWidth="1"/>
    <col min="31" max="31" width="5" style="570" bestFit="1" customWidth="1"/>
    <col min="32" max="32" width="4.42578125" style="3" bestFit="1" customWidth="1"/>
    <col min="33" max="33" width="4.140625" style="570" bestFit="1" customWidth="1"/>
    <col min="34" max="34" width="7.28515625" style="570" bestFit="1" customWidth="1"/>
    <col min="35" max="35" width="5" style="570" bestFit="1" customWidth="1"/>
    <col min="36" max="36" width="4.42578125" style="570" bestFit="1" customWidth="1"/>
    <col min="37" max="37" width="4.140625" style="570" bestFit="1" customWidth="1"/>
    <col min="38" max="38" width="6" style="570" bestFit="1" customWidth="1"/>
    <col min="39" max="39" width="5" style="570" bestFit="1" customWidth="1"/>
    <col min="40" max="40" width="2.42578125" style="570" bestFit="1" customWidth="1"/>
    <col min="41" max="41" width="4.140625" style="570" bestFit="1" customWidth="1"/>
    <col min="42" max="42" width="5.140625" style="570" bestFit="1" customWidth="1"/>
    <col min="43" max="43" width="5" style="570" bestFit="1" customWidth="1"/>
    <col min="44" max="16384" width="9" style="570"/>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70" t="s">
        <v>16</v>
      </c>
      <c r="B3" s="570" t="s">
        <v>140</v>
      </c>
      <c r="C3" s="40" t="s">
        <v>15</v>
      </c>
      <c r="D3" s="570" t="s">
        <v>145</v>
      </c>
      <c r="E3" s="570" t="s">
        <v>147</v>
      </c>
      <c r="F3" s="570" t="s">
        <v>141</v>
      </c>
      <c r="G3" s="570" t="s">
        <v>142</v>
      </c>
      <c r="H3" s="38" t="s">
        <v>143</v>
      </c>
      <c r="I3" s="38" t="s">
        <v>498</v>
      </c>
      <c r="J3" s="570" t="s">
        <v>43</v>
      </c>
      <c r="K3" s="570" t="s">
        <v>138</v>
      </c>
      <c r="L3" s="570" t="s">
        <v>139</v>
      </c>
      <c r="M3" s="570" t="s">
        <v>144</v>
      </c>
      <c r="O3" s="570" t="s">
        <v>16</v>
      </c>
      <c r="P3" s="9" t="s">
        <v>15</v>
      </c>
      <c r="Q3" s="570" t="s">
        <v>17</v>
      </c>
      <c r="R3" s="570" t="s">
        <v>18</v>
      </c>
      <c r="S3" s="3" t="s">
        <v>44</v>
      </c>
      <c r="T3" s="3" t="s">
        <v>45</v>
      </c>
      <c r="U3" s="38" t="s">
        <v>46</v>
      </c>
      <c r="V3" s="39" t="s">
        <v>43</v>
      </c>
      <c r="W3" s="39" t="s">
        <v>44</v>
      </c>
      <c r="X3" s="3" t="s">
        <v>44</v>
      </c>
      <c r="Y3" s="570" t="s">
        <v>45</v>
      </c>
      <c r="Z3" s="570" t="s">
        <v>46</v>
      </c>
      <c r="AA3" s="570" t="s">
        <v>43</v>
      </c>
      <c r="AB3" s="3" t="s">
        <v>44</v>
      </c>
      <c r="AC3" s="570" t="s">
        <v>45</v>
      </c>
      <c r="AD3" s="570" t="s">
        <v>46</v>
      </c>
      <c r="AE3" s="570" t="s">
        <v>43</v>
      </c>
      <c r="AF3" s="3" t="s">
        <v>44</v>
      </c>
      <c r="AG3" s="570" t="s">
        <v>45</v>
      </c>
      <c r="AH3" s="570" t="s">
        <v>46</v>
      </c>
      <c r="AI3" s="570" t="s">
        <v>43</v>
      </c>
      <c r="AJ3" s="39" t="s">
        <v>44</v>
      </c>
      <c r="AK3" s="570" t="s">
        <v>45</v>
      </c>
      <c r="AL3" s="570" t="s">
        <v>46</v>
      </c>
      <c r="AM3" s="570" t="s">
        <v>43</v>
      </c>
      <c r="AN3" s="39" t="s">
        <v>44</v>
      </c>
      <c r="AO3" s="570" t="s">
        <v>45</v>
      </c>
      <c r="AP3" s="570" t="s">
        <v>46</v>
      </c>
      <c r="AQ3" s="570" t="s">
        <v>43</v>
      </c>
    </row>
    <row r="4" spans="1:44" x14ac:dyDescent="0.25">
      <c r="A4" s="570">
        <v>1</v>
      </c>
      <c r="B4" s="570">
        <v>5</v>
      </c>
      <c r="C4" s="40">
        <v>42705</v>
      </c>
      <c r="D4" s="41">
        <v>42705.549467592595</v>
      </c>
      <c r="E4" s="41" t="s">
        <v>148</v>
      </c>
      <c r="F4" s="3">
        <v>301</v>
      </c>
      <c r="G4" s="570">
        <v>279</v>
      </c>
      <c r="H4" s="38">
        <f t="shared" ref="H4:H8" si="0">G4/F4*0.0113636*60</f>
        <v>0.63198227242524918</v>
      </c>
      <c r="I4" s="263">
        <v>2.4563894673758986</v>
      </c>
      <c r="J4" s="39">
        <f>(H4-0.142)/0.1278*0.1+7</f>
        <v>7.3833977092529333</v>
      </c>
      <c r="K4" s="570">
        <v>12</v>
      </c>
      <c r="M4" s="570" t="s">
        <v>149</v>
      </c>
      <c r="O4" s="570">
        <v>1</v>
      </c>
      <c r="P4" s="40">
        <v>43069</v>
      </c>
      <c r="U4" s="38"/>
      <c r="V4" s="39"/>
      <c r="W4" s="39"/>
      <c r="X4" s="570"/>
      <c r="Y4" s="3"/>
      <c r="Z4" s="38"/>
      <c r="AA4" s="39"/>
      <c r="AB4" s="570"/>
      <c r="AC4" s="3"/>
      <c r="AD4" s="38"/>
      <c r="AE4" s="39"/>
      <c r="AH4" s="38"/>
      <c r="AI4" s="39"/>
      <c r="AL4" s="38"/>
      <c r="AM4" s="39"/>
      <c r="AP4" s="38"/>
      <c r="AQ4" s="39"/>
      <c r="AR4" s="38">
        <f>MAX(Z4,AD4,AH4,AL4,AP4)</f>
        <v>0</v>
      </c>
    </row>
    <row r="5" spans="1:44" x14ac:dyDescent="0.25">
      <c r="A5" s="570">
        <v>2</v>
      </c>
      <c r="B5" s="570">
        <v>5</v>
      </c>
      <c r="C5" s="40">
        <v>42705</v>
      </c>
      <c r="D5" s="41">
        <v>42705.639456018522</v>
      </c>
      <c r="E5" s="41" t="s">
        <v>148</v>
      </c>
      <c r="F5" s="3">
        <v>195</v>
      </c>
      <c r="G5" s="570">
        <v>152.34</v>
      </c>
      <c r="H5" s="38">
        <f t="shared" si="0"/>
        <v>0.5326556381538462</v>
      </c>
      <c r="I5" s="263">
        <v>0.77413787103890896</v>
      </c>
      <c r="J5" s="39">
        <f t="shared" ref="J5:J8" si="1">(H5-0.142)/0.1278*0.1+7</f>
        <v>7.3056773381485494</v>
      </c>
      <c r="K5" s="570">
        <v>6</v>
      </c>
      <c r="L5" s="570">
        <v>1</v>
      </c>
      <c r="M5" s="570" t="s">
        <v>149</v>
      </c>
      <c r="O5" s="570">
        <v>2</v>
      </c>
      <c r="P5" s="40">
        <v>43070</v>
      </c>
      <c r="Q5" s="570">
        <v>2</v>
      </c>
      <c r="R5" s="570">
        <v>2</v>
      </c>
      <c r="S5" s="3">
        <f>SUM(W5,X5,AB5,AF5,AJ5,AN5)</f>
        <v>431.34000000000003</v>
      </c>
      <c r="T5" s="3">
        <f>SUM(Y5,AC5,AG5,AK5,AO5)</f>
        <v>496</v>
      </c>
      <c r="U5" s="38">
        <f t="shared" ref="U5" si="2">S5/T5*0.0113636*60</f>
        <v>0.59293248677419363</v>
      </c>
      <c r="V5" s="39">
        <f>(U5-0.142)/0.1278*0.1+7</f>
        <v>7.3528423214195566</v>
      </c>
      <c r="W5" s="39"/>
      <c r="X5" s="570">
        <v>279</v>
      </c>
      <c r="Y5" s="3">
        <v>301</v>
      </c>
      <c r="Z5" s="38">
        <f>X5/Y5*0.0113636*60</f>
        <v>0.63198227242524918</v>
      </c>
      <c r="AA5" s="39">
        <f>(Z5-0.142)/0.1278*0.1+7</f>
        <v>7.3833977092529333</v>
      </c>
      <c r="AB5" s="570">
        <v>152.34</v>
      </c>
      <c r="AC5" s="3">
        <v>195</v>
      </c>
      <c r="AD5" s="38">
        <f>AB5/AC5*0.0113636*60</f>
        <v>0.5326556381538462</v>
      </c>
      <c r="AE5" s="39">
        <f>(AD5-0.142)/0.1278*0.1+7</f>
        <v>7.3056773381485494</v>
      </c>
      <c r="AF5" s="570"/>
      <c r="AG5" s="3"/>
      <c r="AH5" s="38"/>
      <c r="AI5" s="39"/>
      <c r="AL5" s="38"/>
      <c r="AM5" s="39"/>
      <c r="AP5" s="38"/>
      <c r="AQ5" s="39"/>
      <c r="AR5" s="38">
        <f t="shared" ref="AR5:AR16" si="3">MAX(Z5,AD5,AH5,AL5,AP5)</f>
        <v>0.63198227242524918</v>
      </c>
    </row>
    <row r="6" spans="1:44" x14ac:dyDescent="0.25">
      <c r="A6" s="570">
        <v>3</v>
      </c>
      <c r="B6" s="570">
        <v>5</v>
      </c>
      <c r="C6" s="40">
        <v>42706</v>
      </c>
      <c r="D6" s="41">
        <v>42706.659212962964</v>
      </c>
      <c r="E6" s="41" t="s">
        <v>148</v>
      </c>
      <c r="F6" s="3">
        <v>436</v>
      </c>
      <c r="G6" s="570">
        <v>246.04</v>
      </c>
      <c r="H6" s="38">
        <f t="shared" si="0"/>
        <v>0.38475690055045869</v>
      </c>
      <c r="I6" s="263">
        <v>0.41749148505220007</v>
      </c>
      <c r="J6" s="39">
        <f t="shared" si="1"/>
        <v>7.1899506264088098</v>
      </c>
      <c r="K6" s="570">
        <v>9</v>
      </c>
      <c r="L6" s="570">
        <v>1</v>
      </c>
      <c r="M6" s="570" t="s">
        <v>149</v>
      </c>
      <c r="O6" s="570">
        <v>3</v>
      </c>
      <c r="P6" s="40">
        <v>43071</v>
      </c>
      <c r="Q6" s="570">
        <v>2</v>
      </c>
      <c r="R6" s="570">
        <v>2</v>
      </c>
      <c r="S6" s="3">
        <f>SUM(W6,X6,AB6,AF6,AJ6,AN6)</f>
        <v>492.08</v>
      </c>
      <c r="T6" s="3">
        <f>SUM(Y6,AC6,AG6,AK6,AO6)</f>
        <v>706</v>
      </c>
      <c r="U6" s="38">
        <f>S6/T6*0.0113636*60</f>
        <v>0.47522382050991496</v>
      </c>
      <c r="V6" s="39">
        <f>(U6-0.142)/0.1278*0.1+7</f>
        <v>7.2607385137010292</v>
      </c>
      <c r="W6" s="39"/>
      <c r="X6" s="570">
        <v>246.04</v>
      </c>
      <c r="Y6" s="3">
        <v>436</v>
      </c>
      <c r="Z6" s="38">
        <f>X6/Y6*0.0113636*60</f>
        <v>0.38475690055045869</v>
      </c>
      <c r="AA6" s="39">
        <f>(Z6-0.142)/0.1278*0.1+7</f>
        <v>7.1899506264088098</v>
      </c>
      <c r="AB6" s="570">
        <v>246.04</v>
      </c>
      <c r="AC6" s="3">
        <v>270</v>
      </c>
      <c r="AD6" s="38">
        <f>AB6/AC6*0.0113636*60</f>
        <v>0.62131114311111113</v>
      </c>
      <c r="AE6" s="39">
        <f>(AD6-0.142)/0.1278*0.1+7</f>
        <v>7.3750478428099457</v>
      </c>
      <c r="AF6" s="570"/>
      <c r="AG6" s="3"/>
      <c r="AH6" s="38"/>
      <c r="AI6" s="39"/>
      <c r="AK6" s="3"/>
      <c r="AL6" s="38"/>
      <c r="AM6" s="39"/>
      <c r="AP6" s="38"/>
      <c r="AQ6" s="39"/>
      <c r="AR6" s="38">
        <f t="shared" si="3"/>
        <v>0.62131114311111113</v>
      </c>
    </row>
    <row r="7" spans="1:44" x14ac:dyDescent="0.25">
      <c r="A7" s="570">
        <v>4</v>
      </c>
      <c r="B7" s="570">
        <v>5</v>
      </c>
      <c r="C7" s="40">
        <v>42706</v>
      </c>
      <c r="D7" s="41">
        <v>42706.867418981485</v>
      </c>
      <c r="E7" s="41" t="s">
        <v>148</v>
      </c>
      <c r="F7" s="3">
        <v>270</v>
      </c>
      <c r="G7" s="570">
        <v>246.04</v>
      </c>
      <c r="H7" s="38">
        <f t="shared" si="0"/>
        <v>0.62131114311111113</v>
      </c>
      <c r="I7" s="263">
        <v>0.6666909100416073</v>
      </c>
      <c r="J7" s="39">
        <f t="shared" si="1"/>
        <v>7.3750478428099457</v>
      </c>
      <c r="K7" s="570">
        <v>9</v>
      </c>
      <c r="L7" s="570">
        <v>1</v>
      </c>
      <c r="M7" s="570" t="s">
        <v>149</v>
      </c>
      <c r="O7" s="570">
        <v>4</v>
      </c>
      <c r="P7" s="40">
        <v>43072</v>
      </c>
      <c r="Q7" s="570">
        <v>1</v>
      </c>
      <c r="R7" s="570">
        <v>1</v>
      </c>
      <c r="S7" s="3">
        <f>SUM(W7,X7,AB7,AF7,AJ7,AN7)</f>
        <v>277.38</v>
      </c>
      <c r="T7" s="3">
        <f>SUM(Y7,AC7,AG7,AK7,AO7)</f>
        <v>278</v>
      </c>
      <c r="U7" s="38">
        <f>S7/T7*0.0113636*60</f>
        <v>0.68029540316546755</v>
      </c>
      <c r="V7" s="39">
        <f>(U7-0.142)/0.1278*0.1+7</f>
        <v>7.4212014109275959</v>
      </c>
      <c r="W7" s="39"/>
      <c r="X7" s="570">
        <v>277.38</v>
      </c>
      <c r="Y7" s="3">
        <v>278</v>
      </c>
      <c r="Z7" s="38">
        <f>X7/Y7*0.0113636*60</f>
        <v>0.68029540316546755</v>
      </c>
      <c r="AA7" s="39">
        <f>(Z7-0.142)/0.1278*0.1+7</f>
        <v>7.4212014109275959</v>
      </c>
      <c r="AB7" s="570"/>
      <c r="AC7" s="3"/>
      <c r="AD7" s="38"/>
      <c r="AE7" s="39"/>
      <c r="AF7" s="570"/>
      <c r="AG7" s="3"/>
      <c r="AH7" s="38"/>
      <c r="AI7" s="39"/>
      <c r="AK7" s="3"/>
      <c r="AL7" s="38"/>
      <c r="AM7" s="39"/>
      <c r="AP7" s="38"/>
      <c r="AQ7" s="39"/>
      <c r="AR7" s="38">
        <f t="shared" si="3"/>
        <v>0.68029540316546755</v>
      </c>
    </row>
    <row r="8" spans="1:44" x14ac:dyDescent="0.25">
      <c r="A8" s="570">
        <v>5</v>
      </c>
      <c r="B8" s="570">
        <v>5</v>
      </c>
      <c r="C8" s="40">
        <v>42707</v>
      </c>
      <c r="D8" s="41">
        <v>42707.441574074073</v>
      </c>
      <c r="E8" s="41" t="s">
        <v>148</v>
      </c>
      <c r="F8" s="3">
        <v>278</v>
      </c>
      <c r="G8" s="570">
        <v>277.38</v>
      </c>
      <c r="H8" s="38">
        <f t="shared" si="0"/>
        <v>0.68029540316546755</v>
      </c>
      <c r="I8" s="263">
        <v>0.88459161949702136</v>
      </c>
      <c r="J8" s="39">
        <f t="shared" si="1"/>
        <v>7.4212014109275959</v>
      </c>
      <c r="K8" s="570">
        <v>11</v>
      </c>
      <c r="L8" s="570">
        <v>1</v>
      </c>
      <c r="M8" s="570" t="s">
        <v>149</v>
      </c>
      <c r="P8" s="40">
        <v>43073</v>
      </c>
      <c r="U8" s="38"/>
      <c r="V8" s="39"/>
      <c r="W8" s="39"/>
      <c r="X8" s="570"/>
      <c r="Y8" s="3"/>
      <c r="Z8" s="38"/>
      <c r="AA8" s="39"/>
      <c r="AB8" s="570"/>
      <c r="AC8" s="3"/>
      <c r="AD8" s="38"/>
      <c r="AE8" s="39"/>
      <c r="AF8" s="570"/>
      <c r="AG8" s="3"/>
      <c r="AH8" s="39"/>
      <c r="AI8" s="39"/>
      <c r="AL8" s="38"/>
      <c r="AM8" s="39"/>
      <c r="AP8" s="38"/>
      <c r="AQ8" s="39"/>
      <c r="AR8" s="38">
        <f t="shared" si="3"/>
        <v>0</v>
      </c>
    </row>
    <row r="9" spans="1:44" x14ac:dyDescent="0.25">
      <c r="D9" s="41"/>
      <c r="E9" s="41"/>
      <c r="F9" s="3"/>
      <c r="I9" s="263"/>
      <c r="J9" s="39"/>
      <c r="P9" s="40">
        <v>43074</v>
      </c>
      <c r="U9" s="38"/>
      <c r="V9" s="39"/>
      <c r="W9" s="39"/>
      <c r="X9" s="570"/>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Z11" s="38"/>
      <c r="AA11" s="39"/>
      <c r="AD11" s="38"/>
      <c r="AE11" s="39"/>
      <c r="AR11" s="38">
        <f t="shared" si="3"/>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70"/>
      <c r="Y35" s="3"/>
      <c r="Z35" s="38"/>
      <c r="AA35" s="39"/>
      <c r="AB35" s="570"/>
      <c r="AC35" s="3"/>
      <c r="AD35" s="38"/>
      <c r="AE35" s="39"/>
      <c r="AF35" s="570"/>
      <c r="AG35" s="3"/>
      <c r="AH35" s="38"/>
      <c r="AI35" s="39"/>
      <c r="AL35" s="38"/>
      <c r="AM35" s="39"/>
    </row>
    <row r="36" spans="3:39" x14ac:dyDescent="0.25">
      <c r="P36" s="40"/>
      <c r="U36" s="38"/>
      <c r="V36" s="39"/>
      <c r="W36" s="39"/>
      <c r="X36" s="570"/>
      <c r="Y36" s="3"/>
      <c r="Z36" s="38"/>
      <c r="AA36" s="39"/>
      <c r="AD36" s="38"/>
      <c r="AE36" s="39"/>
      <c r="AH36" s="38"/>
      <c r="AI36" s="39"/>
      <c r="AL36" s="38"/>
      <c r="AM36" s="39"/>
    </row>
    <row r="38" spans="3:39" x14ac:dyDescent="0.25">
      <c r="C38" s="570"/>
      <c r="D38" s="575"/>
      <c r="H38" s="570"/>
      <c r="I38" s="570"/>
      <c r="L38" s="575"/>
    </row>
    <row r="39" spans="3:39" x14ac:dyDescent="0.25">
      <c r="C39" s="570"/>
      <c r="D39" s="575">
        <v>43040</v>
      </c>
      <c r="E39" s="570" t="s">
        <v>912</v>
      </c>
      <c r="H39" s="570"/>
      <c r="I39" s="570"/>
      <c r="L39" s="575"/>
    </row>
    <row r="40" spans="3:39" x14ac:dyDescent="0.25">
      <c r="C40" s="570">
        <v>7</v>
      </c>
      <c r="D40" s="575">
        <v>42676.552708333336</v>
      </c>
      <c r="E40" s="570">
        <v>492.08</v>
      </c>
      <c r="F40" s="570">
        <v>485</v>
      </c>
      <c r="G40" s="570">
        <v>0.69098599999999999</v>
      </c>
      <c r="H40" s="570">
        <v>23</v>
      </c>
      <c r="I40" s="570">
        <v>1</v>
      </c>
      <c r="J40" s="570">
        <v>0</v>
      </c>
      <c r="K40" s="570">
        <v>0</v>
      </c>
      <c r="L40" s="575">
        <v>42676.558217592596</v>
      </c>
    </row>
    <row r="41" spans="3:39" x14ac:dyDescent="0.25">
      <c r="C41" s="570">
        <v>7</v>
      </c>
      <c r="D41" s="575">
        <v>42676.647141203706</v>
      </c>
      <c r="E41" s="570">
        <v>738.12</v>
      </c>
      <c r="F41" s="570">
        <v>615</v>
      </c>
      <c r="G41" s="570">
        <v>0.81751799999999997</v>
      </c>
      <c r="H41" s="570">
        <v>24</v>
      </c>
      <c r="I41" s="570">
        <v>2</v>
      </c>
      <c r="J41" s="570">
        <v>0</v>
      </c>
      <c r="K41" s="570">
        <v>0</v>
      </c>
      <c r="L41" s="575">
        <v>42676.653865740744</v>
      </c>
    </row>
    <row r="42" spans="3:39" x14ac:dyDescent="0.25">
      <c r="C42" s="570">
        <v>7</v>
      </c>
      <c r="D42" s="575">
        <v>42676.72451388889</v>
      </c>
      <c r="E42" s="570">
        <v>645.44000000000005</v>
      </c>
      <c r="F42" s="570">
        <v>474</v>
      </c>
      <c r="G42" s="570">
        <v>0.92675700000000005</v>
      </c>
      <c r="H42" s="570">
        <v>25</v>
      </c>
      <c r="I42" s="570">
        <v>3</v>
      </c>
      <c r="J42" s="570">
        <v>0</v>
      </c>
      <c r="K42" s="570">
        <v>0</v>
      </c>
      <c r="L42" s="575">
        <v>42676.729756944442</v>
      </c>
    </row>
    <row r="43" spans="3:39" x14ac:dyDescent="0.25">
      <c r="C43" s="570">
        <v>7</v>
      </c>
      <c r="D43" s="575">
        <v>42677.45590277778</v>
      </c>
      <c r="E43" s="570">
        <v>544.08000000000004</v>
      </c>
      <c r="F43" s="570">
        <v>492</v>
      </c>
      <c r="G43" s="570">
        <v>0.75359799999999999</v>
      </c>
      <c r="H43" s="570">
        <v>26</v>
      </c>
      <c r="I43" s="570">
        <v>1</v>
      </c>
      <c r="J43" s="570">
        <v>0</v>
      </c>
      <c r="K43" s="570">
        <v>0</v>
      </c>
      <c r="L43" s="575">
        <v>42677.461458333331</v>
      </c>
    </row>
    <row r="44" spans="3:39" x14ac:dyDescent="0.25">
      <c r="C44" s="570"/>
      <c r="D44" s="575"/>
      <c r="H44" s="570"/>
      <c r="I44" s="570"/>
      <c r="L44" s="575"/>
    </row>
    <row r="45" spans="3:39" x14ac:dyDescent="0.25">
      <c r="C45" s="581">
        <v>7</v>
      </c>
      <c r="D45" s="575">
        <v>42675.461111111108</v>
      </c>
      <c r="E45" s="581">
        <v>158.34</v>
      </c>
      <c r="F45" s="581">
        <v>164</v>
      </c>
      <c r="G45" s="581">
        <v>0.656358</v>
      </c>
      <c r="H45" s="581">
        <v>1</v>
      </c>
      <c r="I45" s="581">
        <v>1</v>
      </c>
      <c r="J45" s="581">
        <v>0</v>
      </c>
      <c r="K45" s="581">
        <v>0</v>
      </c>
      <c r="L45" s="575">
        <v>42675.462500000001</v>
      </c>
    </row>
    <row r="46" spans="3:39" x14ac:dyDescent="0.25">
      <c r="C46" s="581">
        <v>7</v>
      </c>
      <c r="D46" s="575">
        <v>42675.526388888888</v>
      </c>
      <c r="E46" s="581">
        <v>197.48</v>
      </c>
      <c r="F46" s="581">
        <v>174</v>
      </c>
      <c r="G46" s="581">
        <v>0.77071599999999996</v>
      </c>
      <c r="H46" s="581">
        <v>2</v>
      </c>
      <c r="I46" s="581">
        <v>2</v>
      </c>
      <c r="J46" s="581">
        <v>0</v>
      </c>
      <c r="K46" s="581">
        <v>0</v>
      </c>
      <c r="L46" s="575">
        <v>42675.52847222222</v>
      </c>
    </row>
    <row r="47" spans="3:39" x14ac:dyDescent="0.25">
      <c r="C47" s="570"/>
      <c r="D47" s="575"/>
      <c r="H47" s="570"/>
      <c r="I47" s="570"/>
      <c r="L47" s="575"/>
    </row>
    <row r="48" spans="3:39" x14ac:dyDescent="0.25">
      <c r="C48" s="570"/>
      <c r="D48" s="575"/>
      <c r="H48" s="570"/>
      <c r="I48" s="570"/>
      <c r="L48" s="575"/>
    </row>
    <row r="49" spans="3:12" x14ac:dyDescent="0.25">
      <c r="C49" s="570"/>
      <c r="D49" s="575"/>
      <c r="H49" s="570"/>
      <c r="I49" s="570"/>
      <c r="L49" s="575"/>
    </row>
    <row r="50" spans="3:12" x14ac:dyDescent="0.25">
      <c r="C50" s="570"/>
      <c r="D50" s="575"/>
      <c r="H50" s="570"/>
      <c r="I50" s="570"/>
      <c r="L50" s="575"/>
    </row>
    <row r="51" spans="3:12" x14ac:dyDescent="0.25">
      <c r="C51" s="570"/>
      <c r="D51" s="575"/>
      <c r="H51" s="570"/>
      <c r="I51" s="570"/>
      <c r="L51" s="575"/>
    </row>
    <row r="52" spans="3:12" x14ac:dyDescent="0.25">
      <c r="C52" s="570"/>
      <c r="D52" s="575"/>
      <c r="H52" s="570"/>
      <c r="I52" s="570"/>
      <c r="L52" s="575"/>
    </row>
    <row r="53" spans="3:12" x14ac:dyDescent="0.25">
      <c r="C53" s="570"/>
      <c r="D53" s="575"/>
      <c r="H53" s="570"/>
      <c r="I53" s="570"/>
      <c r="L53" s="575"/>
    </row>
    <row r="54" spans="3:12" x14ac:dyDescent="0.25">
      <c r="C54" s="570"/>
      <c r="D54" s="575"/>
      <c r="H54" s="570"/>
      <c r="I54" s="570"/>
      <c r="L54" s="575"/>
    </row>
    <row r="55" spans="3:12" x14ac:dyDescent="0.25">
      <c r="C55" s="570"/>
      <c r="D55" s="575"/>
      <c r="H55" s="570"/>
      <c r="I55" s="570"/>
      <c r="L55" s="575"/>
    </row>
    <row r="56" spans="3:12" x14ac:dyDescent="0.25">
      <c r="C56" s="570"/>
      <c r="D56" s="575"/>
      <c r="H56" s="570"/>
      <c r="I56" s="570"/>
      <c r="L56" s="575"/>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6"/>
  <sheetViews>
    <sheetView zoomScale="70" zoomScaleNormal="70" workbookViewId="0">
      <pane ySplit="3" topLeftCell="A19" activePane="bottomLeft" state="frozen"/>
      <selection pane="bottomLeft" activeCell="X11" sqref="X11:Z12"/>
    </sheetView>
  </sheetViews>
  <sheetFormatPr defaultColWidth="9" defaultRowHeight="15" x14ac:dyDescent="0.25"/>
  <cols>
    <col min="1" max="1" width="3" style="570" bestFit="1" customWidth="1"/>
    <col min="2" max="2" width="10.42578125" style="570" bestFit="1" customWidth="1"/>
    <col min="3" max="3" width="6" style="40" bestFit="1" customWidth="1"/>
    <col min="4" max="4" width="17.28515625" style="570" bestFit="1" customWidth="1"/>
    <col min="5" max="5" width="14.140625" style="570" bestFit="1" customWidth="1"/>
    <col min="6" max="6" width="10.85546875" style="570" bestFit="1" customWidth="1"/>
    <col min="7" max="7" width="14.28515625" style="570" bestFit="1" customWidth="1"/>
    <col min="8" max="8" width="17.28515625" style="38" bestFit="1" customWidth="1"/>
    <col min="9" max="9" width="24.140625" style="38" bestFit="1" customWidth="1"/>
    <col min="10" max="10" width="4.85546875" style="570" bestFit="1" customWidth="1"/>
    <col min="11" max="11" width="14.5703125" style="570" bestFit="1" customWidth="1"/>
    <col min="12" max="12" width="17.7109375" style="570" bestFit="1" customWidth="1"/>
    <col min="13" max="13" width="14.28515625" style="570" bestFit="1" customWidth="1"/>
    <col min="14" max="15" width="4.85546875" style="570" customWidth="1"/>
    <col min="16" max="16" width="7.42578125" style="570" bestFit="1" customWidth="1"/>
    <col min="17" max="17" width="10.5703125" style="570" bestFit="1" customWidth="1"/>
    <col min="18" max="18" width="10.42578125" style="570" bestFit="1" customWidth="1"/>
    <col min="19" max="20" width="5.42578125" style="3" bestFit="1" customWidth="1"/>
    <col min="21" max="21" width="6.85546875" style="570" bestFit="1" customWidth="1"/>
    <col min="22" max="22" width="5" style="570" bestFit="1" customWidth="1"/>
    <col min="23" max="23" width="6.42578125" style="570" bestFit="1" customWidth="1"/>
    <col min="24" max="24" width="5.140625" style="3" bestFit="1" customWidth="1"/>
    <col min="25" max="25" width="5" style="570" bestFit="1" customWidth="1"/>
    <col min="26" max="26" width="6.85546875" style="570" bestFit="1" customWidth="1"/>
    <col min="27" max="27" width="5" style="570" bestFit="1" customWidth="1"/>
    <col min="28" max="28" width="8.7109375" style="3" bestFit="1" customWidth="1"/>
    <col min="29" max="29" width="5" style="570" bestFit="1" customWidth="1"/>
    <col min="30" max="30" width="6.85546875" style="570" bestFit="1" customWidth="1"/>
    <col min="31" max="31" width="5" style="570" bestFit="1" customWidth="1"/>
    <col min="32" max="32" width="4.42578125" style="3" bestFit="1" customWidth="1"/>
    <col min="33" max="33" width="4.140625" style="570" bestFit="1" customWidth="1"/>
    <col min="34" max="34" width="7.28515625" style="570" bestFit="1" customWidth="1"/>
    <col min="35" max="35" width="5" style="570" bestFit="1" customWidth="1"/>
    <col min="36" max="36" width="4.42578125" style="570" bestFit="1" customWidth="1"/>
    <col min="37" max="37" width="4.140625" style="570" bestFit="1" customWidth="1"/>
    <col min="38" max="38" width="6" style="570" bestFit="1" customWidth="1"/>
    <col min="39" max="39" width="5" style="570" bestFit="1" customWidth="1"/>
    <col min="40" max="40" width="2.42578125" style="570" bestFit="1" customWidth="1"/>
    <col min="41" max="41" width="4.140625" style="570" bestFit="1" customWidth="1"/>
    <col min="42" max="42" width="5.140625" style="570" bestFit="1" customWidth="1"/>
    <col min="43" max="43" width="5" style="570" bestFit="1" customWidth="1"/>
    <col min="44" max="16384" width="9" style="570"/>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70" t="s">
        <v>16</v>
      </c>
      <c r="B3" s="570" t="s">
        <v>140</v>
      </c>
      <c r="C3" s="40" t="s">
        <v>15</v>
      </c>
      <c r="D3" s="570" t="s">
        <v>145</v>
      </c>
      <c r="E3" s="570" t="s">
        <v>147</v>
      </c>
      <c r="F3" s="570" t="s">
        <v>141</v>
      </c>
      <c r="G3" s="570" t="s">
        <v>142</v>
      </c>
      <c r="H3" s="38" t="s">
        <v>143</v>
      </c>
      <c r="I3" s="38" t="s">
        <v>498</v>
      </c>
      <c r="J3" s="570" t="s">
        <v>43</v>
      </c>
      <c r="K3" s="570" t="s">
        <v>138</v>
      </c>
      <c r="L3" s="570" t="s">
        <v>139</v>
      </c>
      <c r="M3" s="570" t="s">
        <v>144</v>
      </c>
      <c r="O3" s="570" t="s">
        <v>16</v>
      </c>
      <c r="P3" s="9" t="s">
        <v>15</v>
      </c>
      <c r="Q3" s="570" t="s">
        <v>17</v>
      </c>
      <c r="R3" s="570" t="s">
        <v>18</v>
      </c>
      <c r="S3" s="3" t="s">
        <v>44</v>
      </c>
      <c r="T3" s="3" t="s">
        <v>45</v>
      </c>
      <c r="U3" s="38" t="s">
        <v>46</v>
      </c>
      <c r="V3" s="39" t="s">
        <v>43</v>
      </c>
      <c r="W3" s="39" t="s">
        <v>44</v>
      </c>
      <c r="X3" s="3" t="s">
        <v>44</v>
      </c>
      <c r="Y3" s="570" t="s">
        <v>45</v>
      </c>
      <c r="Z3" s="570" t="s">
        <v>46</v>
      </c>
      <c r="AA3" s="570" t="s">
        <v>43</v>
      </c>
      <c r="AB3" s="3" t="s">
        <v>44</v>
      </c>
      <c r="AC3" s="570" t="s">
        <v>45</v>
      </c>
      <c r="AD3" s="570" t="s">
        <v>46</v>
      </c>
      <c r="AE3" s="570" t="s">
        <v>43</v>
      </c>
      <c r="AF3" s="3" t="s">
        <v>44</v>
      </c>
      <c r="AG3" s="570" t="s">
        <v>45</v>
      </c>
      <c r="AH3" s="570" t="s">
        <v>46</v>
      </c>
      <c r="AI3" s="570" t="s">
        <v>43</v>
      </c>
      <c r="AJ3" s="39" t="s">
        <v>44</v>
      </c>
      <c r="AK3" s="570" t="s">
        <v>45</v>
      </c>
      <c r="AL3" s="570" t="s">
        <v>46</v>
      </c>
      <c r="AM3" s="570" t="s">
        <v>43</v>
      </c>
      <c r="AN3" s="39" t="s">
        <v>44</v>
      </c>
      <c r="AO3" s="570" t="s">
        <v>45</v>
      </c>
      <c r="AP3" s="570" t="s">
        <v>46</v>
      </c>
      <c r="AQ3" s="570" t="s">
        <v>43</v>
      </c>
    </row>
    <row r="4" spans="1:44" x14ac:dyDescent="0.25">
      <c r="A4" s="570">
        <v>1</v>
      </c>
      <c r="B4" s="570">
        <v>5</v>
      </c>
      <c r="C4" s="40">
        <v>42705</v>
      </c>
      <c r="D4" s="41">
        <v>42705.549467592595</v>
      </c>
      <c r="E4" s="41" t="s">
        <v>148</v>
      </c>
      <c r="F4" s="3">
        <v>301</v>
      </c>
      <c r="G4" s="570">
        <v>279</v>
      </c>
      <c r="H4" s="38">
        <f t="shared" ref="H4:H8" si="0">G4/F4*0.0113636*60</f>
        <v>0.63198227242524918</v>
      </c>
      <c r="I4" s="263">
        <v>2.4563894673758986</v>
      </c>
      <c r="J4" s="39">
        <f>(H4-0.142)/0.1278*0.1+7</f>
        <v>7.3833977092529333</v>
      </c>
      <c r="K4" s="570">
        <v>12</v>
      </c>
      <c r="M4" s="570" t="s">
        <v>149</v>
      </c>
      <c r="O4" s="570">
        <v>1</v>
      </c>
      <c r="P4" s="40">
        <v>43069</v>
      </c>
      <c r="U4" s="38"/>
      <c r="V4" s="39"/>
      <c r="W4" s="39"/>
      <c r="X4" s="570"/>
      <c r="Y4" s="3"/>
      <c r="Z4" s="38"/>
      <c r="AA4" s="39"/>
      <c r="AB4" s="570"/>
      <c r="AC4" s="3"/>
      <c r="AD4" s="38"/>
      <c r="AE4" s="39"/>
      <c r="AH4" s="38"/>
      <c r="AI4" s="39"/>
      <c r="AL4" s="38"/>
      <c r="AM4" s="39"/>
      <c r="AP4" s="38"/>
      <c r="AQ4" s="39"/>
      <c r="AR4" s="38">
        <f>MAX(Z4,AD4,AH4,AL4,AP4)</f>
        <v>0</v>
      </c>
    </row>
    <row r="5" spans="1:44" x14ac:dyDescent="0.25">
      <c r="A5" s="570">
        <v>2</v>
      </c>
      <c r="B5" s="570">
        <v>5</v>
      </c>
      <c r="C5" s="40">
        <v>42705</v>
      </c>
      <c r="D5" s="41">
        <v>42705.639456018522</v>
      </c>
      <c r="E5" s="41" t="s">
        <v>148</v>
      </c>
      <c r="F5" s="3">
        <v>195</v>
      </c>
      <c r="G5" s="570">
        <v>152.34</v>
      </c>
      <c r="H5" s="38">
        <f t="shared" si="0"/>
        <v>0.5326556381538462</v>
      </c>
      <c r="I5" s="263">
        <v>0.77413787103890896</v>
      </c>
      <c r="J5" s="39">
        <f t="shared" ref="J5:J8" si="1">(H5-0.142)/0.1278*0.1+7</f>
        <v>7.3056773381485494</v>
      </c>
      <c r="K5" s="570">
        <v>6</v>
      </c>
      <c r="L5" s="570">
        <v>1</v>
      </c>
      <c r="M5" s="570" t="s">
        <v>149</v>
      </c>
      <c r="O5" s="570">
        <v>2</v>
      </c>
      <c r="P5" s="40">
        <v>43070</v>
      </c>
      <c r="Q5" s="570">
        <v>2</v>
      </c>
      <c r="R5" s="570">
        <v>2</v>
      </c>
      <c r="S5" s="3">
        <f>SUM(W5,X5,AB5,AF5,AJ5,AN5)</f>
        <v>431.34000000000003</v>
      </c>
      <c r="T5" s="3">
        <f>SUM(Y5,AC5,AG5,AK5,AO5)</f>
        <v>496</v>
      </c>
      <c r="U5" s="38">
        <f t="shared" ref="U5" si="2">S5/T5*0.0113636*60</f>
        <v>0.59293248677419363</v>
      </c>
      <c r="V5" s="39">
        <f>(U5-0.142)/0.1278*0.1+7</f>
        <v>7.3528423214195566</v>
      </c>
      <c r="W5" s="39"/>
      <c r="X5" s="570">
        <v>279</v>
      </c>
      <c r="Y5" s="3">
        <v>301</v>
      </c>
      <c r="Z5" s="38">
        <f>X5/Y5*0.0113636*60</f>
        <v>0.63198227242524918</v>
      </c>
      <c r="AA5" s="39">
        <f>(Z5-0.142)/0.1278*0.1+7</f>
        <v>7.3833977092529333</v>
      </c>
      <c r="AB5" s="570">
        <v>152.34</v>
      </c>
      <c r="AC5" s="3">
        <v>195</v>
      </c>
      <c r="AD5" s="38">
        <f>AB5/AC5*0.0113636*60</f>
        <v>0.5326556381538462</v>
      </c>
      <c r="AE5" s="39">
        <f>(AD5-0.142)/0.1278*0.1+7</f>
        <v>7.3056773381485494</v>
      </c>
      <c r="AF5" s="570"/>
      <c r="AG5" s="3"/>
      <c r="AH5" s="38"/>
      <c r="AI5" s="39"/>
      <c r="AL5" s="38"/>
      <c r="AM5" s="39"/>
      <c r="AP5" s="38"/>
      <c r="AQ5" s="39"/>
      <c r="AR5" s="38">
        <f t="shared" ref="AR5:AR16" si="3">MAX(Z5,AD5,AH5,AL5,AP5)</f>
        <v>0.63198227242524918</v>
      </c>
    </row>
    <row r="6" spans="1:44" x14ac:dyDescent="0.25">
      <c r="A6" s="570">
        <v>3</v>
      </c>
      <c r="B6" s="570">
        <v>5</v>
      </c>
      <c r="C6" s="40">
        <v>42706</v>
      </c>
      <c r="D6" s="41">
        <v>42706.659212962964</v>
      </c>
      <c r="E6" s="41" t="s">
        <v>148</v>
      </c>
      <c r="F6" s="3">
        <v>436</v>
      </c>
      <c r="G6" s="570">
        <v>246.04</v>
      </c>
      <c r="H6" s="38">
        <f t="shared" si="0"/>
        <v>0.38475690055045869</v>
      </c>
      <c r="I6" s="263">
        <v>0.41749148505220007</v>
      </c>
      <c r="J6" s="39">
        <f t="shared" si="1"/>
        <v>7.1899506264088098</v>
      </c>
      <c r="K6" s="570">
        <v>9</v>
      </c>
      <c r="L6" s="570">
        <v>1</v>
      </c>
      <c r="M6" s="570" t="s">
        <v>149</v>
      </c>
      <c r="O6" s="570">
        <v>3</v>
      </c>
      <c r="P6" s="40">
        <v>43071</v>
      </c>
      <c r="Q6" s="570">
        <v>2</v>
      </c>
      <c r="R6" s="570">
        <v>2</v>
      </c>
      <c r="S6" s="3">
        <f>SUM(W6,X6,AB6,AF6,AJ6,AN6)</f>
        <v>492.08</v>
      </c>
      <c r="T6" s="3">
        <f>SUM(Y6,AC6,AG6,AK6,AO6)</f>
        <v>706</v>
      </c>
      <c r="U6" s="38">
        <f>S6/T6*0.0113636*60</f>
        <v>0.47522382050991496</v>
      </c>
      <c r="V6" s="39">
        <f>(U6-0.142)/0.1278*0.1+7</f>
        <v>7.2607385137010292</v>
      </c>
      <c r="W6" s="39"/>
      <c r="X6" s="570">
        <v>246.04</v>
      </c>
      <c r="Y6" s="3">
        <v>436</v>
      </c>
      <c r="Z6" s="38">
        <f>X6/Y6*0.0113636*60</f>
        <v>0.38475690055045869</v>
      </c>
      <c r="AA6" s="39">
        <f>(Z6-0.142)/0.1278*0.1+7</f>
        <v>7.1899506264088098</v>
      </c>
      <c r="AB6" s="570">
        <v>246.04</v>
      </c>
      <c r="AC6" s="3">
        <v>270</v>
      </c>
      <c r="AD6" s="38">
        <f>AB6/AC6*0.0113636*60</f>
        <v>0.62131114311111113</v>
      </c>
      <c r="AE6" s="39">
        <f>(AD6-0.142)/0.1278*0.1+7</f>
        <v>7.3750478428099457</v>
      </c>
      <c r="AF6" s="570"/>
      <c r="AG6" s="3"/>
      <c r="AH6" s="38"/>
      <c r="AI6" s="39"/>
      <c r="AK6" s="3"/>
      <c r="AL6" s="38"/>
      <c r="AM6" s="39"/>
      <c r="AP6" s="38"/>
      <c r="AQ6" s="39"/>
      <c r="AR6" s="38">
        <f t="shared" si="3"/>
        <v>0.62131114311111113</v>
      </c>
    </row>
    <row r="7" spans="1:44" x14ac:dyDescent="0.25">
      <c r="A7" s="570">
        <v>4</v>
      </c>
      <c r="B7" s="570">
        <v>5</v>
      </c>
      <c r="C7" s="40">
        <v>42706</v>
      </c>
      <c r="D7" s="41">
        <v>42706.867418981485</v>
      </c>
      <c r="E7" s="41" t="s">
        <v>148</v>
      </c>
      <c r="F7" s="3">
        <v>270</v>
      </c>
      <c r="G7" s="570">
        <v>246.04</v>
      </c>
      <c r="H7" s="38">
        <f t="shared" si="0"/>
        <v>0.62131114311111113</v>
      </c>
      <c r="I7" s="263">
        <v>0.6666909100416073</v>
      </c>
      <c r="J7" s="39">
        <f t="shared" si="1"/>
        <v>7.3750478428099457</v>
      </c>
      <c r="K7" s="570">
        <v>9</v>
      </c>
      <c r="L7" s="570">
        <v>1</v>
      </c>
      <c r="M7" s="570" t="s">
        <v>149</v>
      </c>
      <c r="O7" s="570">
        <v>4</v>
      </c>
      <c r="P7" s="40">
        <v>43072</v>
      </c>
      <c r="Q7" s="570">
        <v>1</v>
      </c>
      <c r="R7" s="570">
        <v>1</v>
      </c>
      <c r="S7" s="3">
        <f>SUM(W7,X7,AB7,AF7,AJ7,AN7)</f>
        <v>277.38</v>
      </c>
      <c r="T7" s="3">
        <f>SUM(Y7,AC7,AG7,AK7,AO7)</f>
        <v>278</v>
      </c>
      <c r="U7" s="38">
        <f>S7/T7*0.0113636*60</f>
        <v>0.68029540316546755</v>
      </c>
      <c r="V7" s="39">
        <f>(U7-0.142)/0.1278*0.1+7</f>
        <v>7.4212014109275959</v>
      </c>
      <c r="W7" s="39"/>
      <c r="X7" s="570">
        <v>277.38</v>
      </c>
      <c r="Y7" s="3">
        <v>278</v>
      </c>
      <c r="Z7" s="38">
        <f>X7/Y7*0.0113636*60</f>
        <v>0.68029540316546755</v>
      </c>
      <c r="AA7" s="39">
        <f>(Z7-0.142)/0.1278*0.1+7</f>
        <v>7.4212014109275959</v>
      </c>
      <c r="AB7" s="570"/>
      <c r="AC7" s="3"/>
      <c r="AD7" s="38"/>
      <c r="AE7" s="39"/>
      <c r="AF7" s="570"/>
      <c r="AG7" s="3"/>
      <c r="AH7" s="38"/>
      <c r="AI7" s="39"/>
      <c r="AK7" s="3"/>
      <c r="AL7" s="38"/>
      <c r="AM7" s="39"/>
      <c r="AP7" s="38"/>
      <c r="AQ7" s="39"/>
      <c r="AR7" s="38">
        <f t="shared" si="3"/>
        <v>0.68029540316546755</v>
      </c>
    </row>
    <row r="8" spans="1:44" x14ac:dyDescent="0.25">
      <c r="A8" s="570">
        <v>5</v>
      </c>
      <c r="B8" s="570">
        <v>5</v>
      </c>
      <c r="C8" s="40">
        <v>42707</v>
      </c>
      <c r="D8" s="41">
        <v>42707.441574074073</v>
      </c>
      <c r="E8" s="41" t="s">
        <v>148</v>
      </c>
      <c r="F8" s="3">
        <v>278</v>
      </c>
      <c r="G8" s="570">
        <v>277.38</v>
      </c>
      <c r="H8" s="38">
        <f t="shared" si="0"/>
        <v>0.68029540316546755</v>
      </c>
      <c r="I8" s="263">
        <v>0.88459161949702136</v>
      </c>
      <c r="J8" s="39">
        <f t="shared" si="1"/>
        <v>7.4212014109275959</v>
      </c>
      <c r="K8" s="570">
        <v>11</v>
      </c>
      <c r="L8" s="570">
        <v>1</v>
      </c>
      <c r="M8" s="570" t="s">
        <v>149</v>
      </c>
      <c r="P8" s="40">
        <v>43073</v>
      </c>
      <c r="U8" s="38"/>
      <c r="V8" s="39"/>
      <c r="W8" s="39"/>
      <c r="X8" s="570"/>
      <c r="Y8" s="3"/>
      <c r="Z8" s="38"/>
      <c r="AA8" s="39"/>
      <c r="AB8" s="570"/>
      <c r="AC8" s="3"/>
      <c r="AD8" s="38"/>
      <c r="AE8" s="39"/>
      <c r="AF8" s="570"/>
      <c r="AG8" s="3"/>
      <c r="AH8" s="39"/>
      <c r="AI8" s="39"/>
      <c r="AL8" s="38"/>
      <c r="AM8" s="39"/>
      <c r="AP8" s="38"/>
      <c r="AQ8" s="39"/>
      <c r="AR8" s="38">
        <f t="shared" si="3"/>
        <v>0</v>
      </c>
    </row>
    <row r="9" spans="1:44" x14ac:dyDescent="0.25">
      <c r="D9" s="41"/>
      <c r="E9" s="41"/>
      <c r="F9" s="3"/>
      <c r="I9" s="263"/>
      <c r="J9" s="39"/>
      <c r="P9" s="40">
        <v>43074</v>
      </c>
      <c r="U9" s="38"/>
      <c r="V9" s="39"/>
      <c r="W9" s="39"/>
      <c r="X9" s="570"/>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X11" s="3">
        <v>168</v>
      </c>
      <c r="Y11" s="570">
        <v>207</v>
      </c>
      <c r="Z11" s="38">
        <f>X11/Y11*0.0113636*60</f>
        <v>0.55335791304347826</v>
      </c>
      <c r="AA11" s="39"/>
      <c r="AD11" s="38"/>
      <c r="AE11" s="39"/>
      <c r="AR11" s="38">
        <f t="shared" si="3"/>
        <v>0.55335791304347826</v>
      </c>
    </row>
    <row r="12" spans="1:44" x14ac:dyDescent="0.25">
      <c r="D12" s="41"/>
      <c r="E12" s="41"/>
      <c r="F12" s="3"/>
      <c r="I12" s="263"/>
      <c r="J12" s="39"/>
      <c r="P12" s="40"/>
      <c r="U12" s="38"/>
      <c r="V12" s="39"/>
      <c r="W12" s="39"/>
      <c r="X12" s="3">
        <v>416.32</v>
      </c>
      <c r="Y12" s="570">
        <v>1044</v>
      </c>
      <c r="Z12" s="38">
        <f>X12/Y12*0.0113636*60</f>
        <v>0.27189045701149422</v>
      </c>
      <c r="AA12" s="39"/>
      <c r="AD12" s="38"/>
      <c r="AE12" s="39"/>
      <c r="AR12" s="38">
        <f>MAX(Z12,AD12,AH12,AL12,AP12)</f>
        <v>0.27189045701149422</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70"/>
      <c r="Y35" s="3"/>
      <c r="Z35" s="38"/>
      <c r="AA35" s="39"/>
      <c r="AB35" s="570"/>
      <c r="AC35" s="3"/>
      <c r="AD35" s="38"/>
      <c r="AE35" s="39"/>
      <c r="AF35" s="570"/>
      <c r="AG35" s="3"/>
      <c r="AH35" s="38"/>
      <c r="AI35" s="39"/>
      <c r="AL35" s="38"/>
      <c r="AM35" s="39"/>
    </row>
    <row r="36" spans="3:39" x14ac:dyDescent="0.25">
      <c r="P36" s="40"/>
      <c r="U36" s="38"/>
      <c r="V36" s="39"/>
      <c r="W36" s="39"/>
      <c r="X36" s="570"/>
      <c r="Y36" s="3"/>
      <c r="Z36" s="38"/>
      <c r="AA36" s="39"/>
      <c r="AD36" s="38"/>
      <c r="AE36" s="39"/>
      <c r="AH36" s="38"/>
      <c r="AI36" s="39"/>
      <c r="AL36" s="38"/>
      <c r="AM36" s="39"/>
    </row>
    <row r="38" spans="3:39" x14ac:dyDescent="0.25">
      <c r="C38" s="570"/>
      <c r="D38" s="575"/>
      <c r="H38" s="570"/>
      <c r="I38" s="570"/>
      <c r="L38" s="575"/>
    </row>
    <row r="39" spans="3:39" x14ac:dyDescent="0.25">
      <c r="C39" s="570"/>
      <c r="D39" s="575">
        <v>43044</v>
      </c>
      <c r="E39" s="570" t="s">
        <v>912</v>
      </c>
      <c r="H39" s="570"/>
      <c r="I39" s="570"/>
      <c r="L39" s="575"/>
    </row>
    <row r="40" spans="3:39" x14ac:dyDescent="0.25">
      <c r="C40" s="570"/>
      <c r="D40" s="575">
        <v>43045</v>
      </c>
      <c r="E40" s="570" t="s">
        <v>913</v>
      </c>
      <c r="H40" s="570"/>
      <c r="I40" s="570"/>
      <c r="L40" s="575"/>
    </row>
    <row r="41" spans="3:39" x14ac:dyDescent="0.25">
      <c r="C41" s="570"/>
      <c r="D41" s="575">
        <v>43046</v>
      </c>
      <c r="E41" s="570" t="s">
        <v>914</v>
      </c>
      <c r="H41" s="570"/>
      <c r="I41" s="570"/>
      <c r="L41" s="575"/>
    </row>
    <row r="42" spans="3:39" x14ac:dyDescent="0.25">
      <c r="C42" s="570"/>
      <c r="D42" s="575">
        <v>43047</v>
      </c>
      <c r="E42" s="570" t="s">
        <v>914</v>
      </c>
      <c r="H42" s="570"/>
      <c r="I42" s="570"/>
      <c r="L42" s="575"/>
    </row>
    <row r="43" spans="3:39" x14ac:dyDescent="0.25">
      <c r="C43" s="570"/>
      <c r="D43" s="575"/>
      <c r="H43" s="570"/>
      <c r="I43" s="570"/>
      <c r="L43" s="575"/>
    </row>
    <row r="44" spans="3:39" x14ac:dyDescent="0.25">
      <c r="C44" s="570"/>
      <c r="D44" s="575"/>
      <c r="H44" s="570"/>
      <c r="I44" s="570"/>
      <c r="L44" s="575"/>
    </row>
    <row r="45" spans="3:39" x14ac:dyDescent="0.25">
      <c r="C45" s="570"/>
      <c r="D45" s="575"/>
      <c r="H45" s="570"/>
      <c r="I45" s="570"/>
      <c r="L45" s="575"/>
    </row>
    <row r="46" spans="3:39" x14ac:dyDescent="0.25">
      <c r="C46" s="570"/>
      <c r="D46" s="575"/>
      <c r="H46" s="570"/>
      <c r="I46" s="570"/>
      <c r="L46" s="575"/>
    </row>
    <row r="47" spans="3:39" x14ac:dyDescent="0.25">
      <c r="C47" s="570"/>
      <c r="D47" s="575"/>
      <c r="H47" s="570"/>
      <c r="I47" s="570"/>
      <c r="L47" s="575"/>
    </row>
    <row r="48" spans="3:39" x14ac:dyDescent="0.25">
      <c r="C48" s="570"/>
      <c r="D48" s="575"/>
      <c r="H48" s="570"/>
      <c r="I48" s="570"/>
      <c r="L48" s="575"/>
    </row>
    <row r="49" spans="3:12" x14ac:dyDescent="0.25">
      <c r="C49" s="570"/>
      <c r="D49" s="575"/>
      <c r="H49" s="570"/>
      <c r="I49" s="570"/>
      <c r="L49" s="575"/>
    </row>
    <row r="50" spans="3:12" x14ac:dyDescent="0.25">
      <c r="C50" s="570"/>
      <c r="D50" s="575"/>
      <c r="H50" s="570"/>
      <c r="I50" s="570"/>
      <c r="L50" s="575"/>
    </row>
    <row r="51" spans="3:12" x14ac:dyDescent="0.25">
      <c r="C51" s="570"/>
      <c r="D51" s="575"/>
      <c r="H51" s="570"/>
      <c r="I51" s="570"/>
      <c r="L51" s="575"/>
    </row>
    <row r="52" spans="3:12" x14ac:dyDescent="0.25">
      <c r="C52" s="570"/>
      <c r="D52" s="575"/>
      <c r="H52" s="570"/>
      <c r="I52" s="570"/>
      <c r="L52" s="575"/>
    </row>
    <row r="53" spans="3:12" x14ac:dyDescent="0.25">
      <c r="C53" s="570"/>
      <c r="D53" s="575"/>
      <c r="H53" s="570"/>
      <c r="I53" s="570"/>
      <c r="L53" s="575"/>
    </row>
    <row r="54" spans="3:12" x14ac:dyDescent="0.25">
      <c r="C54" s="570"/>
      <c r="D54" s="575"/>
      <c r="H54" s="570"/>
      <c r="I54" s="570"/>
      <c r="L54" s="575"/>
    </row>
    <row r="55" spans="3:12" x14ac:dyDescent="0.25">
      <c r="C55" s="570"/>
      <c r="D55" s="575"/>
      <c r="H55" s="570"/>
      <c r="I55" s="570"/>
      <c r="L55" s="575"/>
    </row>
    <row r="56" spans="3:12" x14ac:dyDescent="0.25">
      <c r="C56" s="570"/>
      <c r="D56" s="575"/>
      <c r="H56" s="570"/>
      <c r="I56" s="570"/>
      <c r="L56" s="575"/>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6"/>
  <sheetViews>
    <sheetView zoomScale="70" zoomScaleNormal="70" workbookViewId="0">
      <pane ySplit="3" topLeftCell="A7" activePane="bottomLeft" state="frozen"/>
      <selection pane="bottomLeft" activeCell="E54" sqref="E54:G56"/>
    </sheetView>
  </sheetViews>
  <sheetFormatPr defaultColWidth="9" defaultRowHeight="15" x14ac:dyDescent="0.25"/>
  <cols>
    <col min="1" max="1" width="3" style="513" bestFit="1" customWidth="1"/>
    <col min="2" max="2" width="10.42578125" style="513" bestFit="1" customWidth="1"/>
    <col min="3" max="3" width="6" style="40" bestFit="1" customWidth="1"/>
    <col min="4" max="4" width="17.28515625" style="513" bestFit="1" customWidth="1"/>
    <col min="5" max="5" width="14.140625" style="513" bestFit="1" customWidth="1"/>
    <col min="6" max="6" width="10.85546875" style="513" bestFit="1" customWidth="1"/>
    <col min="7" max="7" width="14.28515625" style="513" bestFit="1" customWidth="1"/>
    <col min="8" max="8" width="17.28515625" style="38" bestFit="1" customWidth="1"/>
    <col min="9" max="9" width="24.140625" style="38" bestFit="1" customWidth="1"/>
    <col min="10" max="10" width="4.85546875" style="513" bestFit="1" customWidth="1"/>
    <col min="11" max="11" width="14.5703125" style="513" bestFit="1" customWidth="1"/>
    <col min="12" max="12" width="17.7109375" style="513" bestFit="1" customWidth="1"/>
    <col min="13" max="13" width="14.28515625" style="513" bestFit="1" customWidth="1"/>
    <col min="14" max="15" width="4.85546875" style="513" customWidth="1"/>
    <col min="16" max="16" width="7.42578125" style="513" bestFit="1" customWidth="1"/>
    <col min="17" max="17" width="10.5703125" style="513" bestFit="1" customWidth="1"/>
    <col min="18" max="18" width="10.42578125" style="513" bestFit="1" customWidth="1"/>
    <col min="19" max="20" width="5.42578125" style="3" bestFit="1" customWidth="1"/>
    <col min="21" max="21" width="6.85546875" style="513" bestFit="1" customWidth="1"/>
    <col min="22" max="22" width="5" style="513" bestFit="1" customWidth="1"/>
    <col min="23" max="23" width="6.42578125" style="513" bestFit="1" customWidth="1"/>
    <col min="24" max="24" width="5.140625" style="3" bestFit="1" customWidth="1"/>
    <col min="25" max="25" width="5" style="513" bestFit="1" customWidth="1"/>
    <col min="26" max="26" width="6.85546875" style="513" bestFit="1" customWidth="1"/>
    <col min="27" max="27" width="5" style="513" bestFit="1" customWidth="1"/>
    <col min="28" max="28" width="8.7109375" style="3" bestFit="1" customWidth="1"/>
    <col min="29" max="29" width="5" style="513" bestFit="1" customWidth="1"/>
    <col min="30" max="30" width="6.85546875" style="513" bestFit="1" customWidth="1"/>
    <col min="31" max="31" width="5" style="513" bestFit="1" customWidth="1"/>
    <col min="32" max="32" width="4.42578125" style="3" bestFit="1" customWidth="1"/>
    <col min="33" max="33" width="4.140625" style="513" bestFit="1" customWidth="1"/>
    <col min="34" max="34" width="7.28515625" style="513" bestFit="1" customWidth="1"/>
    <col min="35" max="35" width="5" style="513" bestFit="1" customWidth="1"/>
    <col min="36" max="36" width="4.42578125" style="513" bestFit="1" customWidth="1"/>
    <col min="37" max="37" width="4.140625" style="513" bestFit="1" customWidth="1"/>
    <col min="38" max="38" width="6" style="513" bestFit="1" customWidth="1"/>
    <col min="39" max="39" width="5" style="513" bestFit="1" customWidth="1"/>
    <col min="40" max="40" width="2.42578125" style="513" bestFit="1" customWidth="1"/>
    <col min="41" max="41" width="4.140625" style="513" bestFit="1" customWidth="1"/>
    <col min="42" max="42" width="5.140625" style="513" bestFit="1" customWidth="1"/>
    <col min="43" max="43" width="5" style="513" bestFit="1" customWidth="1"/>
    <col min="44" max="16384" width="9" style="513"/>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13" t="s">
        <v>16</v>
      </c>
      <c r="B3" s="513" t="s">
        <v>140</v>
      </c>
      <c r="C3" s="40" t="s">
        <v>15</v>
      </c>
      <c r="D3" s="513" t="s">
        <v>145</v>
      </c>
      <c r="E3" s="513" t="s">
        <v>147</v>
      </c>
      <c r="F3" s="513" t="s">
        <v>141</v>
      </c>
      <c r="G3" s="513" t="s">
        <v>142</v>
      </c>
      <c r="H3" s="38" t="s">
        <v>143</v>
      </c>
      <c r="I3" s="38" t="s">
        <v>498</v>
      </c>
      <c r="J3" s="513" t="s">
        <v>43</v>
      </c>
      <c r="K3" s="513" t="s">
        <v>138</v>
      </c>
      <c r="L3" s="513" t="s">
        <v>139</v>
      </c>
      <c r="M3" s="513" t="s">
        <v>144</v>
      </c>
      <c r="O3" s="513" t="s">
        <v>16</v>
      </c>
      <c r="P3" s="9" t="s">
        <v>15</v>
      </c>
      <c r="Q3" s="513" t="s">
        <v>17</v>
      </c>
      <c r="R3" s="513" t="s">
        <v>18</v>
      </c>
      <c r="S3" s="3" t="s">
        <v>44</v>
      </c>
      <c r="T3" s="3" t="s">
        <v>45</v>
      </c>
      <c r="U3" s="38" t="s">
        <v>46</v>
      </c>
      <c r="V3" s="39" t="s">
        <v>43</v>
      </c>
      <c r="W3" s="39" t="s">
        <v>44</v>
      </c>
      <c r="X3" s="3" t="s">
        <v>44</v>
      </c>
      <c r="Y3" s="513" t="s">
        <v>45</v>
      </c>
      <c r="Z3" s="513" t="s">
        <v>46</v>
      </c>
      <c r="AA3" s="513" t="s">
        <v>43</v>
      </c>
      <c r="AB3" s="3" t="s">
        <v>44</v>
      </c>
      <c r="AC3" s="513" t="s">
        <v>45</v>
      </c>
      <c r="AD3" s="513" t="s">
        <v>46</v>
      </c>
      <c r="AE3" s="513" t="s">
        <v>43</v>
      </c>
      <c r="AF3" s="3" t="s">
        <v>44</v>
      </c>
      <c r="AG3" s="513" t="s">
        <v>45</v>
      </c>
      <c r="AH3" s="513" t="s">
        <v>46</v>
      </c>
      <c r="AI3" s="513" t="s">
        <v>43</v>
      </c>
      <c r="AJ3" s="39" t="s">
        <v>44</v>
      </c>
      <c r="AK3" s="513" t="s">
        <v>45</v>
      </c>
      <c r="AL3" s="513" t="s">
        <v>46</v>
      </c>
      <c r="AM3" s="513" t="s">
        <v>43</v>
      </c>
      <c r="AN3" s="39" t="s">
        <v>44</v>
      </c>
      <c r="AO3" s="513" t="s">
        <v>45</v>
      </c>
      <c r="AP3" s="513" t="s">
        <v>46</v>
      </c>
      <c r="AQ3" s="513" t="s">
        <v>43</v>
      </c>
    </row>
    <row r="4" spans="1:44" x14ac:dyDescent="0.25">
      <c r="A4" s="513">
        <v>1</v>
      </c>
      <c r="B4" s="513">
        <v>5</v>
      </c>
      <c r="C4" s="40">
        <v>42705</v>
      </c>
      <c r="D4" s="41">
        <v>42705.549467592595</v>
      </c>
      <c r="E4" s="41" t="s">
        <v>148</v>
      </c>
      <c r="F4" s="3">
        <v>301</v>
      </c>
      <c r="G4" s="513">
        <v>279</v>
      </c>
      <c r="H4" s="38">
        <f t="shared" ref="H4:H8" si="0">G4/F4*0.0113636*60</f>
        <v>0.63198227242524918</v>
      </c>
      <c r="I4" s="263">
        <v>2.4563894673758986</v>
      </c>
      <c r="J4" s="39">
        <f>(H4-0.142)/0.1278*0.1+7</f>
        <v>7.3833977092529333</v>
      </c>
      <c r="K4" s="513">
        <v>12</v>
      </c>
      <c r="M4" s="513" t="s">
        <v>149</v>
      </c>
      <c r="O4" s="513">
        <v>1</v>
      </c>
      <c r="P4" s="40">
        <v>43069</v>
      </c>
      <c r="U4" s="38"/>
      <c r="V4" s="39"/>
      <c r="W4" s="39"/>
      <c r="X4" s="513"/>
      <c r="Y4" s="3"/>
      <c r="Z4" s="38"/>
      <c r="AA4" s="39"/>
      <c r="AB4" s="513"/>
      <c r="AC4" s="3"/>
      <c r="AD4" s="38"/>
      <c r="AE4" s="39"/>
      <c r="AH4" s="38"/>
      <c r="AI4" s="39"/>
      <c r="AL4" s="38"/>
      <c r="AM4" s="39"/>
      <c r="AP4" s="38"/>
      <c r="AQ4" s="39"/>
      <c r="AR4" s="38">
        <f>MAX(Z4,AD4,AH4,AL4,AP4)</f>
        <v>0</v>
      </c>
    </row>
    <row r="5" spans="1:44" x14ac:dyDescent="0.25">
      <c r="A5" s="513">
        <v>2</v>
      </c>
      <c r="B5" s="513">
        <v>5</v>
      </c>
      <c r="C5" s="40">
        <v>42705</v>
      </c>
      <c r="D5" s="41">
        <v>42705.639456018522</v>
      </c>
      <c r="E5" s="41" t="s">
        <v>148</v>
      </c>
      <c r="F5" s="3">
        <v>195</v>
      </c>
      <c r="G5" s="513">
        <v>152.34</v>
      </c>
      <c r="H5" s="38">
        <f t="shared" si="0"/>
        <v>0.5326556381538462</v>
      </c>
      <c r="I5" s="263">
        <v>0.77413787103890896</v>
      </c>
      <c r="J5" s="39">
        <f t="shared" ref="J5:J8" si="1">(H5-0.142)/0.1278*0.1+7</f>
        <v>7.3056773381485494</v>
      </c>
      <c r="K5" s="513">
        <v>6</v>
      </c>
      <c r="L5" s="513">
        <v>1</v>
      </c>
      <c r="M5" s="513" t="s">
        <v>149</v>
      </c>
      <c r="O5" s="513">
        <v>2</v>
      </c>
      <c r="P5" s="40">
        <v>43070</v>
      </c>
      <c r="Q5" s="513">
        <v>2</v>
      </c>
      <c r="R5" s="513">
        <v>2</v>
      </c>
      <c r="S5" s="3">
        <f>SUM(W5,X5,AB5,AF5,AJ5,AN5)</f>
        <v>431.34000000000003</v>
      </c>
      <c r="T5" s="3">
        <f>SUM(Y5,AC5,AG5,AK5,AO5)</f>
        <v>496</v>
      </c>
      <c r="U5" s="38">
        <f t="shared" ref="U5" si="2">S5/T5*0.0113636*60</f>
        <v>0.59293248677419363</v>
      </c>
      <c r="V5" s="39">
        <f>(U5-0.142)/0.1278*0.1+7</f>
        <v>7.3528423214195566</v>
      </c>
      <c r="W5" s="39"/>
      <c r="X5" s="513">
        <v>279</v>
      </c>
      <c r="Y5" s="3">
        <v>301</v>
      </c>
      <c r="Z5" s="38">
        <f>X5/Y5*0.0113636*60</f>
        <v>0.63198227242524918</v>
      </c>
      <c r="AA5" s="39">
        <f>(Z5-0.142)/0.1278*0.1+7</f>
        <v>7.3833977092529333</v>
      </c>
      <c r="AB5" s="513">
        <v>152.34</v>
      </c>
      <c r="AC5" s="3">
        <v>195</v>
      </c>
      <c r="AD5" s="38">
        <f>AB5/AC5*0.0113636*60</f>
        <v>0.5326556381538462</v>
      </c>
      <c r="AE5" s="39">
        <f>(AD5-0.142)/0.1278*0.1+7</f>
        <v>7.3056773381485494</v>
      </c>
      <c r="AF5" s="513"/>
      <c r="AG5" s="3"/>
      <c r="AH5" s="38"/>
      <c r="AI5" s="39"/>
      <c r="AL5" s="38"/>
      <c r="AM5" s="39"/>
      <c r="AP5" s="38"/>
      <c r="AQ5" s="39"/>
      <c r="AR5" s="38">
        <f t="shared" ref="AR5:AR16" si="3">MAX(Z5,AD5,AH5,AL5,AP5)</f>
        <v>0.63198227242524918</v>
      </c>
    </row>
    <row r="6" spans="1:44" x14ac:dyDescent="0.25">
      <c r="A6" s="513">
        <v>3</v>
      </c>
      <c r="B6" s="513">
        <v>5</v>
      </c>
      <c r="C6" s="40">
        <v>42706</v>
      </c>
      <c r="D6" s="41">
        <v>42706.659212962964</v>
      </c>
      <c r="E6" s="41" t="s">
        <v>148</v>
      </c>
      <c r="F6" s="3">
        <v>436</v>
      </c>
      <c r="G6" s="513">
        <v>246.04</v>
      </c>
      <c r="H6" s="38">
        <f t="shared" si="0"/>
        <v>0.38475690055045869</v>
      </c>
      <c r="I6" s="263">
        <v>0.41749148505220007</v>
      </c>
      <c r="J6" s="39">
        <f t="shared" si="1"/>
        <v>7.1899506264088098</v>
      </c>
      <c r="K6" s="513">
        <v>9</v>
      </c>
      <c r="L6" s="513">
        <v>1</v>
      </c>
      <c r="M6" s="513" t="s">
        <v>149</v>
      </c>
      <c r="O6" s="513">
        <v>3</v>
      </c>
      <c r="P6" s="40">
        <v>43071</v>
      </c>
      <c r="Q6" s="513">
        <v>2</v>
      </c>
      <c r="R6" s="513">
        <v>2</v>
      </c>
      <c r="S6" s="3">
        <f>SUM(W6,X6,AB6,AF6,AJ6,AN6)</f>
        <v>492.08</v>
      </c>
      <c r="T6" s="3">
        <f>SUM(Y6,AC6,AG6,AK6,AO6)</f>
        <v>706</v>
      </c>
      <c r="U6" s="38">
        <f>S6/T6*0.0113636*60</f>
        <v>0.47522382050991496</v>
      </c>
      <c r="V6" s="39">
        <f>(U6-0.142)/0.1278*0.1+7</f>
        <v>7.2607385137010292</v>
      </c>
      <c r="W6" s="39"/>
      <c r="X6" s="513">
        <v>246.04</v>
      </c>
      <c r="Y6" s="3">
        <v>436</v>
      </c>
      <c r="Z6" s="38">
        <f>X6/Y6*0.0113636*60</f>
        <v>0.38475690055045869</v>
      </c>
      <c r="AA6" s="39">
        <f>(Z6-0.142)/0.1278*0.1+7</f>
        <v>7.1899506264088098</v>
      </c>
      <c r="AB6" s="513">
        <v>246.04</v>
      </c>
      <c r="AC6" s="3">
        <v>270</v>
      </c>
      <c r="AD6" s="38">
        <f>AB6/AC6*0.0113636*60</f>
        <v>0.62131114311111113</v>
      </c>
      <c r="AE6" s="39">
        <f>(AD6-0.142)/0.1278*0.1+7</f>
        <v>7.3750478428099457</v>
      </c>
      <c r="AF6" s="513"/>
      <c r="AG6" s="3"/>
      <c r="AH6" s="38"/>
      <c r="AI6" s="39"/>
      <c r="AK6" s="3"/>
      <c r="AL6" s="38"/>
      <c r="AM6" s="39"/>
      <c r="AP6" s="38"/>
      <c r="AQ6" s="39"/>
      <c r="AR6" s="38">
        <f t="shared" si="3"/>
        <v>0.62131114311111113</v>
      </c>
    </row>
    <row r="7" spans="1:44" x14ac:dyDescent="0.25">
      <c r="A7" s="513">
        <v>4</v>
      </c>
      <c r="B7" s="513">
        <v>5</v>
      </c>
      <c r="C7" s="40">
        <v>42706</v>
      </c>
      <c r="D7" s="41">
        <v>42706.867418981485</v>
      </c>
      <c r="E7" s="41" t="s">
        <v>148</v>
      </c>
      <c r="F7" s="3">
        <v>270</v>
      </c>
      <c r="G7" s="513">
        <v>246.04</v>
      </c>
      <c r="H7" s="38">
        <f t="shared" si="0"/>
        <v>0.62131114311111113</v>
      </c>
      <c r="I7" s="263">
        <v>0.6666909100416073</v>
      </c>
      <c r="J7" s="39">
        <f t="shared" si="1"/>
        <v>7.3750478428099457</v>
      </c>
      <c r="K7" s="513">
        <v>9</v>
      </c>
      <c r="L7" s="513">
        <v>1</v>
      </c>
      <c r="M7" s="513" t="s">
        <v>149</v>
      </c>
      <c r="O7" s="513">
        <v>4</v>
      </c>
      <c r="P7" s="40">
        <v>43072</v>
      </c>
      <c r="Q7" s="513">
        <v>1</v>
      </c>
      <c r="R7" s="513">
        <v>1</v>
      </c>
      <c r="S7" s="3">
        <f>SUM(W7,X7,AB7,AF7,AJ7,AN7)</f>
        <v>277.38</v>
      </c>
      <c r="T7" s="3">
        <f>SUM(Y7,AC7,AG7,AK7,AO7)</f>
        <v>278</v>
      </c>
      <c r="U7" s="38">
        <f>S7/T7*0.0113636*60</f>
        <v>0.68029540316546755</v>
      </c>
      <c r="V7" s="39">
        <f>(U7-0.142)/0.1278*0.1+7</f>
        <v>7.4212014109275959</v>
      </c>
      <c r="W7" s="39"/>
      <c r="X7" s="513">
        <v>277.38</v>
      </c>
      <c r="Y7" s="3">
        <v>278</v>
      </c>
      <c r="Z7" s="38">
        <f>X7/Y7*0.0113636*60</f>
        <v>0.68029540316546755</v>
      </c>
      <c r="AA7" s="39">
        <f>(Z7-0.142)/0.1278*0.1+7</f>
        <v>7.4212014109275959</v>
      </c>
      <c r="AB7" s="513"/>
      <c r="AC7" s="3"/>
      <c r="AD7" s="38"/>
      <c r="AE7" s="39"/>
      <c r="AF7" s="513"/>
      <c r="AG7" s="3"/>
      <c r="AH7" s="38"/>
      <c r="AI7" s="39"/>
      <c r="AK7" s="3"/>
      <c r="AL7" s="38"/>
      <c r="AM7" s="39"/>
      <c r="AP7" s="38"/>
      <c r="AQ7" s="39"/>
      <c r="AR7" s="38">
        <f t="shared" si="3"/>
        <v>0.68029540316546755</v>
      </c>
    </row>
    <row r="8" spans="1:44" x14ac:dyDescent="0.25">
      <c r="A8" s="513">
        <v>5</v>
      </c>
      <c r="B8" s="513">
        <v>5</v>
      </c>
      <c r="C8" s="40">
        <v>42707</v>
      </c>
      <c r="D8" s="41">
        <v>42707.441574074073</v>
      </c>
      <c r="E8" s="41" t="s">
        <v>148</v>
      </c>
      <c r="F8" s="3">
        <v>278</v>
      </c>
      <c r="G8" s="513">
        <v>277.38</v>
      </c>
      <c r="H8" s="38">
        <f t="shared" si="0"/>
        <v>0.68029540316546755</v>
      </c>
      <c r="I8" s="263">
        <v>0.88459161949702136</v>
      </c>
      <c r="J8" s="39">
        <f t="shared" si="1"/>
        <v>7.4212014109275959</v>
      </c>
      <c r="K8" s="513">
        <v>11</v>
      </c>
      <c r="L8" s="513">
        <v>1</v>
      </c>
      <c r="M8" s="513" t="s">
        <v>149</v>
      </c>
      <c r="P8" s="40">
        <v>43073</v>
      </c>
      <c r="U8" s="38"/>
      <c r="V8" s="39"/>
      <c r="W8" s="39"/>
      <c r="X8" s="513"/>
      <c r="Y8" s="3"/>
      <c r="Z8" s="38"/>
      <c r="AA8" s="39"/>
      <c r="AB8" s="513"/>
      <c r="AC8" s="3"/>
      <c r="AD8" s="38"/>
      <c r="AE8" s="39"/>
      <c r="AF8" s="513"/>
      <c r="AG8" s="3"/>
      <c r="AH8" s="39"/>
      <c r="AI8" s="39"/>
      <c r="AL8" s="38"/>
      <c r="AM8" s="39"/>
      <c r="AP8" s="38"/>
      <c r="AQ8" s="39"/>
      <c r="AR8" s="38">
        <f t="shared" si="3"/>
        <v>0</v>
      </c>
    </row>
    <row r="9" spans="1:44" x14ac:dyDescent="0.25">
      <c r="D9" s="41"/>
      <c r="E9" s="41"/>
      <c r="F9" s="3"/>
      <c r="I9" s="263"/>
      <c r="J9" s="39"/>
      <c r="P9" s="40">
        <v>43074</v>
      </c>
      <c r="U9" s="38"/>
      <c r="V9" s="39"/>
      <c r="W9" s="39"/>
      <c r="X9" s="513"/>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Z11" s="38"/>
      <c r="AA11" s="39"/>
      <c r="AD11" s="38"/>
      <c r="AE11" s="39"/>
      <c r="AR11" s="38">
        <f t="shared" si="3"/>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13"/>
      <c r="Y35" s="3"/>
      <c r="Z35" s="38"/>
      <c r="AA35" s="39"/>
      <c r="AB35" s="513"/>
      <c r="AC35" s="3"/>
      <c r="AD35" s="38"/>
      <c r="AE35" s="39"/>
      <c r="AF35" s="513"/>
      <c r="AG35" s="3"/>
      <c r="AH35" s="38"/>
      <c r="AI35" s="39"/>
      <c r="AL35" s="38"/>
      <c r="AM35" s="39"/>
    </row>
    <row r="36" spans="3:39" x14ac:dyDescent="0.25">
      <c r="P36" s="40"/>
      <c r="U36" s="38"/>
      <c r="V36" s="39"/>
      <c r="W36" s="39"/>
      <c r="X36" s="513"/>
      <c r="Y36" s="3"/>
      <c r="Z36" s="38"/>
      <c r="AA36" s="39"/>
      <c r="AD36" s="38"/>
      <c r="AE36" s="39"/>
      <c r="AH36" s="38"/>
      <c r="AI36" s="39"/>
      <c r="AL36" s="38"/>
      <c r="AM36" s="39"/>
    </row>
    <row r="39" spans="3:39" x14ac:dyDescent="0.25">
      <c r="C39" s="513">
        <v>27</v>
      </c>
      <c r="D39" s="575">
        <v>42685.538101851853</v>
      </c>
      <c r="E39" s="513">
        <v>298.3</v>
      </c>
      <c r="F39" s="513">
        <v>642</v>
      </c>
      <c r="G39" s="513">
        <v>0.31636700000000001</v>
      </c>
      <c r="H39" s="513">
        <v>22</v>
      </c>
      <c r="I39" s="513">
        <v>1</v>
      </c>
      <c r="J39" s="513">
        <v>0</v>
      </c>
      <c r="K39" s="513">
        <v>0</v>
      </c>
      <c r="L39" s="575">
        <v>42685.545810185184</v>
      </c>
    </row>
    <row r="40" spans="3:39" x14ac:dyDescent="0.25">
      <c r="C40" s="513">
        <v>27</v>
      </c>
      <c r="D40" s="575">
        <v>42685.677152777775</v>
      </c>
      <c r="E40" s="513">
        <v>201.84</v>
      </c>
      <c r="F40" s="513">
        <v>478</v>
      </c>
      <c r="G40" s="513">
        <v>0.28765299999999999</v>
      </c>
      <c r="H40" s="513">
        <v>23</v>
      </c>
      <c r="I40" s="513">
        <v>2</v>
      </c>
      <c r="J40" s="513">
        <v>0</v>
      </c>
      <c r="K40" s="513">
        <v>0</v>
      </c>
      <c r="L40" s="575">
        <v>42685.68241898148</v>
      </c>
    </row>
    <row r="41" spans="3:39" x14ac:dyDescent="0.25">
      <c r="C41" s="513">
        <v>27</v>
      </c>
      <c r="D41" s="575">
        <v>42685.870983796296</v>
      </c>
      <c r="E41" s="513">
        <v>332.8</v>
      </c>
      <c r="F41" s="513">
        <v>572</v>
      </c>
      <c r="G41" s="513">
        <v>0.39646500000000001</v>
      </c>
      <c r="H41" s="513">
        <v>24</v>
      </c>
      <c r="I41" s="513">
        <v>3</v>
      </c>
      <c r="J41" s="513">
        <v>0</v>
      </c>
      <c r="K41" s="513">
        <v>0</v>
      </c>
      <c r="L41" s="575">
        <v>42685.877430555556</v>
      </c>
    </row>
    <row r="42" spans="3:39" x14ac:dyDescent="0.25">
      <c r="C42" s="513">
        <v>27</v>
      </c>
      <c r="D42" s="575">
        <v>42686.413090277776</v>
      </c>
      <c r="E42" s="513">
        <v>387.14</v>
      </c>
      <c r="F42" s="513">
        <v>746</v>
      </c>
      <c r="G42" s="513">
        <v>0.35354000000000002</v>
      </c>
      <c r="H42" s="513">
        <v>25</v>
      </c>
      <c r="I42" s="513">
        <v>1</v>
      </c>
      <c r="J42" s="513">
        <v>0</v>
      </c>
      <c r="K42" s="513">
        <v>0</v>
      </c>
      <c r="L42" s="575">
        <v>42686.420995370368</v>
      </c>
    </row>
    <row r="43" spans="3:39" x14ac:dyDescent="0.25">
      <c r="C43" s="513">
        <v>27</v>
      </c>
      <c r="D43" s="575">
        <v>42686.675775462965</v>
      </c>
      <c r="E43" s="513">
        <v>578.13</v>
      </c>
      <c r="F43" s="513">
        <v>854</v>
      </c>
      <c r="G43" s="513">
        <v>0.46156900000000001</v>
      </c>
      <c r="H43" s="513">
        <v>26</v>
      </c>
      <c r="I43" s="513">
        <v>2</v>
      </c>
      <c r="J43" s="513">
        <v>0</v>
      </c>
      <c r="K43" s="513">
        <v>0</v>
      </c>
      <c r="L43" s="575">
        <v>42686.685659722221</v>
      </c>
    </row>
    <row r="44" spans="3:39" x14ac:dyDescent="0.25">
      <c r="C44" s="513">
        <v>27</v>
      </c>
      <c r="D44" s="575">
        <v>42687.409502314818</v>
      </c>
      <c r="E44" s="513">
        <v>409.14</v>
      </c>
      <c r="F44" s="513">
        <v>680</v>
      </c>
      <c r="G44" s="513">
        <v>0.40987200000000001</v>
      </c>
      <c r="H44" s="513">
        <v>27</v>
      </c>
      <c r="I44" s="513">
        <v>1</v>
      </c>
      <c r="J44" s="513">
        <v>0</v>
      </c>
      <c r="K44" s="513">
        <v>0</v>
      </c>
      <c r="L44" s="575">
        <v>42687.41715277778</v>
      </c>
    </row>
    <row r="45" spans="3:39" x14ac:dyDescent="0.25">
      <c r="C45" s="513">
        <v>27</v>
      </c>
      <c r="D45" s="575">
        <v>42687.681145833332</v>
      </c>
      <c r="E45" s="513">
        <v>460.46</v>
      </c>
      <c r="F45" s="513">
        <v>895</v>
      </c>
      <c r="G45" s="513">
        <v>0.35076099999999999</v>
      </c>
      <c r="H45" s="513">
        <v>28</v>
      </c>
      <c r="I45" s="513">
        <v>2</v>
      </c>
      <c r="J45" s="513">
        <v>0</v>
      </c>
      <c r="K45" s="513">
        <v>0</v>
      </c>
      <c r="L45" s="575">
        <v>42687.690960648149</v>
      </c>
    </row>
    <row r="46" spans="3:39" x14ac:dyDescent="0.25">
      <c r="C46" s="513">
        <v>27</v>
      </c>
      <c r="D46" s="575">
        <v>42688.557152777779</v>
      </c>
      <c r="E46" s="513">
        <v>460.46</v>
      </c>
      <c r="F46" s="513">
        <v>683</v>
      </c>
      <c r="G46" s="513">
        <v>0.45923900000000001</v>
      </c>
      <c r="H46" s="513">
        <v>29</v>
      </c>
      <c r="I46" s="513">
        <v>1</v>
      </c>
      <c r="J46" s="513">
        <v>0</v>
      </c>
      <c r="K46" s="513">
        <v>0</v>
      </c>
      <c r="L46" s="575">
        <v>42688.564745370371</v>
      </c>
    </row>
    <row r="47" spans="3:39" x14ac:dyDescent="0.25">
      <c r="C47" s="513">
        <v>27</v>
      </c>
      <c r="D47" s="575">
        <v>42688.719571759262</v>
      </c>
      <c r="E47" s="513">
        <v>650.13</v>
      </c>
      <c r="F47" s="513">
        <v>914</v>
      </c>
      <c r="G47" s="513">
        <v>0.48497899999999999</v>
      </c>
      <c r="H47" s="513">
        <v>30</v>
      </c>
      <c r="I47" s="513">
        <v>2</v>
      </c>
      <c r="J47" s="513">
        <v>0</v>
      </c>
      <c r="K47" s="513">
        <v>0</v>
      </c>
      <c r="L47" s="575">
        <v>42688.730150462965</v>
      </c>
    </row>
    <row r="48" spans="3:39" x14ac:dyDescent="0.25">
      <c r="C48" s="513">
        <v>27</v>
      </c>
      <c r="D48" s="575">
        <v>42688.843900462962</v>
      </c>
      <c r="E48" s="513">
        <v>617.12</v>
      </c>
      <c r="F48" s="513">
        <v>998</v>
      </c>
      <c r="G48" s="513">
        <v>0.421462</v>
      </c>
      <c r="H48" s="513">
        <v>31</v>
      </c>
      <c r="I48" s="513">
        <v>3</v>
      </c>
      <c r="J48" s="513">
        <v>0</v>
      </c>
      <c r="K48" s="513">
        <v>0</v>
      </c>
      <c r="L48" s="575">
        <v>42688.854513888888</v>
      </c>
    </row>
    <row r="49" spans="3:12" x14ac:dyDescent="0.25">
      <c r="C49" s="513">
        <v>27</v>
      </c>
      <c r="D49" s="575">
        <v>42689.604872685188</v>
      </c>
      <c r="E49" s="513">
        <v>508.96</v>
      </c>
      <c r="F49" s="513">
        <v>565</v>
      </c>
      <c r="G49" s="513">
        <v>0.61404000000000003</v>
      </c>
      <c r="H49" s="513">
        <v>32</v>
      </c>
      <c r="I49" s="513">
        <v>1</v>
      </c>
      <c r="J49" s="513">
        <v>0</v>
      </c>
      <c r="K49" s="513">
        <v>0</v>
      </c>
      <c r="L49" s="575">
        <v>42689.611331018517</v>
      </c>
    </row>
    <row r="50" spans="3:12" x14ac:dyDescent="0.25">
      <c r="C50" s="513">
        <v>27</v>
      </c>
      <c r="D50" s="575">
        <v>42689.76803240741</v>
      </c>
      <c r="E50" s="513">
        <v>507.79</v>
      </c>
      <c r="F50" s="513">
        <v>457</v>
      </c>
      <c r="G50" s="513">
        <v>0.75700400000000001</v>
      </c>
      <c r="H50" s="513">
        <v>33</v>
      </c>
      <c r="I50" s="513">
        <v>2</v>
      </c>
      <c r="J50" s="513">
        <v>0</v>
      </c>
      <c r="K50" s="513">
        <v>0</v>
      </c>
      <c r="L50" s="575">
        <v>42689.774085648147</v>
      </c>
    </row>
    <row r="51" spans="3:12" x14ac:dyDescent="0.25">
      <c r="C51" s="513">
        <v>27</v>
      </c>
      <c r="D51" s="575">
        <v>42690.6715625</v>
      </c>
      <c r="E51" s="513">
        <v>574.64</v>
      </c>
      <c r="F51" s="513">
        <v>804</v>
      </c>
      <c r="G51" s="513">
        <v>0.48729</v>
      </c>
      <c r="H51" s="513">
        <v>34</v>
      </c>
      <c r="I51" s="513">
        <v>1</v>
      </c>
      <c r="J51" s="513">
        <v>0</v>
      </c>
      <c r="K51" s="513">
        <v>0</v>
      </c>
      <c r="L51" s="575">
        <v>42690.680775462963</v>
      </c>
    </row>
    <row r="52" spans="3:12" x14ac:dyDescent="0.25">
      <c r="C52" s="513">
        <v>27</v>
      </c>
      <c r="D52" s="575">
        <v>42691.267268518517</v>
      </c>
      <c r="E52" s="513">
        <v>625.14</v>
      </c>
      <c r="F52" s="513">
        <v>407</v>
      </c>
      <c r="G52" s="513">
        <v>1.046888</v>
      </c>
      <c r="H52" s="513">
        <v>35</v>
      </c>
      <c r="I52" s="513">
        <v>1</v>
      </c>
      <c r="J52" s="513">
        <v>0</v>
      </c>
      <c r="K52" s="513">
        <v>0</v>
      </c>
      <c r="L52" s="575">
        <v>42691.271909722222</v>
      </c>
    </row>
    <row r="53" spans="3:12" x14ac:dyDescent="0.25">
      <c r="C53" s="513">
        <v>27</v>
      </c>
      <c r="D53" s="575">
        <v>42691.567511574074</v>
      </c>
      <c r="E53" s="513">
        <v>584.13</v>
      </c>
      <c r="F53" s="513">
        <v>448</v>
      </c>
      <c r="G53" s="513">
        <v>0.88803900000000002</v>
      </c>
      <c r="H53" s="513">
        <v>36</v>
      </c>
      <c r="I53" s="513">
        <v>2</v>
      </c>
      <c r="J53" s="513">
        <v>0</v>
      </c>
      <c r="K53" s="513">
        <v>0</v>
      </c>
      <c r="L53" s="575">
        <v>42691.572650462964</v>
      </c>
    </row>
    <row r="54" spans="3:12" x14ac:dyDescent="0.25">
      <c r="C54" s="513">
        <v>27</v>
      </c>
      <c r="D54" s="575">
        <v>42692.370405092595</v>
      </c>
      <c r="E54" s="513">
        <v>518.13</v>
      </c>
      <c r="F54" s="513">
        <v>386</v>
      </c>
      <c r="G54" s="513">
        <v>0.91457200000000005</v>
      </c>
      <c r="H54" s="513">
        <v>37</v>
      </c>
      <c r="I54" s="513">
        <v>1</v>
      </c>
      <c r="J54" s="513">
        <v>0</v>
      </c>
      <c r="K54" s="513">
        <v>0</v>
      </c>
      <c r="L54" s="575">
        <v>42692.374583333331</v>
      </c>
    </row>
    <row r="55" spans="3:12" x14ac:dyDescent="0.25">
      <c r="C55" s="513">
        <v>27</v>
      </c>
      <c r="D55" s="575">
        <v>42692.529699074075</v>
      </c>
      <c r="E55" s="513">
        <v>711.98</v>
      </c>
      <c r="F55" s="513">
        <v>620</v>
      </c>
      <c r="G55" s="513">
        <v>0.78203999999999996</v>
      </c>
      <c r="H55" s="513">
        <v>38</v>
      </c>
      <c r="I55" s="513">
        <v>2</v>
      </c>
      <c r="J55" s="513">
        <v>0</v>
      </c>
      <c r="K55" s="513">
        <v>0</v>
      </c>
      <c r="L55" s="575">
        <v>42692.536446759259</v>
      </c>
    </row>
    <row r="56" spans="3:12" x14ac:dyDescent="0.25">
      <c r="C56" s="513">
        <v>27</v>
      </c>
      <c r="D56" s="575">
        <v>42692.789583333331</v>
      </c>
      <c r="E56" s="513">
        <v>684.38</v>
      </c>
      <c r="F56" s="513">
        <v>530</v>
      </c>
      <c r="G56" s="513">
        <v>0.88041999999999998</v>
      </c>
      <c r="H56" s="513">
        <v>39</v>
      </c>
      <c r="I56" s="513">
        <v>3</v>
      </c>
      <c r="J56" s="513">
        <v>0</v>
      </c>
      <c r="K56" s="513">
        <v>0</v>
      </c>
      <c r="L56" s="575">
        <v>42692.795717592591</v>
      </c>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6"/>
  <sheetViews>
    <sheetView zoomScale="70" zoomScaleNormal="70" workbookViewId="0">
      <pane ySplit="3" topLeftCell="A19" activePane="bottomLeft" state="frozen"/>
      <selection pane="bottomLeft" activeCell="E48" sqref="E48:G49"/>
    </sheetView>
  </sheetViews>
  <sheetFormatPr defaultColWidth="9" defaultRowHeight="15" x14ac:dyDescent="0.25"/>
  <cols>
    <col min="1" max="1" width="3" style="570" bestFit="1" customWidth="1"/>
    <col min="2" max="2" width="10.42578125" style="570" bestFit="1" customWidth="1"/>
    <col min="3" max="3" width="6" style="40" bestFit="1" customWidth="1"/>
    <col min="4" max="4" width="17.28515625" style="570" bestFit="1" customWidth="1"/>
    <col min="5" max="5" width="14.140625" style="570" bestFit="1" customWidth="1"/>
    <col min="6" max="6" width="10.85546875" style="570" bestFit="1" customWidth="1"/>
    <col min="7" max="7" width="14.28515625" style="570" bestFit="1" customWidth="1"/>
    <col min="8" max="8" width="17.28515625" style="38" bestFit="1" customWidth="1"/>
    <col min="9" max="9" width="24.140625" style="38" bestFit="1" customWidth="1"/>
    <col min="10" max="10" width="4.85546875" style="570" bestFit="1" customWidth="1"/>
    <col min="11" max="11" width="14.5703125" style="570" bestFit="1" customWidth="1"/>
    <col min="12" max="12" width="17.7109375" style="570" bestFit="1" customWidth="1"/>
    <col min="13" max="13" width="14.28515625" style="570" bestFit="1" customWidth="1"/>
    <col min="14" max="15" width="4.85546875" style="570" customWidth="1"/>
    <col min="16" max="16" width="7.42578125" style="570" bestFit="1" customWidth="1"/>
    <col min="17" max="17" width="10.5703125" style="570" bestFit="1" customWidth="1"/>
    <col min="18" max="18" width="10.42578125" style="570" bestFit="1" customWidth="1"/>
    <col min="19" max="20" width="5.42578125" style="3" bestFit="1" customWidth="1"/>
    <col min="21" max="21" width="6.85546875" style="570" bestFit="1" customWidth="1"/>
    <col min="22" max="22" width="5" style="570" bestFit="1" customWidth="1"/>
    <col min="23" max="23" width="6.42578125" style="570" bestFit="1" customWidth="1"/>
    <col min="24" max="24" width="5.140625" style="3" bestFit="1" customWidth="1"/>
    <col min="25" max="25" width="5" style="570" bestFit="1" customWidth="1"/>
    <col min="26" max="26" width="6.85546875" style="570" bestFit="1" customWidth="1"/>
    <col min="27" max="27" width="5" style="570" bestFit="1" customWidth="1"/>
    <col min="28" max="28" width="8.7109375" style="3" bestFit="1" customWidth="1"/>
    <col min="29" max="29" width="5" style="570" bestFit="1" customWidth="1"/>
    <col min="30" max="30" width="6.85546875" style="570" bestFit="1" customWidth="1"/>
    <col min="31" max="31" width="5" style="570" bestFit="1" customWidth="1"/>
    <col min="32" max="32" width="4.42578125" style="3" bestFit="1" customWidth="1"/>
    <col min="33" max="33" width="4.140625" style="570" bestFit="1" customWidth="1"/>
    <col min="34" max="34" width="7.28515625" style="570" bestFit="1" customWidth="1"/>
    <col min="35" max="35" width="5" style="570" bestFit="1" customWidth="1"/>
    <col min="36" max="36" width="4.42578125" style="570" bestFit="1" customWidth="1"/>
    <col min="37" max="37" width="4.140625" style="570" bestFit="1" customWidth="1"/>
    <col min="38" max="38" width="6" style="570" bestFit="1" customWidth="1"/>
    <col min="39" max="39" width="5" style="570" bestFit="1" customWidth="1"/>
    <col min="40" max="40" width="2.42578125" style="570" bestFit="1" customWidth="1"/>
    <col min="41" max="41" width="4.140625" style="570" bestFit="1" customWidth="1"/>
    <col min="42" max="42" width="5.140625" style="570" bestFit="1" customWidth="1"/>
    <col min="43" max="43" width="5" style="570" bestFit="1" customWidth="1"/>
    <col min="44" max="16384" width="9" style="570"/>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70" t="s">
        <v>16</v>
      </c>
      <c r="B3" s="570" t="s">
        <v>140</v>
      </c>
      <c r="C3" s="40" t="s">
        <v>15</v>
      </c>
      <c r="D3" s="570" t="s">
        <v>145</v>
      </c>
      <c r="E3" s="570" t="s">
        <v>147</v>
      </c>
      <c r="F3" s="570" t="s">
        <v>141</v>
      </c>
      <c r="G3" s="570" t="s">
        <v>142</v>
      </c>
      <c r="H3" s="38" t="s">
        <v>143</v>
      </c>
      <c r="I3" s="38" t="s">
        <v>498</v>
      </c>
      <c r="J3" s="570" t="s">
        <v>43</v>
      </c>
      <c r="K3" s="570" t="s">
        <v>138</v>
      </c>
      <c r="L3" s="570" t="s">
        <v>139</v>
      </c>
      <c r="M3" s="570" t="s">
        <v>144</v>
      </c>
      <c r="O3" s="570" t="s">
        <v>16</v>
      </c>
      <c r="P3" s="9" t="s">
        <v>15</v>
      </c>
      <c r="Q3" s="570" t="s">
        <v>17</v>
      </c>
      <c r="R3" s="570" t="s">
        <v>18</v>
      </c>
      <c r="S3" s="3" t="s">
        <v>44</v>
      </c>
      <c r="T3" s="3" t="s">
        <v>45</v>
      </c>
      <c r="U3" s="38" t="s">
        <v>46</v>
      </c>
      <c r="V3" s="39" t="s">
        <v>43</v>
      </c>
      <c r="W3" s="39" t="s">
        <v>44</v>
      </c>
      <c r="X3" s="3" t="s">
        <v>44</v>
      </c>
      <c r="Y3" s="570" t="s">
        <v>45</v>
      </c>
      <c r="Z3" s="570" t="s">
        <v>46</v>
      </c>
      <c r="AA3" s="570" t="s">
        <v>43</v>
      </c>
      <c r="AB3" s="3" t="s">
        <v>44</v>
      </c>
      <c r="AC3" s="570" t="s">
        <v>45</v>
      </c>
      <c r="AD3" s="570" t="s">
        <v>46</v>
      </c>
      <c r="AE3" s="570" t="s">
        <v>43</v>
      </c>
      <c r="AF3" s="3" t="s">
        <v>44</v>
      </c>
      <c r="AG3" s="570" t="s">
        <v>45</v>
      </c>
      <c r="AH3" s="570" t="s">
        <v>46</v>
      </c>
      <c r="AI3" s="570" t="s">
        <v>43</v>
      </c>
      <c r="AJ3" s="39" t="s">
        <v>44</v>
      </c>
      <c r="AK3" s="570" t="s">
        <v>45</v>
      </c>
      <c r="AL3" s="570" t="s">
        <v>46</v>
      </c>
      <c r="AM3" s="570" t="s">
        <v>43</v>
      </c>
      <c r="AN3" s="39" t="s">
        <v>44</v>
      </c>
      <c r="AO3" s="570" t="s">
        <v>45</v>
      </c>
      <c r="AP3" s="570" t="s">
        <v>46</v>
      </c>
      <c r="AQ3" s="570" t="s">
        <v>43</v>
      </c>
    </row>
    <row r="4" spans="1:44" x14ac:dyDescent="0.25">
      <c r="A4" s="570">
        <v>1</v>
      </c>
      <c r="B4" s="570">
        <v>5</v>
      </c>
      <c r="C4" s="40">
        <v>42705</v>
      </c>
      <c r="D4" s="41">
        <v>42705.549467592595</v>
      </c>
      <c r="E4" s="41" t="s">
        <v>148</v>
      </c>
      <c r="F4" s="3">
        <v>301</v>
      </c>
      <c r="G4" s="570">
        <v>279</v>
      </c>
      <c r="H4" s="38">
        <f t="shared" ref="H4:H8" si="0">G4/F4*0.0113636*60</f>
        <v>0.63198227242524918</v>
      </c>
      <c r="I4" s="263">
        <v>2.4563894673758986</v>
      </c>
      <c r="J4" s="39">
        <f>(H4-0.142)/0.1278*0.1+7</f>
        <v>7.3833977092529333</v>
      </c>
      <c r="K4" s="570">
        <v>12</v>
      </c>
      <c r="M4" s="570" t="s">
        <v>149</v>
      </c>
      <c r="O4" s="570">
        <v>1</v>
      </c>
      <c r="P4" s="40">
        <v>43069</v>
      </c>
      <c r="U4" s="38"/>
      <c r="V4" s="39"/>
      <c r="W4" s="39"/>
      <c r="X4" s="570"/>
      <c r="Y4" s="3"/>
      <c r="Z4" s="38"/>
      <c r="AA4" s="39"/>
      <c r="AB4" s="570"/>
      <c r="AC4" s="3"/>
      <c r="AD4" s="38"/>
      <c r="AE4" s="39"/>
      <c r="AH4" s="38"/>
      <c r="AI4" s="39"/>
      <c r="AL4" s="38"/>
      <c r="AM4" s="39"/>
      <c r="AP4" s="38"/>
      <c r="AQ4" s="39"/>
      <c r="AR4" s="38">
        <f>MAX(Z4,AD4,AH4,AL4,AP4)</f>
        <v>0</v>
      </c>
    </row>
    <row r="5" spans="1:44" x14ac:dyDescent="0.25">
      <c r="A5" s="570">
        <v>2</v>
      </c>
      <c r="B5" s="570">
        <v>5</v>
      </c>
      <c r="C5" s="40">
        <v>42705</v>
      </c>
      <c r="D5" s="41">
        <v>42705.639456018522</v>
      </c>
      <c r="E5" s="41" t="s">
        <v>148</v>
      </c>
      <c r="F5" s="3">
        <v>195</v>
      </c>
      <c r="G5" s="570">
        <v>152.34</v>
      </c>
      <c r="H5" s="38">
        <f t="shared" si="0"/>
        <v>0.5326556381538462</v>
      </c>
      <c r="I5" s="263">
        <v>0.77413787103890896</v>
      </c>
      <c r="J5" s="39">
        <f t="shared" ref="J5:J8" si="1">(H5-0.142)/0.1278*0.1+7</f>
        <v>7.3056773381485494</v>
      </c>
      <c r="K5" s="570">
        <v>6</v>
      </c>
      <c r="L5" s="570">
        <v>1</v>
      </c>
      <c r="M5" s="570" t="s">
        <v>149</v>
      </c>
      <c r="O5" s="570">
        <v>2</v>
      </c>
      <c r="P5" s="40">
        <v>43070</v>
      </c>
      <c r="Q5" s="570">
        <v>2</v>
      </c>
      <c r="R5" s="570">
        <v>2</v>
      </c>
      <c r="S5" s="3">
        <f>SUM(W5,X5,AB5,AF5,AJ5,AN5)</f>
        <v>431.34000000000003</v>
      </c>
      <c r="T5" s="3">
        <f>SUM(Y5,AC5,AG5,AK5,AO5)</f>
        <v>496</v>
      </c>
      <c r="U5" s="38">
        <f t="shared" ref="U5" si="2">S5/T5*0.0113636*60</f>
        <v>0.59293248677419363</v>
      </c>
      <c r="V5" s="39">
        <f>(U5-0.142)/0.1278*0.1+7</f>
        <v>7.3528423214195566</v>
      </c>
      <c r="W5" s="39"/>
      <c r="X5" s="570">
        <v>279</v>
      </c>
      <c r="Y5" s="3">
        <v>301</v>
      </c>
      <c r="Z5" s="38">
        <f>X5/Y5*0.0113636*60</f>
        <v>0.63198227242524918</v>
      </c>
      <c r="AA5" s="39">
        <f>(Z5-0.142)/0.1278*0.1+7</f>
        <v>7.3833977092529333</v>
      </c>
      <c r="AB5" s="570">
        <v>152.34</v>
      </c>
      <c r="AC5" s="3">
        <v>195</v>
      </c>
      <c r="AD5" s="38">
        <f>AB5/AC5*0.0113636*60</f>
        <v>0.5326556381538462</v>
      </c>
      <c r="AE5" s="39">
        <f>(AD5-0.142)/0.1278*0.1+7</f>
        <v>7.3056773381485494</v>
      </c>
      <c r="AF5" s="570"/>
      <c r="AG5" s="3"/>
      <c r="AH5" s="38"/>
      <c r="AI5" s="39"/>
      <c r="AL5" s="38"/>
      <c r="AM5" s="39"/>
      <c r="AP5" s="38"/>
      <c r="AQ5" s="39"/>
      <c r="AR5" s="38">
        <f t="shared" ref="AR5:AR16" si="3">MAX(Z5,AD5,AH5,AL5,AP5)</f>
        <v>0.63198227242524918</v>
      </c>
    </row>
    <row r="6" spans="1:44" x14ac:dyDescent="0.25">
      <c r="A6" s="570">
        <v>3</v>
      </c>
      <c r="B6" s="570">
        <v>5</v>
      </c>
      <c r="C6" s="40">
        <v>42706</v>
      </c>
      <c r="D6" s="41">
        <v>42706.659212962964</v>
      </c>
      <c r="E6" s="41" t="s">
        <v>148</v>
      </c>
      <c r="F6" s="3">
        <v>436</v>
      </c>
      <c r="G6" s="570">
        <v>246.04</v>
      </c>
      <c r="H6" s="38">
        <f t="shared" si="0"/>
        <v>0.38475690055045869</v>
      </c>
      <c r="I6" s="263">
        <v>0.41749148505220007</v>
      </c>
      <c r="J6" s="39">
        <f t="shared" si="1"/>
        <v>7.1899506264088098</v>
      </c>
      <c r="K6" s="570">
        <v>9</v>
      </c>
      <c r="L6" s="570">
        <v>1</v>
      </c>
      <c r="M6" s="570" t="s">
        <v>149</v>
      </c>
      <c r="O6" s="570">
        <v>3</v>
      </c>
      <c r="P6" s="40">
        <v>43071</v>
      </c>
      <c r="Q6" s="570">
        <v>2</v>
      </c>
      <c r="R6" s="570">
        <v>2</v>
      </c>
      <c r="S6" s="3">
        <f>SUM(W6,X6,AB6,AF6,AJ6,AN6)</f>
        <v>492.08</v>
      </c>
      <c r="T6" s="3">
        <f>SUM(Y6,AC6,AG6,AK6,AO6)</f>
        <v>706</v>
      </c>
      <c r="U6" s="38">
        <f>S6/T6*0.0113636*60</f>
        <v>0.47522382050991496</v>
      </c>
      <c r="V6" s="39">
        <f>(U6-0.142)/0.1278*0.1+7</f>
        <v>7.2607385137010292</v>
      </c>
      <c r="W6" s="39"/>
      <c r="X6" s="570">
        <v>246.04</v>
      </c>
      <c r="Y6" s="3">
        <v>436</v>
      </c>
      <c r="Z6" s="38">
        <f>X6/Y6*0.0113636*60</f>
        <v>0.38475690055045869</v>
      </c>
      <c r="AA6" s="39">
        <f>(Z6-0.142)/0.1278*0.1+7</f>
        <v>7.1899506264088098</v>
      </c>
      <c r="AB6" s="570">
        <v>246.04</v>
      </c>
      <c r="AC6" s="3">
        <v>270</v>
      </c>
      <c r="AD6" s="38">
        <f>AB6/AC6*0.0113636*60</f>
        <v>0.62131114311111113</v>
      </c>
      <c r="AE6" s="39">
        <f>(AD6-0.142)/0.1278*0.1+7</f>
        <v>7.3750478428099457</v>
      </c>
      <c r="AF6" s="570"/>
      <c r="AG6" s="3"/>
      <c r="AH6" s="38"/>
      <c r="AI6" s="39"/>
      <c r="AK6" s="3"/>
      <c r="AL6" s="38"/>
      <c r="AM6" s="39"/>
      <c r="AP6" s="38"/>
      <c r="AQ6" s="39"/>
      <c r="AR6" s="38">
        <f t="shared" si="3"/>
        <v>0.62131114311111113</v>
      </c>
    </row>
    <row r="7" spans="1:44" x14ac:dyDescent="0.25">
      <c r="A7" s="570">
        <v>4</v>
      </c>
      <c r="B7" s="570">
        <v>5</v>
      </c>
      <c r="C7" s="40">
        <v>42706</v>
      </c>
      <c r="D7" s="41">
        <v>42706.867418981485</v>
      </c>
      <c r="E7" s="41" t="s">
        <v>148</v>
      </c>
      <c r="F7" s="3">
        <v>270</v>
      </c>
      <c r="G7" s="570">
        <v>246.04</v>
      </c>
      <c r="H7" s="38">
        <f t="shared" si="0"/>
        <v>0.62131114311111113</v>
      </c>
      <c r="I7" s="263">
        <v>0.6666909100416073</v>
      </c>
      <c r="J7" s="39">
        <f t="shared" si="1"/>
        <v>7.3750478428099457</v>
      </c>
      <c r="K7" s="570">
        <v>9</v>
      </c>
      <c r="L7" s="570">
        <v>1</v>
      </c>
      <c r="M7" s="570" t="s">
        <v>149</v>
      </c>
      <c r="O7" s="570">
        <v>4</v>
      </c>
      <c r="P7" s="40">
        <v>43072</v>
      </c>
      <c r="Q7" s="570">
        <v>1</v>
      </c>
      <c r="R7" s="570">
        <v>1</v>
      </c>
      <c r="S7" s="3">
        <f>SUM(W7,X7,AB7,AF7,AJ7,AN7)</f>
        <v>277.38</v>
      </c>
      <c r="T7" s="3">
        <f>SUM(Y7,AC7,AG7,AK7,AO7)</f>
        <v>278</v>
      </c>
      <c r="U7" s="38">
        <f>S7/T7*0.0113636*60</f>
        <v>0.68029540316546755</v>
      </c>
      <c r="V7" s="39">
        <f>(U7-0.142)/0.1278*0.1+7</f>
        <v>7.4212014109275959</v>
      </c>
      <c r="W7" s="39"/>
      <c r="X7" s="570">
        <v>277.38</v>
      </c>
      <c r="Y7" s="3">
        <v>278</v>
      </c>
      <c r="Z7" s="38">
        <f>X7/Y7*0.0113636*60</f>
        <v>0.68029540316546755</v>
      </c>
      <c r="AA7" s="39">
        <f>(Z7-0.142)/0.1278*0.1+7</f>
        <v>7.4212014109275959</v>
      </c>
      <c r="AB7" s="570"/>
      <c r="AC7" s="3"/>
      <c r="AD7" s="38"/>
      <c r="AE7" s="39"/>
      <c r="AF7" s="570"/>
      <c r="AG7" s="3"/>
      <c r="AH7" s="38"/>
      <c r="AI7" s="39"/>
      <c r="AK7" s="3"/>
      <c r="AL7" s="38"/>
      <c r="AM7" s="39"/>
      <c r="AP7" s="38"/>
      <c r="AQ7" s="39"/>
      <c r="AR7" s="38">
        <f t="shared" si="3"/>
        <v>0.68029540316546755</v>
      </c>
    </row>
    <row r="8" spans="1:44" x14ac:dyDescent="0.25">
      <c r="A8" s="570">
        <v>5</v>
      </c>
      <c r="B8" s="570">
        <v>5</v>
      </c>
      <c r="C8" s="40">
        <v>42707</v>
      </c>
      <c r="D8" s="41">
        <v>42707.441574074073</v>
      </c>
      <c r="E8" s="41" t="s">
        <v>148</v>
      </c>
      <c r="F8" s="3">
        <v>278</v>
      </c>
      <c r="G8" s="570">
        <v>277.38</v>
      </c>
      <c r="H8" s="38">
        <f t="shared" si="0"/>
        <v>0.68029540316546755</v>
      </c>
      <c r="I8" s="263">
        <v>0.88459161949702136</v>
      </c>
      <c r="J8" s="39">
        <f t="shared" si="1"/>
        <v>7.4212014109275959</v>
      </c>
      <c r="K8" s="570">
        <v>11</v>
      </c>
      <c r="L8" s="570">
        <v>1</v>
      </c>
      <c r="M8" s="570" t="s">
        <v>149</v>
      </c>
      <c r="P8" s="40">
        <v>43073</v>
      </c>
      <c r="U8" s="38"/>
      <c r="V8" s="39"/>
      <c r="W8" s="39"/>
      <c r="X8" s="570"/>
      <c r="Y8" s="3"/>
      <c r="Z8" s="38"/>
      <c r="AA8" s="39"/>
      <c r="AB8" s="570"/>
      <c r="AC8" s="3"/>
      <c r="AD8" s="38"/>
      <c r="AE8" s="39"/>
      <c r="AF8" s="570"/>
      <c r="AG8" s="3"/>
      <c r="AH8" s="39"/>
      <c r="AI8" s="39"/>
      <c r="AL8" s="38"/>
      <c r="AM8" s="39"/>
      <c r="AP8" s="38"/>
      <c r="AQ8" s="39"/>
      <c r="AR8" s="38">
        <f t="shared" si="3"/>
        <v>0</v>
      </c>
    </row>
    <row r="9" spans="1:44" x14ac:dyDescent="0.25">
      <c r="D9" s="41"/>
      <c r="E9" s="41"/>
      <c r="F9" s="3"/>
      <c r="I9" s="263"/>
      <c r="J9" s="39"/>
      <c r="P9" s="40">
        <v>43074</v>
      </c>
      <c r="U9" s="38"/>
      <c r="V9" s="39"/>
      <c r="W9" s="39"/>
      <c r="X9" s="570"/>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Z11" s="38"/>
      <c r="AA11" s="39"/>
      <c r="AD11" s="38"/>
      <c r="AE11" s="39"/>
      <c r="AR11" s="38">
        <f t="shared" si="3"/>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70"/>
      <c r="Y35" s="3"/>
      <c r="Z35" s="38"/>
      <c r="AA35" s="39"/>
      <c r="AB35" s="570"/>
      <c r="AC35" s="3"/>
      <c r="AD35" s="38"/>
      <c r="AE35" s="39"/>
      <c r="AF35" s="570"/>
      <c r="AG35" s="3"/>
      <c r="AH35" s="38"/>
      <c r="AI35" s="39"/>
      <c r="AL35" s="38"/>
      <c r="AM35" s="39"/>
    </row>
    <row r="36" spans="3:39" x14ac:dyDescent="0.25">
      <c r="P36" s="40"/>
      <c r="U36" s="38"/>
      <c r="V36" s="39"/>
      <c r="W36" s="39"/>
      <c r="X36" s="570"/>
      <c r="Y36" s="3"/>
      <c r="Z36" s="38"/>
      <c r="AA36" s="39"/>
      <c r="AD36" s="38"/>
      <c r="AE36" s="39"/>
      <c r="AH36" s="38"/>
      <c r="AI36" s="39"/>
      <c r="AL36" s="38"/>
      <c r="AM36" s="39"/>
    </row>
    <row r="37" spans="3:39" x14ac:dyDescent="0.25">
      <c r="C37" s="577"/>
    </row>
    <row r="39" spans="3:39" x14ac:dyDescent="0.25">
      <c r="C39" s="570"/>
      <c r="D39" s="575"/>
      <c r="H39" s="570"/>
      <c r="I39" s="570"/>
      <c r="L39" s="575"/>
    </row>
    <row r="40" spans="3:39" x14ac:dyDescent="0.25">
      <c r="C40" s="570">
        <v>24</v>
      </c>
      <c r="D40" s="575">
        <v>42686.620775462965</v>
      </c>
      <c r="E40" s="570">
        <v>271.63</v>
      </c>
      <c r="F40" s="570">
        <v>225</v>
      </c>
      <c r="G40" s="570">
        <v>0.82235999999999998</v>
      </c>
      <c r="H40" s="570">
        <v>1</v>
      </c>
      <c r="I40" s="570">
        <v>1</v>
      </c>
      <c r="J40" s="570">
        <v>0</v>
      </c>
      <c r="K40" s="570">
        <v>0</v>
      </c>
      <c r="L40" s="575">
        <v>42686.623310185183</v>
      </c>
    </row>
    <row r="41" spans="3:39" x14ac:dyDescent="0.25">
      <c r="C41" s="570">
        <v>24</v>
      </c>
      <c r="D41" s="575">
        <v>42687.543055555558</v>
      </c>
      <c r="E41" s="570">
        <v>332.8</v>
      </c>
      <c r="F41" s="570">
        <v>284</v>
      </c>
      <c r="G41" s="570">
        <v>0.79625500000000005</v>
      </c>
      <c r="H41" s="570">
        <v>2</v>
      </c>
      <c r="I41" s="570">
        <v>1</v>
      </c>
      <c r="J41" s="570">
        <v>0</v>
      </c>
      <c r="K41" s="570">
        <v>0</v>
      </c>
      <c r="L41" s="575">
        <v>42687.546342592592</v>
      </c>
    </row>
    <row r="42" spans="3:39" x14ac:dyDescent="0.25">
      <c r="C42" s="570">
        <v>24</v>
      </c>
      <c r="D42" s="575">
        <v>42688.467094907406</v>
      </c>
      <c r="E42" s="570">
        <v>455.79</v>
      </c>
      <c r="F42" s="570">
        <v>473</v>
      </c>
      <c r="G42" s="570">
        <v>0.65567799999999998</v>
      </c>
      <c r="H42" s="570">
        <v>3</v>
      </c>
      <c r="I42" s="570">
        <v>1</v>
      </c>
      <c r="J42" s="570">
        <v>0</v>
      </c>
      <c r="K42" s="570">
        <v>0</v>
      </c>
      <c r="L42" s="575">
        <v>42688.472500000003</v>
      </c>
    </row>
    <row r="43" spans="3:39" x14ac:dyDescent="0.25">
      <c r="C43" s="570">
        <v>24</v>
      </c>
      <c r="D43" s="575">
        <v>42688.682534722226</v>
      </c>
      <c r="E43" s="570">
        <v>271.63</v>
      </c>
      <c r="F43" s="570">
        <v>264</v>
      </c>
      <c r="G43" s="570">
        <v>0.701183</v>
      </c>
      <c r="H43" s="570">
        <v>4</v>
      </c>
      <c r="I43" s="570">
        <v>2</v>
      </c>
      <c r="J43" s="570">
        <v>0</v>
      </c>
      <c r="K43" s="570">
        <v>0</v>
      </c>
      <c r="L43" s="575">
        <v>42688.685428240744</v>
      </c>
    </row>
    <row r="44" spans="3:39" x14ac:dyDescent="0.25">
      <c r="C44" s="570">
        <v>24</v>
      </c>
      <c r="D44" s="575">
        <v>42689.480509259258</v>
      </c>
      <c r="E44" s="570">
        <v>430.75</v>
      </c>
      <c r="F44" s="570">
        <v>371</v>
      </c>
      <c r="G44" s="570">
        <v>0.791045</v>
      </c>
      <c r="H44" s="570">
        <v>5</v>
      </c>
      <c r="I44" s="570">
        <v>1</v>
      </c>
      <c r="J44" s="570">
        <v>0</v>
      </c>
      <c r="K44" s="570">
        <v>0</v>
      </c>
      <c r="L44" s="575">
        <v>42689.484710648147</v>
      </c>
    </row>
    <row r="45" spans="3:39" x14ac:dyDescent="0.25">
      <c r="C45" s="570">
        <v>24</v>
      </c>
      <c r="D45" s="575">
        <v>42689.738043981481</v>
      </c>
      <c r="E45" s="570">
        <v>486.96</v>
      </c>
      <c r="F45" s="570">
        <v>345</v>
      </c>
      <c r="G45" s="570">
        <v>0.96108800000000005</v>
      </c>
      <c r="H45" s="570">
        <v>6</v>
      </c>
      <c r="I45" s="570">
        <v>2</v>
      </c>
      <c r="J45" s="570">
        <v>0</v>
      </c>
      <c r="K45" s="570">
        <v>0</v>
      </c>
      <c r="L45" s="575">
        <v>42689.741990740738</v>
      </c>
    </row>
    <row r="46" spans="3:39" x14ac:dyDescent="0.25">
      <c r="C46" s="570">
        <v>24</v>
      </c>
      <c r="D46" s="575">
        <v>42691.463090277779</v>
      </c>
      <c r="E46" s="570">
        <v>516.96</v>
      </c>
      <c r="F46" s="570">
        <v>271</v>
      </c>
      <c r="G46" s="570">
        <v>1.300049</v>
      </c>
      <c r="H46" s="570">
        <v>7</v>
      </c>
      <c r="I46" s="570">
        <v>1</v>
      </c>
      <c r="J46" s="570">
        <v>0</v>
      </c>
      <c r="K46" s="570">
        <v>0</v>
      </c>
      <c r="L46" s="575">
        <v>42691.466226851851</v>
      </c>
    </row>
    <row r="47" spans="3:39" x14ac:dyDescent="0.25">
      <c r="C47" s="570">
        <v>24</v>
      </c>
      <c r="D47" s="575">
        <v>42691.684328703705</v>
      </c>
      <c r="E47" s="570">
        <v>300.55</v>
      </c>
      <c r="F47" s="570">
        <v>222</v>
      </c>
      <c r="G47" s="570">
        <v>0.92039300000000002</v>
      </c>
      <c r="H47" s="570">
        <v>8</v>
      </c>
      <c r="I47" s="570">
        <v>2</v>
      </c>
      <c r="J47" s="570">
        <v>0</v>
      </c>
      <c r="K47" s="570">
        <v>0</v>
      </c>
      <c r="L47" s="575">
        <v>42691.686828703707</v>
      </c>
    </row>
    <row r="48" spans="3:39" x14ac:dyDescent="0.25">
      <c r="C48" s="570">
        <v>24</v>
      </c>
      <c r="D48" s="575">
        <v>42692.330821759257</v>
      </c>
      <c r="E48" s="570">
        <v>455.79</v>
      </c>
      <c r="F48" s="570">
        <v>346</v>
      </c>
      <c r="G48" s="570">
        <v>0.89563700000000002</v>
      </c>
      <c r="H48" s="570">
        <v>9</v>
      </c>
      <c r="I48" s="570">
        <v>1</v>
      </c>
      <c r="J48" s="570">
        <v>0</v>
      </c>
      <c r="K48" s="570">
        <v>0</v>
      </c>
      <c r="L48" s="575">
        <v>42692.334803240738</v>
      </c>
    </row>
    <row r="49" spans="3:12" x14ac:dyDescent="0.25">
      <c r="C49" s="570">
        <v>24</v>
      </c>
      <c r="D49" s="575">
        <v>42692.622604166667</v>
      </c>
      <c r="E49" s="570">
        <v>486.96</v>
      </c>
      <c r="F49" s="570">
        <v>347</v>
      </c>
      <c r="G49" s="570">
        <v>0.95542300000000002</v>
      </c>
      <c r="H49" s="570">
        <v>10</v>
      </c>
      <c r="I49" s="570">
        <v>2</v>
      </c>
      <c r="J49" s="570">
        <v>0</v>
      </c>
      <c r="K49" s="570">
        <v>0</v>
      </c>
      <c r="L49" s="575">
        <v>42692.626562500001</v>
      </c>
    </row>
    <row r="50" spans="3:12" x14ac:dyDescent="0.25">
      <c r="C50" s="570"/>
      <c r="D50" s="575"/>
      <c r="H50" s="570"/>
      <c r="I50" s="570"/>
      <c r="L50" s="575"/>
    </row>
    <row r="51" spans="3:12" x14ac:dyDescent="0.25">
      <c r="C51" s="570"/>
      <c r="D51" s="575"/>
      <c r="H51" s="570"/>
      <c r="I51" s="570"/>
      <c r="L51" s="575"/>
    </row>
    <row r="52" spans="3:12" x14ac:dyDescent="0.25">
      <c r="C52" s="570"/>
      <c r="D52" s="575"/>
      <c r="H52" s="570"/>
      <c r="I52" s="570"/>
      <c r="L52" s="575"/>
    </row>
    <row r="53" spans="3:12" x14ac:dyDescent="0.25">
      <c r="C53" s="570"/>
      <c r="D53" s="575"/>
      <c r="H53" s="570"/>
      <c r="I53" s="570"/>
      <c r="L53" s="575"/>
    </row>
    <row r="54" spans="3:12" x14ac:dyDescent="0.25">
      <c r="C54" s="570"/>
      <c r="D54" s="575"/>
      <c r="H54" s="570"/>
      <c r="I54" s="570"/>
      <c r="L54" s="575"/>
    </row>
    <row r="55" spans="3:12" x14ac:dyDescent="0.25">
      <c r="C55" s="570"/>
      <c r="D55" s="575"/>
      <c r="H55" s="570"/>
      <c r="I55" s="570"/>
      <c r="L55" s="575"/>
    </row>
    <row r="56" spans="3:12" x14ac:dyDescent="0.25">
      <c r="C56" s="570"/>
      <c r="D56" s="575"/>
      <c r="H56" s="570"/>
      <c r="I56" s="570"/>
      <c r="L56" s="575"/>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6"/>
  <sheetViews>
    <sheetView zoomScale="70" zoomScaleNormal="70" workbookViewId="0">
      <pane ySplit="3" topLeftCell="A13" activePane="bottomLeft" state="frozen"/>
      <selection pane="bottomLeft" activeCell="E41" sqref="E41:G43"/>
    </sheetView>
  </sheetViews>
  <sheetFormatPr defaultColWidth="9" defaultRowHeight="15" x14ac:dyDescent="0.25"/>
  <cols>
    <col min="1" max="1" width="3" style="570" bestFit="1" customWidth="1"/>
    <col min="2" max="2" width="10.42578125" style="570" bestFit="1" customWidth="1"/>
    <col min="3" max="3" width="6" style="40" bestFit="1" customWidth="1"/>
    <col min="4" max="4" width="17.28515625" style="570" bestFit="1" customWidth="1"/>
    <col min="5" max="5" width="14.140625" style="570" bestFit="1" customWidth="1"/>
    <col min="6" max="6" width="10.85546875" style="570" bestFit="1" customWidth="1"/>
    <col min="7" max="7" width="14.28515625" style="570" bestFit="1" customWidth="1"/>
    <col min="8" max="8" width="17.28515625" style="38" bestFit="1" customWidth="1"/>
    <col min="9" max="9" width="24.140625" style="38" bestFit="1" customWidth="1"/>
    <col min="10" max="10" width="4.85546875" style="570" bestFit="1" customWidth="1"/>
    <col min="11" max="11" width="14.5703125" style="570" bestFit="1" customWidth="1"/>
    <col min="12" max="12" width="17.7109375" style="570" bestFit="1" customWidth="1"/>
    <col min="13" max="13" width="14.28515625" style="570" bestFit="1" customWidth="1"/>
    <col min="14" max="15" width="4.85546875" style="570" customWidth="1"/>
    <col min="16" max="16" width="7.42578125" style="570" bestFit="1" customWidth="1"/>
    <col min="17" max="17" width="10.5703125" style="570" bestFit="1" customWidth="1"/>
    <col min="18" max="18" width="10.42578125" style="570" bestFit="1" customWidth="1"/>
    <col min="19" max="20" width="5.42578125" style="3" bestFit="1" customWidth="1"/>
    <col min="21" max="21" width="6.85546875" style="570" bestFit="1" customWidth="1"/>
    <col min="22" max="22" width="5" style="570" bestFit="1" customWidth="1"/>
    <col min="23" max="23" width="6.42578125" style="570" bestFit="1" customWidth="1"/>
    <col min="24" max="24" width="5.140625" style="3" bestFit="1" customWidth="1"/>
    <col min="25" max="25" width="5" style="570" bestFit="1" customWidth="1"/>
    <col min="26" max="26" width="6.85546875" style="570" bestFit="1" customWidth="1"/>
    <col min="27" max="27" width="5" style="570" bestFit="1" customWidth="1"/>
    <col min="28" max="28" width="8.7109375" style="3" bestFit="1" customWidth="1"/>
    <col min="29" max="29" width="5" style="570" bestFit="1" customWidth="1"/>
    <col min="30" max="30" width="6.85546875" style="570" bestFit="1" customWidth="1"/>
    <col min="31" max="31" width="5" style="570" bestFit="1" customWidth="1"/>
    <col min="32" max="32" width="4.42578125" style="3" bestFit="1" customWidth="1"/>
    <col min="33" max="33" width="4.140625" style="570" bestFit="1" customWidth="1"/>
    <col min="34" max="34" width="7.28515625" style="570" bestFit="1" customWidth="1"/>
    <col min="35" max="35" width="5" style="570" bestFit="1" customWidth="1"/>
    <col min="36" max="36" width="4.42578125" style="570" bestFit="1" customWidth="1"/>
    <col min="37" max="37" width="4.140625" style="570" bestFit="1" customWidth="1"/>
    <col min="38" max="38" width="6" style="570" bestFit="1" customWidth="1"/>
    <col min="39" max="39" width="5" style="570" bestFit="1" customWidth="1"/>
    <col min="40" max="40" width="2.42578125" style="570" bestFit="1" customWidth="1"/>
    <col min="41" max="41" width="4.140625" style="570" bestFit="1" customWidth="1"/>
    <col min="42" max="42" width="5.140625" style="570" bestFit="1" customWidth="1"/>
    <col min="43" max="43" width="5" style="570" bestFit="1" customWidth="1"/>
    <col min="44" max="16384" width="9" style="570"/>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70" t="s">
        <v>16</v>
      </c>
      <c r="B3" s="570" t="s">
        <v>140</v>
      </c>
      <c r="C3" s="40" t="s">
        <v>15</v>
      </c>
      <c r="D3" s="570" t="s">
        <v>145</v>
      </c>
      <c r="E3" s="570" t="s">
        <v>147</v>
      </c>
      <c r="F3" s="570" t="s">
        <v>141</v>
      </c>
      <c r="G3" s="570" t="s">
        <v>142</v>
      </c>
      <c r="H3" s="38" t="s">
        <v>143</v>
      </c>
      <c r="I3" s="38" t="s">
        <v>498</v>
      </c>
      <c r="J3" s="570" t="s">
        <v>43</v>
      </c>
      <c r="K3" s="570" t="s">
        <v>138</v>
      </c>
      <c r="L3" s="570" t="s">
        <v>139</v>
      </c>
      <c r="M3" s="570" t="s">
        <v>144</v>
      </c>
      <c r="O3" s="570" t="s">
        <v>16</v>
      </c>
      <c r="P3" s="9" t="s">
        <v>15</v>
      </c>
      <c r="Q3" s="570" t="s">
        <v>17</v>
      </c>
      <c r="R3" s="570" t="s">
        <v>18</v>
      </c>
      <c r="S3" s="3" t="s">
        <v>44</v>
      </c>
      <c r="T3" s="3" t="s">
        <v>45</v>
      </c>
      <c r="U3" s="38" t="s">
        <v>46</v>
      </c>
      <c r="V3" s="39" t="s">
        <v>43</v>
      </c>
      <c r="W3" s="39" t="s">
        <v>44</v>
      </c>
      <c r="X3" s="3" t="s">
        <v>44</v>
      </c>
      <c r="Y3" s="570" t="s">
        <v>45</v>
      </c>
      <c r="Z3" s="570" t="s">
        <v>46</v>
      </c>
      <c r="AA3" s="570" t="s">
        <v>43</v>
      </c>
      <c r="AB3" s="3" t="s">
        <v>44</v>
      </c>
      <c r="AC3" s="570" t="s">
        <v>45</v>
      </c>
      <c r="AD3" s="570" t="s">
        <v>46</v>
      </c>
      <c r="AE3" s="570" t="s">
        <v>43</v>
      </c>
      <c r="AF3" s="3" t="s">
        <v>44</v>
      </c>
      <c r="AG3" s="570" t="s">
        <v>45</v>
      </c>
      <c r="AH3" s="570" t="s">
        <v>46</v>
      </c>
      <c r="AI3" s="570" t="s">
        <v>43</v>
      </c>
      <c r="AJ3" s="39" t="s">
        <v>44</v>
      </c>
      <c r="AK3" s="570" t="s">
        <v>45</v>
      </c>
      <c r="AL3" s="570" t="s">
        <v>46</v>
      </c>
      <c r="AM3" s="570" t="s">
        <v>43</v>
      </c>
      <c r="AN3" s="39" t="s">
        <v>44</v>
      </c>
      <c r="AO3" s="570" t="s">
        <v>45</v>
      </c>
      <c r="AP3" s="570" t="s">
        <v>46</v>
      </c>
      <c r="AQ3" s="570" t="s">
        <v>43</v>
      </c>
    </row>
    <row r="4" spans="1:44" x14ac:dyDescent="0.25">
      <c r="A4" s="570">
        <v>1</v>
      </c>
      <c r="B4" s="570">
        <v>5</v>
      </c>
      <c r="C4" s="40">
        <v>42705</v>
      </c>
      <c r="D4" s="41">
        <v>42705.549467592595</v>
      </c>
      <c r="E4" s="41" t="s">
        <v>148</v>
      </c>
      <c r="F4" s="3">
        <v>301</v>
      </c>
      <c r="G4" s="570">
        <v>279</v>
      </c>
      <c r="H4" s="38">
        <f t="shared" ref="H4:H8" si="0">G4/F4*0.0113636*60</f>
        <v>0.63198227242524918</v>
      </c>
      <c r="I4" s="263">
        <v>2.4563894673758986</v>
      </c>
      <c r="J4" s="39">
        <f>(H4-0.142)/0.1278*0.1+7</f>
        <v>7.3833977092529333</v>
      </c>
      <c r="K4" s="570">
        <v>12</v>
      </c>
      <c r="M4" s="570" t="s">
        <v>149</v>
      </c>
      <c r="O4" s="570">
        <v>1</v>
      </c>
      <c r="P4" s="40">
        <v>43069</v>
      </c>
      <c r="U4" s="38"/>
      <c r="V4" s="39"/>
      <c r="W4" s="39"/>
      <c r="X4" s="570"/>
      <c r="Y4" s="3"/>
      <c r="Z4" s="38"/>
      <c r="AA4" s="39"/>
      <c r="AB4" s="570"/>
      <c r="AC4" s="3"/>
      <c r="AD4" s="38"/>
      <c r="AE4" s="39"/>
      <c r="AH4" s="38"/>
      <c r="AI4" s="39"/>
      <c r="AL4" s="38"/>
      <c r="AM4" s="39"/>
      <c r="AP4" s="38"/>
      <c r="AQ4" s="39"/>
      <c r="AR4" s="38">
        <f>MAX(Z4,AD4,AH4,AL4,AP4)</f>
        <v>0</v>
      </c>
    </row>
    <row r="5" spans="1:44" x14ac:dyDescent="0.25">
      <c r="A5" s="570">
        <v>2</v>
      </c>
      <c r="B5" s="570">
        <v>5</v>
      </c>
      <c r="C5" s="40">
        <v>42705</v>
      </c>
      <c r="D5" s="41">
        <v>42705.639456018522</v>
      </c>
      <c r="E5" s="41" t="s">
        <v>148</v>
      </c>
      <c r="F5" s="3">
        <v>195</v>
      </c>
      <c r="G5" s="570">
        <v>152.34</v>
      </c>
      <c r="H5" s="38">
        <f t="shared" si="0"/>
        <v>0.5326556381538462</v>
      </c>
      <c r="I5" s="263">
        <v>0.77413787103890896</v>
      </c>
      <c r="J5" s="39">
        <f t="shared" ref="J5:J8" si="1">(H5-0.142)/0.1278*0.1+7</f>
        <v>7.3056773381485494</v>
      </c>
      <c r="K5" s="570">
        <v>6</v>
      </c>
      <c r="L5" s="570">
        <v>1</v>
      </c>
      <c r="M5" s="570" t="s">
        <v>149</v>
      </c>
      <c r="O5" s="570">
        <v>2</v>
      </c>
      <c r="P5" s="40">
        <v>43070</v>
      </c>
      <c r="Q5" s="570">
        <v>2</v>
      </c>
      <c r="R5" s="570">
        <v>2</v>
      </c>
      <c r="S5" s="3">
        <f>SUM(W5,X5,AB5,AF5,AJ5,AN5)</f>
        <v>431.34000000000003</v>
      </c>
      <c r="T5" s="3">
        <f>SUM(Y5,AC5,AG5,AK5,AO5)</f>
        <v>496</v>
      </c>
      <c r="U5" s="38">
        <f t="shared" ref="U5" si="2">S5/T5*0.0113636*60</f>
        <v>0.59293248677419363</v>
      </c>
      <c r="V5" s="39">
        <f>(U5-0.142)/0.1278*0.1+7</f>
        <v>7.3528423214195566</v>
      </c>
      <c r="W5" s="39"/>
      <c r="X5" s="570">
        <v>279</v>
      </c>
      <c r="Y5" s="3">
        <v>301</v>
      </c>
      <c r="Z5" s="38">
        <f>X5/Y5*0.0113636*60</f>
        <v>0.63198227242524918</v>
      </c>
      <c r="AA5" s="39">
        <f>(Z5-0.142)/0.1278*0.1+7</f>
        <v>7.3833977092529333</v>
      </c>
      <c r="AB5" s="570">
        <v>152.34</v>
      </c>
      <c r="AC5" s="3">
        <v>195</v>
      </c>
      <c r="AD5" s="38">
        <f>AB5/AC5*0.0113636*60</f>
        <v>0.5326556381538462</v>
      </c>
      <c r="AE5" s="39">
        <f>(AD5-0.142)/0.1278*0.1+7</f>
        <v>7.3056773381485494</v>
      </c>
      <c r="AF5" s="570"/>
      <c r="AG5" s="3"/>
      <c r="AH5" s="38"/>
      <c r="AI5" s="39"/>
      <c r="AL5" s="38"/>
      <c r="AM5" s="39"/>
      <c r="AP5" s="38"/>
      <c r="AQ5" s="39"/>
      <c r="AR5" s="38">
        <f t="shared" ref="AR5:AR16" si="3">MAX(Z5,AD5,AH5,AL5,AP5)</f>
        <v>0.63198227242524918</v>
      </c>
    </row>
    <row r="6" spans="1:44" x14ac:dyDescent="0.25">
      <c r="A6" s="570">
        <v>3</v>
      </c>
      <c r="B6" s="570">
        <v>5</v>
      </c>
      <c r="C6" s="40">
        <v>42706</v>
      </c>
      <c r="D6" s="41">
        <v>42706.659212962964</v>
      </c>
      <c r="E6" s="41" t="s">
        <v>148</v>
      </c>
      <c r="F6" s="3">
        <v>436</v>
      </c>
      <c r="G6" s="570">
        <v>246.04</v>
      </c>
      <c r="H6" s="38">
        <f t="shared" si="0"/>
        <v>0.38475690055045869</v>
      </c>
      <c r="I6" s="263">
        <v>0.41749148505220007</v>
      </c>
      <c r="J6" s="39">
        <f t="shared" si="1"/>
        <v>7.1899506264088098</v>
      </c>
      <c r="K6" s="570">
        <v>9</v>
      </c>
      <c r="L6" s="570">
        <v>1</v>
      </c>
      <c r="M6" s="570" t="s">
        <v>149</v>
      </c>
      <c r="O6" s="570">
        <v>3</v>
      </c>
      <c r="P6" s="40">
        <v>43071</v>
      </c>
      <c r="Q6" s="570">
        <v>2</v>
      </c>
      <c r="R6" s="570">
        <v>2</v>
      </c>
      <c r="S6" s="3">
        <f>SUM(W6,X6,AB6,AF6,AJ6,AN6)</f>
        <v>492.08</v>
      </c>
      <c r="T6" s="3">
        <f>SUM(Y6,AC6,AG6,AK6,AO6)</f>
        <v>706</v>
      </c>
      <c r="U6" s="38">
        <f>S6/T6*0.0113636*60</f>
        <v>0.47522382050991496</v>
      </c>
      <c r="V6" s="39">
        <f>(U6-0.142)/0.1278*0.1+7</f>
        <v>7.2607385137010292</v>
      </c>
      <c r="W6" s="39"/>
      <c r="X6" s="570">
        <v>246.04</v>
      </c>
      <c r="Y6" s="3">
        <v>436</v>
      </c>
      <c r="Z6" s="38">
        <f>X6/Y6*0.0113636*60</f>
        <v>0.38475690055045869</v>
      </c>
      <c r="AA6" s="39">
        <f>(Z6-0.142)/0.1278*0.1+7</f>
        <v>7.1899506264088098</v>
      </c>
      <c r="AB6" s="570">
        <v>246.04</v>
      </c>
      <c r="AC6" s="3">
        <v>270</v>
      </c>
      <c r="AD6" s="38">
        <f>AB6/AC6*0.0113636*60</f>
        <v>0.62131114311111113</v>
      </c>
      <c r="AE6" s="39">
        <f>(AD6-0.142)/0.1278*0.1+7</f>
        <v>7.3750478428099457</v>
      </c>
      <c r="AF6" s="570"/>
      <c r="AG6" s="3"/>
      <c r="AH6" s="38"/>
      <c r="AI6" s="39"/>
      <c r="AK6" s="3"/>
      <c r="AL6" s="38"/>
      <c r="AM6" s="39"/>
      <c r="AP6" s="38"/>
      <c r="AQ6" s="39"/>
      <c r="AR6" s="38">
        <f t="shared" si="3"/>
        <v>0.62131114311111113</v>
      </c>
    </row>
    <row r="7" spans="1:44" x14ac:dyDescent="0.25">
      <c r="A7" s="570">
        <v>4</v>
      </c>
      <c r="B7" s="570">
        <v>5</v>
      </c>
      <c r="C7" s="40">
        <v>42706</v>
      </c>
      <c r="D7" s="41">
        <v>42706.867418981485</v>
      </c>
      <c r="E7" s="41" t="s">
        <v>148</v>
      </c>
      <c r="F7" s="3">
        <v>270</v>
      </c>
      <c r="G7" s="570">
        <v>246.04</v>
      </c>
      <c r="H7" s="38">
        <f t="shared" si="0"/>
        <v>0.62131114311111113</v>
      </c>
      <c r="I7" s="263">
        <v>0.6666909100416073</v>
      </c>
      <c r="J7" s="39">
        <f t="shared" si="1"/>
        <v>7.3750478428099457</v>
      </c>
      <c r="K7" s="570">
        <v>9</v>
      </c>
      <c r="L7" s="570">
        <v>1</v>
      </c>
      <c r="M7" s="570" t="s">
        <v>149</v>
      </c>
      <c r="O7" s="570">
        <v>4</v>
      </c>
      <c r="P7" s="40">
        <v>43072</v>
      </c>
      <c r="Q7" s="570">
        <v>1</v>
      </c>
      <c r="R7" s="570">
        <v>1</v>
      </c>
      <c r="S7" s="3">
        <f>SUM(W7,X7,AB7,AF7,AJ7,AN7)</f>
        <v>277.38</v>
      </c>
      <c r="T7" s="3">
        <f>SUM(Y7,AC7,AG7,AK7,AO7)</f>
        <v>278</v>
      </c>
      <c r="U7" s="38">
        <f>S7/T7*0.0113636*60</f>
        <v>0.68029540316546755</v>
      </c>
      <c r="V7" s="39">
        <f>(U7-0.142)/0.1278*0.1+7</f>
        <v>7.4212014109275959</v>
      </c>
      <c r="W7" s="39"/>
      <c r="X7" s="570">
        <v>277.38</v>
      </c>
      <c r="Y7" s="3">
        <v>278</v>
      </c>
      <c r="Z7" s="38">
        <f>X7/Y7*0.0113636*60</f>
        <v>0.68029540316546755</v>
      </c>
      <c r="AA7" s="39">
        <f>(Z7-0.142)/0.1278*0.1+7</f>
        <v>7.4212014109275959</v>
      </c>
      <c r="AB7" s="570"/>
      <c r="AC7" s="3"/>
      <c r="AD7" s="38"/>
      <c r="AE7" s="39"/>
      <c r="AF7" s="570"/>
      <c r="AG7" s="3"/>
      <c r="AH7" s="38"/>
      <c r="AI7" s="39"/>
      <c r="AK7" s="3"/>
      <c r="AL7" s="38"/>
      <c r="AM7" s="39"/>
      <c r="AP7" s="38"/>
      <c r="AQ7" s="39"/>
      <c r="AR7" s="38">
        <f t="shared" si="3"/>
        <v>0.68029540316546755</v>
      </c>
    </row>
    <row r="8" spans="1:44" x14ac:dyDescent="0.25">
      <c r="A8" s="570">
        <v>5</v>
      </c>
      <c r="B8" s="570">
        <v>5</v>
      </c>
      <c r="C8" s="40">
        <v>42707</v>
      </c>
      <c r="D8" s="41">
        <v>42707.441574074073</v>
      </c>
      <c r="E8" s="41" t="s">
        <v>148</v>
      </c>
      <c r="F8" s="3">
        <v>278</v>
      </c>
      <c r="G8" s="570">
        <v>277.38</v>
      </c>
      <c r="H8" s="38">
        <f t="shared" si="0"/>
        <v>0.68029540316546755</v>
      </c>
      <c r="I8" s="263">
        <v>0.88459161949702136</v>
      </c>
      <c r="J8" s="39">
        <f t="shared" si="1"/>
        <v>7.4212014109275959</v>
      </c>
      <c r="K8" s="570">
        <v>11</v>
      </c>
      <c r="L8" s="570">
        <v>1</v>
      </c>
      <c r="M8" s="570" t="s">
        <v>149</v>
      </c>
      <c r="P8" s="40">
        <v>43073</v>
      </c>
      <c r="U8" s="38"/>
      <c r="V8" s="39"/>
      <c r="W8" s="39"/>
      <c r="X8" s="570"/>
      <c r="Y8" s="3"/>
      <c r="Z8" s="38"/>
      <c r="AA8" s="39"/>
      <c r="AB8" s="570"/>
      <c r="AC8" s="3"/>
      <c r="AD8" s="38"/>
      <c r="AE8" s="39"/>
      <c r="AF8" s="570"/>
      <c r="AG8" s="3"/>
      <c r="AH8" s="39"/>
      <c r="AI8" s="39"/>
      <c r="AL8" s="38"/>
      <c r="AM8" s="39"/>
      <c r="AP8" s="38"/>
      <c r="AQ8" s="39"/>
      <c r="AR8" s="38">
        <f t="shared" si="3"/>
        <v>0</v>
      </c>
    </row>
    <row r="9" spans="1:44" x14ac:dyDescent="0.25">
      <c r="D9" s="41"/>
      <c r="E9" s="41"/>
      <c r="F9" s="3"/>
      <c r="I9" s="263"/>
      <c r="J9" s="39"/>
      <c r="P9" s="40">
        <v>43074</v>
      </c>
      <c r="U9" s="38"/>
      <c r="V9" s="39"/>
      <c r="W9" s="39"/>
      <c r="X9" s="570"/>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Z11" s="38"/>
      <c r="AA11" s="39"/>
      <c r="AD11" s="38"/>
      <c r="AE11" s="39"/>
      <c r="AR11" s="38">
        <f t="shared" si="3"/>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70"/>
      <c r="Y35" s="3"/>
      <c r="Z35" s="38"/>
      <c r="AA35" s="39"/>
      <c r="AB35" s="570"/>
      <c r="AC35" s="3"/>
      <c r="AD35" s="38"/>
      <c r="AE35" s="39"/>
      <c r="AF35" s="570"/>
      <c r="AG35" s="3"/>
      <c r="AH35" s="38"/>
      <c r="AI35" s="39"/>
      <c r="AL35" s="38"/>
      <c r="AM35" s="39"/>
    </row>
    <row r="36" spans="3:39" x14ac:dyDescent="0.25">
      <c r="P36" s="40"/>
      <c r="U36" s="38"/>
      <c r="V36" s="39"/>
      <c r="W36" s="39"/>
      <c r="X36" s="570"/>
      <c r="Y36" s="3"/>
      <c r="Z36" s="38"/>
      <c r="AA36" s="39"/>
      <c r="AD36" s="38"/>
      <c r="AE36" s="39"/>
      <c r="AH36" s="38"/>
      <c r="AI36" s="39"/>
      <c r="AL36" s="38"/>
      <c r="AM36" s="39"/>
    </row>
    <row r="37" spans="3:39" x14ac:dyDescent="0.25">
      <c r="C37" s="577"/>
    </row>
    <row r="38" spans="3:39" x14ac:dyDescent="0.25">
      <c r="D38" s="54">
        <v>43051</v>
      </c>
      <c r="E38" s="570" t="s">
        <v>908</v>
      </c>
    </row>
    <row r="39" spans="3:39" x14ac:dyDescent="0.25">
      <c r="C39" s="570">
        <v>5</v>
      </c>
      <c r="D39" s="575">
        <v>42687.449594907404</v>
      </c>
      <c r="E39" s="570">
        <v>516.96</v>
      </c>
      <c r="F39" s="570">
        <v>283</v>
      </c>
      <c r="G39" s="570">
        <v>1.243779</v>
      </c>
      <c r="H39" s="570">
        <v>1</v>
      </c>
      <c r="I39" s="570">
        <v>1</v>
      </c>
      <c r="J39" s="570">
        <v>0</v>
      </c>
      <c r="K39" s="570">
        <v>0</v>
      </c>
      <c r="L39" s="575">
        <v>42687.452800925923</v>
      </c>
    </row>
    <row r="40" spans="3:39" x14ac:dyDescent="0.25">
      <c r="C40" s="570">
        <v>5</v>
      </c>
      <c r="D40" s="575">
        <v>42687.66033564815</v>
      </c>
      <c r="E40" s="570">
        <v>279.66000000000003</v>
      </c>
      <c r="F40" s="570">
        <v>495</v>
      </c>
      <c r="G40" s="570">
        <v>0.38512000000000002</v>
      </c>
      <c r="H40" s="570">
        <v>2</v>
      </c>
      <c r="I40" s="570">
        <v>2</v>
      </c>
      <c r="J40" s="570">
        <v>0</v>
      </c>
      <c r="K40" s="570">
        <v>0</v>
      </c>
      <c r="L40" s="575">
        <v>42687.665983796294</v>
      </c>
    </row>
    <row r="41" spans="3:39" x14ac:dyDescent="0.25">
      <c r="C41" s="570">
        <v>5</v>
      </c>
      <c r="D41" s="575">
        <v>42688.216319444444</v>
      </c>
      <c r="E41" s="570">
        <v>1224.67</v>
      </c>
      <c r="F41" s="570">
        <v>965</v>
      </c>
      <c r="G41" s="570">
        <v>0.86528700000000003</v>
      </c>
      <c r="H41" s="570">
        <v>3</v>
      </c>
      <c r="I41" s="570">
        <v>1</v>
      </c>
      <c r="J41" s="570">
        <v>0</v>
      </c>
      <c r="K41" s="570">
        <v>0</v>
      </c>
      <c r="L41" s="575">
        <v>42688.227488425924</v>
      </c>
    </row>
    <row r="42" spans="3:39" x14ac:dyDescent="0.25">
      <c r="C42" s="570">
        <v>5</v>
      </c>
      <c r="D42" s="575">
        <v>42688.308344907404</v>
      </c>
      <c r="E42" s="570">
        <v>1170.83</v>
      </c>
      <c r="F42" s="570">
        <v>623</v>
      </c>
      <c r="G42" s="570">
        <v>1.281369</v>
      </c>
      <c r="H42" s="570">
        <v>4</v>
      </c>
      <c r="I42" s="570">
        <v>2</v>
      </c>
      <c r="J42" s="570">
        <v>0</v>
      </c>
      <c r="K42" s="570">
        <v>0</v>
      </c>
      <c r="L42" s="575">
        <v>42688.315555555557</v>
      </c>
    </row>
    <row r="43" spans="3:39" x14ac:dyDescent="0.25">
      <c r="C43" s="570">
        <v>5</v>
      </c>
      <c r="D43" s="575">
        <v>42688.371192129627</v>
      </c>
      <c r="E43" s="570">
        <v>1170.83</v>
      </c>
      <c r="F43" s="570">
        <v>1021</v>
      </c>
      <c r="G43" s="570">
        <v>0.78187399999999996</v>
      </c>
      <c r="H43" s="570">
        <v>5</v>
      </c>
      <c r="I43" s="570">
        <v>3</v>
      </c>
      <c r="J43" s="570">
        <v>0</v>
      </c>
      <c r="K43" s="570">
        <v>0</v>
      </c>
      <c r="L43" s="575">
        <v>42688.383009259262</v>
      </c>
    </row>
    <row r="44" spans="3:39" x14ac:dyDescent="0.25">
      <c r="C44" s="570"/>
      <c r="D44" s="575"/>
      <c r="H44" s="570"/>
      <c r="I44" s="570"/>
      <c r="L44" s="575"/>
    </row>
    <row r="45" spans="3:39" x14ac:dyDescent="0.25">
      <c r="C45" s="570"/>
      <c r="D45" s="575"/>
      <c r="H45" s="570"/>
      <c r="I45" s="570"/>
      <c r="L45" s="575"/>
    </row>
    <row r="46" spans="3:39" x14ac:dyDescent="0.25">
      <c r="C46" s="570"/>
      <c r="D46" s="575"/>
      <c r="H46" s="570"/>
      <c r="I46" s="570"/>
      <c r="L46" s="575"/>
    </row>
    <row r="47" spans="3:39" x14ac:dyDescent="0.25">
      <c r="C47" s="570"/>
      <c r="D47" s="575"/>
      <c r="H47" s="570"/>
      <c r="I47" s="570"/>
      <c r="L47" s="575"/>
    </row>
    <row r="48" spans="3:39" x14ac:dyDescent="0.25">
      <c r="C48" s="570"/>
      <c r="D48" s="575"/>
      <c r="H48" s="570"/>
      <c r="I48" s="570"/>
      <c r="L48" s="575"/>
    </row>
    <row r="49" spans="3:12" x14ac:dyDescent="0.25">
      <c r="C49" s="570"/>
      <c r="D49" s="575"/>
      <c r="H49" s="570"/>
      <c r="I49" s="570"/>
      <c r="L49" s="575"/>
    </row>
    <row r="50" spans="3:12" x14ac:dyDescent="0.25">
      <c r="C50" s="570"/>
      <c r="D50" s="575"/>
      <c r="H50" s="570"/>
      <c r="I50" s="570"/>
      <c r="L50" s="575"/>
    </row>
    <row r="51" spans="3:12" x14ac:dyDescent="0.25">
      <c r="C51" s="570"/>
      <c r="D51" s="575"/>
      <c r="H51" s="570"/>
      <c r="I51" s="570"/>
      <c r="L51" s="575"/>
    </row>
    <row r="52" spans="3:12" x14ac:dyDescent="0.25">
      <c r="C52" s="570"/>
      <c r="D52" s="575"/>
      <c r="H52" s="570"/>
      <c r="I52" s="570"/>
      <c r="L52" s="575"/>
    </row>
    <row r="53" spans="3:12" x14ac:dyDescent="0.25">
      <c r="C53" s="570"/>
      <c r="D53" s="575"/>
      <c r="H53" s="570"/>
      <c r="I53" s="570"/>
      <c r="L53" s="575"/>
    </row>
    <row r="54" spans="3:12" x14ac:dyDescent="0.25">
      <c r="C54" s="570"/>
      <c r="D54" s="575"/>
      <c r="H54" s="570"/>
      <c r="I54" s="570"/>
      <c r="L54" s="575"/>
    </row>
    <row r="55" spans="3:12" x14ac:dyDescent="0.25">
      <c r="C55" s="570"/>
      <c r="D55" s="575"/>
      <c r="H55" s="570"/>
      <c r="I55" s="570"/>
      <c r="L55" s="575"/>
    </row>
    <row r="56" spans="3:12" x14ac:dyDescent="0.25">
      <c r="C56" s="570"/>
      <c r="D56" s="575"/>
      <c r="H56" s="570"/>
      <c r="I56" s="570"/>
      <c r="L56" s="575"/>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6"/>
  <sheetViews>
    <sheetView zoomScale="70" zoomScaleNormal="70" workbookViewId="0">
      <pane ySplit="3" topLeftCell="A4" activePane="bottomLeft" state="frozen"/>
      <selection pane="bottomLeft" activeCell="E46" sqref="E46:G46"/>
    </sheetView>
  </sheetViews>
  <sheetFormatPr defaultColWidth="9" defaultRowHeight="15" x14ac:dyDescent="0.25"/>
  <cols>
    <col min="1" max="1" width="3" style="570" bestFit="1" customWidth="1"/>
    <col min="2" max="2" width="10.42578125" style="570" bestFit="1" customWidth="1"/>
    <col min="3" max="3" width="6" style="40" bestFit="1" customWidth="1"/>
    <col min="4" max="4" width="17.28515625" style="570" bestFit="1" customWidth="1"/>
    <col min="5" max="5" width="14.140625" style="570" bestFit="1" customWidth="1"/>
    <col min="6" max="6" width="10.85546875" style="570" bestFit="1" customWidth="1"/>
    <col min="7" max="7" width="14.28515625" style="570" bestFit="1" customWidth="1"/>
    <col min="8" max="8" width="17.28515625" style="38" bestFit="1" customWidth="1"/>
    <col min="9" max="9" width="24.140625" style="38" bestFit="1" customWidth="1"/>
    <col min="10" max="10" width="4.85546875" style="570" bestFit="1" customWidth="1"/>
    <col min="11" max="11" width="14.5703125" style="570" bestFit="1" customWidth="1"/>
    <col min="12" max="12" width="17.7109375" style="570" bestFit="1" customWidth="1"/>
    <col min="13" max="13" width="14.28515625" style="570" bestFit="1" customWidth="1"/>
    <col min="14" max="15" width="4.85546875" style="570" customWidth="1"/>
    <col min="16" max="16" width="7.42578125" style="570" bestFit="1" customWidth="1"/>
    <col min="17" max="17" width="10.5703125" style="570" bestFit="1" customWidth="1"/>
    <col min="18" max="18" width="10.42578125" style="570" bestFit="1" customWidth="1"/>
    <col min="19" max="20" width="5.42578125" style="3" bestFit="1" customWidth="1"/>
    <col min="21" max="21" width="6.85546875" style="570" bestFit="1" customWidth="1"/>
    <col min="22" max="22" width="5" style="570" bestFit="1" customWidth="1"/>
    <col min="23" max="23" width="6.42578125" style="570" bestFit="1" customWidth="1"/>
    <col min="24" max="24" width="5.140625" style="3" bestFit="1" customWidth="1"/>
    <col min="25" max="25" width="5" style="570" bestFit="1" customWidth="1"/>
    <col min="26" max="26" width="6.85546875" style="570" bestFit="1" customWidth="1"/>
    <col min="27" max="27" width="5" style="570" bestFit="1" customWidth="1"/>
    <col min="28" max="28" width="8.7109375" style="3" bestFit="1" customWidth="1"/>
    <col min="29" max="29" width="5" style="570" bestFit="1" customWidth="1"/>
    <col min="30" max="30" width="6.85546875" style="570" bestFit="1" customWidth="1"/>
    <col min="31" max="31" width="5" style="570" bestFit="1" customWidth="1"/>
    <col min="32" max="32" width="4.42578125" style="3" bestFit="1" customWidth="1"/>
    <col min="33" max="33" width="4.140625" style="570" bestFit="1" customWidth="1"/>
    <col min="34" max="34" width="7.28515625" style="570" bestFit="1" customWidth="1"/>
    <col min="35" max="35" width="5" style="570" bestFit="1" customWidth="1"/>
    <col min="36" max="36" width="4.42578125" style="570" bestFit="1" customWidth="1"/>
    <col min="37" max="37" width="4.140625" style="570" bestFit="1" customWidth="1"/>
    <col min="38" max="38" width="6" style="570" bestFit="1" customWidth="1"/>
    <col min="39" max="39" width="5" style="570" bestFit="1" customWidth="1"/>
    <col min="40" max="40" width="2.42578125" style="570" bestFit="1" customWidth="1"/>
    <col min="41" max="41" width="4.140625" style="570" bestFit="1" customWidth="1"/>
    <col min="42" max="42" width="5.140625" style="570" bestFit="1" customWidth="1"/>
    <col min="43" max="43" width="5" style="570" bestFit="1" customWidth="1"/>
    <col min="44" max="16384" width="9" style="570"/>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70" t="s">
        <v>16</v>
      </c>
      <c r="B3" s="570" t="s">
        <v>140</v>
      </c>
      <c r="C3" s="40" t="s">
        <v>15</v>
      </c>
      <c r="D3" s="570" t="s">
        <v>145</v>
      </c>
      <c r="E3" s="570" t="s">
        <v>147</v>
      </c>
      <c r="F3" s="570" t="s">
        <v>141</v>
      </c>
      <c r="G3" s="570" t="s">
        <v>142</v>
      </c>
      <c r="H3" s="38" t="s">
        <v>143</v>
      </c>
      <c r="I3" s="38" t="s">
        <v>498</v>
      </c>
      <c r="J3" s="570" t="s">
        <v>43</v>
      </c>
      <c r="K3" s="570" t="s">
        <v>138</v>
      </c>
      <c r="L3" s="570" t="s">
        <v>139</v>
      </c>
      <c r="M3" s="570" t="s">
        <v>144</v>
      </c>
      <c r="O3" s="570" t="s">
        <v>16</v>
      </c>
      <c r="P3" s="9" t="s">
        <v>15</v>
      </c>
      <c r="Q3" s="570" t="s">
        <v>17</v>
      </c>
      <c r="R3" s="570" t="s">
        <v>18</v>
      </c>
      <c r="S3" s="3" t="s">
        <v>44</v>
      </c>
      <c r="T3" s="3" t="s">
        <v>45</v>
      </c>
      <c r="U3" s="38" t="s">
        <v>46</v>
      </c>
      <c r="V3" s="39" t="s">
        <v>43</v>
      </c>
      <c r="W3" s="39" t="s">
        <v>44</v>
      </c>
      <c r="X3" s="3" t="s">
        <v>44</v>
      </c>
      <c r="Y3" s="570" t="s">
        <v>45</v>
      </c>
      <c r="Z3" s="570" t="s">
        <v>46</v>
      </c>
      <c r="AA3" s="570" t="s">
        <v>43</v>
      </c>
      <c r="AB3" s="3" t="s">
        <v>44</v>
      </c>
      <c r="AC3" s="570" t="s">
        <v>45</v>
      </c>
      <c r="AD3" s="570" t="s">
        <v>46</v>
      </c>
      <c r="AE3" s="570" t="s">
        <v>43</v>
      </c>
      <c r="AF3" s="3" t="s">
        <v>44</v>
      </c>
      <c r="AG3" s="570" t="s">
        <v>45</v>
      </c>
      <c r="AH3" s="570" t="s">
        <v>46</v>
      </c>
      <c r="AI3" s="570" t="s">
        <v>43</v>
      </c>
      <c r="AJ3" s="39" t="s">
        <v>44</v>
      </c>
      <c r="AK3" s="570" t="s">
        <v>45</v>
      </c>
      <c r="AL3" s="570" t="s">
        <v>46</v>
      </c>
      <c r="AM3" s="570" t="s">
        <v>43</v>
      </c>
      <c r="AN3" s="39" t="s">
        <v>44</v>
      </c>
      <c r="AO3" s="570" t="s">
        <v>45</v>
      </c>
      <c r="AP3" s="570" t="s">
        <v>46</v>
      </c>
      <c r="AQ3" s="570" t="s">
        <v>43</v>
      </c>
    </row>
    <row r="4" spans="1:44" x14ac:dyDescent="0.25">
      <c r="A4" s="570">
        <v>1</v>
      </c>
      <c r="B4" s="570">
        <v>5</v>
      </c>
      <c r="C4" s="40">
        <v>42705</v>
      </c>
      <c r="D4" s="41">
        <v>42705.549467592595</v>
      </c>
      <c r="E4" s="41" t="s">
        <v>148</v>
      </c>
      <c r="F4" s="3">
        <v>301</v>
      </c>
      <c r="G4" s="570">
        <v>279</v>
      </c>
      <c r="H4" s="38">
        <f t="shared" ref="H4:H8" si="0">G4/F4*0.0113636*60</f>
        <v>0.63198227242524918</v>
      </c>
      <c r="I4" s="263">
        <v>2.4563894673758986</v>
      </c>
      <c r="J4" s="39">
        <f>(H4-0.142)/0.1278*0.1+7</f>
        <v>7.3833977092529333</v>
      </c>
      <c r="K4" s="570">
        <v>12</v>
      </c>
      <c r="M4" s="570" t="s">
        <v>149</v>
      </c>
      <c r="O4" s="570">
        <v>1</v>
      </c>
      <c r="P4" s="40">
        <v>43069</v>
      </c>
      <c r="U4" s="38"/>
      <c r="V4" s="39"/>
      <c r="W4" s="39"/>
      <c r="X4" s="570"/>
      <c r="Y4" s="3"/>
      <c r="Z4" s="38"/>
      <c r="AA4" s="39"/>
      <c r="AB4" s="570"/>
      <c r="AC4" s="3"/>
      <c r="AD4" s="38"/>
      <c r="AE4" s="39"/>
      <c r="AH4" s="38"/>
      <c r="AI4" s="39"/>
      <c r="AL4" s="38"/>
      <c r="AM4" s="39"/>
      <c r="AP4" s="38"/>
      <c r="AQ4" s="39"/>
      <c r="AR4" s="38">
        <f>MAX(Z4,AD4,AH4,AL4,AP4)</f>
        <v>0</v>
      </c>
    </row>
    <row r="5" spans="1:44" x14ac:dyDescent="0.25">
      <c r="A5" s="570">
        <v>2</v>
      </c>
      <c r="B5" s="570">
        <v>5</v>
      </c>
      <c r="C5" s="40">
        <v>42705</v>
      </c>
      <c r="D5" s="41">
        <v>42705.639456018522</v>
      </c>
      <c r="E5" s="41" t="s">
        <v>148</v>
      </c>
      <c r="F5" s="3">
        <v>195</v>
      </c>
      <c r="G5" s="570">
        <v>152.34</v>
      </c>
      <c r="H5" s="38">
        <f t="shared" si="0"/>
        <v>0.5326556381538462</v>
      </c>
      <c r="I5" s="263">
        <v>0.77413787103890896</v>
      </c>
      <c r="J5" s="39">
        <f t="shared" ref="J5:J8" si="1">(H5-0.142)/0.1278*0.1+7</f>
        <v>7.3056773381485494</v>
      </c>
      <c r="K5" s="570">
        <v>6</v>
      </c>
      <c r="L5" s="570">
        <v>1</v>
      </c>
      <c r="M5" s="570" t="s">
        <v>149</v>
      </c>
      <c r="O5" s="570">
        <v>2</v>
      </c>
      <c r="P5" s="40">
        <v>43070</v>
      </c>
      <c r="Q5" s="570">
        <v>2</v>
      </c>
      <c r="R5" s="570">
        <v>2</v>
      </c>
      <c r="S5" s="3">
        <f>SUM(W5,X5,AB5,AF5,AJ5,AN5)</f>
        <v>431.34000000000003</v>
      </c>
      <c r="T5" s="3">
        <f>SUM(Y5,AC5,AG5,AK5,AO5)</f>
        <v>496</v>
      </c>
      <c r="U5" s="38">
        <f t="shared" ref="U5" si="2">S5/T5*0.0113636*60</f>
        <v>0.59293248677419363</v>
      </c>
      <c r="V5" s="39">
        <f>(U5-0.142)/0.1278*0.1+7</f>
        <v>7.3528423214195566</v>
      </c>
      <c r="W5" s="39"/>
      <c r="X5" s="570">
        <v>279</v>
      </c>
      <c r="Y5" s="3">
        <v>301</v>
      </c>
      <c r="Z5" s="38">
        <f>X5/Y5*0.0113636*60</f>
        <v>0.63198227242524918</v>
      </c>
      <c r="AA5" s="39">
        <f>(Z5-0.142)/0.1278*0.1+7</f>
        <v>7.3833977092529333</v>
      </c>
      <c r="AB5" s="570">
        <v>152.34</v>
      </c>
      <c r="AC5" s="3">
        <v>195</v>
      </c>
      <c r="AD5" s="38">
        <f>AB5/AC5*0.0113636*60</f>
        <v>0.5326556381538462</v>
      </c>
      <c r="AE5" s="39">
        <f>(AD5-0.142)/0.1278*0.1+7</f>
        <v>7.3056773381485494</v>
      </c>
      <c r="AF5" s="570"/>
      <c r="AG5" s="3"/>
      <c r="AH5" s="38"/>
      <c r="AI5" s="39"/>
      <c r="AL5" s="38"/>
      <c r="AM5" s="39"/>
      <c r="AP5" s="38"/>
      <c r="AQ5" s="39"/>
      <c r="AR5" s="38">
        <f t="shared" ref="AR5:AR16" si="3">MAX(Z5,AD5,AH5,AL5,AP5)</f>
        <v>0.63198227242524918</v>
      </c>
    </row>
    <row r="6" spans="1:44" x14ac:dyDescent="0.25">
      <c r="A6" s="570">
        <v>3</v>
      </c>
      <c r="B6" s="570">
        <v>5</v>
      </c>
      <c r="C6" s="40">
        <v>42706</v>
      </c>
      <c r="D6" s="41">
        <v>42706.659212962964</v>
      </c>
      <c r="E6" s="41" t="s">
        <v>148</v>
      </c>
      <c r="F6" s="3">
        <v>436</v>
      </c>
      <c r="G6" s="570">
        <v>246.04</v>
      </c>
      <c r="H6" s="38">
        <f t="shared" si="0"/>
        <v>0.38475690055045869</v>
      </c>
      <c r="I6" s="263">
        <v>0.41749148505220007</v>
      </c>
      <c r="J6" s="39">
        <f t="shared" si="1"/>
        <v>7.1899506264088098</v>
      </c>
      <c r="K6" s="570">
        <v>9</v>
      </c>
      <c r="L6" s="570">
        <v>1</v>
      </c>
      <c r="M6" s="570" t="s">
        <v>149</v>
      </c>
      <c r="O6" s="570">
        <v>3</v>
      </c>
      <c r="P6" s="40">
        <v>43071</v>
      </c>
      <c r="Q6" s="570">
        <v>2</v>
      </c>
      <c r="R6" s="570">
        <v>2</v>
      </c>
      <c r="S6" s="3">
        <f>SUM(W6,X6,AB6,AF6,AJ6,AN6)</f>
        <v>492.08</v>
      </c>
      <c r="T6" s="3">
        <f>SUM(Y6,AC6,AG6,AK6,AO6)</f>
        <v>706</v>
      </c>
      <c r="U6" s="38">
        <f>S6/T6*0.0113636*60</f>
        <v>0.47522382050991496</v>
      </c>
      <c r="V6" s="39">
        <f>(U6-0.142)/0.1278*0.1+7</f>
        <v>7.2607385137010292</v>
      </c>
      <c r="W6" s="39"/>
      <c r="X6" s="570">
        <v>246.04</v>
      </c>
      <c r="Y6" s="3">
        <v>436</v>
      </c>
      <c r="Z6" s="38">
        <f>X6/Y6*0.0113636*60</f>
        <v>0.38475690055045869</v>
      </c>
      <c r="AA6" s="39">
        <f>(Z6-0.142)/0.1278*0.1+7</f>
        <v>7.1899506264088098</v>
      </c>
      <c r="AB6" s="570">
        <v>246.04</v>
      </c>
      <c r="AC6" s="3">
        <v>270</v>
      </c>
      <c r="AD6" s="38">
        <f>AB6/AC6*0.0113636*60</f>
        <v>0.62131114311111113</v>
      </c>
      <c r="AE6" s="39">
        <f>(AD6-0.142)/0.1278*0.1+7</f>
        <v>7.3750478428099457</v>
      </c>
      <c r="AF6" s="570"/>
      <c r="AG6" s="3"/>
      <c r="AH6" s="38"/>
      <c r="AI6" s="39"/>
      <c r="AK6" s="3"/>
      <c r="AL6" s="38"/>
      <c r="AM6" s="39"/>
      <c r="AP6" s="38"/>
      <c r="AQ6" s="39"/>
      <c r="AR6" s="38">
        <f t="shared" si="3"/>
        <v>0.62131114311111113</v>
      </c>
    </row>
    <row r="7" spans="1:44" x14ac:dyDescent="0.25">
      <c r="A7" s="570">
        <v>4</v>
      </c>
      <c r="B7" s="570">
        <v>5</v>
      </c>
      <c r="C7" s="40">
        <v>42706</v>
      </c>
      <c r="D7" s="41">
        <v>42706.867418981485</v>
      </c>
      <c r="E7" s="41" t="s">
        <v>148</v>
      </c>
      <c r="F7" s="3">
        <v>270</v>
      </c>
      <c r="G7" s="570">
        <v>246.04</v>
      </c>
      <c r="H7" s="38">
        <f t="shared" si="0"/>
        <v>0.62131114311111113</v>
      </c>
      <c r="I7" s="263">
        <v>0.6666909100416073</v>
      </c>
      <c r="J7" s="39">
        <f t="shared" si="1"/>
        <v>7.3750478428099457</v>
      </c>
      <c r="K7" s="570">
        <v>9</v>
      </c>
      <c r="L7" s="570">
        <v>1</v>
      </c>
      <c r="M7" s="570" t="s">
        <v>149</v>
      </c>
      <c r="O7" s="570">
        <v>4</v>
      </c>
      <c r="P7" s="40">
        <v>43072</v>
      </c>
      <c r="Q7" s="570">
        <v>1</v>
      </c>
      <c r="R7" s="570">
        <v>1</v>
      </c>
      <c r="S7" s="3">
        <f>SUM(W7,X7,AB7,AF7,AJ7,AN7)</f>
        <v>277.38</v>
      </c>
      <c r="T7" s="3">
        <f>SUM(Y7,AC7,AG7,AK7,AO7)</f>
        <v>278</v>
      </c>
      <c r="U7" s="38">
        <f>S7/T7*0.0113636*60</f>
        <v>0.68029540316546755</v>
      </c>
      <c r="V7" s="39">
        <f>(U7-0.142)/0.1278*0.1+7</f>
        <v>7.4212014109275959</v>
      </c>
      <c r="W7" s="39"/>
      <c r="X7" s="570">
        <v>277.38</v>
      </c>
      <c r="Y7" s="3">
        <v>278</v>
      </c>
      <c r="Z7" s="38">
        <f>X7/Y7*0.0113636*60</f>
        <v>0.68029540316546755</v>
      </c>
      <c r="AA7" s="39">
        <f>(Z7-0.142)/0.1278*0.1+7</f>
        <v>7.4212014109275959</v>
      </c>
      <c r="AB7" s="570"/>
      <c r="AC7" s="3"/>
      <c r="AD7" s="38"/>
      <c r="AE7" s="39"/>
      <c r="AF7" s="570"/>
      <c r="AG7" s="3"/>
      <c r="AH7" s="38"/>
      <c r="AI7" s="39"/>
      <c r="AK7" s="3"/>
      <c r="AL7" s="38"/>
      <c r="AM7" s="39"/>
      <c r="AP7" s="38"/>
      <c r="AQ7" s="39"/>
      <c r="AR7" s="38">
        <f t="shared" si="3"/>
        <v>0.68029540316546755</v>
      </c>
    </row>
    <row r="8" spans="1:44" x14ac:dyDescent="0.25">
      <c r="A8" s="570">
        <v>5</v>
      </c>
      <c r="B8" s="570">
        <v>5</v>
      </c>
      <c r="C8" s="40">
        <v>42707</v>
      </c>
      <c r="D8" s="41">
        <v>42707.441574074073</v>
      </c>
      <c r="E8" s="41" t="s">
        <v>148</v>
      </c>
      <c r="F8" s="3">
        <v>278</v>
      </c>
      <c r="G8" s="570">
        <v>277.38</v>
      </c>
      <c r="H8" s="38">
        <f t="shared" si="0"/>
        <v>0.68029540316546755</v>
      </c>
      <c r="I8" s="263">
        <v>0.88459161949702136</v>
      </c>
      <c r="J8" s="39">
        <f t="shared" si="1"/>
        <v>7.4212014109275959</v>
      </c>
      <c r="K8" s="570">
        <v>11</v>
      </c>
      <c r="L8" s="570">
        <v>1</v>
      </c>
      <c r="M8" s="570" t="s">
        <v>149</v>
      </c>
      <c r="P8" s="40">
        <v>43073</v>
      </c>
      <c r="U8" s="38"/>
      <c r="V8" s="39"/>
      <c r="W8" s="39"/>
      <c r="X8" s="570"/>
      <c r="Y8" s="3"/>
      <c r="Z8" s="38"/>
      <c r="AA8" s="39"/>
      <c r="AB8" s="570"/>
      <c r="AC8" s="3"/>
      <c r="AD8" s="38"/>
      <c r="AE8" s="39"/>
      <c r="AF8" s="570"/>
      <c r="AG8" s="3"/>
      <c r="AH8" s="39"/>
      <c r="AI8" s="39"/>
      <c r="AL8" s="38"/>
      <c r="AM8" s="39"/>
      <c r="AP8" s="38"/>
      <c r="AQ8" s="39"/>
      <c r="AR8" s="38">
        <f t="shared" si="3"/>
        <v>0</v>
      </c>
    </row>
    <row r="9" spans="1:44" x14ac:dyDescent="0.25">
      <c r="D9" s="41"/>
      <c r="E9" s="41"/>
      <c r="F9" s="3"/>
      <c r="I9" s="263"/>
      <c r="J9" s="39"/>
      <c r="P9" s="40">
        <v>43074</v>
      </c>
      <c r="U9" s="38"/>
      <c r="V9" s="39"/>
      <c r="W9" s="39"/>
      <c r="X9" s="570"/>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Z11" s="38"/>
      <c r="AA11" s="39"/>
      <c r="AD11" s="38"/>
      <c r="AE11" s="39"/>
      <c r="AR11" s="38">
        <f t="shared" si="3"/>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70"/>
      <c r="Y35" s="3"/>
      <c r="Z35" s="38"/>
      <c r="AA35" s="39"/>
      <c r="AB35" s="570"/>
      <c r="AC35" s="3"/>
      <c r="AD35" s="38"/>
      <c r="AE35" s="39"/>
      <c r="AF35" s="570"/>
      <c r="AG35" s="3"/>
      <c r="AH35" s="38"/>
      <c r="AI35" s="39"/>
      <c r="AL35" s="38"/>
      <c r="AM35" s="39"/>
    </row>
    <row r="36" spans="3:39" x14ac:dyDescent="0.25">
      <c r="P36" s="40"/>
      <c r="U36" s="38"/>
      <c r="V36" s="39"/>
      <c r="W36" s="39"/>
      <c r="X36" s="570"/>
      <c r="Y36" s="3"/>
      <c r="Z36" s="38"/>
      <c r="AA36" s="39"/>
      <c r="AD36" s="38"/>
      <c r="AE36" s="39"/>
      <c r="AH36" s="38"/>
      <c r="AI36" s="39"/>
      <c r="AL36" s="38"/>
      <c r="AM36" s="39"/>
    </row>
    <row r="37" spans="3:39" x14ac:dyDescent="0.25">
      <c r="C37" s="577"/>
    </row>
    <row r="38" spans="3:39" x14ac:dyDescent="0.25">
      <c r="D38" s="54"/>
    </row>
    <row r="39" spans="3:39" x14ac:dyDescent="0.25">
      <c r="C39" s="570">
        <v>33</v>
      </c>
      <c r="D39" s="575">
        <v>42689.595613425925</v>
      </c>
      <c r="E39" s="570">
        <v>302.8</v>
      </c>
      <c r="F39" s="570">
        <v>383</v>
      </c>
      <c r="G39" s="570">
        <v>0.53847999999999996</v>
      </c>
      <c r="H39" s="570">
        <v>1</v>
      </c>
      <c r="I39" s="570">
        <v>1</v>
      </c>
      <c r="J39" s="570">
        <v>0</v>
      </c>
      <c r="K39" s="570">
        <v>0</v>
      </c>
      <c r="L39" s="575">
        <v>42689.599895833337</v>
      </c>
    </row>
    <row r="40" spans="3:39" x14ac:dyDescent="0.25">
      <c r="C40" s="570">
        <v>33</v>
      </c>
      <c r="D40" s="575">
        <v>42689.711284722223</v>
      </c>
      <c r="E40" s="570">
        <v>302.8</v>
      </c>
      <c r="F40" s="570">
        <v>364</v>
      </c>
      <c r="G40" s="570">
        <v>0.56625300000000001</v>
      </c>
      <c r="H40" s="570">
        <v>2</v>
      </c>
      <c r="I40" s="570">
        <v>2</v>
      </c>
      <c r="J40" s="570">
        <v>0</v>
      </c>
      <c r="K40" s="570">
        <v>0</v>
      </c>
      <c r="L40" s="575">
        <v>42689.715358796297</v>
      </c>
    </row>
    <row r="41" spans="3:39" x14ac:dyDescent="0.25">
      <c r="C41" s="570">
        <v>33</v>
      </c>
      <c r="D41" s="575">
        <v>42690.426388888889</v>
      </c>
      <c r="E41" s="570">
        <v>332.8</v>
      </c>
      <c r="F41" s="570">
        <v>469</v>
      </c>
      <c r="G41" s="570">
        <v>0.483325</v>
      </c>
      <c r="H41" s="570">
        <v>3</v>
      </c>
      <c r="I41" s="570">
        <v>1</v>
      </c>
      <c r="J41" s="570">
        <v>0</v>
      </c>
      <c r="K41" s="570">
        <v>0</v>
      </c>
      <c r="L41" s="575">
        <v>42690.431423611109</v>
      </c>
    </row>
    <row r="42" spans="3:39" x14ac:dyDescent="0.25">
      <c r="C42" s="570">
        <v>33</v>
      </c>
      <c r="D42" s="575">
        <v>42690.590115740742</v>
      </c>
      <c r="E42" s="570">
        <v>332.8</v>
      </c>
      <c r="F42" s="570">
        <v>337</v>
      </c>
      <c r="G42" s="570">
        <v>0.67295199999999999</v>
      </c>
      <c r="H42" s="570">
        <v>4</v>
      </c>
      <c r="I42" s="570">
        <v>2</v>
      </c>
      <c r="J42" s="570">
        <v>0</v>
      </c>
      <c r="K42" s="570">
        <v>0</v>
      </c>
      <c r="L42" s="575">
        <v>42690.593888888892</v>
      </c>
    </row>
    <row r="43" spans="3:39" x14ac:dyDescent="0.25">
      <c r="C43" s="570">
        <v>33</v>
      </c>
      <c r="D43" s="575">
        <v>42690.779293981483</v>
      </c>
      <c r="E43" s="570">
        <v>302.8</v>
      </c>
      <c r="F43" s="570">
        <v>343</v>
      </c>
      <c r="G43" s="570">
        <v>0.60061399999999998</v>
      </c>
      <c r="H43" s="570">
        <v>5</v>
      </c>
      <c r="I43" s="570">
        <v>3</v>
      </c>
      <c r="J43" s="570">
        <v>0</v>
      </c>
      <c r="K43" s="570">
        <v>0</v>
      </c>
      <c r="L43" s="575">
        <v>42690.783067129632</v>
      </c>
    </row>
    <row r="44" spans="3:39" x14ac:dyDescent="0.25">
      <c r="C44" s="570">
        <v>33</v>
      </c>
      <c r="D44" s="575">
        <v>42691.463101851848</v>
      </c>
      <c r="E44" s="570">
        <v>486.96</v>
      </c>
      <c r="F44" s="570">
        <v>524</v>
      </c>
      <c r="G44" s="570">
        <v>0.63328600000000002</v>
      </c>
      <c r="H44" s="570">
        <v>6</v>
      </c>
      <c r="I44" s="570">
        <v>1</v>
      </c>
      <c r="J44" s="570">
        <v>0</v>
      </c>
      <c r="K44" s="570">
        <v>0</v>
      </c>
      <c r="L44" s="575">
        <v>42691.469050925924</v>
      </c>
    </row>
    <row r="45" spans="3:39" x14ac:dyDescent="0.25">
      <c r="C45" s="570">
        <v>33</v>
      </c>
      <c r="D45" s="575">
        <v>42692.568356481483</v>
      </c>
      <c r="E45" s="570">
        <v>516.96</v>
      </c>
      <c r="F45" s="570">
        <v>370</v>
      </c>
      <c r="G45" s="570">
        <v>0.95184400000000002</v>
      </c>
      <c r="H45" s="570">
        <v>7</v>
      </c>
      <c r="I45" s="570">
        <v>1</v>
      </c>
      <c r="J45" s="570">
        <v>0</v>
      </c>
      <c r="K45" s="570">
        <v>0</v>
      </c>
      <c r="L45" s="575">
        <v>42692.572488425925</v>
      </c>
    </row>
    <row r="46" spans="3:39" x14ac:dyDescent="0.25">
      <c r="C46" s="570">
        <v>33</v>
      </c>
      <c r="D46" s="575">
        <v>42693.407754629632</v>
      </c>
      <c r="E46" s="570">
        <v>332.8</v>
      </c>
      <c r="F46" s="570">
        <v>294</v>
      </c>
      <c r="G46" s="570">
        <v>0.77132599999999996</v>
      </c>
      <c r="H46" s="570">
        <v>8</v>
      </c>
      <c r="I46" s="570">
        <v>1</v>
      </c>
      <c r="J46" s="570">
        <v>0</v>
      </c>
      <c r="K46" s="570">
        <v>0</v>
      </c>
      <c r="L46" s="575">
        <v>42693.411041666666</v>
      </c>
    </row>
    <row r="47" spans="3:39" x14ac:dyDescent="0.25">
      <c r="C47" s="570"/>
      <c r="D47" s="575"/>
      <c r="H47" s="570"/>
      <c r="I47" s="570"/>
      <c r="L47" s="575"/>
    </row>
    <row r="48" spans="3:39" x14ac:dyDescent="0.25">
      <c r="C48" s="570"/>
      <c r="D48" s="575"/>
      <c r="H48" s="570"/>
      <c r="I48" s="570"/>
      <c r="L48" s="575"/>
    </row>
    <row r="49" spans="3:12" x14ac:dyDescent="0.25">
      <c r="C49" s="570"/>
      <c r="D49" s="575"/>
      <c r="H49" s="570"/>
      <c r="I49" s="570"/>
      <c r="L49" s="575"/>
    </row>
    <row r="50" spans="3:12" x14ac:dyDescent="0.25">
      <c r="C50" s="570"/>
      <c r="D50" s="575"/>
      <c r="H50" s="570"/>
      <c r="I50" s="570"/>
      <c r="L50" s="575"/>
    </row>
    <row r="51" spans="3:12" x14ac:dyDescent="0.25">
      <c r="C51" s="570"/>
      <c r="D51" s="575"/>
      <c r="H51" s="570"/>
      <c r="I51" s="570"/>
      <c r="L51" s="575"/>
    </row>
    <row r="52" spans="3:12" x14ac:dyDescent="0.25">
      <c r="C52" s="570"/>
      <c r="D52" s="575"/>
      <c r="H52" s="570"/>
      <c r="I52" s="570"/>
      <c r="L52" s="575"/>
    </row>
    <row r="53" spans="3:12" x14ac:dyDescent="0.25">
      <c r="C53" s="570"/>
      <c r="D53" s="575"/>
      <c r="H53" s="570"/>
      <c r="I53" s="570"/>
      <c r="L53" s="575"/>
    </row>
    <row r="54" spans="3:12" x14ac:dyDescent="0.25">
      <c r="C54" s="570"/>
      <c r="D54" s="575"/>
      <c r="H54" s="570"/>
      <c r="I54" s="570"/>
      <c r="L54" s="575"/>
    </row>
    <row r="55" spans="3:12" x14ac:dyDescent="0.25">
      <c r="C55" s="570"/>
      <c r="D55" s="575"/>
      <c r="H55" s="570"/>
      <c r="I55" s="570"/>
      <c r="L55" s="575"/>
    </row>
    <row r="56" spans="3:12" x14ac:dyDescent="0.25">
      <c r="C56" s="570"/>
      <c r="D56" s="575"/>
      <c r="H56" s="570"/>
      <c r="I56" s="570"/>
      <c r="L56" s="575"/>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6"/>
  <sheetViews>
    <sheetView zoomScale="70" zoomScaleNormal="70" workbookViewId="0">
      <pane ySplit="3" topLeftCell="A4" activePane="bottomLeft" state="frozen"/>
      <selection pane="bottomLeft" activeCell="I48" sqref="I48"/>
    </sheetView>
  </sheetViews>
  <sheetFormatPr defaultColWidth="9" defaultRowHeight="15" x14ac:dyDescent="0.25"/>
  <cols>
    <col min="1" max="1" width="3" style="570" bestFit="1" customWidth="1"/>
    <col min="2" max="2" width="10.42578125" style="570" bestFit="1" customWidth="1"/>
    <col min="3" max="3" width="6" style="40" bestFit="1" customWidth="1"/>
    <col min="4" max="4" width="17.28515625" style="570" bestFit="1" customWidth="1"/>
    <col min="5" max="5" width="14.140625" style="570" bestFit="1" customWidth="1"/>
    <col min="6" max="6" width="10.85546875" style="570" bestFit="1" customWidth="1"/>
    <col min="7" max="7" width="14.28515625" style="570" bestFit="1" customWidth="1"/>
    <col min="8" max="8" width="17.28515625" style="38" bestFit="1" customWidth="1"/>
    <col min="9" max="9" width="24.140625" style="38" bestFit="1" customWidth="1"/>
    <col min="10" max="10" width="4.85546875" style="570" bestFit="1" customWidth="1"/>
    <col min="11" max="11" width="14.5703125" style="570" bestFit="1" customWidth="1"/>
    <col min="12" max="12" width="17.7109375" style="570" bestFit="1" customWidth="1"/>
    <col min="13" max="13" width="14.28515625" style="570" bestFit="1" customWidth="1"/>
    <col min="14" max="15" width="4.85546875" style="570" customWidth="1"/>
    <col min="16" max="16" width="7.42578125" style="570" bestFit="1" customWidth="1"/>
    <col min="17" max="17" width="10.5703125" style="570" bestFit="1" customWidth="1"/>
    <col min="18" max="18" width="10.42578125" style="570" bestFit="1" customWidth="1"/>
    <col min="19" max="20" width="5.42578125" style="3" bestFit="1" customWidth="1"/>
    <col min="21" max="21" width="6.85546875" style="570" bestFit="1" customWidth="1"/>
    <col min="22" max="22" width="5" style="570" bestFit="1" customWidth="1"/>
    <col min="23" max="23" width="6.42578125" style="570" bestFit="1" customWidth="1"/>
    <col min="24" max="24" width="5.140625" style="3" bestFit="1" customWidth="1"/>
    <col min="25" max="25" width="5" style="570" bestFit="1" customWidth="1"/>
    <col min="26" max="26" width="6.85546875" style="570" bestFit="1" customWidth="1"/>
    <col min="27" max="27" width="5" style="570" bestFit="1" customWidth="1"/>
    <col min="28" max="28" width="8.7109375" style="3" bestFit="1" customWidth="1"/>
    <col min="29" max="29" width="5" style="570" bestFit="1" customWidth="1"/>
    <col min="30" max="30" width="6.85546875" style="570" bestFit="1" customWidth="1"/>
    <col min="31" max="31" width="5" style="570" bestFit="1" customWidth="1"/>
    <col min="32" max="32" width="4.42578125" style="3" bestFit="1" customWidth="1"/>
    <col min="33" max="33" width="4.140625" style="570" bestFit="1" customWidth="1"/>
    <col min="34" max="34" width="7.28515625" style="570" bestFit="1" customWidth="1"/>
    <col min="35" max="35" width="5" style="570" bestFit="1" customWidth="1"/>
    <col min="36" max="36" width="4.42578125" style="570" bestFit="1" customWidth="1"/>
    <col min="37" max="37" width="4.140625" style="570" bestFit="1" customWidth="1"/>
    <col min="38" max="38" width="6" style="570" bestFit="1" customWidth="1"/>
    <col min="39" max="39" width="5" style="570" bestFit="1" customWidth="1"/>
    <col min="40" max="40" width="2.42578125" style="570" bestFit="1" customWidth="1"/>
    <col min="41" max="41" width="4.140625" style="570" bestFit="1" customWidth="1"/>
    <col min="42" max="42" width="5.140625" style="570" bestFit="1" customWidth="1"/>
    <col min="43" max="43" width="5" style="570" bestFit="1" customWidth="1"/>
    <col min="44" max="16384" width="9" style="570"/>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70" t="s">
        <v>16</v>
      </c>
      <c r="B3" s="570" t="s">
        <v>140</v>
      </c>
      <c r="C3" s="40" t="s">
        <v>15</v>
      </c>
      <c r="D3" s="570" t="s">
        <v>145</v>
      </c>
      <c r="E3" s="570" t="s">
        <v>147</v>
      </c>
      <c r="F3" s="570" t="s">
        <v>141</v>
      </c>
      <c r="G3" s="570" t="s">
        <v>142</v>
      </c>
      <c r="H3" s="38" t="s">
        <v>143</v>
      </c>
      <c r="I3" s="38" t="s">
        <v>498</v>
      </c>
      <c r="J3" s="570" t="s">
        <v>43</v>
      </c>
      <c r="K3" s="570" t="s">
        <v>138</v>
      </c>
      <c r="L3" s="570" t="s">
        <v>139</v>
      </c>
      <c r="M3" s="570" t="s">
        <v>144</v>
      </c>
      <c r="O3" s="570" t="s">
        <v>16</v>
      </c>
      <c r="P3" s="9" t="s">
        <v>15</v>
      </c>
      <c r="Q3" s="570" t="s">
        <v>17</v>
      </c>
      <c r="R3" s="570" t="s">
        <v>18</v>
      </c>
      <c r="S3" s="3" t="s">
        <v>44</v>
      </c>
      <c r="T3" s="3" t="s">
        <v>45</v>
      </c>
      <c r="U3" s="38" t="s">
        <v>46</v>
      </c>
      <c r="V3" s="39" t="s">
        <v>43</v>
      </c>
      <c r="W3" s="39" t="s">
        <v>44</v>
      </c>
      <c r="X3" s="3" t="s">
        <v>44</v>
      </c>
      <c r="Y3" s="570" t="s">
        <v>45</v>
      </c>
      <c r="Z3" s="570" t="s">
        <v>46</v>
      </c>
      <c r="AA3" s="570" t="s">
        <v>43</v>
      </c>
      <c r="AB3" s="3" t="s">
        <v>44</v>
      </c>
      <c r="AC3" s="570" t="s">
        <v>45</v>
      </c>
      <c r="AD3" s="570" t="s">
        <v>46</v>
      </c>
      <c r="AE3" s="570" t="s">
        <v>43</v>
      </c>
      <c r="AF3" s="3" t="s">
        <v>44</v>
      </c>
      <c r="AG3" s="570" t="s">
        <v>45</v>
      </c>
      <c r="AH3" s="570" t="s">
        <v>46</v>
      </c>
      <c r="AI3" s="570" t="s">
        <v>43</v>
      </c>
      <c r="AJ3" s="39" t="s">
        <v>44</v>
      </c>
      <c r="AK3" s="570" t="s">
        <v>45</v>
      </c>
      <c r="AL3" s="570" t="s">
        <v>46</v>
      </c>
      <c r="AM3" s="570" t="s">
        <v>43</v>
      </c>
      <c r="AN3" s="39" t="s">
        <v>44</v>
      </c>
      <c r="AO3" s="570" t="s">
        <v>45</v>
      </c>
      <c r="AP3" s="570" t="s">
        <v>46</v>
      </c>
      <c r="AQ3" s="570" t="s">
        <v>43</v>
      </c>
    </row>
    <row r="4" spans="1:44" x14ac:dyDescent="0.25">
      <c r="A4" s="570">
        <v>1</v>
      </c>
      <c r="B4" s="570">
        <v>5</v>
      </c>
      <c r="C4" s="40">
        <v>42705</v>
      </c>
      <c r="D4" s="41">
        <v>42705.549467592595</v>
      </c>
      <c r="E4" s="41" t="s">
        <v>148</v>
      </c>
      <c r="F4" s="3">
        <v>301</v>
      </c>
      <c r="G4" s="570">
        <v>279</v>
      </c>
      <c r="H4" s="38">
        <f t="shared" ref="H4:H8" si="0">G4/F4*0.0113636*60</f>
        <v>0.63198227242524918</v>
      </c>
      <c r="I4" s="263">
        <v>2.4563894673758986</v>
      </c>
      <c r="J4" s="39">
        <f>(H4-0.142)/0.1278*0.1+7</f>
        <v>7.3833977092529333</v>
      </c>
      <c r="K4" s="570">
        <v>12</v>
      </c>
      <c r="M4" s="570" t="s">
        <v>149</v>
      </c>
      <c r="O4" s="570">
        <v>1</v>
      </c>
      <c r="P4" s="40">
        <v>43069</v>
      </c>
      <c r="U4" s="38"/>
      <c r="V4" s="39"/>
      <c r="W4" s="39"/>
      <c r="X4" s="570"/>
      <c r="Y4" s="3"/>
      <c r="Z4" s="38"/>
      <c r="AA4" s="39"/>
      <c r="AB4" s="570"/>
      <c r="AC4" s="3"/>
      <c r="AD4" s="38"/>
      <c r="AE4" s="39"/>
      <c r="AH4" s="38"/>
      <c r="AI4" s="39"/>
      <c r="AL4" s="38"/>
      <c r="AM4" s="39"/>
      <c r="AP4" s="38"/>
      <c r="AQ4" s="39"/>
      <c r="AR4" s="38">
        <f>MAX(Z4,AD4,AH4,AL4,AP4)</f>
        <v>0</v>
      </c>
    </row>
    <row r="5" spans="1:44" x14ac:dyDescent="0.25">
      <c r="A5" s="570">
        <v>2</v>
      </c>
      <c r="B5" s="570">
        <v>5</v>
      </c>
      <c r="C5" s="40">
        <v>42705</v>
      </c>
      <c r="D5" s="41">
        <v>42705.639456018522</v>
      </c>
      <c r="E5" s="41" t="s">
        <v>148</v>
      </c>
      <c r="F5" s="3">
        <v>195</v>
      </c>
      <c r="G5" s="570">
        <v>152.34</v>
      </c>
      <c r="H5" s="38">
        <f t="shared" si="0"/>
        <v>0.5326556381538462</v>
      </c>
      <c r="I5" s="263">
        <v>0.77413787103890896</v>
      </c>
      <c r="J5" s="39">
        <f t="shared" ref="J5:J8" si="1">(H5-0.142)/0.1278*0.1+7</f>
        <v>7.3056773381485494</v>
      </c>
      <c r="K5" s="570">
        <v>6</v>
      </c>
      <c r="L5" s="570">
        <v>1</v>
      </c>
      <c r="M5" s="570" t="s">
        <v>149</v>
      </c>
      <c r="O5" s="570">
        <v>2</v>
      </c>
      <c r="P5" s="40">
        <v>43070</v>
      </c>
      <c r="Q5" s="570">
        <v>2</v>
      </c>
      <c r="R5" s="570">
        <v>2</v>
      </c>
      <c r="S5" s="3">
        <f>SUM(W5,X5,AB5,AF5,AJ5,AN5)</f>
        <v>431.34000000000003</v>
      </c>
      <c r="T5" s="3">
        <f>SUM(Y5,AC5,AG5,AK5,AO5)</f>
        <v>496</v>
      </c>
      <c r="U5" s="38">
        <f t="shared" ref="U5" si="2">S5/T5*0.0113636*60</f>
        <v>0.59293248677419363</v>
      </c>
      <c r="V5" s="39">
        <f>(U5-0.142)/0.1278*0.1+7</f>
        <v>7.3528423214195566</v>
      </c>
      <c r="W5" s="39"/>
      <c r="X5" s="570">
        <v>279</v>
      </c>
      <c r="Y5" s="3">
        <v>301</v>
      </c>
      <c r="Z5" s="38">
        <f>X5/Y5*0.0113636*60</f>
        <v>0.63198227242524918</v>
      </c>
      <c r="AA5" s="39">
        <f>(Z5-0.142)/0.1278*0.1+7</f>
        <v>7.3833977092529333</v>
      </c>
      <c r="AB5" s="570">
        <v>152.34</v>
      </c>
      <c r="AC5" s="3">
        <v>195</v>
      </c>
      <c r="AD5" s="38">
        <f>AB5/AC5*0.0113636*60</f>
        <v>0.5326556381538462</v>
      </c>
      <c r="AE5" s="39">
        <f>(AD5-0.142)/0.1278*0.1+7</f>
        <v>7.3056773381485494</v>
      </c>
      <c r="AF5" s="570"/>
      <c r="AG5" s="3"/>
      <c r="AH5" s="38"/>
      <c r="AI5" s="39"/>
      <c r="AL5" s="38"/>
      <c r="AM5" s="39"/>
      <c r="AP5" s="38"/>
      <c r="AQ5" s="39"/>
      <c r="AR5" s="38">
        <f t="shared" ref="AR5:AR16" si="3">MAX(Z5,AD5,AH5,AL5,AP5)</f>
        <v>0.63198227242524918</v>
      </c>
    </row>
    <row r="6" spans="1:44" x14ac:dyDescent="0.25">
      <c r="A6" s="570">
        <v>3</v>
      </c>
      <c r="B6" s="570">
        <v>5</v>
      </c>
      <c r="C6" s="40">
        <v>42706</v>
      </c>
      <c r="D6" s="41">
        <v>42706.659212962964</v>
      </c>
      <c r="E6" s="41" t="s">
        <v>148</v>
      </c>
      <c r="F6" s="3">
        <v>436</v>
      </c>
      <c r="G6" s="570">
        <v>246.04</v>
      </c>
      <c r="H6" s="38">
        <f t="shared" si="0"/>
        <v>0.38475690055045869</v>
      </c>
      <c r="I6" s="263">
        <v>0.41749148505220007</v>
      </c>
      <c r="J6" s="39">
        <f t="shared" si="1"/>
        <v>7.1899506264088098</v>
      </c>
      <c r="K6" s="570">
        <v>9</v>
      </c>
      <c r="L6" s="570">
        <v>1</v>
      </c>
      <c r="M6" s="570" t="s">
        <v>149</v>
      </c>
      <c r="O6" s="570">
        <v>3</v>
      </c>
      <c r="P6" s="40">
        <v>43071</v>
      </c>
      <c r="Q6" s="570">
        <v>2</v>
      </c>
      <c r="R6" s="570">
        <v>2</v>
      </c>
      <c r="S6" s="3">
        <f>SUM(W6,X6,AB6,AF6,AJ6,AN6)</f>
        <v>492.08</v>
      </c>
      <c r="T6" s="3">
        <f>SUM(Y6,AC6,AG6,AK6,AO6)</f>
        <v>706</v>
      </c>
      <c r="U6" s="38">
        <f>S6/T6*0.0113636*60</f>
        <v>0.47522382050991496</v>
      </c>
      <c r="V6" s="39">
        <f>(U6-0.142)/0.1278*0.1+7</f>
        <v>7.2607385137010292</v>
      </c>
      <c r="W6" s="39"/>
      <c r="X6" s="570">
        <v>246.04</v>
      </c>
      <c r="Y6" s="3">
        <v>436</v>
      </c>
      <c r="Z6" s="38">
        <f>X6/Y6*0.0113636*60</f>
        <v>0.38475690055045869</v>
      </c>
      <c r="AA6" s="39">
        <f>(Z6-0.142)/0.1278*0.1+7</f>
        <v>7.1899506264088098</v>
      </c>
      <c r="AB6" s="570">
        <v>246.04</v>
      </c>
      <c r="AC6" s="3">
        <v>270</v>
      </c>
      <c r="AD6" s="38">
        <f>AB6/AC6*0.0113636*60</f>
        <v>0.62131114311111113</v>
      </c>
      <c r="AE6" s="39">
        <f>(AD6-0.142)/0.1278*0.1+7</f>
        <v>7.3750478428099457</v>
      </c>
      <c r="AF6" s="570"/>
      <c r="AG6" s="3"/>
      <c r="AH6" s="38"/>
      <c r="AI6" s="39"/>
      <c r="AK6" s="3"/>
      <c r="AL6" s="38"/>
      <c r="AM6" s="39"/>
      <c r="AP6" s="38"/>
      <c r="AQ6" s="39"/>
      <c r="AR6" s="38">
        <f t="shared" si="3"/>
        <v>0.62131114311111113</v>
      </c>
    </row>
    <row r="7" spans="1:44" x14ac:dyDescent="0.25">
      <c r="A7" s="570">
        <v>4</v>
      </c>
      <c r="B7" s="570">
        <v>5</v>
      </c>
      <c r="C7" s="40">
        <v>42706</v>
      </c>
      <c r="D7" s="41">
        <v>42706.867418981485</v>
      </c>
      <c r="E7" s="41" t="s">
        <v>148</v>
      </c>
      <c r="F7" s="3">
        <v>270</v>
      </c>
      <c r="G7" s="570">
        <v>246.04</v>
      </c>
      <c r="H7" s="38">
        <f t="shared" si="0"/>
        <v>0.62131114311111113</v>
      </c>
      <c r="I7" s="263">
        <v>0.6666909100416073</v>
      </c>
      <c r="J7" s="39">
        <f t="shared" si="1"/>
        <v>7.3750478428099457</v>
      </c>
      <c r="K7" s="570">
        <v>9</v>
      </c>
      <c r="L7" s="570">
        <v>1</v>
      </c>
      <c r="M7" s="570" t="s">
        <v>149</v>
      </c>
      <c r="O7" s="570">
        <v>4</v>
      </c>
      <c r="P7" s="40">
        <v>43072</v>
      </c>
      <c r="Q7" s="570">
        <v>1</v>
      </c>
      <c r="R7" s="570">
        <v>1</v>
      </c>
      <c r="S7" s="3">
        <f>SUM(W7,X7,AB7,AF7,AJ7,AN7)</f>
        <v>277.38</v>
      </c>
      <c r="T7" s="3">
        <f>SUM(Y7,AC7,AG7,AK7,AO7)</f>
        <v>278</v>
      </c>
      <c r="U7" s="38">
        <f>S7/T7*0.0113636*60</f>
        <v>0.68029540316546755</v>
      </c>
      <c r="V7" s="39">
        <f>(U7-0.142)/0.1278*0.1+7</f>
        <v>7.4212014109275959</v>
      </c>
      <c r="W7" s="39"/>
      <c r="X7" s="570">
        <v>277.38</v>
      </c>
      <c r="Y7" s="3">
        <v>278</v>
      </c>
      <c r="Z7" s="38">
        <f>X7/Y7*0.0113636*60</f>
        <v>0.68029540316546755</v>
      </c>
      <c r="AA7" s="39">
        <f>(Z7-0.142)/0.1278*0.1+7</f>
        <v>7.4212014109275959</v>
      </c>
      <c r="AB7" s="570"/>
      <c r="AC7" s="3"/>
      <c r="AD7" s="38"/>
      <c r="AE7" s="39"/>
      <c r="AF7" s="570"/>
      <c r="AG7" s="3"/>
      <c r="AH7" s="38"/>
      <c r="AI7" s="39"/>
      <c r="AK7" s="3"/>
      <c r="AL7" s="38"/>
      <c r="AM7" s="39"/>
      <c r="AP7" s="38"/>
      <c r="AQ7" s="39"/>
      <c r="AR7" s="38">
        <f t="shared" si="3"/>
        <v>0.68029540316546755</v>
      </c>
    </row>
    <row r="8" spans="1:44" x14ac:dyDescent="0.25">
      <c r="A8" s="570">
        <v>5</v>
      </c>
      <c r="B8" s="570">
        <v>5</v>
      </c>
      <c r="C8" s="40">
        <v>42707</v>
      </c>
      <c r="D8" s="41">
        <v>42707.441574074073</v>
      </c>
      <c r="E8" s="41" t="s">
        <v>148</v>
      </c>
      <c r="F8" s="3">
        <v>278</v>
      </c>
      <c r="G8" s="570">
        <v>277.38</v>
      </c>
      <c r="H8" s="38">
        <f t="shared" si="0"/>
        <v>0.68029540316546755</v>
      </c>
      <c r="I8" s="263">
        <v>0.88459161949702136</v>
      </c>
      <c r="J8" s="39">
        <f t="shared" si="1"/>
        <v>7.4212014109275959</v>
      </c>
      <c r="K8" s="570">
        <v>11</v>
      </c>
      <c r="L8" s="570">
        <v>1</v>
      </c>
      <c r="M8" s="570" t="s">
        <v>149</v>
      </c>
      <c r="P8" s="40">
        <v>43073</v>
      </c>
      <c r="U8" s="38"/>
      <c r="V8" s="39"/>
      <c r="W8" s="39"/>
      <c r="X8" s="570"/>
      <c r="Y8" s="3"/>
      <c r="Z8" s="38"/>
      <c r="AA8" s="39"/>
      <c r="AB8" s="570"/>
      <c r="AC8" s="3"/>
      <c r="AD8" s="38"/>
      <c r="AE8" s="39"/>
      <c r="AF8" s="570"/>
      <c r="AG8" s="3"/>
      <c r="AH8" s="39"/>
      <c r="AI8" s="39"/>
      <c r="AL8" s="38"/>
      <c r="AM8" s="39"/>
      <c r="AP8" s="38"/>
      <c r="AQ8" s="39"/>
      <c r="AR8" s="38">
        <f t="shared" si="3"/>
        <v>0</v>
      </c>
    </row>
    <row r="9" spans="1:44" x14ac:dyDescent="0.25">
      <c r="D9" s="41"/>
      <c r="E9" s="41"/>
      <c r="F9" s="3"/>
      <c r="I9" s="263"/>
      <c r="J9" s="39"/>
      <c r="P9" s="40">
        <v>43074</v>
      </c>
      <c r="U9" s="38"/>
      <c r="V9" s="39"/>
      <c r="W9" s="39"/>
      <c r="X9" s="570"/>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Z11" s="38"/>
      <c r="AA11" s="39"/>
      <c r="AD11" s="38"/>
      <c r="AE11" s="39"/>
      <c r="AR11" s="38">
        <f t="shared" si="3"/>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70"/>
      <c r="Y35" s="3"/>
      <c r="Z35" s="38"/>
      <c r="AA35" s="39"/>
      <c r="AB35" s="570"/>
      <c r="AC35" s="3"/>
      <c r="AD35" s="38"/>
      <c r="AE35" s="39"/>
      <c r="AF35" s="570"/>
      <c r="AG35" s="3"/>
      <c r="AH35" s="38"/>
      <c r="AI35" s="39"/>
      <c r="AL35" s="38"/>
      <c r="AM35" s="39"/>
    </row>
    <row r="36" spans="3:39" x14ac:dyDescent="0.25">
      <c r="P36" s="40"/>
      <c r="U36" s="38"/>
      <c r="V36" s="39"/>
      <c r="W36" s="39"/>
      <c r="X36" s="570"/>
      <c r="Y36" s="3"/>
      <c r="Z36" s="38"/>
      <c r="AA36" s="39"/>
      <c r="AD36" s="38"/>
      <c r="AE36" s="39"/>
      <c r="AH36" s="38"/>
      <c r="AI36" s="39"/>
      <c r="AL36" s="38"/>
      <c r="AM36" s="39"/>
    </row>
    <row r="37" spans="3:39" x14ac:dyDescent="0.25">
      <c r="C37" s="577"/>
    </row>
    <row r="38" spans="3:39" x14ac:dyDescent="0.25">
      <c r="C38" s="570">
        <v>20</v>
      </c>
      <c r="D38" s="575">
        <v>42705.508553240739</v>
      </c>
      <c r="E38" s="570">
        <v>210</v>
      </c>
      <c r="F38" s="570">
        <v>412.68</v>
      </c>
      <c r="G38" s="570">
        <v>1.3335459999999999</v>
      </c>
      <c r="H38" s="570">
        <v>11</v>
      </c>
      <c r="I38" s="570">
        <v>1</v>
      </c>
      <c r="J38" s="570">
        <v>0</v>
      </c>
      <c r="K38" s="570">
        <v>0</v>
      </c>
      <c r="L38" s="575">
        <v>42705.510937500003</v>
      </c>
    </row>
    <row r="39" spans="3:39" x14ac:dyDescent="0.25">
      <c r="C39" s="570">
        <v>20</v>
      </c>
      <c r="D39" s="575">
        <v>42705.768425925926</v>
      </c>
      <c r="E39" s="570">
        <v>302</v>
      </c>
      <c r="F39" s="570">
        <v>540.79999999999995</v>
      </c>
      <c r="G39" s="570">
        <v>1.2204489999999999</v>
      </c>
      <c r="H39" s="570">
        <v>12</v>
      </c>
      <c r="I39" s="570">
        <v>2</v>
      </c>
      <c r="J39" s="570">
        <v>0</v>
      </c>
      <c r="K39" s="570">
        <v>0</v>
      </c>
      <c r="L39" s="575">
        <v>42705.771805555552</v>
      </c>
    </row>
    <row r="40" spans="3:39" x14ac:dyDescent="0.25">
      <c r="C40" s="570">
        <v>20</v>
      </c>
      <c r="D40" s="575">
        <v>42706.510150462964</v>
      </c>
      <c r="E40" s="570">
        <v>272</v>
      </c>
      <c r="F40" s="570">
        <v>486.96</v>
      </c>
      <c r="G40" s="570">
        <v>1.21661</v>
      </c>
      <c r="H40" s="570">
        <v>13</v>
      </c>
      <c r="I40" s="570">
        <v>1</v>
      </c>
      <c r="J40" s="570">
        <v>0</v>
      </c>
      <c r="K40" s="570">
        <v>0</v>
      </c>
      <c r="L40" s="575">
        <v>42706.513229166667</v>
      </c>
    </row>
    <row r="41" spans="3:39" x14ac:dyDescent="0.25">
      <c r="C41" s="570">
        <v>20</v>
      </c>
      <c r="D41" s="575">
        <v>42707.411365740743</v>
      </c>
      <c r="E41" s="570">
        <v>341</v>
      </c>
      <c r="F41" s="570">
        <v>540.79999999999995</v>
      </c>
      <c r="G41" s="570">
        <v>1.0808850000000001</v>
      </c>
      <c r="H41" s="570">
        <v>14</v>
      </c>
      <c r="I41" s="570">
        <v>1</v>
      </c>
      <c r="J41" s="570">
        <v>0</v>
      </c>
      <c r="K41" s="570">
        <v>0</v>
      </c>
      <c r="L41" s="575">
        <v>42707.415300925924</v>
      </c>
    </row>
    <row r="42" spans="3:39" x14ac:dyDescent="0.25">
      <c r="C42" s="570"/>
      <c r="D42" s="575"/>
      <c r="H42" s="570"/>
      <c r="I42" s="570"/>
      <c r="L42" s="575"/>
    </row>
    <row r="43" spans="3:39" x14ac:dyDescent="0.25">
      <c r="C43" s="570"/>
      <c r="D43" s="575"/>
      <c r="H43" s="570"/>
      <c r="I43" s="570"/>
      <c r="L43" s="575"/>
    </row>
    <row r="44" spans="3:39" x14ac:dyDescent="0.25">
      <c r="C44" s="570"/>
      <c r="D44" s="575"/>
      <c r="H44" s="570"/>
      <c r="I44" s="570"/>
      <c r="L44" s="575"/>
    </row>
    <row r="45" spans="3:39" x14ac:dyDescent="0.25">
      <c r="C45" s="570"/>
      <c r="D45" s="575"/>
      <c r="H45" s="570"/>
      <c r="I45" s="570"/>
      <c r="L45" s="575"/>
    </row>
    <row r="46" spans="3:39" x14ac:dyDescent="0.25">
      <c r="C46" s="570"/>
      <c r="D46" s="575"/>
      <c r="H46" s="570"/>
      <c r="I46" s="570"/>
      <c r="L46" s="575"/>
    </row>
    <row r="47" spans="3:39" x14ac:dyDescent="0.25">
      <c r="C47" s="570"/>
      <c r="D47" s="575"/>
      <c r="H47" s="570"/>
      <c r="I47" s="570"/>
      <c r="L47" s="575"/>
    </row>
    <row r="48" spans="3:39" x14ac:dyDescent="0.25">
      <c r="C48" s="570"/>
      <c r="D48" s="575"/>
      <c r="H48" s="570"/>
      <c r="I48" s="570"/>
      <c r="L48" s="575"/>
    </row>
    <row r="49" spans="3:12" x14ac:dyDescent="0.25">
      <c r="C49" s="570"/>
      <c r="D49" s="575"/>
      <c r="H49" s="570"/>
      <c r="I49" s="570"/>
      <c r="L49" s="575"/>
    </row>
    <row r="50" spans="3:12" x14ac:dyDescent="0.25">
      <c r="C50" s="570"/>
      <c r="D50" s="575"/>
      <c r="H50" s="570"/>
      <c r="I50" s="570"/>
      <c r="L50" s="575"/>
    </row>
    <row r="51" spans="3:12" x14ac:dyDescent="0.25">
      <c r="C51" s="570"/>
      <c r="D51" s="575"/>
      <c r="H51" s="570"/>
      <c r="I51" s="570"/>
      <c r="L51" s="575"/>
    </row>
    <row r="52" spans="3:12" x14ac:dyDescent="0.25">
      <c r="C52" s="570"/>
      <c r="D52" s="575"/>
      <c r="H52" s="570"/>
      <c r="I52" s="570"/>
      <c r="L52" s="575"/>
    </row>
    <row r="53" spans="3:12" x14ac:dyDescent="0.25">
      <c r="C53" s="570"/>
      <c r="D53" s="575"/>
      <c r="H53" s="570"/>
      <c r="I53" s="570"/>
      <c r="L53" s="575"/>
    </row>
    <row r="54" spans="3:12" x14ac:dyDescent="0.25">
      <c r="C54" s="570"/>
      <c r="D54" s="575"/>
      <c r="H54" s="570"/>
      <c r="I54" s="570"/>
      <c r="L54" s="575"/>
    </row>
    <row r="55" spans="3:12" x14ac:dyDescent="0.25">
      <c r="C55" s="570"/>
      <c r="D55" s="575"/>
      <c r="H55" s="570"/>
      <c r="I55" s="570"/>
      <c r="L55" s="575"/>
    </row>
    <row r="56" spans="3:12" x14ac:dyDescent="0.25">
      <c r="C56" s="570"/>
      <c r="D56" s="575"/>
      <c r="H56" s="570"/>
      <c r="I56" s="570"/>
      <c r="L56" s="575"/>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6"/>
  <sheetViews>
    <sheetView zoomScale="70" zoomScaleNormal="70" workbookViewId="0">
      <pane ySplit="3" topLeftCell="A4" activePane="bottomLeft" state="frozen"/>
      <selection pane="bottomLeft" activeCell="I50" sqref="I50"/>
    </sheetView>
  </sheetViews>
  <sheetFormatPr defaultColWidth="9" defaultRowHeight="15" x14ac:dyDescent="0.25"/>
  <cols>
    <col min="1" max="1" width="3" style="570" bestFit="1" customWidth="1"/>
    <col min="2" max="2" width="10.42578125" style="570" bestFit="1" customWidth="1"/>
    <col min="3" max="3" width="6" style="40" bestFit="1" customWidth="1"/>
    <col min="4" max="4" width="17.28515625" style="570" bestFit="1" customWidth="1"/>
    <col min="5" max="5" width="14.140625" style="570" bestFit="1" customWidth="1"/>
    <col min="6" max="6" width="10.85546875" style="570" bestFit="1" customWidth="1"/>
    <col min="7" max="7" width="14.28515625" style="570" bestFit="1" customWidth="1"/>
    <col min="8" max="8" width="17.28515625" style="38" bestFit="1" customWidth="1"/>
    <col min="9" max="9" width="24.140625" style="38" bestFit="1" customWidth="1"/>
    <col min="10" max="10" width="4.85546875" style="570" bestFit="1" customWidth="1"/>
    <col min="11" max="11" width="14.5703125" style="570" bestFit="1" customWidth="1"/>
    <col min="12" max="12" width="17.7109375" style="570" bestFit="1" customWidth="1"/>
    <col min="13" max="13" width="14.28515625" style="570" bestFit="1" customWidth="1"/>
    <col min="14" max="15" width="4.85546875" style="570" customWidth="1"/>
    <col min="16" max="16" width="7.42578125" style="570" bestFit="1" customWidth="1"/>
    <col min="17" max="17" width="10.5703125" style="570" bestFit="1" customWidth="1"/>
    <col min="18" max="18" width="10.42578125" style="570" bestFit="1" customWidth="1"/>
    <col min="19" max="20" width="5.42578125" style="3" bestFit="1" customWidth="1"/>
    <col min="21" max="21" width="6.85546875" style="570" bestFit="1" customWidth="1"/>
    <col min="22" max="22" width="5" style="570" bestFit="1" customWidth="1"/>
    <col min="23" max="23" width="6.42578125" style="570" bestFit="1" customWidth="1"/>
    <col min="24" max="24" width="5.140625" style="3" bestFit="1" customWidth="1"/>
    <col min="25" max="25" width="5" style="570" bestFit="1" customWidth="1"/>
    <col min="26" max="26" width="6.85546875" style="570" bestFit="1" customWidth="1"/>
    <col min="27" max="27" width="5" style="570" bestFit="1" customWidth="1"/>
    <col min="28" max="28" width="8.7109375" style="3" bestFit="1" customWidth="1"/>
    <col min="29" max="29" width="5" style="570" bestFit="1" customWidth="1"/>
    <col min="30" max="30" width="6.85546875" style="570" bestFit="1" customWidth="1"/>
    <col min="31" max="31" width="5" style="570" bestFit="1" customWidth="1"/>
    <col min="32" max="32" width="4.42578125" style="3" bestFit="1" customWidth="1"/>
    <col min="33" max="33" width="4.140625" style="570" bestFit="1" customWidth="1"/>
    <col min="34" max="34" width="7.28515625" style="570" bestFit="1" customWidth="1"/>
    <col min="35" max="35" width="5" style="570" bestFit="1" customWidth="1"/>
    <col min="36" max="36" width="4.42578125" style="570" bestFit="1" customWidth="1"/>
    <col min="37" max="37" width="4.140625" style="570" bestFit="1" customWidth="1"/>
    <col min="38" max="38" width="6" style="570" bestFit="1" customWidth="1"/>
    <col min="39" max="39" width="5" style="570" bestFit="1" customWidth="1"/>
    <col min="40" max="40" width="2.42578125" style="570" bestFit="1" customWidth="1"/>
    <col min="41" max="41" width="4.140625" style="570" bestFit="1" customWidth="1"/>
    <col min="42" max="42" width="5.140625" style="570" bestFit="1" customWidth="1"/>
    <col min="43" max="43" width="5" style="570" bestFit="1" customWidth="1"/>
    <col min="44" max="16384" width="9" style="570"/>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70" t="s">
        <v>16</v>
      </c>
      <c r="B3" s="570" t="s">
        <v>140</v>
      </c>
      <c r="C3" s="40" t="s">
        <v>15</v>
      </c>
      <c r="D3" s="570" t="s">
        <v>145</v>
      </c>
      <c r="E3" s="570" t="s">
        <v>147</v>
      </c>
      <c r="F3" s="570" t="s">
        <v>141</v>
      </c>
      <c r="G3" s="570" t="s">
        <v>142</v>
      </c>
      <c r="H3" s="38" t="s">
        <v>143</v>
      </c>
      <c r="I3" s="38" t="s">
        <v>498</v>
      </c>
      <c r="J3" s="570" t="s">
        <v>43</v>
      </c>
      <c r="K3" s="570" t="s">
        <v>138</v>
      </c>
      <c r="L3" s="570" t="s">
        <v>139</v>
      </c>
      <c r="M3" s="570" t="s">
        <v>144</v>
      </c>
      <c r="O3" s="570" t="s">
        <v>16</v>
      </c>
      <c r="P3" s="9" t="s">
        <v>15</v>
      </c>
      <c r="Q3" s="570" t="s">
        <v>17</v>
      </c>
      <c r="R3" s="570" t="s">
        <v>18</v>
      </c>
      <c r="S3" s="3" t="s">
        <v>44</v>
      </c>
      <c r="T3" s="3" t="s">
        <v>45</v>
      </c>
      <c r="U3" s="38" t="s">
        <v>46</v>
      </c>
      <c r="V3" s="39" t="s">
        <v>43</v>
      </c>
      <c r="W3" s="39" t="s">
        <v>44</v>
      </c>
      <c r="X3" s="3" t="s">
        <v>44</v>
      </c>
      <c r="Y3" s="570" t="s">
        <v>45</v>
      </c>
      <c r="Z3" s="570" t="s">
        <v>46</v>
      </c>
      <c r="AA3" s="570" t="s">
        <v>43</v>
      </c>
      <c r="AB3" s="3" t="s">
        <v>44</v>
      </c>
      <c r="AC3" s="570" t="s">
        <v>45</v>
      </c>
      <c r="AD3" s="570" t="s">
        <v>46</v>
      </c>
      <c r="AE3" s="570" t="s">
        <v>43</v>
      </c>
      <c r="AF3" s="3" t="s">
        <v>44</v>
      </c>
      <c r="AG3" s="570" t="s">
        <v>45</v>
      </c>
      <c r="AH3" s="570" t="s">
        <v>46</v>
      </c>
      <c r="AI3" s="570" t="s">
        <v>43</v>
      </c>
      <c r="AJ3" s="39" t="s">
        <v>44</v>
      </c>
      <c r="AK3" s="570" t="s">
        <v>45</v>
      </c>
      <c r="AL3" s="570" t="s">
        <v>46</v>
      </c>
      <c r="AM3" s="570" t="s">
        <v>43</v>
      </c>
      <c r="AN3" s="39" t="s">
        <v>44</v>
      </c>
      <c r="AO3" s="570" t="s">
        <v>45</v>
      </c>
      <c r="AP3" s="570" t="s">
        <v>46</v>
      </c>
      <c r="AQ3" s="570" t="s">
        <v>43</v>
      </c>
    </row>
    <row r="4" spans="1:44" x14ac:dyDescent="0.25">
      <c r="A4" s="570">
        <v>1</v>
      </c>
      <c r="B4" s="570">
        <v>5</v>
      </c>
      <c r="C4" s="40">
        <v>42705</v>
      </c>
      <c r="D4" s="41">
        <v>42705.549467592595</v>
      </c>
      <c r="E4" s="41" t="s">
        <v>148</v>
      </c>
      <c r="F4" s="3">
        <v>301</v>
      </c>
      <c r="G4" s="570">
        <v>279</v>
      </c>
      <c r="H4" s="38">
        <f t="shared" ref="H4:H8" si="0">G4/F4*0.0113636*60</f>
        <v>0.63198227242524918</v>
      </c>
      <c r="I4" s="263">
        <v>2.4563894673758986</v>
      </c>
      <c r="J4" s="39">
        <f>(H4-0.142)/0.1278*0.1+7</f>
        <v>7.3833977092529333</v>
      </c>
      <c r="K4" s="570">
        <v>12</v>
      </c>
      <c r="M4" s="570" t="s">
        <v>149</v>
      </c>
      <c r="O4" s="570">
        <v>1</v>
      </c>
      <c r="P4" s="40">
        <v>43069</v>
      </c>
      <c r="U4" s="38"/>
      <c r="V4" s="39"/>
      <c r="W4" s="39"/>
      <c r="X4" s="570"/>
      <c r="Y4" s="3"/>
      <c r="Z4" s="38"/>
      <c r="AA4" s="39"/>
      <c r="AB4" s="570"/>
      <c r="AC4" s="3"/>
      <c r="AD4" s="38"/>
      <c r="AE4" s="39"/>
      <c r="AH4" s="38"/>
      <c r="AI4" s="39"/>
      <c r="AL4" s="38"/>
      <c r="AM4" s="39"/>
      <c r="AP4" s="38"/>
      <c r="AQ4" s="39"/>
      <c r="AR4" s="38">
        <f>MAX(Z4,AD4,AH4,AL4,AP4)</f>
        <v>0</v>
      </c>
    </row>
    <row r="5" spans="1:44" x14ac:dyDescent="0.25">
      <c r="A5" s="570">
        <v>2</v>
      </c>
      <c r="B5" s="570">
        <v>5</v>
      </c>
      <c r="C5" s="40">
        <v>42705</v>
      </c>
      <c r="D5" s="41">
        <v>42705.639456018522</v>
      </c>
      <c r="E5" s="41" t="s">
        <v>148</v>
      </c>
      <c r="F5" s="3">
        <v>195</v>
      </c>
      <c r="G5" s="570">
        <v>152.34</v>
      </c>
      <c r="H5" s="38">
        <f t="shared" si="0"/>
        <v>0.5326556381538462</v>
      </c>
      <c r="I5" s="263">
        <v>0.77413787103890896</v>
      </c>
      <c r="J5" s="39">
        <f t="shared" ref="J5:J8" si="1">(H5-0.142)/0.1278*0.1+7</f>
        <v>7.3056773381485494</v>
      </c>
      <c r="K5" s="570">
        <v>6</v>
      </c>
      <c r="L5" s="570">
        <v>1</v>
      </c>
      <c r="M5" s="570" t="s">
        <v>149</v>
      </c>
      <c r="O5" s="570">
        <v>2</v>
      </c>
      <c r="P5" s="40">
        <v>43070</v>
      </c>
      <c r="Q5" s="570">
        <v>2</v>
      </c>
      <c r="R5" s="570">
        <v>2</v>
      </c>
      <c r="S5" s="3">
        <f>SUM(W5,X5,AB5,AF5,AJ5,AN5)</f>
        <v>431.34000000000003</v>
      </c>
      <c r="T5" s="3">
        <f>SUM(Y5,AC5,AG5,AK5,AO5)</f>
        <v>496</v>
      </c>
      <c r="U5" s="38">
        <f t="shared" ref="U5" si="2">S5/T5*0.0113636*60</f>
        <v>0.59293248677419363</v>
      </c>
      <c r="V5" s="39">
        <f>(U5-0.142)/0.1278*0.1+7</f>
        <v>7.3528423214195566</v>
      </c>
      <c r="W5" s="39"/>
      <c r="X5" s="570">
        <v>279</v>
      </c>
      <c r="Y5" s="3">
        <v>301</v>
      </c>
      <c r="Z5" s="38">
        <f>X5/Y5*0.0113636*60</f>
        <v>0.63198227242524918</v>
      </c>
      <c r="AA5" s="39">
        <f>(Z5-0.142)/0.1278*0.1+7</f>
        <v>7.3833977092529333</v>
      </c>
      <c r="AB5" s="570">
        <v>152.34</v>
      </c>
      <c r="AC5" s="3">
        <v>195</v>
      </c>
      <c r="AD5" s="38">
        <f>AB5/AC5*0.0113636*60</f>
        <v>0.5326556381538462</v>
      </c>
      <c r="AE5" s="39">
        <f>(AD5-0.142)/0.1278*0.1+7</f>
        <v>7.3056773381485494</v>
      </c>
      <c r="AF5" s="570"/>
      <c r="AG5" s="3"/>
      <c r="AH5" s="38"/>
      <c r="AI5" s="39"/>
      <c r="AL5" s="38"/>
      <c r="AM5" s="39"/>
      <c r="AP5" s="38"/>
      <c r="AQ5" s="39"/>
      <c r="AR5" s="38">
        <f t="shared" ref="AR5:AR16" si="3">MAX(Z5,AD5,AH5,AL5,AP5)</f>
        <v>0.63198227242524918</v>
      </c>
    </row>
    <row r="6" spans="1:44" x14ac:dyDescent="0.25">
      <c r="A6" s="570">
        <v>3</v>
      </c>
      <c r="B6" s="570">
        <v>5</v>
      </c>
      <c r="C6" s="40">
        <v>42706</v>
      </c>
      <c r="D6" s="41">
        <v>42706.659212962964</v>
      </c>
      <c r="E6" s="41" t="s">
        <v>148</v>
      </c>
      <c r="F6" s="3">
        <v>436</v>
      </c>
      <c r="G6" s="570">
        <v>246.04</v>
      </c>
      <c r="H6" s="38">
        <f t="shared" si="0"/>
        <v>0.38475690055045869</v>
      </c>
      <c r="I6" s="263">
        <v>0.41749148505220007</v>
      </c>
      <c r="J6" s="39">
        <f t="shared" si="1"/>
        <v>7.1899506264088098</v>
      </c>
      <c r="K6" s="570">
        <v>9</v>
      </c>
      <c r="L6" s="570">
        <v>1</v>
      </c>
      <c r="M6" s="570" t="s">
        <v>149</v>
      </c>
      <c r="O6" s="570">
        <v>3</v>
      </c>
      <c r="P6" s="40">
        <v>43071</v>
      </c>
      <c r="Q6" s="570">
        <v>2</v>
      </c>
      <c r="R6" s="570">
        <v>2</v>
      </c>
      <c r="S6" s="3">
        <f>SUM(W6,X6,AB6,AF6,AJ6,AN6)</f>
        <v>492.08</v>
      </c>
      <c r="T6" s="3">
        <f>SUM(Y6,AC6,AG6,AK6,AO6)</f>
        <v>706</v>
      </c>
      <c r="U6" s="38">
        <f>S6/T6*0.0113636*60</f>
        <v>0.47522382050991496</v>
      </c>
      <c r="V6" s="39">
        <f>(U6-0.142)/0.1278*0.1+7</f>
        <v>7.2607385137010292</v>
      </c>
      <c r="W6" s="39"/>
      <c r="X6" s="570">
        <v>246.04</v>
      </c>
      <c r="Y6" s="3">
        <v>436</v>
      </c>
      <c r="Z6" s="38">
        <f>X6/Y6*0.0113636*60</f>
        <v>0.38475690055045869</v>
      </c>
      <c r="AA6" s="39">
        <f>(Z6-0.142)/0.1278*0.1+7</f>
        <v>7.1899506264088098</v>
      </c>
      <c r="AB6" s="570">
        <v>246.04</v>
      </c>
      <c r="AC6" s="3">
        <v>270</v>
      </c>
      <c r="AD6" s="38">
        <f>AB6/AC6*0.0113636*60</f>
        <v>0.62131114311111113</v>
      </c>
      <c r="AE6" s="39">
        <f>(AD6-0.142)/0.1278*0.1+7</f>
        <v>7.3750478428099457</v>
      </c>
      <c r="AF6" s="570"/>
      <c r="AG6" s="3"/>
      <c r="AH6" s="38"/>
      <c r="AI6" s="39"/>
      <c r="AK6" s="3"/>
      <c r="AL6" s="38"/>
      <c r="AM6" s="39"/>
      <c r="AP6" s="38"/>
      <c r="AQ6" s="39"/>
      <c r="AR6" s="38">
        <f t="shared" si="3"/>
        <v>0.62131114311111113</v>
      </c>
    </row>
    <row r="7" spans="1:44" x14ac:dyDescent="0.25">
      <c r="A7" s="570">
        <v>4</v>
      </c>
      <c r="B7" s="570">
        <v>5</v>
      </c>
      <c r="C7" s="40">
        <v>42706</v>
      </c>
      <c r="D7" s="41">
        <v>42706.867418981485</v>
      </c>
      <c r="E7" s="41" t="s">
        <v>148</v>
      </c>
      <c r="F7" s="3">
        <v>270</v>
      </c>
      <c r="G7" s="570">
        <v>246.04</v>
      </c>
      <c r="H7" s="38">
        <f t="shared" si="0"/>
        <v>0.62131114311111113</v>
      </c>
      <c r="I7" s="263">
        <v>0.6666909100416073</v>
      </c>
      <c r="J7" s="39">
        <f t="shared" si="1"/>
        <v>7.3750478428099457</v>
      </c>
      <c r="K7" s="570">
        <v>9</v>
      </c>
      <c r="L7" s="570">
        <v>1</v>
      </c>
      <c r="M7" s="570" t="s">
        <v>149</v>
      </c>
      <c r="O7" s="570">
        <v>4</v>
      </c>
      <c r="P7" s="40">
        <v>43072</v>
      </c>
      <c r="Q7" s="570">
        <v>1</v>
      </c>
      <c r="R7" s="570">
        <v>1</v>
      </c>
      <c r="S7" s="3">
        <f>SUM(W7,X7,AB7,AF7,AJ7,AN7)</f>
        <v>277.38</v>
      </c>
      <c r="T7" s="3">
        <f>SUM(Y7,AC7,AG7,AK7,AO7)</f>
        <v>278</v>
      </c>
      <c r="U7" s="38">
        <f>S7/T7*0.0113636*60</f>
        <v>0.68029540316546755</v>
      </c>
      <c r="V7" s="39">
        <f>(U7-0.142)/0.1278*0.1+7</f>
        <v>7.4212014109275959</v>
      </c>
      <c r="W7" s="39"/>
      <c r="X7" s="570">
        <v>277.38</v>
      </c>
      <c r="Y7" s="3">
        <v>278</v>
      </c>
      <c r="Z7" s="38">
        <f>X7/Y7*0.0113636*60</f>
        <v>0.68029540316546755</v>
      </c>
      <c r="AA7" s="39">
        <f>(Z7-0.142)/0.1278*0.1+7</f>
        <v>7.4212014109275959</v>
      </c>
      <c r="AB7" s="570"/>
      <c r="AC7" s="3"/>
      <c r="AD7" s="38"/>
      <c r="AE7" s="39"/>
      <c r="AF7" s="570"/>
      <c r="AG7" s="3"/>
      <c r="AH7" s="38"/>
      <c r="AI7" s="39"/>
      <c r="AK7" s="3"/>
      <c r="AL7" s="38"/>
      <c r="AM7" s="39"/>
      <c r="AP7" s="38"/>
      <c r="AQ7" s="39"/>
      <c r="AR7" s="38">
        <f t="shared" si="3"/>
        <v>0.68029540316546755</v>
      </c>
    </row>
    <row r="8" spans="1:44" x14ac:dyDescent="0.25">
      <c r="A8" s="570">
        <v>5</v>
      </c>
      <c r="B8" s="570">
        <v>5</v>
      </c>
      <c r="C8" s="40">
        <v>42707</v>
      </c>
      <c r="D8" s="41">
        <v>42707.441574074073</v>
      </c>
      <c r="E8" s="41" t="s">
        <v>148</v>
      </c>
      <c r="F8" s="3">
        <v>278</v>
      </c>
      <c r="G8" s="570">
        <v>277.38</v>
      </c>
      <c r="H8" s="38">
        <f t="shared" si="0"/>
        <v>0.68029540316546755</v>
      </c>
      <c r="I8" s="263">
        <v>0.88459161949702136</v>
      </c>
      <c r="J8" s="39">
        <f t="shared" si="1"/>
        <v>7.4212014109275959</v>
      </c>
      <c r="K8" s="570">
        <v>11</v>
      </c>
      <c r="L8" s="570">
        <v>1</v>
      </c>
      <c r="M8" s="570" t="s">
        <v>149</v>
      </c>
      <c r="P8" s="40">
        <v>43073</v>
      </c>
      <c r="U8" s="38"/>
      <c r="V8" s="39"/>
      <c r="W8" s="39"/>
      <c r="X8" s="570"/>
      <c r="Y8" s="3"/>
      <c r="Z8" s="38"/>
      <c r="AA8" s="39"/>
      <c r="AB8" s="570"/>
      <c r="AC8" s="3"/>
      <c r="AD8" s="38"/>
      <c r="AE8" s="39"/>
      <c r="AF8" s="570"/>
      <c r="AG8" s="3"/>
      <c r="AH8" s="39"/>
      <c r="AI8" s="39"/>
      <c r="AL8" s="38"/>
      <c r="AM8" s="39"/>
      <c r="AP8" s="38"/>
      <c r="AQ8" s="39"/>
      <c r="AR8" s="38">
        <f t="shared" si="3"/>
        <v>0</v>
      </c>
    </row>
    <row r="9" spans="1:44" x14ac:dyDescent="0.25">
      <c r="D9" s="41"/>
      <c r="E9" s="41"/>
      <c r="F9" s="3"/>
      <c r="I9" s="263"/>
      <c r="J9" s="39"/>
      <c r="P9" s="40">
        <v>43074</v>
      </c>
      <c r="U9" s="38"/>
      <c r="V9" s="39"/>
      <c r="W9" s="39"/>
      <c r="X9" s="570"/>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Z11" s="38"/>
      <c r="AA11" s="39"/>
      <c r="AD11" s="38"/>
      <c r="AE11" s="39"/>
      <c r="AR11" s="38">
        <f t="shared" si="3"/>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70"/>
      <c r="Y35" s="3"/>
      <c r="Z35" s="38"/>
      <c r="AA35" s="39"/>
      <c r="AB35" s="570"/>
      <c r="AC35" s="3"/>
      <c r="AD35" s="38"/>
      <c r="AE35" s="39"/>
      <c r="AF35" s="570"/>
      <c r="AG35" s="3"/>
      <c r="AH35" s="38"/>
      <c r="AI35" s="39"/>
      <c r="AL35" s="38"/>
      <c r="AM35" s="39"/>
    </row>
    <row r="36" spans="3:39" x14ac:dyDescent="0.25">
      <c r="P36" s="40"/>
      <c r="U36" s="38"/>
      <c r="V36" s="39"/>
      <c r="W36" s="39"/>
      <c r="X36" s="570"/>
      <c r="Y36" s="3"/>
      <c r="Z36" s="38"/>
      <c r="AA36" s="39"/>
      <c r="AD36" s="38"/>
      <c r="AE36" s="39"/>
      <c r="AH36" s="38"/>
      <c r="AI36" s="39"/>
      <c r="AL36" s="38"/>
      <c r="AM36" s="39"/>
    </row>
    <row r="37" spans="3:39" x14ac:dyDescent="0.25">
      <c r="C37" s="577"/>
    </row>
    <row r="38" spans="3:39" x14ac:dyDescent="0.25">
      <c r="C38" s="570"/>
      <c r="D38" s="575"/>
      <c r="H38" s="570"/>
      <c r="I38" s="570"/>
      <c r="L38" s="575"/>
    </row>
    <row r="39" spans="3:39" x14ac:dyDescent="0.25">
      <c r="C39" s="570">
        <v>17</v>
      </c>
      <c r="D39" s="575">
        <v>42710.767395833333</v>
      </c>
      <c r="E39" s="570">
        <v>522</v>
      </c>
      <c r="F39" s="570">
        <v>227.07</v>
      </c>
      <c r="G39" s="570">
        <v>0.29633999999999999</v>
      </c>
      <c r="H39" s="570">
        <v>1</v>
      </c>
      <c r="I39" s="570">
        <v>1</v>
      </c>
      <c r="J39" s="570">
        <v>0</v>
      </c>
      <c r="K39" s="570">
        <v>0</v>
      </c>
      <c r="L39" s="575">
        <v>42710.773321759261</v>
      </c>
    </row>
    <row r="40" spans="3:39" x14ac:dyDescent="0.25">
      <c r="C40" s="570">
        <v>17</v>
      </c>
      <c r="D40" s="575">
        <v>42711.405266203707</v>
      </c>
      <c r="E40" s="570">
        <v>329</v>
      </c>
      <c r="F40" s="570">
        <v>170.91</v>
      </c>
      <c r="G40" s="570">
        <v>0.35339599999999999</v>
      </c>
      <c r="H40" s="570">
        <v>2</v>
      </c>
      <c r="I40" s="570">
        <v>1</v>
      </c>
      <c r="J40" s="570">
        <v>0</v>
      </c>
      <c r="K40" s="570">
        <v>0</v>
      </c>
      <c r="L40" s="575">
        <v>42711.408946759257</v>
      </c>
    </row>
    <row r="41" spans="3:39" x14ac:dyDescent="0.25">
      <c r="C41" s="570">
        <v>17</v>
      </c>
      <c r="D41" s="575">
        <v>42711.464768518519</v>
      </c>
      <c r="E41" s="570">
        <v>80</v>
      </c>
      <c r="F41" s="570">
        <v>137.25</v>
      </c>
      <c r="G41" s="570">
        <v>1.1641250000000001</v>
      </c>
      <c r="H41" s="570">
        <v>3</v>
      </c>
      <c r="I41" s="570">
        <v>2</v>
      </c>
      <c r="J41" s="570">
        <v>0</v>
      </c>
      <c r="K41" s="570">
        <v>0</v>
      </c>
      <c r="L41" s="575">
        <v>42711.465555555558</v>
      </c>
    </row>
    <row r="42" spans="3:39" x14ac:dyDescent="0.25">
      <c r="C42" s="570">
        <v>17</v>
      </c>
      <c r="D42" s="575">
        <v>42711.468009259261</v>
      </c>
      <c r="E42" s="570">
        <v>43</v>
      </c>
      <c r="F42" s="570">
        <v>189.91</v>
      </c>
      <c r="G42" s="570">
        <v>3.0049510000000001</v>
      </c>
      <c r="H42" s="570">
        <v>4</v>
      </c>
      <c r="I42" s="570">
        <v>3</v>
      </c>
      <c r="J42" s="570">
        <v>0</v>
      </c>
      <c r="K42" s="570">
        <v>0</v>
      </c>
      <c r="L42" s="575">
        <v>42711.468495370369</v>
      </c>
    </row>
    <row r="43" spans="3:39" x14ac:dyDescent="0.25">
      <c r="C43" s="570">
        <v>17</v>
      </c>
      <c r="D43" s="575">
        <v>42711.470763888887</v>
      </c>
      <c r="E43" s="570">
        <v>43</v>
      </c>
      <c r="F43" s="570">
        <v>137.25</v>
      </c>
      <c r="G43" s="570">
        <v>2.1749040000000002</v>
      </c>
      <c r="H43" s="570">
        <v>5</v>
      </c>
      <c r="I43" s="570">
        <v>4</v>
      </c>
      <c r="J43" s="570">
        <v>0</v>
      </c>
      <c r="K43" s="570">
        <v>0</v>
      </c>
      <c r="L43" s="575">
        <v>42711.471307870372</v>
      </c>
    </row>
    <row r="44" spans="3:39" x14ac:dyDescent="0.25">
      <c r="C44" s="570">
        <v>17</v>
      </c>
      <c r="D44" s="575">
        <v>42711.799178240741</v>
      </c>
      <c r="E44" s="570">
        <v>428</v>
      </c>
      <c r="F44" s="570">
        <v>242.57</v>
      </c>
      <c r="G44" s="570">
        <v>0.38572099999999998</v>
      </c>
      <c r="H44" s="570">
        <v>6</v>
      </c>
      <c r="I44" s="570">
        <v>5</v>
      </c>
      <c r="J44" s="570">
        <v>0</v>
      </c>
      <c r="K44" s="570">
        <v>0</v>
      </c>
      <c r="L44" s="575">
        <v>42711.802581018521</v>
      </c>
    </row>
    <row r="45" spans="3:39" x14ac:dyDescent="0.25">
      <c r="C45" s="570">
        <v>17</v>
      </c>
      <c r="D45" s="575">
        <v>42712.36209490741</v>
      </c>
      <c r="E45" s="570">
        <v>419</v>
      </c>
      <c r="F45" s="570">
        <v>243.75</v>
      </c>
      <c r="G45" s="570">
        <v>0.396457</v>
      </c>
      <c r="H45" s="570">
        <v>7</v>
      </c>
      <c r="I45" s="570">
        <v>1</v>
      </c>
      <c r="J45" s="570">
        <v>0</v>
      </c>
      <c r="K45" s="570">
        <v>0</v>
      </c>
      <c r="L45" s="575">
        <v>42712.366909722223</v>
      </c>
    </row>
    <row r="46" spans="3:39" x14ac:dyDescent="0.25">
      <c r="C46" s="570">
        <v>17</v>
      </c>
      <c r="D46" s="575">
        <v>42713.546377314815</v>
      </c>
      <c r="E46" s="570">
        <v>476</v>
      </c>
      <c r="F46" s="570">
        <v>137.25</v>
      </c>
      <c r="G46" s="570">
        <v>0.196466</v>
      </c>
      <c r="H46" s="570">
        <v>8</v>
      </c>
      <c r="I46" s="570">
        <v>1</v>
      </c>
      <c r="J46" s="570">
        <v>0</v>
      </c>
      <c r="K46" s="570">
        <v>0</v>
      </c>
      <c r="L46" s="575">
        <v>42713.551736111112</v>
      </c>
    </row>
    <row r="47" spans="3:39" x14ac:dyDescent="0.25">
      <c r="C47" s="570"/>
      <c r="D47" s="575"/>
      <c r="H47" s="570"/>
      <c r="I47" s="570"/>
      <c r="L47" s="575"/>
    </row>
    <row r="48" spans="3:39" x14ac:dyDescent="0.25">
      <c r="C48" s="570"/>
      <c r="D48" s="575"/>
      <c r="H48" s="570"/>
      <c r="I48" s="570"/>
      <c r="L48" s="575"/>
    </row>
    <row r="49" spans="3:12" x14ac:dyDescent="0.25">
      <c r="C49" s="570"/>
      <c r="D49" s="575"/>
      <c r="H49" s="570"/>
      <c r="I49" s="570"/>
      <c r="L49" s="575"/>
    </row>
    <row r="50" spans="3:12" x14ac:dyDescent="0.25">
      <c r="C50" s="570"/>
      <c r="D50" s="575"/>
      <c r="H50" s="570"/>
      <c r="I50" s="570"/>
      <c r="L50" s="575"/>
    </row>
    <row r="51" spans="3:12" x14ac:dyDescent="0.25">
      <c r="C51" s="570"/>
      <c r="D51" s="575"/>
      <c r="H51" s="570"/>
      <c r="I51" s="570"/>
      <c r="L51" s="575"/>
    </row>
    <row r="52" spans="3:12" x14ac:dyDescent="0.25">
      <c r="C52" s="570"/>
      <c r="D52" s="575"/>
      <c r="H52" s="570"/>
      <c r="I52" s="570"/>
      <c r="L52" s="575"/>
    </row>
    <row r="53" spans="3:12" x14ac:dyDescent="0.25">
      <c r="C53" s="570"/>
      <c r="D53" s="575"/>
      <c r="H53" s="570"/>
      <c r="I53" s="570"/>
      <c r="L53" s="575"/>
    </row>
    <row r="54" spans="3:12" x14ac:dyDescent="0.25">
      <c r="C54" s="570"/>
      <c r="D54" s="575"/>
      <c r="H54" s="570"/>
      <c r="I54" s="570"/>
      <c r="L54" s="575"/>
    </row>
    <row r="55" spans="3:12" x14ac:dyDescent="0.25">
      <c r="C55" s="570"/>
      <c r="D55" s="575"/>
      <c r="H55" s="570"/>
      <c r="I55" s="570"/>
      <c r="L55" s="575"/>
    </row>
    <row r="56" spans="3:12" x14ac:dyDescent="0.25">
      <c r="C56" s="570"/>
      <c r="D56" s="575"/>
      <c r="H56" s="570"/>
      <c r="I56" s="570"/>
      <c r="L56" s="575"/>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8"/>
  <sheetViews>
    <sheetView zoomScale="70" zoomScaleNormal="70" workbookViewId="0">
      <pane ySplit="3" topLeftCell="A19" activePane="bottomLeft" state="frozen"/>
      <selection pane="bottomLeft" activeCell="E58" sqref="E58:G58"/>
    </sheetView>
  </sheetViews>
  <sheetFormatPr defaultColWidth="9" defaultRowHeight="15" x14ac:dyDescent="0.25"/>
  <cols>
    <col min="1" max="1" width="3" style="570" bestFit="1" customWidth="1"/>
    <col min="2" max="2" width="10.42578125" style="570" bestFit="1" customWidth="1"/>
    <col min="3" max="3" width="6" style="40" bestFit="1" customWidth="1"/>
    <col min="4" max="4" width="17.28515625" style="570" bestFit="1" customWidth="1"/>
    <col min="5" max="5" width="14.140625" style="570" bestFit="1" customWidth="1"/>
    <col min="6" max="6" width="10.85546875" style="570" bestFit="1" customWidth="1"/>
    <col min="7" max="7" width="14.28515625" style="570" bestFit="1" customWidth="1"/>
    <col min="8" max="8" width="17.28515625" style="38" bestFit="1" customWidth="1"/>
    <col min="9" max="9" width="24.140625" style="38" bestFit="1" customWidth="1"/>
    <col min="10" max="10" width="4.85546875" style="570" bestFit="1" customWidth="1"/>
    <col min="11" max="11" width="14.5703125" style="570" bestFit="1" customWidth="1"/>
    <col min="12" max="12" width="17.7109375" style="570" bestFit="1" customWidth="1"/>
    <col min="13" max="13" width="14.28515625" style="570" bestFit="1" customWidth="1"/>
    <col min="14" max="15" width="4.85546875" style="570" customWidth="1"/>
    <col min="16" max="16" width="7.42578125" style="570" bestFit="1" customWidth="1"/>
    <col min="17" max="17" width="10.5703125" style="570" bestFit="1" customWidth="1"/>
    <col min="18" max="18" width="10.42578125" style="570" bestFit="1" customWidth="1"/>
    <col min="19" max="20" width="5.42578125" style="3" bestFit="1" customWidth="1"/>
    <col min="21" max="21" width="6.85546875" style="570" bestFit="1" customWidth="1"/>
    <col min="22" max="22" width="5" style="570" bestFit="1" customWidth="1"/>
    <col min="23" max="23" width="6.42578125" style="570" bestFit="1" customWidth="1"/>
    <col min="24" max="24" width="5.140625" style="3" bestFit="1" customWidth="1"/>
    <col min="25" max="25" width="5" style="570" bestFit="1" customWidth="1"/>
    <col min="26" max="26" width="6.85546875" style="570" bestFit="1" customWidth="1"/>
    <col min="27" max="27" width="5" style="570" bestFit="1" customWidth="1"/>
    <col min="28" max="28" width="8.7109375" style="3" bestFit="1" customWidth="1"/>
    <col min="29" max="29" width="5" style="570" bestFit="1" customWidth="1"/>
    <col min="30" max="30" width="6.85546875" style="570" bestFit="1" customWidth="1"/>
    <col min="31" max="31" width="5" style="570" bestFit="1" customWidth="1"/>
    <col min="32" max="32" width="4.42578125" style="3" bestFit="1" customWidth="1"/>
    <col min="33" max="33" width="4.140625" style="570" bestFit="1" customWidth="1"/>
    <col min="34" max="34" width="7.28515625" style="570" bestFit="1" customWidth="1"/>
    <col min="35" max="35" width="5" style="570" bestFit="1" customWidth="1"/>
    <col min="36" max="36" width="4.42578125" style="570" bestFit="1" customWidth="1"/>
    <col min="37" max="37" width="4.140625" style="570" bestFit="1" customWidth="1"/>
    <col min="38" max="38" width="6" style="570" bestFit="1" customWidth="1"/>
    <col min="39" max="39" width="5" style="570" bestFit="1" customWidth="1"/>
    <col min="40" max="40" width="2.42578125" style="570" bestFit="1" customWidth="1"/>
    <col min="41" max="41" width="4.140625" style="570" bestFit="1" customWidth="1"/>
    <col min="42" max="42" width="5.140625" style="570" bestFit="1" customWidth="1"/>
    <col min="43" max="43" width="5" style="570" bestFit="1" customWidth="1"/>
    <col min="44" max="16384" width="9" style="570"/>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70" t="s">
        <v>16</v>
      </c>
      <c r="B3" s="570" t="s">
        <v>140</v>
      </c>
      <c r="C3" s="40" t="s">
        <v>15</v>
      </c>
      <c r="D3" s="570" t="s">
        <v>145</v>
      </c>
      <c r="E3" s="570" t="s">
        <v>147</v>
      </c>
      <c r="F3" s="570" t="s">
        <v>141</v>
      </c>
      <c r="G3" s="570" t="s">
        <v>142</v>
      </c>
      <c r="H3" s="38" t="s">
        <v>143</v>
      </c>
      <c r="I3" s="38" t="s">
        <v>498</v>
      </c>
      <c r="J3" s="570" t="s">
        <v>43</v>
      </c>
      <c r="K3" s="570" t="s">
        <v>138</v>
      </c>
      <c r="L3" s="570" t="s">
        <v>139</v>
      </c>
      <c r="M3" s="570" t="s">
        <v>144</v>
      </c>
      <c r="O3" s="570" t="s">
        <v>16</v>
      </c>
      <c r="P3" s="9" t="s">
        <v>15</v>
      </c>
      <c r="Q3" s="570" t="s">
        <v>17</v>
      </c>
      <c r="R3" s="570" t="s">
        <v>18</v>
      </c>
      <c r="S3" s="3" t="s">
        <v>44</v>
      </c>
      <c r="T3" s="3" t="s">
        <v>45</v>
      </c>
      <c r="U3" s="38" t="s">
        <v>46</v>
      </c>
      <c r="V3" s="39" t="s">
        <v>43</v>
      </c>
      <c r="W3" s="39" t="s">
        <v>44</v>
      </c>
      <c r="X3" s="3" t="s">
        <v>44</v>
      </c>
      <c r="Y3" s="570" t="s">
        <v>45</v>
      </c>
      <c r="Z3" s="570" t="s">
        <v>46</v>
      </c>
      <c r="AA3" s="570" t="s">
        <v>43</v>
      </c>
      <c r="AB3" s="3" t="s">
        <v>44</v>
      </c>
      <c r="AC3" s="570" t="s">
        <v>45</v>
      </c>
      <c r="AD3" s="570" t="s">
        <v>46</v>
      </c>
      <c r="AE3" s="570" t="s">
        <v>43</v>
      </c>
      <c r="AF3" s="3" t="s">
        <v>44</v>
      </c>
      <c r="AG3" s="570" t="s">
        <v>45</v>
      </c>
      <c r="AH3" s="570" t="s">
        <v>46</v>
      </c>
      <c r="AI3" s="570" t="s">
        <v>43</v>
      </c>
      <c r="AJ3" s="39" t="s">
        <v>44</v>
      </c>
      <c r="AK3" s="570" t="s">
        <v>45</v>
      </c>
      <c r="AL3" s="570" t="s">
        <v>46</v>
      </c>
      <c r="AM3" s="570" t="s">
        <v>43</v>
      </c>
      <c r="AN3" s="39" t="s">
        <v>44</v>
      </c>
      <c r="AO3" s="570" t="s">
        <v>45</v>
      </c>
      <c r="AP3" s="570" t="s">
        <v>46</v>
      </c>
      <c r="AQ3" s="570" t="s">
        <v>43</v>
      </c>
    </row>
    <row r="4" spans="1:44" x14ac:dyDescent="0.25">
      <c r="A4" s="570">
        <v>1</v>
      </c>
      <c r="B4" s="570">
        <v>5</v>
      </c>
      <c r="C4" s="40">
        <v>42705</v>
      </c>
      <c r="D4" s="41">
        <v>42705.549467592595</v>
      </c>
      <c r="E4" s="41" t="s">
        <v>148</v>
      </c>
      <c r="F4" s="3">
        <v>301</v>
      </c>
      <c r="G4" s="570">
        <v>279</v>
      </c>
      <c r="H4" s="38">
        <f t="shared" ref="H4:H8" si="0">G4/F4*0.0113636*60</f>
        <v>0.63198227242524918</v>
      </c>
      <c r="I4" s="263">
        <v>2.4563894673758986</v>
      </c>
      <c r="J4" s="39">
        <f>(H4-0.142)/0.1278*0.1+7</f>
        <v>7.3833977092529333</v>
      </c>
      <c r="K4" s="570">
        <v>12</v>
      </c>
      <c r="M4" s="570" t="s">
        <v>149</v>
      </c>
      <c r="O4" s="570">
        <v>1</v>
      </c>
      <c r="P4" s="40">
        <v>43069</v>
      </c>
      <c r="U4" s="38"/>
      <c r="V4" s="39"/>
      <c r="W4" s="39"/>
      <c r="X4" s="570"/>
      <c r="Y4" s="3"/>
      <c r="Z4" s="38"/>
      <c r="AA4" s="39"/>
      <c r="AB4" s="570"/>
      <c r="AC4" s="3"/>
      <c r="AD4" s="38"/>
      <c r="AE4" s="39"/>
      <c r="AH4" s="38"/>
      <c r="AI4" s="39"/>
      <c r="AL4" s="38"/>
      <c r="AM4" s="39"/>
      <c r="AP4" s="38"/>
      <c r="AQ4" s="39"/>
      <c r="AR4" s="38">
        <f>MAX(Z4,AD4,AH4,AL4,AP4)</f>
        <v>0</v>
      </c>
    </row>
    <row r="5" spans="1:44" x14ac:dyDescent="0.25">
      <c r="A5" s="570">
        <v>2</v>
      </c>
      <c r="B5" s="570">
        <v>5</v>
      </c>
      <c r="C5" s="40">
        <v>42705</v>
      </c>
      <c r="D5" s="41">
        <v>42705.639456018522</v>
      </c>
      <c r="E5" s="41" t="s">
        <v>148</v>
      </c>
      <c r="F5" s="3">
        <v>195</v>
      </c>
      <c r="G5" s="570">
        <v>152.34</v>
      </c>
      <c r="H5" s="38">
        <f t="shared" si="0"/>
        <v>0.5326556381538462</v>
      </c>
      <c r="I5" s="263">
        <v>0.77413787103890896</v>
      </c>
      <c r="J5" s="39">
        <f t="shared" ref="J5:J8" si="1">(H5-0.142)/0.1278*0.1+7</f>
        <v>7.3056773381485494</v>
      </c>
      <c r="K5" s="570">
        <v>6</v>
      </c>
      <c r="L5" s="570">
        <v>1</v>
      </c>
      <c r="M5" s="570" t="s">
        <v>149</v>
      </c>
      <c r="O5" s="570">
        <v>2</v>
      </c>
      <c r="P5" s="40">
        <v>43070</v>
      </c>
      <c r="Q5" s="570">
        <v>2</v>
      </c>
      <c r="R5" s="570">
        <v>2</v>
      </c>
      <c r="S5" s="3">
        <f>SUM(W5,X5,AB5,AF5,AJ5,AN5)</f>
        <v>431.34000000000003</v>
      </c>
      <c r="T5" s="3">
        <f>SUM(Y5,AC5,AG5,AK5,AO5)</f>
        <v>496</v>
      </c>
      <c r="U5" s="38">
        <f t="shared" ref="U5" si="2">S5/T5*0.0113636*60</f>
        <v>0.59293248677419363</v>
      </c>
      <c r="V5" s="39">
        <f>(U5-0.142)/0.1278*0.1+7</f>
        <v>7.3528423214195566</v>
      </c>
      <c r="W5" s="39"/>
      <c r="X5" s="570">
        <v>279</v>
      </c>
      <c r="Y5" s="3">
        <v>301</v>
      </c>
      <c r="Z5" s="38">
        <f>X5/Y5*0.0113636*60</f>
        <v>0.63198227242524918</v>
      </c>
      <c r="AA5" s="39">
        <f>(Z5-0.142)/0.1278*0.1+7</f>
        <v>7.3833977092529333</v>
      </c>
      <c r="AB5" s="570">
        <v>152.34</v>
      </c>
      <c r="AC5" s="3">
        <v>195</v>
      </c>
      <c r="AD5" s="38">
        <f>AB5/AC5*0.0113636*60</f>
        <v>0.5326556381538462</v>
      </c>
      <c r="AE5" s="39">
        <f>(AD5-0.142)/0.1278*0.1+7</f>
        <v>7.3056773381485494</v>
      </c>
      <c r="AF5" s="570"/>
      <c r="AG5" s="3"/>
      <c r="AH5" s="38"/>
      <c r="AI5" s="39"/>
      <c r="AL5" s="38"/>
      <c r="AM5" s="39"/>
      <c r="AP5" s="38"/>
      <c r="AQ5" s="39"/>
      <c r="AR5" s="38">
        <f t="shared" ref="AR5:AR16" si="3">MAX(Z5,AD5,AH5,AL5,AP5)</f>
        <v>0.63198227242524918</v>
      </c>
    </row>
    <row r="6" spans="1:44" x14ac:dyDescent="0.25">
      <c r="A6" s="570">
        <v>3</v>
      </c>
      <c r="B6" s="570">
        <v>5</v>
      </c>
      <c r="C6" s="40">
        <v>42706</v>
      </c>
      <c r="D6" s="41">
        <v>42706.659212962964</v>
      </c>
      <c r="E6" s="41" t="s">
        <v>148</v>
      </c>
      <c r="F6" s="3">
        <v>436</v>
      </c>
      <c r="G6" s="570">
        <v>246.04</v>
      </c>
      <c r="H6" s="38">
        <f t="shared" si="0"/>
        <v>0.38475690055045869</v>
      </c>
      <c r="I6" s="263">
        <v>0.41749148505220007</v>
      </c>
      <c r="J6" s="39">
        <f t="shared" si="1"/>
        <v>7.1899506264088098</v>
      </c>
      <c r="K6" s="570">
        <v>9</v>
      </c>
      <c r="L6" s="570">
        <v>1</v>
      </c>
      <c r="M6" s="570" t="s">
        <v>149</v>
      </c>
      <c r="O6" s="570">
        <v>3</v>
      </c>
      <c r="P6" s="40">
        <v>43071</v>
      </c>
      <c r="Q6" s="570">
        <v>2</v>
      </c>
      <c r="R6" s="570">
        <v>2</v>
      </c>
      <c r="S6" s="3">
        <f>SUM(W6,X6,AB6,AF6,AJ6,AN6)</f>
        <v>492.08</v>
      </c>
      <c r="T6" s="3">
        <f>SUM(Y6,AC6,AG6,AK6,AO6)</f>
        <v>706</v>
      </c>
      <c r="U6" s="38">
        <f>S6/T6*0.0113636*60</f>
        <v>0.47522382050991496</v>
      </c>
      <c r="V6" s="39">
        <f>(U6-0.142)/0.1278*0.1+7</f>
        <v>7.2607385137010292</v>
      </c>
      <c r="W6" s="39"/>
      <c r="X6" s="570">
        <v>246.04</v>
      </c>
      <c r="Y6" s="3">
        <v>436</v>
      </c>
      <c r="Z6" s="38">
        <f>X6/Y6*0.0113636*60</f>
        <v>0.38475690055045869</v>
      </c>
      <c r="AA6" s="39">
        <f>(Z6-0.142)/0.1278*0.1+7</f>
        <v>7.1899506264088098</v>
      </c>
      <c r="AB6" s="570">
        <v>246.04</v>
      </c>
      <c r="AC6" s="3">
        <v>270</v>
      </c>
      <c r="AD6" s="38">
        <f>AB6/AC6*0.0113636*60</f>
        <v>0.62131114311111113</v>
      </c>
      <c r="AE6" s="39">
        <f>(AD6-0.142)/0.1278*0.1+7</f>
        <v>7.3750478428099457</v>
      </c>
      <c r="AF6" s="570"/>
      <c r="AG6" s="3"/>
      <c r="AH6" s="38"/>
      <c r="AI6" s="39"/>
      <c r="AK6" s="3"/>
      <c r="AL6" s="38"/>
      <c r="AM6" s="39"/>
      <c r="AP6" s="38"/>
      <c r="AQ6" s="39"/>
      <c r="AR6" s="38">
        <f t="shared" si="3"/>
        <v>0.62131114311111113</v>
      </c>
    </row>
    <row r="7" spans="1:44" x14ac:dyDescent="0.25">
      <c r="A7" s="570">
        <v>4</v>
      </c>
      <c r="B7" s="570">
        <v>5</v>
      </c>
      <c r="C7" s="40">
        <v>42706</v>
      </c>
      <c r="D7" s="41">
        <v>42706.867418981485</v>
      </c>
      <c r="E7" s="41" t="s">
        <v>148</v>
      </c>
      <c r="F7" s="3">
        <v>270</v>
      </c>
      <c r="G7" s="570">
        <v>246.04</v>
      </c>
      <c r="H7" s="38">
        <f t="shared" si="0"/>
        <v>0.62131114311111113</v>
      </c>
      <c r="I7" s="263">
        <v>0.6666909100416073</v>
      </c>
      <c r="J7" s="39">
        <f t="shared" si="1"/>
        <v>7.3750478428099457</v>
      </c>
      <c r="K7" s="570">
        <v>9</v>
      </c>
      <c r="L7" s="570">
        <v>1</v>
      </c>
      <c r="M7" s="570" t="s">
        <v>149</v>
      </c>
      <c r="O7" s="570">
        <v>4</v>
      </c>
      <c r="P7" s="40">
        <v>43072</v>
      </c>
      <c r="Q7" s="570">
        <v>1</v>
      </c>
      <c r="R7" s="570">
        <v>1</v>
      </c>
      <c r="S7" s="3">
        <f>SUM(W7,X7,AB7,AF7,AJ7,AN7)</f>
        <v>277.38</v>
      </c>
      <c r="T7" s="3">
        <f>SUM(Y7,AC7,AG7,AK7,AO7)</f>
        <v>278</v>
      </c>
      <c r="U7" s="38">
        <f>S7/T7*0.0113636*60</f>
        <v>0.68029540316546755</v>
      </c>
      <c r="V7" s="39">
        <f>(U7-0.142)/0.1278*0.1+7</f>
        <v>7.4212014109275959</v>
      </c>
      <c r="W7" s="39"/>
      <c r="X7" s="570">
        <v>277.38</v>
      </c>
      <c r="Y7" s="3">
        <v>278</v>
      </c>
      <c r="Z7" s="38">
        <f>X7/Y7*0.0113636*60</f>
        <v>0.68029540316546755</v>
      </c>
      <c r="AA7" s="39">
        <f>(Z7-0.142)/0.1278*0.1+7</f>
        <v>7.4212014109275959</v>
      </c>
      <c r="AB7" s="570"/>
      <c r="AC7" s="3"/>
      <c r="AD7" s="38"/>
      <c r="AE7" s="39"/>
      <c r="AF7" s="570"/>
      <c r="AG7" s="3"/>
      <c r="AH7" s="38"/>
      <c r="AI7" s="39"/>
      <c r="AK7" s="3"/>
      <c r="AL7" s="38"/>
      <c r="AM7" s="39"/>
      <c r="AP7" s="38"/>
      <c r="AQ7" s="39"/>
      <c r="AR7" s="38">
        <f t="shared" si="3"/>
        <v>0.68029540316546755</v>
      </c>
    </row>
    <row r="8" spans="1:44" x14ac:dyDescent="0.25">
      <c r="A8" s="570">
        <v>5</v>
      </c>
      <c r="B8" s="570">
        <v>5</v>
      </c>
      <c r="C8" s="40">
        <v>42707</v>
      </c>
      <c r="D8" s="41">
        <v>42707.441574074073</v>
      </c>
      <c r="E8" s="41" t="s">
        <v>148</v>
      </c>
      <c r="F8" s="3">
        <v>278</v>
      </c>
      <c r="G8" s="570">
        <v>277.38</v>
      </c>
      <c r="H8" s="38">
        <f t="shared" si="0"/>
        <v>0.68029540316546755</v>
      </c>
      <c r="I8" s="263">
        <v>0.88459161949702136</v>
      </c>
      <c r="J8" s="39">
        <f t="shared" si="1"/>
        <v>7.4212014109275959</v>
      </c>
      <c r="K8" s="570">
        <v>11</v>
      </c>
      <c r="L8" s="570">
        <v>1</v>
      </c>
      <c r="M8" s="570" t="s">
        <v>149</v>
      </c>
      <c r="P8" s="40">
        <v>43073</v>
      </c>
      <c r="U8" s="38"/>
      <c r="V8" s="39"/>
      <c r="W8" s="39"/>
      <c r="X8" s="570"/>
      <c r="Y8" s="3"/>
      <c r="Z8" s="38"/>
      <c r="AA8" s="39"/>
      <c r="AB8" s="570"/>
      <c r="AC8" s="3"/>
      <c r="AD8" s="38"/>
      <c r="AE8" s="39"/>
      <c r="AF8" s="570"/>
      <c r="AG8" s="3"/>
      <c r="AH8" s="39"/>
      <c r="AI8" s="39"/>
      <c r="AL8" s="38"/>
      <c r="AM8" s="39"/>
      <c r="AP8" s="38"/>
      <c r="AQ8" s="39"/>
      <c r="AR8" s="38">
        <f t="shared" si="3"/>
        <v>0</v>
      </c>
    </row>
    <row r="9" spans="1:44" x14ac:dyDescent="0.25">
      <c r="D9" s="41"/>
      <c r="E9" s="41"/>
      <c r="F9" s="3"/>
      <c r="I9" s="263"/>
      <c r="J9" s="39"/>
      <c r="P9" s="40">
        <v>43074</v>
      </c>
      <c r="U9" s="38"/>
      <c r="V9" s="39"/>
      <c r="W9" s="39"/>
      <c r="X9" s="570"/>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Z11" s="38"/>
      <c r="AA11" s="39"/>
      <c r="AD11" s="38"/>
      <c r="AE11" s="39"/>
      <c r="AR11" s="38">
        <f t="shared" si="3"/>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70"/>
      <c r="Y35" s="3"/>
      <c r="Z35" s="38"/>
      <c r="AA35" s="39"/>
      <c r="AB35" s="570"/>
      <c r="AC35" s="3"/>
      <c r="AD35" s="38"/>
      <c r="AE35" s="39"/>
      <c r="AF35" s="570"/>
      <c r="AG35" s="3"/>
      <c r="AH35" s="38"/>
      <c r="AI35" s="39"/>
      <c r="AL35" s="38"/>
      <c r="AM35" s="39"/>
    </row>
    <row r="36" spans="3:39" x14ac:dyDescent="0.25">
      <c r="P36" s="40"/>
      <c r="U36" s="38"/>
      <c r="V36" s="39"/>
      <c r="W36" s="39"/>
      <c r="X36" s="570"/>
      <c r="Y36" s="3"/>
      <c r="Z36" s="38"/>
      <c r="AA36" s="39"/>
      <c r="AD36" s="38"/>
      <c r="AE36" s="39"/>
      <c r="AH36" s="38"/>
      <c r="AI36" s="39"/>
      <c r="AL36" s="38"/>
      <c r="AM36" s="39"/>
    </row>
    <row r="37" spans="3:39" x14ac:dyDescent="0.25">
      <c r="C37" s="577"/>
    </row>
    <row r="38" spans="3:39" x14ac:dyDescent="0.25">
      <c r="C38" s="570"/>
      <c r="D38" s="575"/>
      <c r="H38" s="570"/>
      <c r="I38" s="570"/>
      <c r="L38" s="575"/>
    </row>
    <row r="39" spans="3:39" x14ac:dyDescent="0.25">
      <c r="C39" s="570">
        <v>1</v>
      </c>
      <c r="D39" s="575">
        <v>42705.889756944445</v>
      </c>
      <c r="E39" s="570">
        <v>266.2</v>
      </c>
      <c r="F39" s="570">
        <v>231</v>
      </c>
      <c r="G39" s="570">
        <v>0.78401100000000001</v>
      </c>
      <c r="H39" s="570">
        <v>6</v>
      </c>
      <c r="I39" s="570">
        <v>1</v>
      </c>
      <c r="J39" s="570">
        <v>0</v>
      </c>
      <c r="K39" s="570">
        <v>0</v>
      </c>
      <c r="L39" s="575">
        <v>42705.89261574074</v>
      </c>
    </row>
    <row r="40" spans="3:39" x14ac:dyDescent="0.25">
      <c r="C40" s="570">
        <v>1</v>
      </c>
      <c r="D40" s="575">
        <v>42706.565682870372</v>
      </c>
      <c r="E40" s="570">
        <v>266.2</v>
      </c>
      <c r="F40" s="570">
        <v>331</v>
      </c>
      <c r="G40" s="570">
        <v>0.54803400000000002</v>
      </c>
      <c r="H40" s="570">
        <v>7</v>
      </c>
      <c r="I40" s="570">
        <v>1</v>
      </c>
      <c r="J40" s="570">
        <v>0</v>
      </c>
      <c r="K40" s="570">
        <v>0</v>
      </c>
      <c r="L40" s="575">
        <v>42706.568553240744</v>
      </c>
    </row>
    <row r="41" spans="3:39" x14ac:dyDescent="0.25">
      <c r="C41" s="570">
        <v>1</v>
      </c>
      <c r="D41" s="575">
        <v>42706.747835648152</v>
      </c>
      <c r="E41" s="570">
        <v>246.04</v>
      </c>
      <c r="F41" s="570">
        <v>201</v>
      </c>
      <c r="G41" s="570">
        <v>0.83153100000000002</v>
      </c>
      <c r="H41" s="570">
        <v>8</v>
      </c>
      <c r="I41" s="570">
        <v>2</v>
      </c>
      <c r="J41" s="570">
        <v>0</v>
      </c>
      <c r="K41" s="570">
        <v>0</v>
      </c>
      <c r="L41" s="575">
        <v>42706.750150462962</v>
      </c>
    </row>
    <row r="42" spans="3:39" x14ac:dyDescent="0.25">
      <c r="C42" s="570">
        <v>1</v>
      </c>
      <c r="D42" s="575">
        <v>42706.848796296297</v>
      </c>
      <c r="E42" s="570">
        <v>210.04</v>
      </c>
      <c r="F42" s="570">
        <v>185</v>
      </c>
      <c r="G42" s="570">
        <v>0.77343099999999998</v>
      </c>
      <c r="H42" s="570">
        <v>9</v>
      </c>
      <c r="I42" s="570">
        <v>3</v>
      </c>
      <c r="J42" s="570">
        <v>0</v>
      </c>
      <c r="K42" s="570">
        <v>0</v>
      </c>
      <c r="L42" s="575">
        <v>42706.850821759261</v>
      </c>
    </row>
    <row r="43" spans="3:39" x14ac:dyDescent="0.25">
      <c r="C43" s="570">
        <v>1</v>
      </c>
      <c r="D43" s="575">
        <v>42706.915000000001</v>
      </c>
      <c r="E43" s="570">
        <v>210.04</v>
      </c>
      <c r="F43" s="570">
        <v>170</v>
      </c>
      <c r="G43" s="570">
        <v>0.84040199999999998</v>
      </c>
      <c r="H43" s="570">
        <v>10</v>
      </c>
      <c r="I43" s="570">
        <v>4</v>
      </c>
      <c r="J43" s="570">
        <v>0</v>
      </c>
      <c r="K43" s="570">
        <v>0</v>
      </c>
      <c r="L43" s="575">
        <v>42706.916851851849</v>
      </c>
    </row>
    <row r="44" spans="3:39" x14ac:dyDescent="0.25">
      <c r="C44" s="570">
        <v>1</v>
      </c>
      <c r="D44" s="575">
        <v>42707.197743055556</v>
      </c>
      <c r="E44" s="570">
        <v>450.96</v>
      </c>
      <c r="F44" s="570">
        <v>349</v>
      </c>
      <c r="G44" s="570">
        <v>0.87864799999999998</v>
      </c>
      <c r="H44" s="570">
        <v>11</v>
      </c>
      <c r="I44" s="570">
        <v>1</v>
      </c>
      <c r="J44" s="570">
        <v>0</v>
      </c>
      <c r="K44" s="570">
        <v>0</v>
      </c>
      <c r="L44" s="575">
        <v>42707.201805555553</v>
      </c>
    </row>
    <row r="45" spans="3:39" x14ac:dyDescent="0.25">
      <c r="C45" s="570">
        <v>1</v>
      </c>
      <c r="D45" s="575">
        <v>42707.395162037035</v>
      </c>
      <c r="E45" s="570">
        <v>480.96</v>
      </c>
      <c r="F45" s="570">
        <v>263</v>
      </c>
      <c r="G45" s="570">
        <v>1.246621</v>
      </c>
      <c r="H45" s="570">
        <v>12</v>
      </c>
      <c r="I45" s="570">
        <v>2</v>
      </c>
      <c r="J45" s="570">
        <v>0</v>
      </c>
      <c r="K45" s="570">
        <v>0</v>
      </c>
      <c r="L45" s="575">
        <v>42707.398136574076</v>
      </c>
    </row>
    <row r="46" spans="3:39" x14ac:dyDescent="0.25">
      <c r="C46" s="570">
        <v>1</v>
      </c>
      <c r="D46" s="575">
        <v>42707.67732638889</v>
      </c>
      <c r="E46" s="570">
        <v>715.54</v>
      </c>
      <c r="F46" s="570">
        <v>372</v>
      </c>
      <c r="G46" s="570">
        <v>1.308484</v>
      </c>
      <c r="H46" s="570">
        <v>13</v>
      </c>
      <c r="I46" s="570">
        <v>3</v>
      </c>
      <c r="J46" s="570">
        <v>0</v>
      </c>
      <c r="K46" s="570">
        <v>0</v>
      </c>
      <c r="L46" s="575">
        <v>42707.681469907409</v>
      </c>
    </row>
    <row r="47" spans="3:39" x14ac:dyDescent="0.25">
      <c r="C47" s="570">
        <v>1</v>
      </c>
      <c r="D47" s="575">
        <v>42707.766712962963</v>
      </c>
      <c r="E47" s="570">
        <v>516.96</v>
      </c>
      <c r="F47" s="570">
        <v>310</v>
      </c>
      <c r="G47" s="570">
        <v>1.136841</v>
      </c>
      <c r="H47" s="570">
        <v>14</v>
      </c>
      <c r="I47" s="570">
        <v>4</v>
      </c>
      <c r="J47" s="570">
        <v>0</v>
      </c>
      <c r="K47" s="570">
        <v>0</v>
      </c>
      <c r="L47" s="575">
        <v>42707.770277777781</v>
      </c>
    </row>
    <row r="48" spans="3:39" x14ac:dyDescent="0.25">
      <c r="C48" s="570">
        <v>1</v>
      </c>
      <c r="D48" s="575">
        <v>42707.898819444446</v>
      </c>
      <c r="E48" s="570">
        <v>516.96</v>
      </c>
      <c r="F48" s="570">
        <v>267</v>
      </c>
      <c r="G48" s="570">
        <v>1.3183940000000001</v>
      </c>
      <c r="H48" s="570">
        <v>15</v>
      </c>
      <c r="I48" s="570">
        <v>5</v>
      </c>
      <c r="J48" s="570">
        <v>0</v>
      </c>
      <c r="K48" s="570">
        <v>0</v>
      </c>
      <c r="L48" s="575">
        <v>42707.901886574073</v>
      </c>
    </row>
    <row r="49" spans="3:12" x14ac:dyDescent="0.25">
      <c r="C49" s="570">
        <v>1</v>
      </c>
      <c r="D49" s="575">
        <v>42708.262523148151</v>
      </c>
      <c r="E49" s="570">
        <v>480.96</v>
      </c>
      <c r="F49" s="570">
        <v>289</v>
      </c>
      <c r="G49" s="570">
        <v>1.131381</v>
      </c>
      <c r="H49" s="570">
        <v>16</v>
      </c>
      <c r="I49" s="570">
        <v>1</v>
      </c>
      <c r="J49" s="570">
        <v>0</v>
      </c>
      <c r="K49" s="570">
        <v>0</v>
      </c>
      <c r="L49" s="575">
        <v>42708.265763888892</v>
      </c>
    </row>
    <row r="50" spans="3:12" x14ac:dyDescent="0.25">
      <c r="C50" s="570">
        <v>1</v>
      </c>
      <c r="D50" s="575">
        <v>42708.380752314813</v>
      </c>
      <c r="E50" s="570">
        <v>480.96</v>
      </c>
      <c r="F50" s="570">
        <v>389</v>
      </c>
      <c r="G50" s="570">
        <v>0.84111400000000003</v>
      </c>
      <c r="H50" s="570">
        <v>17</v>
      </c>
      <c r="I50" s="570">
        <v>2</v>
      </c>
      <c r="J50" s="570">
        <v>0</v>
      </c>
      <c r="K50" s="570">
        <v>0</v>
      </c>
      <c r="L50" s="575">
        <v>42708.38517361111</v>
      </c>
    </row>
    <row r="51" spans="3:12" x14ac:dyDescent="0.25">
      <c r="C51" s="570">
        <v>1</v>
      </c>
      <c r="D51" s="575">
        <v>42708.567164351851</v>
      </c>
      <c r="E51" s="570">
        <v>997.92</v>
      </c>
      <c r="F51" s="570">
        <v>504</v>
      </c>
      <c r="G51" s="570">
        <v>1.347512</v>
      </c>
      <c r="H51" s="570">
        <v>18</v>
      </c>
      <c r="I51" s="570">
        <v>3</v>
      </c>
      <c r="J51" s="570">
        <v>0</v>
      </c>
      <c r="K51" s="570">
        <v>0</v>
      </c>
      <c r="L51" s="575">
        <v>42708.572928240741</v>
      </c>
    </row>
    <row r="52" spans="3:12" x14ac:dyDescent="0.25">
      <c r="C52" s="570">
        <v>1</v>
      </c>
      <c r="D52" s="575">
        <v>42708.772233796299</v>
      </c>
      <c r="E52" s="570">
        <v>450.96</v>
      </c>
      <c r="F52" s="570">
        <v>250</v>
      </c>
      <c r="G52" s="570">
        <v>1.227365</v>
      </c>
      <c r="H52" s="570">
        <v>19</v>
      </c>
      <c r="I52" s="570">
        <v>4</v>
      </c>
      <c r="J52" s="570">
        <v>0</v>
      </c>
      <c r="K52" s="570">
        <v>0</v>
      </c>
      <c r="L52" s="575">
        <v>42708.774953703702</v>
      </c>
    </row>
    <row r="53" spans="3:12" x14ac:dyDescent="0.25">
      <c r="C53" s="570">
        <v>1</v>
      </c>
      <c r="D53" s="575">
        <v>42709.427222222221</v>
      </c>
      <c r="E53" s="570">
        <v>997.92</v>
      </c>
      <c r="F53" s="570">
        <v>692</v>
      </c>
      <c r="G53" s="570">
        <v>0.98217399999999999</v>
      </c>
      <c r="H53" s="570">
        <v>20</v>
      </c>
      <c r="I53" s="570">
        <v>1</v>
      </c>
      <c r="J53" s="570">
        <v>0</v>
      </c>
      <c r="K53" s="570">
        <v>0</v>
      </c>
      <c r="L53" s="575">
        <v>42709.435254629629</v>
      </c>
    </row>
    <row r="54" spans="3:12" x14ac:dyDescent="0.25">
      <c r="C54" s="570">
        <v>1</v>
      </c>
      <c r="D54" s="575">
        <v>42709.563773148147</v>
      </c>
      <c r="E54" s="570">
        <v>997.92</v>
      </c>
      <c r="F54" s="570">
        <v>548</v>
      </c>
      <c r="G54" s="570">
        <v>1.24099</v>
      </c>
      <c r="H54" s="570">
        <v>21</v>
      </c>
      <c r="I54" s="570">
        <v>2</v>
      </c>
      <c r="J54" s="570">
        <v>0</v>
      </c>
      <c r="K54" s="570">
        <v>0</v>
      </c>
      <c r="L54" s="575">
        <v>42709.5700462963</v>
      </c>
    </row>
    <row r="55" spans="3:12" x14ac:dyDescent="0.25">
      <c r="C55" s="570">
        <v>1</v>
      </c>
      <c r="D55" s="575">
        <v>42709.773472222223</v>
      </c>
      <c r="E55" s="570">
        <v>997.92</v>
      </c>
      <c r="F55" s="570">
        <v>469</v>
      </c>
      <c r="G55" s="570">
        <v>1.4476910000000001</v>
      </c>
      <c r="H55" s="570">
        <v>22</v>
      </c>
      <c r="I55" s="570">
        <v>3</v>
      </c>
      <c r="J55" s="570">
        <v>0</v>
      </c>
      <c r="K55" s="570">
        <v>0</v>
      </c>
      <c r="L55" s="575">
        <v>42709.77884259259</v>
      </c>
    </row>
    <row r="56" spans="3:12" x14ac:dyDescent="0.25">
      <c r="C56" s="570">
        <v>1</v>
      </c>
      <c r="D56" s="575">
        <v>42709.862997685188</v>
      </c>
      <c r="E56" s="570">
        <v>1263.47</v>
      </c>
      <c r="F56" s="570">
        <v>650</v>
      </c>
      <c r="G56" s="570">
        <v>1.325318</v>
      </c>
      <c r="H56" s="570">
        <v>23</v>
      </c>
      <c r="I56" s="570">
        <v>4</v>
      </c>
      <c r="J56" s="570">
        <v>0</v>
      </c>
      <c r="K56" s="570">
        <v>0</v>
      </c>
      <c r="L56" s="575">
        <v>42709.870520833334</v>
      </c>
    </row>
    <row r="57" spans="3:12" x14ac:dyDescent="0.25">
      <c r="C57" s="570">
        <v>1</v>
      </c>
      <c r="D57" s="575">
        <v>42709.931458333333</v>
      </c>
      <c r="E57" s="570">
        <v>937.92</v>
      </c>
      <c r="F57" s="570">
        <v>448</v>
      </c>
      <c r="G57" s="570">
        <v>1.4253819999999999</v>
      </c>
      <c r="H57" s="570">
        <v>24</v>
      </c>
      <c r="I57" s="570">
        <v>5</v>
      </c>
      <c r="J57" s="570">
        <v>0</v>
      </c>
      <c r="K57" s="570">
        <v>0</v>
      </c>
      <c r="L57" s="575">
        <v>42709.936597222222</v>
      </c>
    </row>
    <row r="58" spans="3:12" x14ac:dyDescent="0.25">
      <c r="C58" s="570">
        <v>1</v>
      </c>
      <c r="D58" s="575">
        <v>42710.291076388887</v>
      </c>
      <c r="E58" s="570">
        <v>557.29999999999995</v>
      </c>
      <c r="F58" s="570">
        <v>379</v>
      </c>
      <c r="G58" s="570">
        <v>1.000389</v>
      </c>
      <c r="H58" s="570">
        <v>25</v>
      </c>
      <c r="I58" s="570">
        <v>1</v>
      </c>
      <c r="J58" s="570">
        <v>0</v>
      </c>
      <c r="K58" s="570">
        <v>0</v>
      </c>
      <c r="L58" s="575">
        <v>42710.295416666668</v>
      </c>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8"/>
  <sheetViews>
    <sheetView zoomScale="70" zoomScaleNormal="70" workbookViewId="0">
      <pane ySplit="3" topLeftCell="A10" activePane="bottomLeft" state="frozen"/>
      <selection pane="bottomLeft" activeCell="E42" sqref="E42:G42"/>
    </sheetView>
  </sheetViews>
  <sheetFormatPr defaultColWidth="9" defaultRowHeight="15" x14ac:dyDescent="0.25"/>
  <cols>
    <col min="1" max="1" width="3" style="576" bestFit="1" customWidth="1"/>
    <col min="2" max="2" width="10.42578125" style="576" bestFit="1" customWidth="1"/>
    <col min="3" max="3" width="6" style="40" bestFit="1" customWidth="1"/>
    <col min="4" max="4" width="17.28515625" style="576" bestFit="1" customWidth="1"/>
    <col min="5" max="5" width="14.140625" style="576" bestFit="1" customWidth="1"/>
    <col min="6" max="6" width="10.85546875" style="576" bestFit="1" customWidth="1"/>
    <col min="7" max="7" width="14.28515625" style="576" bestFit="1" customWidth="1"/>
    <col min="8" max="8" width="17.28515625" style="38" bestFit="1" customWidth="1"/>
    <col min="9" max="9" width="24.140625" style="38" bestFit="1" customWidth="1"/>
    <col min="10" max="10" width="4.85546875" style="576" bestFit="1" customWidth="1"/>
    <col min="11" max="11" width="14.5703125" style="576" bestFit="1" customWidth="1"/>
    <col min="12" max="12" width="17.7109375" style="576" bestFit="1" customWidth="1"/>
    <col min="13" max="13" width="14.28515625" style="576" bestFit="1" customWidth="1"/>
    <col min="14" max="15" width="4.85546875" style="576" customWidth="1"/>
    <col min="16" max="16" width="7.42578125" style="576" bestFit="1" customWidth="1"/>
    <col min="17" max="17" width="10.5703125" style="576" bestFit="1" customWidth="1"/>
    <col min="18" max="18" width="10.42578125" style="576" bestFit="1" customWidth="1"/>
    <col min="19" max="20" width="5.42578125" style="3" bestFit="1" customWidth="1"/>
    <col min="21" max="21" width="6.85546875" style="576" bestFit="1" customWidth="1"/>
    <col min="22" max="22" width="5" style="576" bestFit="1" customWidth="1"/>
    <col min="23" max="23" width="6.42578125" style="576" bestFit="1" customWidth="1"/>
    <col min="24" max="24" width="5.140625" style="3" bestFit="1" customWidth="1"/>
    <col min="25" max="25" width="5" style="576" bestFit="1" customWidth="1"/>
    <col min="26" max="26" width="6.85546875" style="576" bestFit="1" customWidth="1"/>
    <col min="27" max="27" width="5" style="576" bestFit="1" customWidth="1"/>
    <col min="28" max="28" width="8.7109375" style="3" bestFit="1" customWidth="1"/>
    <col min="29" max="29" width="5" style="576" bestFit="1" customWidth="1"/>
    <col min="30" max="30" width="6.85546875" style="576" bestFit="1" customWidth="1"/>
    <col min="31" max="31" width="5" style="576" bestFit="1" customWidth="1"/>
    <col min="32" max="32" width="4.42578125" style="3" bestFit="1" customWidth="1"/>
    <col min="33" max="33" width="4.140625" style="576" bestFit="1" customWidth="1"/>
    <col min="34" max="34" width="7.28515625" style="576" bestFit="1" customWidth="1"/>
    <col min="35" max="35" width="5" style="576" bestFit="1" customWidth="1"/>
    <col min="36" max="36" width="4.42578125" style="576" bestFit="1" customWidth="1"/>
    <col min="37" max="37" width="4.140625" style="576" bestFit="1" customWidth="1"/>
    <col min="38" max="38" width="6" style="576" bestFit="1" customWidth="1"/>
    <col min="39" max="39" width="5" style="576" bestFit="1" customWidth="1"/>
    <col min="40" max="40" width="2.42578125" style="576" bestFit="1" customWidth="1"/>
    <col min="41" max="41" width="4.140625" style="576" bestFit="1" customWidth="1"/>
    <col min="42" max="42" width="5.140625" style="576" bestFit="1" customWidth="1"/>
    <col min="43" max="43" width="5" style="576" bestFit="1" customWidth="1"/>
    <col min="44" max="16384" width="9" style="576"/>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76" t="s">
        <v>16</v>
      </c>
      <c r="B3" s="576" t="s">
        <v>140</v>
      </c>
      <c r="C3" s="40" t="s">
        <v>15</v>
      </c>
      <c r="D3" s="576" t="s">
        <v>145</v>
      </c>
      <c r="E3" s="576" t="s">
        <v>147</v>
      </c>
      <c r="F3" s="576" t="s">
        <v>141</v>
      </c>
      <c r="G3" s="576" t="s">
        <v>142</v>
      </c>
      <c r="H3" s="38" t="s">
        <v>143</v>
      </c>
      <c r="I3" s="38" t="s">
        <v>498</v>
      </c>
      <c r="J3" s="576" t="s">
        <v>43</v>
      </c>
      <c r="K3" s="576" t="s">
        <v>138</v>
      </c>
      <c r="L3" s="576" t="s">
        <v>139</v>
      </c>
      <c r="M3" s="576" t="s">
        <v>144</v>
      </c>
      <c r="O3" s="576" t="s">
        <v>16</v>
      </c>
      <c r="P3" s="9" t="s">
        <v>15</v>
      </c>
      <c r="Q3" s="576" t="s">
        <v>17</v>
      </c>
      <c r="R3" s="576" t="s">
        <v>18</v>
      </c>
      <c r="S3" s="3" t="s">
        <v>44</v>
      </c>
      <c r="T3" s="3" t="s">
        <v>45</v>
      </c>
      <c r="U3" s="38" t="s">
        <v>46</v>
      </c>
      <c r="V3" s="39" t="s">
        <v>43</v>
      </c>
      <c r="W3" s="39" t="s">
        <v>44</v>
      </c>
      <c r="X3" s="3" t="s">
        <v>44</v>
      </c>
      <c r="Y3" s="576" t="s">
        <v>45</v>
      </c>
      <c r="Z3" s="576" t="s">
        <v>46</v>
      </c>
      <c r="AA3" s="576" t="s">
        <v>43</v>
      </c>
      <c r="AB3" s="3" t="s">
        <v>44</v>
      </c>
      <c r="AC3" s="576" t="s">
        <v>45</v>
      </c>
      <c r="AD3" s="576" t="s">
        <v>46</v>
      </c>
      <c r="AE3" s="576" t="s">
        <v>43</v>
      </c>
      <c r="AF3" s="3" t="s">
        <v>44</v>
      </c>
      <c r="AG3" s="576" t="s">
        <v>45</v>
      </c>
      <c r="AH3" s="576" t="s">
        <v>46</v>
      </c>
      <c r="AI3" s="576" t="s">
        <v>43</v>
      </c>
      <c r="AJ3" s="39" t="s">
        <v>44</v>
      </c>
      <c r="AK3" s="576" t="s">
        <v>45</v>
      </c>
      <c r="AL3" s="576" t="s">
        <v>46</v>
      </c>
      <c r="AM3" s="576" t="s">
        <v>43</v>
      </c>
      <c r="AN3" s="39" t="s">
        <v>44</v>
      </c>
      <c r="AO3" s="576" t="s">
        <v>45</v>
      </c>
      <c r="AP3" s="576" t="s">
        <v>46</v>
      </c>
      <c r="AQ3" s="576" t="s">
        <v>43</v>
      </c>
    </row>
    <row r="4" spans="1:44" x14ac:dyDescent="0.25">
      <c r="A4" s="576">
        <v>1</v>
      </c>
      <c r="B4" s="576">
        <v>5</v>
      </c>
      <c r="C4" s="40">
        <v>42705</v>
      </c>
      <c r="D4" s="41">
        <v>42705.549467592595</v>
      </c>
      <c r="E4" s="41" t="s">
        <v>148</v>
      </c>
      <c r="F4" s="3">
        <v>301</v>
      </c>
      <c r="G4" s="576">
        <v>279</v>
      </c>
      <c r="H4" s="38">
        <f t="shared" ref="H4:H8" si="0">G4/F4*0.0113636*60</f>
        <v>0.63198227242524918</v>
      </c>
      <c r="I4" s="263">
        <v>2.4563894673758986</v>
      </c>
      <c r="J4" s="39">
        <f>(H4-0.142)/0.1278*0.1+7</f>
        <v>7.3833977092529333</v>
      </c>
      <c r="K4" s="576">
        <v>12</v>
      </c>
      <c r="M4" s="576" t="s">
        <v>149</v>
      </c>
      <c r="O4" s="576">
        <v>1</v>
      </c>
      <c r="P4" s="40">
        <v>43069</v>
      </c>
      <c r="U4" s="38"/>
      <c r="V4" s="39"/>
      <c r="W4" s="39"/>
      <c r="X4" s="576"/>
      <c r="Y4" s="3"/>
      <c r="Z4" s="38"/>
      <c r="AA4" s="39"/>
      <c r="AB4" s="576"/>
      <c r="AC4" s="3"/>
      <c r="AD4" s="38"/>
      <c r="AE4" s="39"/>
      <c r="AH4" s="38"/>
      <c r="AI4" s="39"/>
      <c r="AL4" s="38"/>
      <c r="AM4" s="39"/>
      <c r="AP4" s="38"/>
      <c r="AQ4" s="39"/>
      <c r="AR4" s="38">
        <f>MAX(Z4,AD4,AH4,AL4,AP4)</f>
        <v>0</v>
      </c>
    </row>
    <row r="5" spans="1:44" x14ac:dyDescent="0.25">
      <c r="A5" s="576">
        <v>2</v>
      </c>
      <c r="B5" s="576">
        <v>5</v>
      </c>
      <c r="C5" s="40">
        <v>42705</v>
      </c>
      <c r="D5" s="41">
        <v>42705.639456018522</v>
      </c>
      <c r="E5" s="41" t="s">
        <v>148</v>
      </c>
      <c r="F5" s="3">
        <v>195</v>
      </c>
      <c r="G5" s="576">
        <v>152.34</v>
      </c>
      <c r="H5" s="38">
        <f t="shared" si="0"/>
        <v>0.5326556381538462</v>
      </c>
      <c r="I5" s="263">
        <v>0.77413787103890896</v>
      </c>
      <c r="J5" s="39">
        <f t="shared" ref="J5:J8" si="1">(H5-0.142)/0.1278*0.1+7</f>
        <v>7.3056773381485494</v>
      </c>
      <c r="K5" s="576">
        <v>6</v>
      </c>
      <c r="L5" s="576">
        <v>1</v>
      </c>
      <c r="M5" s="576" t="s">
        <v>149</v>
      </c>
      <c r="O5" s="576">
        <v>2</v>
      </c>
      <c r="P5" s="40">
        <v>43070</v>
      </c>
      <c r="Q5" s="576">
        <v>2</v>
      </c>
      <c r="R5" s="576">
        <v>2</v>
      </c>
      <c r="S5" s="3">
        <f>SUM(W5,X5,AB5,AF5,AJ5,AN5)</f>
        <v>431.34000000000003</v>
      </c>
      <c r="T5" s="3">
        <f>SUM(Y5,AC5,AG5,AK5,AO5)</f>
        <v>496</v>
      </c>
      <c r="U5" s="38">
        <f t="shared" ref="U5" si="2">S5/T5*0.0113636*60</f>
        <v>0.59293248677419363</v>
      </c>
      <c r="V5" s="39">
        <f>(U5-0.142)/0.1278*0.1+7</f>
        <v>7.3528423214195566</v>
      </c>
      <c r="W5" s="39"/>
      <c r="X5" s="576">
        <v>279</v>
      </c>
      <c r="Y5" s="3">
        <v>301</v>
      </c>
      <c r="Z5" s="38">
        <f>X5/Y5*0.0113636*60</f>
        <v>0.63198227242524918</v>
      </c>
      <c r="AA5" s="39">
        <f>(Z5-0.142)/0.1278*0.1+7</f>
        <v>7.3833977092529333</v>
      </c>
      <c r="AB5" s="576">
        <v>152.34</v>
      </c>
      <c r="AC5" s="3">
        <v>195</v>
      </c>
      <c r="AD5" s="38">
        <f>AB5/AC5*0.0113636*60</f>
        <v>0.5326556381538462</v>
      </c>
      <c r="AE5" s="39">
        <f>(AD5-0.142)/0.1278*0.1+7</f>
        <v>7.3056773381485494</v>
      </c>
      <c r="AF5" s="576"/>
      <c r="AG5" s="3"/>
      <c r="AH5" s="38"/>
      <c r="AI5" s="39"/>
      <c r="AL5" s="38"/>
      <c r="AM5" s="39"/>
      <c r="AP5" s="38"/>
      <c r="AQ5" s="39"/>
      <c r="AR5" s="38">
        <f t="shared" ref="AR5:AR16" si="3">MAX(Z5,AD5,AH5,AL5,AP5)</f>
        <v>0.63198227242524918</v>
      </c>
    </row>
    <row r="6" spans="1:44" x14ac:dyDescent="0.25">
      <c r="A6" s="576">
        <v>3</v>
      </c>
      <c r="B6" s="576">
        <v>5</v>
      </c>
      <c r="C6" s="40">
        <v>42706</v>
      </c>
      <c r="D6" s="41">
        <v>42706.659212962964</v>
      </c>
      <c r="E6" s="41" t="s">
        <v>148</v>
      </c>
      <c r="F6" s="3">
        <v>436</v>
      </c>
      <c r="G6" s="576">
        <v>246.04</v>
      </c>
      <c r="H6" s="38">
        <f t="shared" si="0"/>
        <v>0.38475690055045869</v>
      </c>
      <c r="I6" s="263">
        <v>0.41749148505220007</v>
      </c>
      <c r="J6" s="39">
        <f t="shared" si="1"/>
        <v>7.1899506264088098</v>
      </c>
      <c r="K6" s="576">
        <v>9</v>
      </c>
      <c r="L6" s="576">
        <v>1</v>
      </c>
      <c r="M6" s="576" t="s">
        <v>149</v>
      </c>
      <c r="O6" s="576">
        <v>3</v>
      </c>
      <c r="P6" s="40">
        <v>43071</v>
      </c>
      <c r="Q6" s="576">
        <v>2</v>
      </c>
      <c r="R6" s="576">
        <v>2</v>
      </c>
      <c r="S6" s="3">
        <f>SUM(W6,X6,AB6,AF6,AJ6,AN6)</f>
        <v>492.08</v>
      </c>
      <c r="T6" s="3">
        <f>SUM(Y6,AC6,AG6,AK6,AO6)</f>
        <v>706</v>
      </c>
      <c r="U6" s="38">
        <f>S6/T6*0.0113636*60</f>
        <v>0.47522382050991496</v>
      </c>
      <c r="V6" s="39">
        <f>(U6-0.142)/0.1278*0.1+7</f>
        <v>7.2607385137010292</v>
      </c>
      <c r="W6" s="39"/>
      <c r="X6" s="576">
        <v>246.04</v>
      </c>
      <c r="Y6" s="3">
        <v>436</v>
      </c>
      <c r="Z6" s="38">
        <f>X6/Y6*0.0113636*60</f>
        <v>0.38475690055045869</v>
      </c>
      <c r="AA6" s="39">
        <f>(Z6-0.142)/0.1278*0.1+7</f>
        <v>7.1899506264088098</v>
      </c>
      <c r="AB6" s="576">
        <v>246.04</v>
      </c>
      <c r="AC6" s="3">
        <v>270</v>
      </c>
      <c r="AD6" s="38">
        <f>AB6/AC6*0.0113636*60</f>
        <v>0.62131114311111113</v>
      </c>
      <c r="AE6" s="39">
        <f>(AD6-0.142)/0.1278*0.1+7</f>
        <v>7.3750478428099457</v>
      </c>
      <c r="AF6" s="576"/>
      <c r="AG6" s="3"/>
      <c r="AH6" s="38"/>
      <c r="AI6" s="39"/>
      <c r="AK6" s="3"/>
      <c r="AL6" s="38"/>
      <c r="AM6" s="39"/>
      <c r="AP6" s="38"/>
      <c r="AQ6" s="39"/>
      <c r="AR6" s="38">
        <f t="shared" si="3"/>
        <v>0.62131114311111113</v>
      </c>
    </row>
    <row r="7" spans="1:44" x14ac:dyDescent="0.25">
      <c r="A7" s="576">
        <v>4</v>
      </c>
      <c r="B7" s="576">
        <v>5</v>
      </c>
      <c r="C7" s="40">
        <v>42706</v>
      </c>
      <c r="D7" s="41">
        <v>42706.867418981485</v>
      </c>
      <c r="E7" s="41" t="s">
        <v>148</v>
      </c>
      <c r="F7" s="3">
        <v>270</v>
      </c>
      <c r="G7" s="576">
        <v>246.04</v>
      </c>
      <c r="H7" s="38">
        <f t="shared" si="0"/>
        <v>0.62131114311111113</v>
      </c>
      <c r="I7" s="263">
        <v>0.6666909100416073</v>
      </c>
      <c r="J7" s="39">
        <f t="shared" si="1"/>
        <v>7.3750478428099457</v>
      </c>
      <c r="K7" s="576">
        <v>9</v>
      </c>
      <c r="L7" s="576">
        <v>1</v>
      </c>
      <c r="M7" s="576" t="s">
        <v>149</v>
      </c>
      <c r="O7" s="576">
        <v>4</v>
      </c>
      <c r="P7" s="40">
        <v>43072</v>
      </c>
      <c r="Q7" s="576">
        <v>1</v>
      </c>
      <c r="R7" s="576">
        <v>1</v>
      </c>
      <c r="S7" s="3">
        <f>SUM(W7,X7,AB7,AF7,AJ7,AN7)</f>
        <v>277.38</v>
      </c>
      <c r="T7" s="3">
        <f>SUM(Y7,AC7,AG7,AK7,AO7)</f>
        <v>278</v>
      </c>
      <c r="U7" s="38">
        <f>S7/T7*0.0113636*60</f>
        <v>0.68029540316546755</v>
      </c>
      <c r="V7" s="39">
        <f>(U7-0.142)/0.1278*0.1+7</f>
        <v>7.4212014109275959</v>
      </c>
      <c r="W7" s="39"/>
      <c r="X7" s="576">
        <v>277.38</v>
      </c>
      <c r="Y7" s="3">
        <v>278</v>
      </c>
      <c r="Z7" s="38">
        <f>X7/Y7*0.0113636*60</f>
        <v>0.68029540316546755</v>
      </c>
      <c r="AA7" s="39">
        <f>(Z7-0.142)/0.1278*0.1+7</f>
        <v>7.4212014109275959</v>
      </c>
      <c r="AB7" s="576"/>
      <c r="AC7" s="3"/>
      <c r="AD7" s="38"/>
      <c r="AE7" s="39"/>
      <c r="AF7" s="576"/>
      <c r="AG7" s="3"/>
      <c r="AH7" s="38"/>
      <c r="AI7" s="39"/>
      <c r="AK7" s="3"/>
      <c r="AL7" s="38"/>
      <c r="AM7" s="39"/>
      <c r="AP7" s="38"/>
      <c r="AQ7" s="39"/>
      <c r="AR7" s="38">
        <f t="shared" si="3"/>
        <v>0.68029540316546755</v>
      </c>
    </row>
    <row r="8" spans="1:44" x14ac:dyDescent="0.25">
      <c r="A8" s="576">
        <v>5</v>
      </c>
      <c r="B8" s="576">
        <v>5</v>
      </c>
      <c r="C8" s="40">
        <v>42707</v>
      </c>
      <c r="D8" s="41">
        <v>42707.441574074073</v>
      </c>
      <c r="E8" s="41" t="s">
        <v>148</v>
      </c>
      <c r="F8" s="3">
        <v>278</v>
      </c>
      <c r="G8" s="576">
        <v>277.38</v>
      </c>
      <c r="H8" s="38">
        <f t="shared" si="0"/>
        <v>0.68029540316546755</v>
      </c>
      <c r="I8" s="263">
        <v>0.88459161949702136</v>
      </c>
      <c r="J8" s="39">
        <f t="shared" si="1"/>
        <v>7.4212014109275959</v>
      </c>
      <c r="K8" s="576">
        <v>11</v>
      </c>
      <c r="L8" s="576">
        <v>1</v>
      </c>
      <c r="M8" s="576" t="s">
        <v>149</v>
      </c>
      <c r="P8" s="40">
        <v>43073</v>
      </c>
      <c r="U8" s="38"/>
      <c r="V8" s="39"/>
      <c r="W8" s="39"/>
      <c r="X8" s="576"/>
      <c r="Y8" s="3"/>
      <c r="Z8" s="38"/>
      <c r="AA8" s="39"/>
      <c r="AB8" s="576"/>
      <c r="AC8" s="3"/>
      <c r="AD8" s="38"/>
      <c r="AE8" s="39"/>
      <c r="AF8" s="576"/>
      <c r="AG8" s="3"/>
      <c r="AH8" s="39"/>
      <c r="AI8" s="39"/>
      <c r="AL8" s="38"/>
      <c r="AM8" s="39"/>
      <c r="AP8" s="38"/>
      <c r="AQ8" s="39"/>
      <c r="AR8" s="38">
        <f t="shared" si="3"/>
        <v>0</v>
      </c>
    </row>
    <row r="9" spans="1:44" x14ac:dyDescent="0.25">
      <c r="D9" s="41"/>
      <c r="E9" s="41"/>
      <c r="F9" s="3"/>
      <c r="I9" s="263"/>
      <c r="J9" s="39"/>
      <c r="P9" s="40">
        <v>43074</v>
      </c>
      <c r="U9" s="38"/>
      <c r="V9" s="39"/>
      <c r="W9" s="39"/>
      <c r="X9" s="576"/>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Z11" s="38"/>
      <c r="AA11" s="39"/>
      <c r="AD11" s="38"/>
      <c r="AE11" s="39"/>
      <c r="AR11" s="38">
        <f t="shared" si="3"/>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76"/>
      <c r="Y35" s="3"/>
      <c r="Z35" s="38"/>
      <c r="AA35" s="39"/>
      <c r="AB35" s="576"/>
      <c r="AC35" s="3"/>
      <c r="AD35" s="38"/>
      <c r="AE35" s="39"/>
      <c r="AF35" s="576"/>
      <c r="AG35" s="3"/>
      <c r="AH35" s="38"/>
      <c r="AI35" s="39"/>
      <c r="AL35" s="38"/>
      <c r="AM35" s="39"/>
    </row>
    <row r="36" spans="3:39" x14ac:dyDescent="0.25">
      <c r="P36" s="40"/>
      <c r="U36" s="38"/>
      <c r="V36" s="39"/>
      <c r="W36" s="39"/>
      <c r="X36" s="576"/>
      <c r="Y36" s="3"/>
      <c r="Z36" s="38"/>
      <c r="AA36" s="39"/>
      <c r="AD36" s="38"/>
      <c r="AE36" s="39"/>
      <c r="AH36" s="38"/>
      <c r="AI36" s="39"/>
      <c r="AL36" s="38"/>
      <c r="AM36" s="39"/>
    </row>
    <row r="37" spans="3:39" x14ac:dyDescent="0.25">
      <c r="C37" s="577"/>
    </row>
    <row r="38" spans="3:39" x14ac:dyDescent="0.25">
      <c r="C38" s="576"/>
      <c r="D38" s="575"/>
      <c r="H38" s="576"/>
      <c r="I38" s="576"/>
      <c r="L38" s="575"/>
    </row>
    <row r="39" spans="3:39" x14ac:dyDescent="0.25">
      <c r="C39" s="576"/>
      <c r="D39" s="575"/>
      <c r="H39" s="576"/>
      <c r="I39" s="576"/>
      <c r="L39" s="575"/>
    </row>
    <row r="40" spans="3:39" x14ac:dyDescent="0.25">
      <c r="C40" s="576">
        <v>20</v>
      </c>
      <c r="D40" s="575">
        <v>42719.625231481485</v>
      </c>
      <c r="E40" s="576">
        <v>356.64</v>
      </c>
      <c r="F40" s="576">
        <v>722</v>
      </c>
      <c r="G40" s="576">
        <v>0.33648</v>
      </c>
      <c r="H40" s="576">
        <v>1</v>
      </c>
      <c r="I40" s="576">
        <v>1</v>
      </c>
      <c r="J40" s="576">
        <v>0</v>
      </c>
      <c r="K40" s="576">
        <v>0</v>
      </c>
      <c r="L40" s="575">
        <v>42719.633472222224</v>
      </c>
    </row>
    <row r="41" spans="3:39" x14ac:dyDescent="0.25">
      <c r="C41" s="576">
        <v>20</v>
      </c>
      <c r="D41" s="575">
        <v>42720.583796296298</v>
      </c>
      <c r="E41" s="576">
        <v>605.64</v>
      </c>
      <c r="F41" s="576">
        <v>16767</v>
      </c>
      <c r="G41" s="576">
        <v>2.4628000000000001E-2</v>
      </c>
      <c r="H41" s="576">
        <v>2</v>
      </c>
      <c r="I41" s="576">
        <v>1</v>
      </c>
      <c r="J41" s="576">
        <v>0</v>
      </c>
      <c r="K41" s="576">
        <v>0</v>
      </c>
      <c r="L41" s="575">
        <v>42720.777800925927</v>
      </c>
    </row>
    <row r="42" spans="3:39" x14ac:dyDescent="0.25">
      <c r="C42" s="576">
        <v>20</v>
      </c>
      <c r="D42" s="575">
        <v>42721.523252314815</v>
      </c>
      <c r="E42" s="576">
        <v>332.8</v>
      </c>
      <c r="F42" s="576">
        <v>1168</v>
      </c>
      <c r="G42" s="576">
        <v>0.194161</v>
      </c>
      <c r="H42" s="576">
        <v>3</v>
      </c>
      <c r="I42" s="576">
        <v>1</v>
      </c>
      <c r="J42" s="576">
        <v>0</v>
      </c>
      <c r="K42" s="576">
        <v>0</v>
      </c>
      <c r="L42" s="575">
        <v>42721.536631944444</v>
      </c>
    </row>
    <row r="43" spans="3:39" x14ac:dyDescent="0.25">
      <c r="C43" s="576">
        <v>20</v>
      </c>
      <c r="D43" s="575">
        <v>42722.421400462961</v>
      </c>
      <c r="E43" s="576">
        <v>416.32</v>
      </c>
      <c r="F43" s="576">
        <v>1132</v>
      </c>
      <c r="G43" s="576">
        <v>0.25062200000000001</v>
      </c>
      <c r="H43" s="576">
        <v>4</v>
      </c>
      <c r="I43" s="576">
        <v>1</v>
      </c>
      <c r="J43" s="576">
        <v>0</v>
      </c>
      <c r="K43" s="576">
        <v>0</v>
      </c>
      <c r="L43" s="575">
        <v>42722.434398148151</v>
      </c>
    </row>
    <row r="44" spans="3:39" x14ac:dyDescent="0.25">
      <c r="C44" s="576"/>
      <c r="D44" s="575"/>
      <c r="H44" s="576"/>
      <c r="I44" s="576"/>
      <c r="L44" s="575"/>
    </row>
    <row r="45" spans="3:39" x14ac:dyDescent="0.25">
      <c r="C45" s="576"/>
      <c r="D45" s="575"/>
      <c r="H45" s="576"/>
      <c r="I45" s="576"/>
      <c r="L45" s="575"/>
    </row>
    <row r="46" spans="3:39" x14ac:dyDescent="0.25">
      <c r="C46" s="576"/>
      <c r="D46" s="575"/>
      <c r="H46" s="576"/>
      <c r="I46" s="576"/>
      <c r="L46" s="575"/>
    </row>
    <row r="47" spans="3:39" x14ac:dyDescent="0.25">
      <c r="C47" s="576"/>
      <c r="D47" s="575"/>
      <c r="H47" s="576"/>
      <c r="I47" s="576"/>
      <c r="L47" s="575"/>
    </row>
    <row r="48" spans="3:39" x14ac:dyDescent="0.25">
      <c r="C48" s="576"/>
      <c r="D48" s="575"/>
      <c r="H48" s="576"/>
      <c r="I48" s="576"/>
      <c r="L48" s="575"/>
    </row>
    <row r="49" spans="3:12" x14ac:dyDescent="0.25">
      <c r="C49" s="576"/>
      <c r="D49" s="575"/>
      <c r="H49" s="576"/>
      <c r="I49" s="576"/>
      <c r="L49" s="575"/>
    </row>
    <row r="50" spans="3:12" x14ac:dyDescent="0.25">
      <c r="C50" s="576"/>
      <c r="D50" s="575"/>
      <c r="H50" s="576"/>
      <c r="I50" s="576"/>
      <c r="L50" s="575"/>
    </row>
    <row r="51" spans="3:12" x14ac:dyDescent="0.25">
      <c r="C51" s="576"/>
      <c r="D51" s="575"/>
      <c r="H51" s="576"/>
      <c r="I51" s="576"/>
      <c r="L51" s="575"/>
    </row>
    <row r="52" spans="3:12" x14ac:dyDescent="0.25">
      <c r="C52" s="576"/>
      <c r="D52" s="575"/>
      <c r="H52" s="576"/>
      <c r="I52" s="576"/>
      <c r="L52" s="575"/>
    </row>
    <row r="53" spans="3:12" x14ac:dyDescent="0.25">
      <c r="C53" s="576"/>
      <c r="D53" s="575"/>
      <c r="H53" s="576"/>
      <c r="I53" s="576"/>
      <c r="L53" s="575"/>
    </row>
    <row r="54" spans="3:12" x14ac:dyDescent="0.25">
      <c r="C54" s="576"/>
      <c r="D54" s="575"/>
      <c r="H54" s="576"/>
      <c r="I54" s="576"/>
      <c r="L54" s="575"/>
    </row>
    <row r="55" spans="3:12" x14ac:dyDescent="0.25">
      <c r="C55" s="576"/>
      <c r="D55" s="575"/>
      <c r="H55" s="576"/>
      <c r="I55" s="576"/>
      <c r="L55" s="575"/>
    </row>
    <row r="56" spans="3:12" x14ac:dyDescent="0.25">
      <c r="C56" s="576"/>
      <c r="D56" s="575"/>
      <c r="H56" s="576"/>
      <c r="I56" s="576"/>
      <c r="L56" s="575"/>
    </row>
    <row r="57" spans="3:12" x14ac:dyDescent="0.25">
      <c r="C57" s="576"/>
      <c r="D57" s="575"/>
      <c r="H57" s="576"/>
      <c r="I57" s="576"/>
      <c r="L57" s="575"/>
    </row>
    <row r="58" spans="3:12" x14ac:dyDescent="0.25">
      <c r="C58" s="576"/>
      <c r="D58" s="575"/>
      <c r="H58" s="576"/>
      <c r="I58" s="576"/>
      <c r="L58" s="575"/>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8"/>
  <sheetViews>
    <sheetView zoomScale="70" zoomScaleNormal="70" workbookViewId="0">
      <pane ySplit="3" topLeftCell="A10" activePane="bottomLeft" state="frozen"/>
      <selection pane="bottomLeft" activeCell="E47" sqref="E47:G47"/>
    </sheetView>
  </sheetViews>
  <sheetFormatPr defaultColWidth="9" defaultRowHeight="15" x14ac:dyDescent="0.25"/>
  <cols>
    <col min="1" max="1" width="3" style="570" bestFit="1" customWidth="1"/>
    <col min="2" max="2" width="10.42578125" style="570" bestFit="1" customWidth="1"/>
    <col min="3" max="3" width="6" style="40" bestFit="1" customWidth="1"/>
    <col min="4" max="4" width="17.28515625" style="570" bestFit="1" customWidth="1"/>
    <col min="5" max="5" width="14.140625" style="570" bestFit="1" customWidth="1"/>
    <col min="6" max="6" width="10.85546875" style="570" bestFit="1" customWidth="1"/>
    <col min="7" max="7" width="14.28515625" style="570" bestFit="1" customWidth="1"/>
    <col min="8" max="8" width="17.28515625" style="38" bestFit="1" customWidth="1"/>
    <col min="9" max="9" width="24.140625" style="38" bestFit="1" customWidth="1"/>
    <col min="10" max="10" width="4.85546875" style="570" bestFit="1" customWidth="1"/>
    <col min="11" max="11" width="14.5703125" style="570" bestFit="1" customWidth="1"/>
    <col min="12" max="12" width="17.7109375" style="570" bestFit="1" customWidth="1"/>
    <col min="13" max="13" width="14.28515625" style="570" bestFit="1" customWidth="1"/>
    <col min="14" max="15" width="4.85546875" style="570" customWidth="1"/>
    <col min="16" max="16" width="7.42578125" style="570" bestFit="1" customWidth="1"/>
    <col min="17" max="17" width="10.5703125" style="570" bestFit="1" customWidth="1"/>
    <col min="18" max="18" width="10.42578125" style="570" bestFit="1" customWidth="1"/>
    <col min="19" max="20" width="5.42578125" style="3" bestFit="1" customWidth="1"/>
    <col min="21" max="21" width="6.85546875" style="570" bestFit="1" customWidth="1"/>
    <col min="22" max="22" width="5" style="570" bestFit="1" customWidth="1"/>
    <col min="23" max="23" width="6.42578125" style="570" bestFit="1" customWidth="1"/>
    <col min="24" max="24" width="5.140625" style="3" bestFit="1" customWidth="1"/>
    <col min="25" max="25" width="5" style="570" bestFit="1" customWidth="1"/>
    <col min="26" max="26" width="6.85546875" style="570" bestFit="1" customWidth="1"/>
    <col min="27" max="27" width="5" style="570" bestFit="1" customWidth="1"/>
    <col min="28" max="28" width="8.7109375" style="3" bestFit="1" customWidth="1"/>
    <col min="29" max="29" width="5" style="570" bestFit="1" customWidth="1"/>
    <col min="30" max="30" width="6.85546875" style="570" bestFit="1" customWidth="1"/>
    <col min="31" max="31" width="5" style="570" bestFit="1" customWidth="1"/>
    <col min="32" max="32" width="4.42578125" style="3" bestFit="1" customWidth="1"/>
    <col min="33" max="33" width="4.140625" style="570" bestFit="1" customWidth="1"/>
    <col min="34" max="34" width="7.28515625" style="570" bestFit="1" customWidth="1"/>
    <col min="35" max="35" width="5" style="570" bestFit="1" customWidth="1"/>
    <col min="36" max="36" width="4.42578125" style="570" bestFit="1" customWidth="1"/>
    <col min="37" max="37" width="4.140625" style="570" bestFit="1" customWidth="1"/>
    <col min="38" max="38" width="6" style="570" bestFit="1" customWidth="1"/>
    <col min="39" max="39" width="5" style="570" bestFit="1" customWidth="1"/>
    <col min="40" max="40" width="2.42578125" style="570" bestFit="1" customWidth="1"/>
    <col min="41" max="41" width="4.140625" style="570" bestFit="1" customWidth="1"/>
    <col min="42" max="42" width="5.140625" style="570" bestFit="1" customWidth="1"/>
    <col min="43" max="43" width="5" style="570" bestFit="1" customWidth="1"/>
    <col min="44" max="16384" width="9" style="570"/>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70" t="s">
        <v>16</v>
      </c>
      <c r="B3" s="570" t="s">
        <v>140</v>
      </c>
      <c r="C3" s="40" t="s">
        <v>15</v>
      </c>
      <c r="D3" s="570" t="s">
        <v>145</v>
      </c>
      <c r="E3" s="570" t="s">
        <v>147</v>
      </c>
      <c r="F3" s="570" t="s">
        <v>141</v>
      </c>
      <c r="G3" s="570" t="s">
        <v>142</v>
      </c>
      <c r="H3" s="38" t="s">
        <v>143</v>
      </c>
      <c r="I3" s="38" t="s">
        <v>498</v>
      </c>
      <c r="J3" s="570" t="s">
        <v>43</v>
      </c>
      <c r="K3" s="570" t="s">
        <v>138</v>
      </c>
      <c r="L3" s="570" t="s">
        <v>139</v>
      </c>
      <c r="M3" s="570" t="s">
        <v>144</v>
      </c>
      <c r="O3" s="570" t="s">
        <v>16</v>
      </c>
      <c r="P3" s="9" t="s">
        <v>15</v>
      </c>
      <c r="Q3" s="570" t="s">
        <v>17</v>
      </c>
      <c r="R3" s="570" t="s">
        <v>18</v>
      </c>
      <c r="S3" s="3" t="s">
        <v>44</v>
      </c>
      <c r="T3" s="3" t="s">
        <v>45</v>
      </c>
      <c r="U3" s="38" t="s">
        <v>46</v>
      </c>
      <c r="V3" s="39" t="s">
        <v>43</v>
      </c>
      <c r="W3" s="39" t="s">
        <v>44</v>
      </c>
      <c r="X3" s="3" t="s">
        <v>44</v>
      </c>
      <c r="Y3" s="570" t="s">
        <v>45</v>
      </c>
      <c r="Z3" s="570" t="s">
        <v>46</v>
      </c>
      <c r="AA3" s="570" t="s">
        <v>43</v>
      </c>
      <c r="AB3" s="3" t="s">
        <v>44</v>
      </c>
      <c r="AC3" s="570" t="s">
        <v>45</v>
      </c>
      <c r="AD3" s="570" t="s">
        <v>46</v>
      </c>
      <c r="AE3" s="570" t="s">
        <v>43</v>
      </c>
      <c r="AF3" s="3" t="s">
        <v>44</v>
      </c>
      <c r="AG3" s="570" t="s">
        <v>45</v>
      </c>
      <c r="AH3" s="570" t="s">
        <v>46</v>
      </c>
      <c r="AI3" s="570" t="s">
        <v>43</v>
      </c>
      <c r="AJ3" s="39" t="s">
        <v>44</v>
      </c>
      <c r="AK3" s="570" t="s">
        <v>45</v>
      </c>
      <c r="AL3" s="570" t="s">
        <v>46</v>
      </c>
      <c r="AM3" s="570" t="s">
        <v>43</v>
      </c>
      <c r="AN3" s="39" t="s">
        <v>44</v>
      </c>
      <c r="AO3" s="570" t="s">
        <v>45</v>
      </c>
      <c r="AP3" s="570" t="s">
        <v>46</v>
      </c>
      <c r="AQ3" s="570" t="s">
        <v>43</v>
      </c>
    </row>
    <row r="4" spans="1:44" x14ac:dyDescent="0.25">
      <c r="A4" s="570">
        <v>1</v>
      </c>
      <c r="B4" s="570">
        <v>5</v>
      </c>
      <c r="C4" s="40">
        <v>42705</v>
      </c>
      <c r="D4" s="41">
        <v>42705.549467592595</v>
      </c>
      <c r="E4" s="41" t="s">
        <v>148</v>
      </c>
      <c r="F4" s="3">
        <v>301</v>
      </c>
      <c r="G4" s="570">
        <v>279</v>
      </c>
      <c r="H4" s="38">
        <f t="shared" ref="H4:H8" si="0">G4/F4*0.0113636*60</f>
        <v>0.63198227242524918</v>
      </c>
      <c r="I4" s="263">
        <v>2.4563894673758986</v>
      </c>
      <c r="J4" s="39">
        <f>(H4-0.142)/0.1278*0.1+7</f>
        <v>7.3833977092529333</v>
      </c>
      <c r="K4" s="570">
        <v>12</v>
      </c>
      <c r="M4" s="570" t="s">
        <v>149</v>
      </c>
      <c r="O4" s="570">
        <v>1</v>
      </c>
      <c r="P4" s="40">
        <v>43069</v>
      </c>
      <c r="U4" s="38"/>
      <c r="V4" s="39"/>
      <c r="W4" s="39"/>
      <c r="X4" s="570"/>
      <c r="Y4" s="3"/>
      <c r="Z4" s="38"/>
      <c r="AA4" s="39"/>
      <c r="AB4" s="570"/>
      <c r="AC4" s="3"/>
      <c r="AD4" s="38"/>
      <c r="AE4" s="39"/>
      <c r="AH4" s="38"/>
      <c r="AI4" s="39"/>
      <c r="AL4" s="38"/>
      <c r="AM4" s="39"/>
      <c r="AP4" s="38"/>
      <c r="AQ4" s="39"/>
      <c r="AR4" s="38">
        <f>MAX(Z4,AD4,AH4,AL4,AP4)</f>
        <v>0</v>
      </c>
    </row>
    <row r="5" spans="1:44" x14ac:dyDescent="0.25">
      <c r="A5" s="570">
        <v>2</v>
      </c>
      <c r="B5" s="570">
        <v>5</v>
      </c>
      <c r="C5" s="40">
        <v>42705</v>
      </c>
      <c r="D5" s="41">
        <v>42705.639456018522</v>
      </c>
      <c r="E5" s="41" t="s">
        <v>148</v>
      </c>
      <c r="F5" s="3">
        <v>195</v>
      </c>
      <c r="G5" s="570">
        <v>152.34</v>
      </c>
      <c r="H5" s="38">
        <f t="shared" si="0"/>
        <v>0.5326556381538462</v>
      </c>
      <c r="I5" s="263">
        <v>0.77413787103890896</v>
      </c>
      <c r="J5" s="39">
        <f t="shared" ref="J5:J8" si="1">(H5-0.142)/0.1278*0.1+7</f>
        <v>7.3056773381485494</v>
      </c>
      <c r="K5" s="570">
        <v>6</v>
      </c>
      <c r="L5" s="570">
        <v>1</v>
      </c>
      <c r="M5" s="570" t="s">
        <v>149</v>
      </c>
      <c r="O5" s="570">
        <v>2</v>
      </c>
      <c r="P5" s="40">
        <v>43070</v>
      </c>
      <c r="Q5" s="570">
        <v>2</v>
      </c>
      <c r="R5" s="570">
        <v>2</v>
      </c>
      <c r="S5" s="3">
        <f>SUM(W5,X5,AB5,AF5,AJ5,AN5)</f>
        <v>431.34000000000003</v>
      </c>
      <c r="T5" s="3">
        <f>SUM(Y5,AC5,AG5,AK5,AO5)</f>
        <v>496</v>
      </c>
      <c r="U5" s="38">
        <f t="shared" ref="U5" si="2">S5/T5*0.0113636*60</f>
        <v>0.59293248677419363</v>
      </c>
      <c r="V5" s="39">
        <f>(U5-0.142)/0.1278*0.1+7</f>
        <v>7.3528423214195566</v>
      </c>
      <c r="W5" s="39"/>
      <c r="X5" s="570">
        <v>279</v>
      </c>
      <c r="Y5" s="3">
        <v>301</v>
      </c>
      <c r="Z5" s="38">
        <f>X5/Y5*0.0113636*60</f>
        <v>0.63198227242524918</v>
      </c>
      <c r="AA5" s="39">
        <f>(Z5-0.142)/0.1278*0.1+7</f>
        <v>7.3833977092529333</v>
      </c>
      <c r="AB5" s="570">
        <v>152.34</v>
      </c>
      <c r="AC5" s="3">
        <v>195</v>
      </c>
      <c r="AD5" s="38">
        <f>AB5/AC5*0.0113636*60</f>
        <v>0.5326556381538462</v>
      </c>
      <c r="AE5" s="39">
        <f>(AD5-0.142)/0.1278*0.1+7</f>
        <v>7.3056773381485494</v>
      </c>
      <c r="AF5" s="570"/>
      <c r="AG5" s="3"/>
      <c r="AH5" s="38"/>
      <c r="AI5" s="39"/>
      <c r="AL5" s="38"/>
      <c r="AM5" s="39"/>
      <c r="AP5" s="38"/>
      <c r="AQ5" s="39"/>
      <c r="AR5" s="38">
        <f t="shared" ref="AR5:AR16" si="3">MAX(Z5,AD5,AH5,AL5,AP5)</f>
        <v>0.63198227242524918</v>
      </c>
    </row>
    <row r="6" spans="1:44" x14ac:dyDescent="0.25">
      <c r="A6" s="570">
        <v>3</v>
      </c>
      <c r="B6" s="570">
        <v>5</v>
      </c>
      <c r="C6" s="40">
        <v>42706</v>
      </c>
      <c r="D6" s="41">
        <v>42706.659212962964</v>
      </c>
      <c r="E6" s="41" t="s">
        <v>148</v>
      </c>
      <c r="F6" s="3">
        <v>436</v>
      </c>
      <c r="G6" s="570">
        <v>246.04</v>
      </c>
      <c r="H6" s="38">
        <f t="shared" si="0"/>
        <v>0.38475690055045869</v>
      </c>
      <c r="I6" s="263">
        <v>0.41749148505220007</v>
      </c>
      <c r="J6" s="39">
        <f t="shared" si="1"/>
        <v>7.1899506264088098</v>
      </c>
      <c r="K6" s="570">
        <v>9</v>
      </c>
      <c r="L6" s="570">
        <v>1</v>
      </c>
      <c r="M6" s="570" t="s">
        <v>149</v>
      </c>
      <c r="O6" s="570">
        <v>3</v>
      </c>
      <c r="P6" s="40">
        <v>43071</v>
      </c>
      <c r="Q6" s="570">
        <v>2</v>
      </c>
      <c r="R6" s="570">
        <v>2</v>
      </c>
      <c r="S6" s="3">
        <f>SUM(W6,X6,AB6,AF6,AJ6,AN6)</f>
        <v>492.08</v>
      </c>
      <c r="T6" s="3">
        <f>SUM(Y6,AC6,AG6,AK6,AO6)</f>
        <v>706</v>
      </c>
      <c r="U6" s="38">
        <f>S6/T6*0.0113636*60</f>
        <v>0.47522382050991496</v>
      </c>
      <c r="V6" s="39">
        <f>(U6-0.142)/0.1278*0.1+7</f>
        <v>7.2607385137010292</v>
      </c>
      <c r="W6" s="39"/>
      <c r="X6" s="570">
        <v>246.04</v>
      </c>
      <c r="Y6" s="3">
        <v>436</v>
      </c>
      <c r="Z6" s="38">
        <f>X6/Y6*0.0113636*60</f>
        <v>0.38475690055045869</v>
      </c>
      <c r="AA6" s="39">
        <f>(Z6-0.142)/0.1278*0.1+7</f>
        <v>7.1899506264088098</v>
      </c>
      <c r="AB6" s="570">
        <v>246.04</v>
      </c>
      <c r="AC6" s="3">
        <v>270</v>
      </c>
      <c r="AD6" s="38">
        <f>AB6/AC6*0.0113636*60</f>
        <v>0.62131114311111113</v>
      </c>
      <c r="AE6" s="39">
        <f>(AD6-0.142)/0.1278*0.1+7</f>
        <v>7.3750478428099457</v>
      </c>
      <c r="AF6" s="570"/>
      <c r="AG6" s="3"/>
      <c r="AH6" s="38"/>
      <c r="AI6" s="39"/>
      <c r="AK6" s="3"/>
      <c r="AL6" s="38"/>
      <c r="AM6" s="39"/>
      <c r="AP6" s="38"/>
      <c r="AQ6" s="39"/>
      <c r="AR6" s="38">
        <f t="shared" si="3"/>
        <v>0.62131114311111113</v>
      </c>
    </row>
    <row r="7" spans="1:44" x14ac:dyDescent="0.25">
      <c r="A7" s="570">
        <v>4</v>
      </c>
      <c r="B7" s="570">
        <v>5</v>
      </c>
      <c r="C7" s="40">
        <v>42706</v>
      </c>
      <c r="D7" s="41">
        <v>42706.867418981485</v>
      </c>
      <c r="E7" s="41" t="s">
        <v>148</v>
      </c>
      <c r="F7" s="3">
        <v>270</v>
      </c>
      <c r="G7" s="570">
        <v>246.04</v>
      </c>
      <c r="H7" s="38">
        <f t="shared" si="0"/>
        <v>0.62131114311111113</v>
      </c>
      <c r="I7" s="263">
        <v>0.6666909100416073</v>
      </c>
      <c r="J7" s="39">
        <f t="shared" si="1"/>
        <v>7.3750478428099457</v>
      </c>
      <c r="K7" s="570">
        <v>9</v>
      </c>
      <c r="L7" s="570">
        <v>1</v>
      </c>
      <c r="M7" s="570" t="s">
        <v>149</v>
      </c>
      <c r="O7" s="570">
        <v>4</v>
      </c>
      <c r="P7" s="40">
        <v>43072</v>
      </c>
      <c r="Q7" s="570">
        <v>1</v>
      </c>
      <c r="R7" s="570">
        <v>1</v>
      </c>
      <c r="S7" s="3">
        <f>SUM(W7,X7,AB7,AF7,AJ7,AN7)</f>
        <v>277.38</v>
      </c>
      <c r="T7" s="3">
        <f>SUM(Y7,AC7,AG7,AK7,AO7)</f>
        <v>278</v>
      </c>
      <c r="U7" s="38">
        <f>S7/T7*0.0113636*60</f>
        <v>0.68029540316546755</v>
      </c>
      <c r="V7" s="39">
        <f>(U7-0.142)/0.1278*0.1+7</f>
        <v>7.4212014109275959</v>
      </c>
      <c r="W7" s="39"/>
      <c r="X7" s="570">
        <v>277.38</v>
      </c>
      <c r="Y7" s="3">
        <v>278</v>
      </c>
      <c r="Z7" s="38">
        <f>X7/Y7*0.0113636*60</f>
        <v>0.68029540316546755</v>
      </c>
      <c r="AA7" s="39">
        <f>(Z7-0.142)/0.1278*0.1+7</f>
        <v>7.4212014109275959</v>
      </c>
      <c r="AB7" s="570"/>
      <c r="AC7" s="3"/>
      <c r="AD7" s="38"/>
      <c r="AE7" s="39"/>
      <c r="AF7" s="570"/>
      <c r="AG7" s="3"/>
      <c r="AH7" s="38"/>
      <c r="AI7" s="39"/>
      <c r="AK7" s="3"/>
      <c r="AL7" s="38"/>
      <c r="AM7" s="39"/>
      <c r="AP7" s="38"/>
      <c r="AQ7" s="39"/>
      <c r="AR7" s="38">
        <f t="shared" si="3"/>
        <v>0.68029540316546755</v>
      </c>
    </row>
    <row r="8" spans="1:44" x14ac:dyDescent="0.25">
      <c r="A8" s="570">
        <v>5</v>
      </c>
      <c r="B8" s="570">
        <v>5</v>
      </c>
      <c r="C8" s="40">
        <v>42707</v>
      </c>
      <c r="D8" s="41">
        <v>42707.441574074073</v>
      </c>
      <c r="E8" s="41" t="s">
        <v>148</v>
      </c>
      <c r="F8" s="3">
        <v>278</v>
      </c>
      <c r="G8" s="570">
        <v>277.38</v>
      </c>
      <c r="H8" s="38">
        <f t="shared" si="0"/>
        <v>0.68029540316546755</v>
      </c>
      <c r="I8" s="263">
        <v>0.88459161949702136</v>
      </c>
      <c r="J8" s="39">
        <f t="shared" si="1"/>
        <v>7.4212014109275959</v>
      </c>
      <c r="K8" s="570">
        <v>11</v>
      </c>
      <c r="L8" s="570">
        <v>1</v>
      </c>
      <c r="M8" s="570" t="s">
        <v>149</v>
      </c>
      <c r="P8" s="40">
        <v>43073</v>
      </c>
      <c r="U8" s="38"/>
      <c r="V8" s="39"/>
      <c r="W8" s="39"/>
      <c r="X8" s="570"/>
      <c r="Y8" s="3"/>
      <c r="Z8" s="38"/>
      <c r="AA8" s="39"/>
      <c r="AB8" s="570"/>
      <c r="AC8" s="3"/>
      <c r="AD8" s="38"/>
      <c r="AE8" s="39"/>
      <c r="AF8" s="570"/>
      <c r="AG8" s="3"/>
      <c r="AH8" s="39"/>
      <c r="AI8" s="39"/>
      <c r="AL8" s="38"/>
      <c r="AM8" s="39"/>
      <c r="AP8" s="38"/>
      <c r="AQ8" s="39"/>
      <c r="AR8" s="38">
        <f t="shared" si="3"/>
        <v>0</v>
      </c>
    </row>
    <row r="9" spans="1:44" x14ac:dyDescent="0.25">
      <c r="D9" s="41"/>
      <c r="E9" s="41"/>
      <c r="F9" s="3"/>
      <c r="I9" s="263"/>
      <c r="J9" s="39"/>
      <c r="P9" s="40">
        <v>43074</v>
      </c>
      <c r="U9" s="38"/>
      <c r="V9" s="39"/>
      <c r="W9" s="39"/>
      <c r="X9" s="570"/>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Z11" s="38"/>
      <c r="AA11" s="39"/>
      <c r="AD11" s="38"/>
      <c r="AE11" s="39"/>
      <c r="AR11" s="38">
        <f t="shared" si="3"/>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70"/>
      <c r="Y35" s="3"/>
      <c r="Z35" s="38"/>
      <c r="AA35" s="39"/>
      <c r="AB35" s="570"/>
      <c r="AC35" s="3"/>
      <c r="AD35" s="38"/>
      <c r="AE35" s="39"/>
      <c r="AF35" s="570"/>
      <c r="AG35" s="3"/>
      <c r="AH35" s="38"/>
      <c r="AI35" s="39"/>
      <c r="AL35" s="38"/>
      <c r="AM35" s="39"/>
    </row>
    <row r="36" spans="3:39" x14ac:dyDescent="0.25">
      <c r="P36" s="40"/>
      <c r="U36" s="38"/>
      <c r="V36" s="39"/>
      <c r="W36" s="39"/>
      <c r="X36" s="570"/>
      <c r="Y36" s="3"/>
      <c r="Z36" s="38"/>
      <c r="AA36" s="39"/>
      <c r="AD36" s="38"/>
      <c r="AE36" s="39"/>
      <c r="AH36" s="38"/>
      <c r="AI36" s="39"/>
      <c r="AL36" s="38"/>
      <c r="AM36" s="39"/>
    </row>
    <row r="37" spans="3:39" x14ac:dyDescent="0.25">
      <c r="C37" s="577"/>
    </row>
    <row r="38" spans="3:39" x14ac:dyDescent="0.25">
      <c r="C38" s="570"/>
      <c r="D38" s="575"/>
      <c r="H38" s="570"/>
      <c r="I38" s="570"/>
      <c r="L38" s="575"/>
    </row>
    <row r="39" spans="3:39" x14ac:dyDescent="0.25">
      <c r="C39" s="570">
        <v>1</v>
      </c>
      <c r="D39" s="575">
        <v>42719.50072916667</v>
      </c>
      <c r="E39" s="570">
        <v>175.92</v>
      </c>
      <c r="F39" s="570">
        <v>246</v>
      </c>
      <c r="G39" s="570">
        <v>0.48682900000000001</v>
      </c>
      <c r="H39" s="570">
        <v>26</v>
      </c>
      <c r="I39" s="570">
        <v>1</v>
      </c>
      <c r="J39" s="570">
        <v>0</v>
      </c>
      <c r="K39" s="570">
        <v>0</v>
      </c>
      <c r="L39" s="575">
        <v>42719.503449074073</v>
      </c>
    </row>
    <row r="40" spans="3:39" x14ac:dyDescent="0.25">
      <c r="C40" s="570">
        <v>1</v>
      </c>
      <c r="D40" s="575">
        <v>42719.89570601852</v>
      </c>
      <c r="E40" s="570">
        <v>289.92</v>
      </c>
      <c r="F40" s="570">
        <v>252</v>
      </c>
      <c r="G40" s="570">
        <v>0.78261099999999995</v>
      </c>
      <c r="H40" s="570">
        <v>27</v>
      </c>
      <c r="I40" s="570">
        <v>2</v>
      </c>
      <c r="J40" s="570">
        <v>0</v>
      </c>
      <c r="K40" s="570">
        <v>0</v>
      </c>
      <c r="L40" s="575">
        <v>42719.898530092592</v>
      </c>
    </row>
    <row r="41" spans="3:39" x14ac:dyDescent="0.25">
      <c r="C41" s="570">
        <v>1</v>
      </c>
      <c r="D41" s="575">
        <v>42720.457719907405</v>
      </c>
      <c r="E41" s="570">
        <v>358.92</v>
      </c>
      <c r="F41" s="570">
        <v>375</v>
      </c>
      <c r="G41" s="570">
        <v>0.65237599999999996</v>
      </c>
      <c r="H41" s="570">
        <v>28</v>
      </c>
      <c r="I41" s="570">
        <v>1</v>
      </c>
      <c r="J41" s="570">
        <v>0</v>
      </c>
      <c r="K41" s="570">
        <v>0</v>
      </c>
      <c r="L41" s="575">
        <v>42720.46197916667</v>
      </c>
    </row>
    <row r="42" spans="3:39" x14ac:dyDescent="0.25">
      <c r="C42" s="570">
        <v>1</v>
      </c>
      <c r="D42" s="575">
        <v>42720.618634259263</v>
      </c>
      <c r="E42" s="570">
        <v>438.92</v>
      </c>
      <c r="F42" s="570">
        <v>687</v>
      </c>
      <c r="G42" s="570">
        <v>0.43529499999999999</v>
      </c>
      <c r="H42" s="570">
        <v>29</v>
      </c>
      <c r="I42" s="570">
        <v>2</v>
      </c>
      <c r="J42" s="570">
        <v>0</v>
      </c>
      <c r="K42" s="570">
        <v>0</v>
      </c>
      <c r="L42" s="575">
        <v>42720.625648148147</v>
      </c>
    </row>
    <row r="43" spans="3:39" x14ac:dyDescent="0.25">
      <c r="C43" s="570">
        <v>1</v>
      </c>
      <c r="D43" s="575">
        <v>42720.680914351855</v>
      </c>
      <c r="E43" s="570">
        <v>222.08</v>
      </c>
      <c r="F43" s="570">
        <v>179</v>
      </c>
      <c r="G43" s="570">
        <v>0.84324200000000005</v>
      </c>
      <c r="H43" s="570">
        <v>30</v>
      </c>
      <c r="I43" s="570">
        <v>3</v>
      </c>
      <c r="J43" s="570">
        <v>0</v>
      </c>
      <c r="K43" s="570">
        <v>0</v>
      </c>
      <c r="L43" s="575">
        <v>42720.682881944442</v>
      </c>
    </row>
    <row r="44" spans="3:39" x14ac:dyDescent="0.25">
      <c r="C44" s="570">
        <v>1</v>
      </c>
      <c r="D44" s="575">
        <v>42721.520729166667</v>
      </c>
      <c r="E44" s="570">
        <v>210.04</v>
      </c>
      <c r="F44" s="570">
        <v>123</v>
      </c>
      <c r="G44" s="570">
        <v>1.1623570000000001</v>
      </c>
      <c r="H44" s="570">
        <v>31</v>
      </c>
      <c r="I44" s="570">
        <v>1</v>
      </c>
      <c r="J44" s="570">
        <v>0</v>
      </c>
      <c r="K44" s="570">
        <v>0</v>
      </c>
      <c r="L44" s="575">
        <v>42721.52207175926</v>
      </c>
    </row>
    <row r="45" spans="3:39" x14ac:dyDescent="0.25">
      <c r="C45" s="570">
        <v>1</v>
      </c>
      <c r="D45" s="575">
        <v>42721.828946759262</v>
      </c>
      <c r="E45" s="570">
        <v>289.92</v>
      </c>
      <c r="F45" s="570">
        <v>344</v>
      </c>
      <c r="G45" s="570">
        <v>0.57461700000000004</v>
      </c>
      <c r="H45" s="570">
        <v>32</v>
      </c>
      <c r="I45" s="570">
        <v>2</v>
      </c>
      <c r="J45" s="570">
        <v>0</v>
      </c>
      <c r="K45" s="570">
        <v>0</v>
      </c>
      <c r="L45" s="575">
        <v>42721.832789351851</v>
      </c>
    </row>
    <row r="46" spans="3:39" x14ac:dyDescent="0.25">
      <c r="C46" s="570">
        <v>1</v>
      </c>
      <c r="D46" s="575">
        <v>42721.892175925925</v>
      </c>
      <c r="E46" s="570">
        <v>210.04</v>
      </c>
      <c r="F46" s="570">
        <v>188</v>
      </c>
      <c r="G46" s="570">
        <v>0.76111099999999998</v>
      </c>
      <c r="H46" s="570">
        <v>33</v>
      </c>
      <c r="I46" s="570">
        <v>3</v>
      </c>
      <c r="J46" s="570">
        <v>0</v>
      </c>
      <c r="K46" s="570">
        <v>0</v>
      </c>
      <c r="L46" s="575">
        <v>42721.894247685188</v>
      </c>
    </row>
    <row r="47" spans="3:39" x14ac:dyDescent="0.25">
      <c r="C47" s="570">
        <v>1</v>
      </c>
      <c r="D47" s="575">
        <v>42722.418668981481</v>
      </c>
      <c r="E47" s="570">
        <v>210.04</v>
      </c>
      <c r="F47" s="570">
        <v>154</v>
      </c>
      <c r="G47" s="570">
        <v>0.92962800000000001</v>
      </c>
      <c r="H47" s="570">
        <v>34</v>
      </c>
      <c r="I47" s="570">
        <v>1</v>
      </c>
      <c r="J47" s="570">
        <v>0</v>
      </c>
      <c r="K47" s="570">
        <v>0</v>
      </c>
      <c r="L47" s="575">
        <v>42722.420393518521</v>
      </c>
    </row>
    <row r="48" spans="3:39" x14ac:dyDescent="0.25">
      <c r="C48" s="570"/>
      <c r="D48" s="575"/>
      <c r="H48" s="570"/>
      <c r="I48" s="570"/>
      <c r="L48" s="575"/>
    </row>
    <row r="49" spans="3:12" x14ac:dyDescent="0.25">
      <c r="C49" s="570"/>
      <c r="D49" s="575"/>
      <c r="H49" s="570"/>
      <c r="I49" s="570"/>
      <c r="L49" s="575"/>
    </row>
    <row r="50" spans="3:12" x14ac:dyDescent="0.25">
      <c r="C50" s="570"/>
      <c r="D50" s="575"/>
      <c r="H50" s="570"/>
      <c r="I50" s="570"/>
      <c r="L50" s="575"/>
    </row>
    <row r="51" spans="3:12" x14ac:dyDescent="0.25">
      <c r="C51" s="570"/>
      <c r="D51" s="575"/>
      <c r="H51" s="570"/>
      <c r="I51" s="570"/>
      <c r="L51" s="575"/>
    </row>
    <row r="52" spans="3:12" x14ac:dyDescent="0.25">
      <c r="C52" s="570"/>
      <c r="D52" s="575"/>
      <c r="H52" s="570"/>
      <c r="I52" s="570"/>
      <c r="L52" s="575"/>
    </row>
    <row r="53" spans="3:12" x14ac:dyDescent="0.25">
      <c r="C53" s="570"/>
      <c r="D53" s="575"/>
      <c r="H53" s="570"/>
      <c r="I53" s="570"/>
      <c r="L53" s="575"/>
    </row>
    <row r="54" spans="3:12" x14ac:dyDescent="0.25">
      <c r="C54" s="570"/>
      <c r="D54" s="575"/>
      <c r="H54" s="570"/>
      <c r="I54" s="570"/>
      <c r="L54" s="575"/>
    </row>
    <row r="55" spans="3:12" x14ac:dyDescent="0.25">
      <c r="C55" s="570"/>
      <c r="D55" s="575"/>
      <c r="H55" s="570"/>
      <c r="I55" s="570"/>
      <c r="L55" s="575"/>
    </row>
    <row r="56" spans="3:12" x14ac:dyDescent="0.25">
      <c r="C56" s="570"/>
      <c r="D56" s="575"/>
      <c r="H56" s="570"/>
      <c r="I56" s="570"/>
      <c r="L56" s="575"/>
    </row>
    <row r="57" spans="3:12" x14ac:dyDescent="0.25">
      <c r="C57" s="570"/>
      <c r="D57" s="575"/>
      <c r="H57" s="570"/>
      <c r="I57" s="570"/>
      <c r="L57" s="575"/>
    </row>
    <row r="58" spans="3:12" x14ac:dyDescent="0.25">
      <c r="C58" s="570"/>
      <c r="D58" s="575"/>
      <c r="H58" s="570"/>
      <c r="I58" s="570"/>
      <c r="L58" s="575"/>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6"/>
  <sheetViews>
    <sheetView zoomScale="70" zoomScaleNormal="70" workbookViewId="0">
      <pane ySplit="3" topLeftCell="A4" activePane="bottomLeft" state="frozen"/>
      <selection pane="bottomLeft" activeCell="E43" sqref="E43:G45"/>
    </sheetView>
  </sheetViews>
  <sheetFormatPr defaultColWidth="9" defaultRowHeight="15" x14ac:dyDescent="0.25"/>
  <cols>
    <col min="1" max="1" width="3" style="570" bestFit="1" customWidth="1"/>
    <col min="2" max="2" width="10.42578125" style="570" bestFit="1" customWidth="1"/>
    <col min="3" max="3" width="6" style="40" bestFit="1" customWidth="1"/>
    <col min="4" max="4" width="17.28515625" style="570" bestFit="1" customWidth="1"/>
    <col min="5" max="5" width="14.140625" style="570" bestFit="1" customWidth="1"/>
    <col min="6" max="6" width="10.85546875" style="570" bestFit="1" customWidth="1"/>
    <col min="7" max="7" width="14.28515625" style="570" bestFit="1" customWidth="1"/>
    <col min="8" max="8" width="17.28515625" style="38" bestFit="1" customWidth="1"/>
    <col min="9" max="9" width="24.140625" style="38" bestFit="1" customWidth="1"/>
    <col min="10" max="10" width="4.85546875" style="570" bestFit="1" customWidth="1"/>
    <col min="11" max="11" width="14.5703125" style="570" bestFit="1" customWidth="1"/>
    <col min="12" max="12" width="17.7109375" style="570" bestFit="1" customWidth="1"/>
    <col min="13" max="13" width="14.28515625" style="570" bestFit="1" customWidth="1"/>
    <col min="14" max="15" width="4.85546875" style="570" customWidth="1"/>
    <col min="16" max="16" width="7.42578125" style="570" bestFit="1" customWidth="1"/>
    <col min="17" max="17" width="10.5703125" style="570" bestFit="1" customWidth="1"/>
    <col min="18" max="18" width="10.42578125" style="570" bestFit="1" customWidth="1"/>
    <col min="19" max="20" width="5.42578125" style="3" bestFit="1" customWidth="1"/>
    <col min="21" max="21" width="6.85546875" style="570" bestFit="1" customWidth="1"/>
    <col min="22" max="22" width="5" style="570" bestFit="1" customWidth="1"/>
    <col min="23" max="23" width="6.42578125" style="570" bestFit="1" customWidth="1"/>
    <col min="24" max="24" width="5.140625" style="3" bestFit="1" customWidth="1"/>
    <col min="25" max="25" width="5" style="570" bestFit="1" customWidth="1"/>
    <col min="26" max="26" width="6.85546875" style="570" bestFit="1" customWidth="1"/>
    <col min="27" max="27" width="5" style="570" bestFit="1" customWidth="1"/>
    <col min="28" max="28" width="8.7109375" style="3" bestFit="1" customWidth="1"/>
    <col min="29" max="29" width="5" style="570" bestFit="1" customWidth="1"/>
    <col min="30" max="30" width="6.85546875" style="570" bestFit="1" customWidth="1"/>
    <col min="31" max="31" width="5" style="570" bestFit="1" customWidth="1"/>
    <col min="32" max="32" width="4.42578125" style="3" bestFit="1" customWidth="1"/>
    <col min="33" max="33" width="4.140625" style="570" bestFit="1" customWidth="1"/>
    <col min="34" max="34" width="7.28515625" style="570" bestFit="1" customWidth="1"/>
    <col min="35" max="35" width="5" style="570" bestFit="1" customWidth="1"/>
    <col min="36" max="36" width="4.42578125" style="570" bestFit="1" customWidth="1"/>
    <col min="37" max="37" width="4.140625" style="570" bestFit="1" customWidth="1"/>
    <col min="38" max="38" width="6" style="570" bestFit="1" customWidth="1"/>
    <col min="39" max="39" width="5" style="570" bestFit="1" customWidth="1"/>
    <col min="40" max="40" width="2.42578125" style="570" bestFit="1" customWidth="1"/>
    <col min="41" max="41" width="4.140625" style="570" bestFit="1" customWidth="1"/>
    <col min="42" max="42" width="5.140625" style="570" bestFit="1" customWidth="1"/>
    <col min="43" max="43" width="5" style="570" bestFit="1" customWidth="1"/>
    <col min="44" max="16384" width="9" style="570"/>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70" t="s">
        <v>16</v>
      </c>
      <c r="B3" s="570" t="s">
        <v>140</v>
      </c>
      <c r="C3" s="40" t="s">
        <v>15</v>
      </c>
      <c r="D3" s="570" t="s">
        <v>145</v>
      </c>
      <c r="E3" s="570" t="s">
        <v>147</v>
      </c>
      <c r="F3" s="570" t="s">
        <v>141</v>
      </c>
      <c r="G3" s="570" t="s">
        <v>142</v>
      </c>
      <c r="H3" s="38" t="s">
        <v>143</v>
      </c>
      <c r="I3" s="38" t="s">
        <v>498</v>
      </c>
      <c r="J3" s="570" t="s">
        <v>43</v>
      </c>
      <c r="K3" s="570" t="s">
        <v>138</v>
      </c>
      <c r="L3" s="570" t="s">
        <v>139</v>
      </c>
      <c r="M3" s="570" t="s">
        <v>144</v>
      </c>
      <c r="O3" s="570" t="s">
        <v>16</v>
      </c>
      <c r="P3" s="9" t="s">
        <v>15</v>
      </c>
      <c r="Q3" s="570" t="s">
        <v>17</v>
      </c>
      <c r="R3" s="570" t="s">
        <v>18</v>
      </c>
      <c r="S3" s="3" t="s">
        <v>44</v>
      </c>
      <c r="T3" s="3" t="s">
        <v>45</v>
      </c>
      <c r="U3" s="38" t="s">
        <v>46</v>
      </c>
      <c r="V3" s="39" t="s">
        <v>43</v>
      </c>
      <c r="W3" s="39" t="s">
        <v>44</v>
      </c>
      <c r="X3" s="3" t="s">
        <v>44</v>
      </c>
      <c r="Y3" s="570" t="s">
        <v>45</v>
      </c>
      <c r="Z3" s="570" t="s">
        <v>46</v>
      </c>
      <c r="AA3" s="570" t="s">
        <v>43</v>
      </c>
      <c r="AB3" s="3" t="s">
        <v>44</v>
      </c>
      <c r="AC3" s="570" t="s">
        <v>45</v>
      </c>
      <c r="AD3" s="570" t="s">
        <v>46</v>
      </c>
      <c r="AE3" s="570" t="s">
        <v>43</v>
      </c>
      <c r="AF3" s="3" t="s">
        <v>44</v>
      </c>
      <c r="AG3" s="570" t="s">
        <v>45</v>
      </c>
      <c r="AH3" s="570" t="s">
        <v>46</v>
      </c>
      <c r="AI3" s="570" t="s">
        <v>43</v>
      </c>
      <c r="AJ3" s="39" t="s">
        <v>44</v>
      </c>
      <c r="AK3" s="570" t="s">
        <v>45</v>
      </c>
      <c r="AL3" s="570" t="s">
        <v>46</v>
      </c>
      <c r="AM3" s="570" t="s">
        <v>43</v>
      </c>
      <c r="AN3" s="39" t="s">
        <v>44</v>
      </c>
      <c r="AO3" s="570" t="s">
        <v>45</v>
      </c>
      <c r="AP3" s="570" t="s">
        <v>46</v>
      </c>
      <c r="AQ3" s="570" t="s">
        <v>43</v>
      </c>
    </row>
    <row r="4" spans="1:44" x14ac:dyDescent="0.25">
      <c r="A4" s="570">
        <v>1</v>
      </c>
      <c r="B4" s="570">
        <v>5</v>
      </c>
      <c r="C4" s="40">
        <v>42705</v>
      </c>
      <c r="D4" s="41">
        <v>42705.549467592595</v>
      </c>
      <c r="E4" s="41" t="s">
        <v>148</v>
      </c>
      <c r="F4" s="3">
        <v>301</v>
      </c>
      <c r="G4" s="570">
        <v>279</v>
      </c>
      <c r="H4" s="38">
        <f t="shared" ref="H4:H8" si="0">G4/F4*0.0113636*60</f>
        <v>0.63198227242524918</v>
      </c>
      <c r="I4" s="263">
        <v>2.4563894673758986</v>
      </c>
      <c r="J4" s="39">
        <f>(H4-0.142)/0.1278*0.1+7</f>
        <v>7.3833977092529333</v>
      </c>
      <c r="K4" s="570">
        <v>12</v>
      </c>
      <c r="M4" s="570" t="s">
        <v>149</v>
      </c>
      <c r="O4" s="570">
        <v>1</v>
      </c>
      <c r="P4" s="40">
        <v>43069</v>
      </c>
      <c r="U4" s="38"/>
      <c r="V4" s="39"/>
      <c r="W4" s="39"/>
      <c r="X4" s="570"/>
      <c r="Y4" s="3"/>
      <c r="Z4" s="38"/>
      <c r="AA4" s="39"/>
      <c r="AB4" s="570"/>
      <c r="AC4" s="3"/>
      <c r="AD4" s="38"/>
      <c r="AE4" s="39"/>
      <c r="AH4" s="38"/>
      <c r="AI4" s="39"/>
      <c r="AL4" s="38"/>
      <c r="AM4" s="39"/>
      <c r="AP4" s="38"/>
      <c r="AQ4" s="39"/>
      <c r="AR4" s="38">
        <f>MAX(Z4,AD4,AH4,AL4,AP4)</f>
        <v>0</v>
      </c>
    </row>
    <row r="5" spans="1:44" x14ac:dyDescent="0.25">
      <c r="A5" s="570">
        <v>2</v>
      </c>
      <c r="B5" s="570">
        <v>5</v>
      </c>
      <c r="C5" s="40">
        <v>42705</v>
      </c>
      <c r="D5" s="41">
        <v>42705.639456018522</v>
      </c>
      <c r="E5" s="41" t="s">
        <v>148</v>
      </c>
      <c r="F5" s="3">
        <v>195</v>
      </c>
      <c r="G5" s="570">
        <v>152.34</v>
      </c>
      <c r="H5" s="38">
        <f t="shared" si="0"/>
        <v>0.5326556381538462</v>
      </c>
      <c r="I5" s="263">
        <v>0.77413787103890896</v>
      </c>
      <c r="J5" s="39">
        <f t="shared" ref="J5:J8" si="1">(H5-0.142)/0.1278*0.1+7</f>
        <v>7.3056773381485494</v>
      </c>
      <c r="K5" s="570">
        <v>6</v>
      </c>
      <c r="L5" s="570">
        <v>1</v>
      </c>
      <c r="M5" s="570" t="s">
        <v>149</v>
      </c>
      <c r="O5" s="570">
        <v>2</v>
      </c>
      <c r="P5" s="40">
        <v>43070</v>
      </c>
      <c r="Q5" s="570">
        <v>2</v>
      </c>
      <c r="R5" s="570">
        <v>2</v>
      </c>
      <c r="S5" s="3">
        <f>SUM(W5,X5,AB5,AF5,AJ5,AN5)</f>
        <v>431.34000000000003</v>
      </c>
      <c r="T5" s="3">
        <f>SUM(Y5,AC5,AG5,AK5,AO5)</f>
        <v>496</v>
      </c>
      <c r="U5" s="38">
        <f t="shared" ref="U5" si="2">S5/T5*0.0113636*60</f>
        <v>0.59293248677419363</v>
      </c>
      <c r="V5" s="39">
        <f>(U5-0.142)/0.1278*0.1+7</f>
        <v>7.3528423214195566</v>
      </c>
      <c r="W5" s="39"/>
      <c r="X5" s="570">
        <v>279</v>
      </c>
      <c r="Y5" s="3">
        <v>301</v>
      </c>
      <c r="Z5" s="38">
        <f>X5/Y5*0.0113636*60</f>
        <v>0.63198227242524918</v>
      </c>
      <c r="AA5" s="39">
        <f>(Z5-0.142)/0.1278*0.1+7</f>
        <v>7.3833977092529333</v>
      </c>
      <c r="AB5" s="570">
        <v>152.34</v>
      </c>
      <c r="AC5" s="3">
        <v>195</v>
      </c>
      <c r="AD5" s="38">
        <f>AB5/AC5*0.0113636*60</f>
        <v>0.5326556381538462</v>
      </c>
      <c r="AE5" s="39">
        <f>(AD5-0.142)/0.1278*0.1+7</f>
        <v>7.3056773381485494</v>
      </c>
      <c r="AF5" s="570"/>
      <c r="AG5" s="3"/>
      <c r="AH5" s="38"/>
      <c r="AI5" s="39"/>
      <c r="AL5" s="38"/>
      <c r="AM5" s="39"/>
      <c r="AP5" s="38"/>
      <c r="AQ5" s="39"/>
      <c r="AR5" s="38">
        <f t="shared" ref="AR5:AR16" si="3">MAX(Z5,AD5,AH5,AL5,AP5)</f>
        <v>0.63198227242524918</v>
      </c>
    </row>
    <row r="6" spans="1:44" x14ac:dyDescent="0.25">
      <c r="A6" s="570">
        <v>3</v>
      </c>
      <c r="B6" s="570">
        <v>5</v>
      </c>
      <c r="C6" s="40">
        <v>42706</v>
      </c>
      <c r="D6" s="41">
        <v>42706.659212962964</v>
      </c>
      <c r="E6" s="41" t="s">
        <v>148</v>
      </c>
      <c r="F6" s="3">
        <v>436</v>
      </c>
      <c r="G6" s="570">
        <v>246.04</v>
      </c>
      <c r="H6" s="38">
        <f t="shared" si="0"/>
        <v>0.38475690055045869</v>
      </c>
      <c r="I6" s="263">
        <v>0.41749148505220007</v>
      </c>
      <c r="J6" s="39">
        <f t="shared" si="1"/>
        <v>7.1899506264088098</v>
      </c>
      <c r="K6" s="570">
        <v>9</v>
      </c>
      <c r="L6" s="570">
        <v>1</v>
      </c>
      <c r="M6" s="570" t="s">
        <v>149</v>
      </c>
      <c r="O6" s="570">
        <v>3</v>
      </c>
      <c r="P6" s="40">
        <v>43071</v>
      </c>
      <c r="Q6" s="570">
        <v>2</v>
      </c>
      <c r="R6" s="570">
        <v>2</v>
      </c>
      <c r="S6" s="3">
        <f>SUM(W6,X6,AB6,AF6,AJ6,AN6)</f>
        <v>492.08</v>
      </c>
      <c r="T6" s="3">
        <f>SUM(Y6,AC6,AG6,AK6,AO6)</f>
        <v>706</v>
      </c>
      <c r="U6" s="38">
        <f>S6/T6*0.0113636*60</f>
        <v>0.47522382050991496</v>
      </c>
      <c r="V6" s="39">
        <f>(U6-0.142)/0.1278*0.1+7</f>
        <v>7.2607385137010292</v>
      </c>
      <c r="W6" s="39"/>
      <c r="X6" s="570">
        <v>246.04</v>
      </c>
      <c r="Y6" s="3">
        <v>436</v>
      </c>
      <c r="Z6" s="38">
        <f>X6/Y6*0.0113636*60</f>
        <v>0.38475690055045869</v>
      </c>
      <c r="AA6" s="39">
        <f>(Z6-0.142)/0.1278*0.1+7</f>
        <v>7.1899506264088098</v>
      </c>
      <c r="AB6" s="570">
        <v>246.04</v>
      </c>
      <c r="AC6" s="3">
        <v>270</v>
      </c>
      <c r="AD6" s="38">
        <f>AB6/AC6*0.0113636*60</f>
        <v>0.62131114311111113</v>
      </c>
      <c r="AE6" s="39">
        <f>(AD6-0.142)/0.1278*0.1+7</f>
        <v>7.3750478428099457</v>
      </c>
      <c r="AF6" s="570"/>
      <c r="AG6" s="3"/>
      <c r="AH6" s="38"/>
      <c r="AI6" s="39"/>
      <c r="AK6" s="3"/>
      <c r="AL6" s="38"/>
      <c r="AM6" s="39"/>
      <c r="AP6" s="38"/>
      <c r="AQ6" s="39"/>
      <c r="AR6" s="38">
        <f t="shared" si="3"/>
        <v>0.62131114311111113</v>
      </c>
    </row>
    <row r="7" spans="1:44" x14ac:dyDescent="0.25">
      <c r="A7" s="570">
        <v>4</v>
      </c>
      <c r="B7" s="570">
        <v>5</v>
      </c>
      <c r="C7" s="40">
        <v>42706</v>
      </c>
      <c r="D7" s="41">
        <v>42706.867418981485</v>
      </c>
      <c r="E7" s="41" t="s">
        <v>148</v>
      </c>
      <c r="F7" s="3">
        <v>270</v>
      </c>
      <c r="G7" s="570">
        <v>246.04</v>
      </c>
      <c r="H7" s="38">
        <f t="shared" si="0"/>
        <v>0.62131114311111113</v>
      </c>
      <c r="I7" s="263">
        <v>0.6666909100416073</v>
      </c>
      <c r="J7" s="39">
        <f t="shared" si="1"/>
        <v>7.3750478428099457</v>
      </c>
      <c r="K7" s="570">
        <v>9</v>
      </c>
      <c r="L7" s="570">
        <v>1</v>
      </c>
      <c r="M7" s="570" t="s">
        <v>149</v>
      </c>
      <c r="O7" s="570">
        <v>4</v>
      </c>
      <c r="P7" s="40">
        <v>43072</v>
      </c>
      <c r="Q7" s="570">
        <v>1</v>
      </c>
      <c r="R7" s="570">
        <v>1</v>
      </c>
      <c r="S7" s="3">
        <f>SUM(W7,X7,AB7,AF7,AJ7,AN7)</f>
        <v>277.38</v>
      </c>
      <c r="T7" s="3">
        <f>SUM(Y7,AC7,AG7,AK7,AO7)</f>
        <v>278</v>
      </c>
      <c r="U7" s="38">
        <f>S7/T7*0.0113636*60</f>
        <v>0.68029540316546755</v>
      </c>
      <c r="V7" s="39">
        <f>(U7-0.142)/0.1278*0.1+7</f>
        <v>7.4212014109275959</v>
      </c>
      <c r="W7" s="39"/>
      <c r="X7" s="570">
        <v>277.38</v>
      </c>
      <c r="Y7" s="3">
        <v>278</v>
      </c>
      <c r="Z7" s="38">
        <f>X7/Y7*0.0113636*60</f>
        <v>0.68029540316546755</v>
      </c>
      <c r="AA7" s="39">
        <f>(Z7-0.142)/0.1278*0.1+7</f>
        <v>7.4212014109275959</v>
      </c>
      <c r="AB7" s="570"/>
      <c r="AC7" s="3"/>
      <c r="AD7" s="38"/>
      <c r="AE7" s="39"/>
      <c r="AF7" s="570"/>
      <c r="AG7" s="3"/>
      <c r="AH7" s="38"/>
      <c r="AI7" s="39"/>
      <c r="AK7" s="3"/>
      <c r="AL7" s="38"/>
      <c r="AM7" s="39"/>
      <c r="AP7" s="38"/>
      <c r="AQ7" s="39"/>
      <c r="AR7" s="38">
        <f t="shared" si="3"/>
        <v>0.68029540316546755</v>
      </c>
    </row>
    <row r="8" spans="1:44" x14ac:dyDescent="0.25">
      <c r="A8" s="570">
        <v>5</v>
      </c>
      <c r="B8" s="570">
        <v>5</v>
      </c>
      <c r="C8" s="40">
        <v>42707</v>
      </c>
      <c r="D8" s="41">
        <v>42707.441574074073</v>
      </c>
      <c r="E8" s="41" t="s">
        <v>148</v>
      </c>
      <c r="F8" s="3">
        <v>278</v>
      </c>
      <c r="G8" s="570">
        <v>277.38</v>
      </c>
      <c r="H8" s="38">
        <f t="shared" si="0"/>
        <v>0.68029540316546755</v>
      </c>
      <c r="I8" s="263">
        <v>0.88459161949702136</v>
      </c>
      <c r="J8" s="39">
        <f t="shared" si="1"/>
        <v>7.4212014109275959</v>
      </c>
      <c r="K8" s="570">
        <v>11</v>
      </c>
      <c r="L8" s="570">
        <v>1</v>
      </c>
      <c r="M8" s="570" t="s">
        <v>149</v>
      </c>
      <c r="P8" s="40">
        <v>43073</v>
      </c>
      <c r="U8" s="38"/>
      <c r="V8" s="39"/>
      <c r="W8" s="39"/>
      <c r="X8" s="570"/>
      <c r="Y8" s="3"/>
      <c r="Z8" s="38"/>
      <c r="AA8" s="39"/>
      <c r="AB8" s="570"/>
      <c r="AC8" s="3"/>
      <c r="AD8" s="38"/>
      <c r="AE8" s="39"/>
      <c r="AF8" s="570"/>
      <c r="AG8" s="3"/>
      <c r="AH8" s="39"/>
      <c r="AI8" s="39"/>
      <c r="AL8" s="38"/>
      <c r="AM8" s="39"/>
      <c r="AP8" s="38"/>
      <c r="AQ8" s="39"/>
      <c r="AR8" s="38">
        <f t="shared" si="3"/>
        <v>0</v>
      </c>
    </row>
    <row r="9" spans="1:44" x14ac:dyDescent="0.25">
      <c r="D9" s="41"/>
      <c r="E9" s="41"/>
      <c r="F9" s="3"/>
      <c r="I9" s="263"/>
      <c r="J9" s="39"/>
      <c r="P9" s="40">
        <v>43074</v>
      </c>
      <c r="U9" s="38"/>
      <c r="V9" s="39"/>
      <c r="W9" s="39"/>
      <c r="X9" s="570"/>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Z11" s="38"/>
      <c r="AA11" s="39"/>
      <c r="AD11" s="38"/>
      <c r="AE11" s="39"/>
      <c r="AR11" s="38">
        <f t="shared" si="3"/>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70"/>
      <c r="Y35" s="3"/>
      <c r="Z35" s="38"/>
      <c r="AA35" s="39"/>
      <c r="AB35" s="570"/>
      <c r="AC35" s="3"/>
      <c r="AD35" s="38"/>
      <c r="AE35" s="39"/>
      <c r="AF35" s="570"/>
      <c r="AG35" s="3"/>
      <c r="AH35" s="38"/>
      <c r="AI35" s="39"/>
      <c r="AL35" s="38"/>
      <c r="AM35" s="39"/>
    </row>
    <row r="36" spans="3:39" x14ac:dyDescent="0.25">
      <c r="P36" s="40"/>
      <c r="U36" s="38"/>
      <c r="V36" s="39"/>
      <c r="W36" s="39"/>
      <c r="X36" s="570"/>
      <c r="Y36" s="3"/>
      <c r="Z36" s="38"/>
      <c r="AA36" s="39"/>
      <c r="AD36" s="38"/>
      <c r="AE36" s="39"/>
      <c r="AH36" s="38"/>
      <c r="AI36" s="39"/>
      <c r="AL36" s="38"/>
      <c r="AM36" s="39"/>
    </row>
    <row r="37" spans="3:39" x14ac:dyDescent="0.25">
      <c r="C37" s="577"/>
    </row>
    <row r="38" spans="3:39" x14ac:dyDescent="0.25">
      <c r="C38" s="570"/>
      <c r="D38" s="575"/>
      <c r="H38" s="570"/>
      <c r="I38" s="570"/>
      <c r="L38" s="575"/>
    </row>
    <row r="39" spans="3:39" x14ac:dyDescent="0.25">
      <c r="C39" s="570">
        <v>31</v>
      </c>
      <c r="D39" s="575">
        <v>42720.66978009259</v>
      </c>
      <c r="E39" s="570">
        <v>486.96</v>
      </c>
      <c r="F39" s="570">
        <v>260</v>
      </c>
      <c r="G39" s="570">
        <v>1.2765580000000001</v>
      </c>
      <c r="H39" s="570">
        <v>10</v>
      </c>
      <c r="I39" s="570">
        <v>1</v>
      </c>
      <c r="J39" s="570">
        <v>0</v>
      </c>
      <c r="K39" s="570">
        <v>0</v>
      </c>
      <c r="L39" s="575">
        <v>42720.672719907408</v>
      </c>
    </row>
    <row r="40" spans="3:39" x14ac:dyDescent="0.25">
      <c r="C40" s="570">
        <v>31</v>
      </c>
      <c r="D40" s="575">
        <v>42721.489212962966</v>
      </c>
      <c r="E40" s="570">
        <v>849.76</v>
      </c>
      <c r="F40" s="570">
        <v>475</v>
      </c>
      <c r="G40" s="570">
        <v>1.2181150000000001</v>
      </c>
      <c r="H40" s="570">
        <v>11</v>
      </c>
      <c r="I40" s="570">
        <v>1</v>
      </c>
      <c r="J40" s="570">
        <v>0</v>
      </c>
      <c r="K40" s="570">
        <v>0</v>
      </c>
      <c r="L40" s="575">
        <v>42721.494652777779</v>
      </c>
    </row>
    <row r="41" spans="3:39" x14ac:dyDescent="0.25">
      <c r="C41" s="570">
        <v>31</v>
      </c>
      <c r="D41" s="575">
        <v>42721.577453703707</v>
      </c>
      <c r="E41" s="570">
        <v>633.25</v>
      </c>
      <c r="F41" s="570">
        <v>264</v>
      </c>
      <c r="G41" s="570">
        <v>1.632708</v>
      </c>
      <c r="H41" s="570">
        <v>12</v>
      </c>
      <c r="I41" s="570">
        <v>2</v>
      </c>
      <c r="J41" s="570">
        <v>0</v>
      </c>
      <c r="K41" s="570">
        <v>0</v>
      </c>
      <c r="L41" s="575">
        <v>42721.580451388887</v>
      </c>
    </row>
    <row r="42" spans="3:39" x14ac:dyDescent="0.25">
      <c r="C42" s="570">
        <v>31</v>
      </c>
      <c r="D42" s="575">
        <v>42722.739571759259</v>
      </c>
      <c r="E42" s="570">
        <v>1019.56</v>
      </c>
      <c r="F42" s="570">
        <v>330</v>
      </c>
      <c r="G42" s="570">
        <v>2.1064509999999999</v>
      </c>
      <c r="H42" s="570">
        <v>13</v>
      </c>
      <c r="I42" s="570">
        <v>1</v>
      </c>
      <c r="J42" s="570">
        <v>0</v>
      </c>
      <c r="K42" s="570">
        <v>0</v>
      </c>
      <c r="L42" s="575">
        <v>42722.743391203701</v>
      </c>
    </row>
    <row r="43" spans="3:39" x14ac:dyDescent="0.25">
      <c r="C43" s="570">
        <v>31</v>
      </c>
      <c r="D43" s="575">
        <v>42723.075891203705</v>
      </c>
      <c r="E43" s="570">
        <v>1376.31</v>
      </c>
      <c r="F43" s="570">
        <v>509</v>
      </c>
      <c r="G43" s="570">
        <v>1.843602</v>
      </c>
      <c r="H43" s="570">
        <v>14</v>
      </c>
      <c r="I43" s="570">
        <v>1</v>
      </c>
      <c r="J43" s="570">
        <v>0</v>
      </c>
      <c r="K43" s="570">
        <v>0</v>
      </c>
      <c r="L43" s="575">
        <v>42723.081782407404</v>
      </c>
    </row>
    <row r="44" spans="3:39" x14ac:dyDescent="0.25">
      <c r="C44" s="570">
        <v>31</v>
      </c>
      <c r="D44" s="575">
        <v>42723.459270833337</v>
      </c>
      <c r="E44" s="570">
        <v>1376.31</v>
      </c>
      <c r="F44" s="570">
        <v>439</v>
      </c>
      <c r="G44" s="570">
        <v>2.1375700000000002</v>
      </c>
      <c r="H44" s="570">
        <v>15</v>
      </c>
      <c r="I44" s="570">
        <v>2</v>
      </c>
      <c r="J44" s="570">
        <v>0</v>
      </c>
      <c r="K44" s="570">
        <v>0</v>
      </c>
      <c r="L44" s="575">
        <v>42723.46435185185</v>
      </c>
    </row>
    <row r="45" spans="3:39" x14ac:dyDescent="0.25">
      <c r="C45" s="570">
        <v>31</v>
      </c>
      <c r="D45" s="575">
        <v>42723.490324074075</v>
      </c>
      <c r="E45" s="570">
        <v>516.96</v>
      </c>
      <c r="F45" s="570">
        <v>385</v>
      </c>
      <c r="G45" s="570">
        <v>0.91451400000000005</v>
      </c>
      <c r="H45" s="570">
        <v>16</v>
      </c>
      <c r="I45" s="570">
        <v>3</v>
      </c>
      <c r="J45" s="570">
        <v>0</v>
      </c>
      <c r="K45" s="570">
        <v>0</v>
      </c>
      <c r="L45" s="575">
        <v>42723.495034722226</v>
      </c>
    </row>
    <row r="46" spans="3:39" x14ac:dyDescent="0.25">
      <c r="C46" s="570"/>
      <c r="D46" s="575"/>
      <c r="H46" s="570"/>
      <c r="I46" s="570"/>
      <c r="L46" s="575"/>
    </row>
    <row r="47" spans="3:39" x14ac:dyDescent="0.25">
      <c r="C47" s="570"/>
      <c r="D47" s="575"/>
      <c r="H47" s="570"/>
      <c r="I47" s="570"/>
      <c r="L47" s="575"/>
    </row>
    <row r="48" spans="3:39" x14ac:dyDescent="0.25">
      <c r="C48" s="570"/>
      <c r="D48" s="575"/>
      <c r="H48" s="570"/>
      <c r="I48" s="570"/>
      <c r="L48" s="575"/>
    </row>
    <row r="49" spans="3:12" x14ac:dyDescent="0.25">
      <c r="C49" s="570"/>
      <c r="D49" s="575"/>
      <c r="H49" s="570"/>
      <c r="I49" s="570"/>
      <c r="L49" s="575"/>
    </row>
    <row r="50" spans="3:12" x14ac:dyDescent="0.25">
      <c r="C50" s="570"/>
      <c r="D50" s="575"/>
      <c r="H50" s="570"/>
      <c r="I50" s="570"/>
      <c r="L50" s="575"/>
    </row>
    <row r="51" spans="3:12" x14ac:dyDescent="0.25">
      <c r="C51" s="570"/>
      <c r="D51" s="575"/>
      <c r="H51" s="570"/>
      <c r="I51" s="570"/>
      <c r="L51" s="575"/>
    </row>
    <row r="52" spans="3:12" x14ac:dyDescent="0.25">
      <c r="C52" s="570"/>
      <c r="D52" s="575"/>
      <c r="H52" s="570"/>
      <c r="I52" s="570"/>
      <c r="L52" s="575"/>
    </row>
    <row r="53" spans="3:12" x14ac:dyDescent="0.25">
      <c r="C53" s="570"/>
      <c r="D53" s="575"/>
      <c r="H53" s="570"/>
      <c r="I53" s="570"/>
      <c r="L53" s="575"/>
    </row>
    <row r="54" spans="3:12" x14ac:dyDescent="0.25">
      <c r="C54" s="570"/>
      <c r="D54" s="575"/>
      <c r="H54" s="570"/>
      <c r="I54" s="570"/>
      <c r="L54" s="575"/>
    </row>
    <row r="55" spans="3:12" x14ac:dyDescent="0.25">
      <c r="C55" s="570"/>
      <c r="D55" s="575"/>
      <c r="H55" s="570"/>
      <c r="I55" s="570"/>
      <c r="L55" s="575"/>
    </row>
    <row r="56" spans="3:12" x14ac:dyDescent="0.25">
      <c r="C56" s="570"/>
      <c r="D56" s="575"/>
      <c r="H56" s="570"/>
      <c r="I56" s="570"/>
      <c r="L56" s="575"/>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6"/>
  <sheetViews>
    <sheetView zoomScale="70" zoomScaleNormal="70" workbookViewId="0">
      <pane ySplit="3" topLeftCell="A4" activePane="bottomLeft" state="frozen"/>
      <selection pane="bottomLeft" activeCell="X7" sqref="X7:Z7"/>
    </sheetView>
  </sheetViews>
  <sheetFormatPr defaultColWidth="9" defaultRowHeight="15" x14ac:dyDescent="0.25"/>
  <cols>
    <col min="1" max="1" width="3" style="576" bestFit="1" customWidth="1"/>
    <col min="2" max="2" width="10.42578125" style="576" bestFit="1" customWidth="1"/>
    <col min="3" max="3" width="6" style="40" bestFit="1" customWidth="1"/>
    <col min="4" max="4" width="17.28515625" style="576" bestFit="1" customWidth="1"/>
    <col min="5" max="5" width="14.140625" style="576" bestFit="1" customWidth="1"/>
    <col min="6" max="6" width="10.85546875" style="576" bestFit="1" customWidth="1"/>
    <col min="7" max="7" width="14.28515625" style="576" bestFit="1" customWidth="1"/>
    <col min="8" max="8" width="17.28515625" style="38" bestFit="1" customWidth="1"/>
    <col min="9" max="9" width="24.140625" style="38" bestFit="1" customWidth="1"/>
    <col min="10" max="10" width="4.85546875" style="576" bestFit="1" customWidth="1"/>
    <col min="11" max="11" width="14.5703125" style="576" bestFit="1" customWidth="1"/>
    <col min="12" max="12" width="17.7109375" style="576" bestFit="1" customWidth="1"/>
    <col min="13" max="13" width="14.28515625" style="576" bestFit="1" customWidth="1"/>
    <col min="14" max="15" width="4.85546875" style="576" customWidth="1"/>
    <col min="16" max="16" width="7.42578125" style="576" bestFit="1" customWidth="1"/>
    <col min="17" max="17" width="10.5703125" style="576" bestFit="1" customWidth="1"/>
    <col min="18" max="18" width="10.42578125" style="576" bestFit="1" customWidth="1"/>
    <col min="19" max="20" width="5.42578125" style="3" bestFit="1" customWidth="1"/>
    <col min="21" max="21" width="6.85546875" style="576" bestFit="1" customWidth="1"/>
    <col min="22" max="22" width="5" style="576" bestFit="1" customWidth="1"/>
    <col min="23" max="23" width="6.42578125" style="576" bestFit="1" customWidth="1"/>
    <col min="24" max="24" width="5.140625" style="3" bestFit="1" customWidth="1"/>
    <col min="25" max="25" width="5" style="576" bestFit="1" customWidth="1"/>
    <col min="26" max="26" width="6.85546875" style="576" bestFit="1" customWidth="1"/>
    <col min="27" max="27" width="5" style="576" bestFit="1" customWidth="1"/>
    <col min="28" max="28" width="8.7109375" style="3" bestFit="1" customWidth="1"/>
    <col min="29" max="29" width="5" style="576" bestFit="1" customWidth="1"/>
    <col min="30" max="30" width="6.85546875" style="576" bestFit="1" customWidth="1"/>
    <col min="31" max="31" width="5" style="576" bestFit="1" customWidth="1"/>
    <col min="32" max="32" width="4.42578125" style="3" bestFit="1" customWidth="1"/>
    <col min="33" max="33" width="4.140625" style="576" bestFit="1" customWidth="1"/>
    <col min="34" max="34" width="7.28515625" style="576" bestFit="1" customWidth="1"/>
    <col min="35" max="35" width="5" style="576" bestFit="1" customWidth="1"/>
    <col min="36" max="36" width="4.42578125" style="576" bestFit="1" customWidth="1"/>
    <col min="37" max="37" width="4.140625" style="576" bestFit="1" customWidth="1"/>
    <col min="38" max="38" width="6" style="576" bestFit="1" customWidth="1"/>
    <col min="39" max="39" width="5" style="576" bestFit="1" customWidth="1"/>
    <col min="40" max="40" width="2.42578125" style="576" bestFit="1" customWidth="1"/>
    <col min="41" max="41" width="4.140625" style="576" bestFit="1" customWidth="1"/>
    <col min="42" max="42" width="5.140625" style="576" bestFit="1" customWidth="1"/>
    <col min="43" max="43" width="5" style="576" bestFit="1" customWidth="1"/>
    <col min="44" max="16384" width="9" style="576"/>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76" t="s">
        <v>16</v>
      </c>
      <c r="B3" s="576" t="s">
        <v>140</v>
      </c>
      <c r="C3" s="40" t="s">
        <v>15</v>
      </c>
      <c r="D3" s="576" t="s">
        <v>145</v>
      </c>
      <c r="E3" s="576" t="s">
        <v>147</v>
      </c>
      <c r="F3" s="576" t="s">
        <v>141</v>
      </c>
      <c r="G3" s="576" t="s">
        <v>142</v>
      </c>
      <c r="H3" s="38" t="s">
        <v>143</v>
      </c>
      <c r="I3" s="38" t="s">
        <v>498</v>
      </c>
      <c r="J3" s="576" t="s">
        <v>43</v>
      </c>
      <c r="K3" s="576" t="s">
        <v>138</v>
      </c>
      <c r="L3" s="576" t="s">
        <v>139</v>
      </c>
      <c r="M3" s="576" t="s">
        <v>144</v>
      </c>
      <c r="O3" s="576" t="s">
        <v>16</v>
      </c>
      <c r="P3" s="9" t="s">
        <v>15</v>
      </c>
      <c r="Q3" s="576" t="s">
        <v>17</v>
      </c>
      <c r="R3" s="576" t="s">
        <v>18</v>
      </c>
      <c r="S3" s="3" t="s">
        <v>44</v>
      </c>
      <c r="T3" s="3" t="s">
        <v>45</v>
      </c>
      <c r="U3" s="38" t="s">
        <v>46</v>
      </c>
      <c r="V3" s="39" t="s">
        <v>43</v>
      </c>
      <c r="W3" s="39" t="s">
        <v>44</v>
      </c>
      <c r="X3" s="3" t="s">
        <v>44</v>
      </c>
      <c r="Y3" s="576" t="s">
        <v>45</v>
      </c>
      <c r="Z3" s="576" t="s">
        <v>46</v>
      </c>
      <c r="AA3" s="576" t="s">
        <v>43</v>
      </c>
      <c r="AB3" s="3" t="s">
        <v>44</v>
      </c>
      <c r="AC3" s="576" t="s">
        <v>45</v>
      </c>
      <c r="AD3" s="576" t="s">
        <v>46</v>
      </c>
      <c r="AE3" s="576" t="s">
        <v>43</v>
      </c>
      <c r="AF3" s="3" t="s">
        <v>44</v>
      </c>
      <c r="AG3" s="576" t="s">
        <v>45</v>
      </c>
      <c r="AH3" s="576" t="s">
        <v>46</v>
      </c>
      <c r="AI3" s="576" t="s">
        <v>43</v>
      </c>
      <c r="AJ3" s="39" t="s">
        <v>44</v>
      </c>
      <c r="AK3" s="576" t="s">
        <v>45</v>
      </c>
      <c r="AL3" s="576" t="s">
        <v>46</v>
      </c>
      <c r="AM3" s="576" t="s">
        <v>43</v>
      </c>
      <c r="AN3" s="39" t="s">
        <v>44</v>
      </c>
      <c r="AO3" s="576" t="s">
        <v>45</v>
      </c>
      <c r="AP3" s="576" t="s">
        <v>46</v>
      </c>
      <c r="AQ3" s="576" t="s">
        <v>43</v>
      </c>
    </row>
    <row r="4" spans="1:44" x14ac:dyDescent="0.25">
      <c r="A4" s="576">
        <v>1</v>
      </c>
      <c r="B4" s="576">
        <v>5</v>
      </c>
      <c r="C4" s="40">
        <v>42705</v>
      </c>
      <c r="D4" s="41">
        <v>42705.549467592595</v>
      </c>
      <c r="E4" s="41" t="s">
        <v>148</v>
      </c>
      <c r="F4" s="3">
        <v>301</v>
      </c>
      <c r="G4" s="576">
        <v>279</v>
      </c>
      <c r="H4" s="38">
        <f t="shared" ref="H4:H8" si="0">G4/F4*0.0113636*60</f>
        <v>0.63198227242524918</v>
      </c>
      <c r="I4" s="263">
        <v>2.4563894673758986</v>
      </c>
      <c r="J4" s="39">
        <f>(H4-0.142)/0.1278*0.1+7</f>
        <v>7.3833977092529333</v>
      </c>
      <c r="K4" s="576">
        <v>12</v>
      </c>
      <c r="M4" s="576" t="s">
        <v>149</v>
      </c>
      <c r="O4" s="576">
        <v>1</v>
      </c>
      <c r="P4" s="40">
        <v>43069</v>
      </c>
      <c r="U4" s="38"/>
      <c r="V4" s="39"/>
      <c r="W4" s="39"/>
      <c r="X4" s="576"/>
      <c r="Y4" s="3"/>
      <c r="Z4" s="38"/>
      <c r="AA4" s="39"/>
      <c r="AB4" s="576"/>
      <c r="AC4" s="3"/>
      <c r="AD4" s="38"/>
      <c r="AE4" s="39"/>
      <c r="AH4" s="38"/>
      <c r="AI4" s="39"/>
      <c r="AL4" s="38"/>
      <c r="AM4" s="39"/>
      <c r="AP4" s="38"/>
      <c r="AQ4" s="39"/>
      <c r="AR4" s="38">
        <f>MAX(Z4,AD4,AH4,AL4,AP4)</f>
        <v>0</v>
      </c>
    </row>
    <row r="5" spans="1:44" x14ac:dyDescent="0.25">
      <c r="A5" s="576">
        <v>2</v>
      </c>
      <c r="B5" s="576">
        <v>5</v>
      </c>
      <c r="C5" s="40">
        <v>42705</v>
      </c>
      <c r="D5" s="41">
        <v>42705.639456018522</v>
      </c>
      <c r="E5" s="41" t="s">
        <v>148</v>
      </c>
      <c r="F5" s="3">
        <v>195</v>
      </c>
      <c r="G5" s="576">
        <v>152.34</v>
      </c>
      <c r="H5" s="38">
        <f t="shared" si="0"/>
        <v>0.5326556381538462</v>
      </c>
      <c r="I5" s="263">
        <v>0.77413787103890896</v>
      </c>
      <c r="J5" s="39">
        <f t="shared" ref="J5:J8" si="1">(H5-0.142)/0.1278*0.1+7</f>
        <v>7.3056773381485494</v>
      </c>
      <c r="K5" s="576">
        <v>6</v>
      </c>
      <c r="L5" s="576">
        <v>1</v>
      </c>
      <c r="M5" s="576" t="s">
        <v>149</v>
      </c>
      <c r="O5" s="576">
        <v>2</v>
      </c>
      <c r="P5" s="40">
        <v>43070</v>
      </c>
      <c r="Q5" s="576">
        <v>2</v>
      </c>
      <c r="R5" s="576">
        <v>2</v>
      </c>
      <c r="S5" s="3">
        <f>SUM(W5,X5,AB5,AF5,AJ5,AN5)</f>
        <v>431.34000000000003</v>
      </c>
      <c r="T5" s="3">
        <f>SUM(Y5,AC5,AG5,AK5,AO5)</f>
        <v>496</v>
      </c>
      <c r="U5" s="38">
        <f t="shared" ref="U5" si="2">S5/T5*0.0113636*60</f>
        <v>0.59293248677419363</v>
      </c>
      <c r="V5" s="39">
        <f>(U5-0.142)/0.1278*0.1+7</f>
        <v>7.3528423214195566</v>
      </c>
      <c r="W5" s="39"/>
      <c r="X5" s="576">
        <v>279</v>
      </c>
      <c r="Y5" s="3">
        <v>301</v>
      </c>
      <c r="Z5" s="38">
        <f>X5/Y5*0.0113636*60</f>
        <v>0.63198227242524918</v>
      </c>
      <c r="AA5" s="39">
        <f>(Z5-0.142)/0.1278*0.1+7</f>
        <v>7.3833977092529333</v>
      </c>
      <c r="AB5" s="576">
        <v>152.34</v>
      </c>
      <c r="AC5" s="3">
        <v>195</v>
      </c>
      <c r="AD5" s="38">
        <f>AB5/AC5*0.0113636*60</f>
        <v>0.5326556381538462</v>
      </c>
      <c r="AE5" s="39">
        <f>(AD5-0.142)/0.1278*0.1+7</f>
        <v>7.3056773381485494</v>
      </c>
      <c r="AF5" s="576"/>
      <c r="AG5" s="3"/>
      <c r="AH5" s="38"/>
      <c r="AI5" s="39"/>
      <c r="AL5" s="38"/>
      <c r="AM5" s="39"/>
      <c r="AP5" s="38"/>
      <c r="AQ5" s="39"/>
      <c r="AR5" s="38">
        <f t="shared" ref="AR5:AR16" si="3">MAX(Z5,AD5,AH5,AL5,AP5)</f>
        <v>0.63198227242524918</v>
      </c>
    </row>
    <row r="6" spans="1:44" x14ac:dyDescent="0.25">
      <c r="A6" s="576">
        <v>3</v>
      </c>
      <c r="B6" s="576">
        <v>5</v>
      </c>
      <c r="C6" s="40">
        <v>42706</v>
      </c>
      <c r="D6" s="41">
        <v>42706.659212962964</v>
      </c>
      <c r="E6" s="41" t="s">
        <v>148</v>
      </c>
      <c r="F6" s="3">
        <v>436</v>
      </c>
      <c r="G6" s="576">
        <v>246.04</v>
      </c>
      <c r="H6" s="38">
        <f t="shared" si="0"/>
        <v>0.38475690055045869</v>
      </c>
      <c r="I6" s="263">
        <v>0.41749148505220007</v>
      </c>
      <c r="J6" s="39">
        <f t="shared" si="1"/>
        <v>7.1899506264088098</v>
      </c>
      <c r="K6" s="576">
        <v>9</v>
      </c>
      <c r="L6" s="576">
        <v>1</v>
      </c>
      <c r="M6" s="576" t="s">
        <v>149</v>
      </c>
      <c r="O6" s="576">
        <v>3</v>
      </c>
      <c r="P6" s="40">
        <v>43071</v>
      </c>
      <c r="Q6" s="576">
        <v>2</v>
      </c>
      <c r="R6" s="576">
        <v>2</v>
      </c>
      <c r="S6" s="3">
        <f>SUM(W6,X6,AB6,AF6,AJ6,AN6)</f>
        <v>492.08</v>
      </c>
      <c r="T6" s="3">
        <f>SUM(Y6,AC6,AG6,AK6,AO6)</f>
        <v>706</v>
      </c>
      <c r="U6" s="38">
        <f>S6/T6*0.0113636*60</f>
        <v>0.47522382050991496</v>
      </c>
      <c r="V6" s="39">
        <f>(U6-0.142)/0.1278*0.1+7</f>
        <v>7.2607385137010292</v>
      </c>
      <c r="W6" s="39"/>
      <c r="X6" s="576">
        <v>246.04</v>
      </c>
      <c r="Y6" s="3">
        <v>436</v>
      </c>
      <c r="Z6" s="38">
        <f>X6/Y6*0.0113636*60</f>
        <v>0.38475690055045869</v>
      </c>
      <c r="AA6" s="39">
        <f>(Z6-0.142)/0.1278*0.1+7</f>
        <v>7.1899506264088098</v>
      </c>
      <c r="AB6" s="576">
        <v>246.04</v>
      </c>
      <c r="AC6" s="3">
        <v>270</v>
      </c>
      <c r="AD6" s="38">
        <f>AB6/AC6*0.0113636*60</f>
        <v>0.62131114311111113</v>
      </c>
      <c r="AE6" s="39">
        <f>(AD6-0.142)/0.1278*0.1+7</f>
        <v>7.3750478428099457</v>
      </c>
      <c r="AF6" s="576"/>
      <c r="AG6" s="3"/>
      <c r="AH6" s="38"/>
      <c r="AI6" s="39"/>
      <c r="AK6" s="3"/>
      <c r="AL6" s="38"/>
      <c r="AM6" s="39"/>
      <c r="AP6" s="38"/>
      <c r="AQ6" s="39"/>
      <c r="AR6" s="38">
        <f t="shared" si="3"/>
        <v>0.62131114311111113</v>
      </c>
    </row>
    <row r="7" spans="1:44" x14ac:dyDescent="0.25">
      <c r="A7" s="576">
        <v>4</v>
      </c>
      <c r="B7" s="576">
        <v>5</v>
      </c>
      <c r="C7" s="40">
        <v>42706</v>
      </c>
      <c r="D7" s="41">
        <v>42706.867418981485</v>
      </c>
      <c r="E7" s="41" t="s">
        <v>148</v>
      </c>
      <c r="F7" s="3">
        <v>270</v>
      </c>
      <c r="G7" s="576">
        <v>246.04</v>
      </c>
      <c r="H7" s="38">
        <f t="shared" si="0"/>
        <v>0.62131114311111113</v>
      </c>
      <c r="I7" s="263">
        <v>0.6666909100416073</v>
      </c>
      <c r="J7" s="39">
        <f t="shared" si="1"/>
        <v>7.3750478428099457</v>
      </c>
      <c r="K7" s="576">
        <v>9</v>
      </c>
      <c r="L7" s="576">
        <v>1</v>
      </c>
      <c r="M7" s="576" t="s">
        <v>149</v>
      </c>
      <c r="O7" s="576">
        <v>4</v>
      </c>
      <c r="P7" s="40">
        <v>43072</v>
      </c>
      <c r="Q7" s="576">
        <v>1</v>
      </c>
      <c r="R7" s="576">
        <v>1</v>
      </c>
      <c r="S7" s="3">
        <f>SUM(W7,X7,AB7,AF7,AJ7,AN7)</f>
        <v>277.38</v>
      </c>
      <c r="T7" s="3">
        <f>SUM(Y7,AC7,AG7,AK7,AO7)</f>
        <v>278</v>
      </c>
      <c r="U7" s="38">
        <f>S7/T7*0.0113636*60</f>
        <v>0.68029540316546755</v>
      </c>
      <c r="V7" s="39">
        <f>(U7-0.142)/0.1278*0.1+7</f>
        <v>7.4212014109275959</v>
      </c>
      <c r="W7" s="39"/>
      <c r="X7" s="576">
        <v>277.38</v>
      </c>
      <c r="Y7" s="3">
        <v>278</v>
      </c>
      <c r="Z7" s="38">
        <f>X7/Y7*0.0113636*60</f>
        <v>0.68029540316546755</v>
      </c>
      <c r="AA7" s="39">
        <f>(Z7-0.142)/0.1278*0.1+7</f>
        <v>7.4212014109275959</v>
      </c>
      <c r="AB7" s="576"/>
      <c r="AC7" s="3"/>
      <c r="AD7" s="38"/>
      <c r="AE7" s="39"/>
      <c r="AF7" s="576"/>
      <c r="AG7" s="3"/>
      <c r="AH7" s="38"/>
      <c r="AI7" s="39"/>
      <c r="AK7" s="3"/>
      <c r="AL7" s="38"/>
      <c r="AM7" s="39"/>
      <c r="AP7" s="38"/>
      <c r="AQ7" s="39"/>
      <c r="AR7" s="38">
        <f t="shared" si="3"/>
        <v>0.68029540316546755</v>
      </c>
    </row>
    <row r="8" spans="1:44" x14ac:dyDescent="0.25">
      <c r="A8" s="576">
        <v>5</v>
      </c>
      <c r="B8" s="576">
        <v>5</v>
      </c>
      <c r="C8" s="40">
        <v>42707</v>
      </c>
      <c r="D8" s="41">
        <v>42707.441574074073</v>
      </c>
      <c r="E8" s="41" t="s">
        <v>148</v>
      </c>
      <c r="F8" s="3">
        <v>278</v>
      </c>
      <c r="G8" s="576">
        <v>277.38</v>
      </c>
      <c r="H8" s="38">
        <f t="shared" si="0"/>
        <v>0.68029540316546755</v>
      </c>
      <c r="I8" s="263">
        <v>0.88459161949702136</v>
      </c>
      <c r="J8" s="39">
        <f t="shared" si="1"/>
        <v>7.4212014109275959</v>
      </c>
      <c r="K8" s="576">
        <v>11</v>
      </c>
      <c r="L8" s="576">
        <v>1</v>
      </c>
      <c r="M8" s="576" t="s">
        <v>149</v>
      </c>
      <c r="P8" s="40">
        <v>43073</v>
      </c>
      <c r="U8" s="38"/>
      <c r="V8" s="39"/>
      <c r="W8" s="39"/>
      <c r="X8" s="576"/>
      <c r="Y8" s="3"/>
      <c r="Z8" s="38"/>
      <c r="AA8" s="39"/>
      <c r="AB8" s="576"/>
      <c r="AC8" s="3"/>
      <c r="AD8" s="38"/>
      <c r="AE8" s="39"/>
      <c r="AF8" s="576"/>
      <c r="AG8" s="3"/>
      <c r="AH8" s="39"/>
      <c r="AI8" s="39"/>
      <c r="AL8" s="38"/>
      <c r="AM8" s="39"/>
      <c r="AP8" s="38"/>
      <c r="AQ8" s="39"/>
      <c r="AR8" s="38">
        <f t="shared" si="3"/>
        <v>0</v>
      </c>
    </row>
    <row r="9" spans="1:44" x14ac:dyDescent="0.25">
      <c r="D9" s="41"/>
      <c r="E9" s="41"/>
      <c r="F9" s="3"/>
      <c r="I9" s="263"/>
      <c r="J9" s="39"/>
      <c r="P9" s="40">
        <v>43074</v>
      </c>
      <c r="U9" s="38"/>
      <c r="V9" s="39"/>
      <c r="W9" s="39"/>
      <c r="X9" s="576"/>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Z11" s="38"/>
      <c r="AA11" s="39"/>
      <c r="AD11" s="38"/>
      <c r="AE11" s="39"/>
      <c r="AR11" s="38">
        <f t="shared" si="3"/>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76"/>
      <c r="Y35" s="3"/>
      <c r="Z35" s="38"/>
      <c r="AA35" s="39"/>
      <c r="AB35" s="576"/>
      <c r="AC35" s="3"/>
      <c r="AD35" s="38"/>
      <c r="AE35" s="39"/>
      <c r="AF35" s="576"/>
      <c r="AG35" s="3"/>
      <c r="AH35" s="38"/>
      <c r="AI35" s="39"/>
      <c r="AL35" s="38"/>
      <c r="AM35" s="39"/>
    </row>
    <row r="36" spans="3:39" x14ac:dyDescent="0.25">
      <c r="P36" s="40"/>
      <c r="U36" s="38"/>
      <c r="V36" s="39"/>
      <c r="W36" s="39"/>
      <c r="X36" s="576"/>
      <c r="Y36" s="3"/>
      <c r="Z36" s="38"/>
      <c r="AA36" s="39"/>
      <c r="AD36" s="38"/>
      <c r="AE36" s="39"/>
      <c r="AH36" s="38"/>
      <c r="AI36" s="39"/>
      <c r="AL36" s="38"/>
      <c r="AM36" s="39"/>
    </row>
    <row r="37" spans="3:39" x14ac:dyDescent="0.25">
      <c r="C37" s="577"/>
    </row>
    <row r="38" spans="3:39" x14ac:dyDescent="0.25">
      <c r="C38" s="576"/>
      <c r="D38" s="575"/>
      <c r="H38" s="576"/>
      <c r="I38" s="576"/>
      <c r="L38" s="575"/>
    </row>
    <row r="39" spans="3:39" x14ac:dyDescent="0.25">
      <c r="C39" s="576"/>
      <c r="D39" s="575">
        <v>42743</v>
      </c>
      <c r="E39" s="576" t="s">
        <v>912</v>
      </c>
      <c r="H39" s="576"/>
      <c r="I39" s="576"/>
      <c r="L39" s="575"/>
    </row>
    <row r="40" spans="3:39" x14ac:dyDescent="0.25">
      <c r="C40" s="576"/>
      <c r="D40" s="575">
        <v>42744</v>
      </c>
      <c r="E40" s="576" t="s">
        <v>911</v>
      </c>
      <c r="H40" s="576"/>
      <c r="I40" s="576"/>
      <c r="L40" s="575"/>
    </row>
    <row r="41" spans="3:39" x14ac:dyDescent="0.25">
      <c r="C41" s="576"/>
      <c r="D41" s="575">
        <v>42745</v>
      </c>
      <c r="E41" s="576" t="s">
        <v>911</v>
      </c>
      <c r="H41" s="576"/>
      <c r="I41" s="576"/>
      <c r="L41" s="575"/>
    </row>
    <row r="42" spans="3:39" x14ac:dyDescent="0.25">
      <c r="C42" s="576"/>
      <c r="D42" s="575"/>
      <c r="H42" s="576"/>
      <c r="I42" s="576"/>
      <c r="L42" s="575"/>
    </row>
    <row r="43" spans="3:39" x14ac:dyDescent="0.25">
      <c r="C43" s="576"/>
      <c r="D43" s="575"/>
      <c r="H43" s="576"/>
      <c r="I43" s="576"/>
      <c r="L43" s="575"/>
    </row>
    <row r="44" spans="3:39" x14ac:dyDescent="0.25">
      <c r="C44" s="576"/>
      <c r="D44" s="575"/>
      <c r="H44" s="576"/>
      <c r="I44" s="576"/>
      <c r="L44" s="575"/>
    </row>
    <row r="45" spans="3:39" x14ac:dyDescent="0.25">
      <c r="C45" s="576"/>
      <c r="D45" s="575"/>
      <c r="H45" s="576"/>
      <c r="I45" s="576"/>
      <c r="L45" s="575"/>
    </row>
    <row r="46" spans="3:39" x14ac:dyDescent="0.25">
      <c r="C46" s="576"/>
      <c r="D46" s="575"/>
      <c r="H46" s="576"/>
      <c r="I46" s="576"/>
      <c r="L46" s="575"/>
    </row>
    <row r="47" spans="3:39" x14ac:dyDescent="0.25">
      <c r="C47" s="576"/>
      <c r="D47" s="575"/>
      <c r="H47" s="576"/>
      <c r="I47" s="576"/>
      <c r="L47" s="575"/>
    </row>
    <row r="48" spans="3:39" x14ac:dyDescent="0.25">
      <c r="C48" s="576"/>
      <c r="D48" s="575"/>
      <c r="H48" s="576"/>
      <c r="I48" s="576"/>
      <c r="L48" s="575"/>
    </row>
    <row r="49" spans="3:12" x14ac:dyDescent="0.25">
      <c r="C49" s="576"/>
      <c r="D49" s="575"/>
      <c r="H49" s="576"/>
      <c r="I49" s="576"/>
      <c r="L49" s="575"/>
    </row>
    <row r="50" spans="3:12" x14ac:dyDescent="0.25">
      <c r="C50" s="576"/>
      <c r="D50" s="575"/>
      <c r="H50" s="576"/>
      <c r="I50" s="576"/>
      <c r="L50" s="575"/>
    </row>
    <row r="51" spans="3:12" x14ac:dyDescent="0.25">
      <c r="C51" s="576"/>
      <c r="D51" s="575"/>
      <c r="H51" s="576"/>
      <c r="I51" s="576"/>
      <c r="L51" s="575"/>
    </row>
    <row r="52" spans="3:12" x14ac:dyDescent="0.25">
      <c r="C52" s="576"/>
      <c r="D52" s="575"/>
      <c r="H52" s="576"/>
      <c r="I52" s="576"/>
      <c r="L52" s="575"/>
    </row>
    <row r="53" spans="3:12" x14ac:dyDescent="0.25">
      <c r="C53" s="576"/>
      <c r="D53" s="575"/>
      <c r="H53" s="576"/>
      <c r="I53" s="576"/>
      <c r="L53" s="575"/>
    </row>
    <row r="54" spans="3:12" x14ac:dyDescent="0.25">
      <c r="C54" s="576"/>
      <c r="D54" s="575"/>
      <c r="H54" s="576"/>
      <c r="I54" s="576"/>
      <c r="L54" s="575"/>
    </row>
    <row r="55" spans="3:12" x14ac:dyDescent="0.25">
      <c r="C55" s="576"/>
      <c r="D55" s="575"/>
      <c r="H55" s="576"/>
      <c r="I55" s="576"/>
      <c r="L55" s="575"/>
    </row>
    <row r="56" spans="3:12" x14ac:dyDescent="0.25">
      <c r="C56" s="576"/>
      <c r="D56" s="575"/>
      <c r="H56" s="576"/>
      <c r="I56" s="576"/>
      <c r="L56" s="575"/>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6"/>
  <sheetViews>
    <sheetView zoomScale="70" zoomScaleNormal="70" workbookViewId="0">
      <pane ySplit="3" topLeftCell="A4" activePane="bottomLeft" state="frozen"/>
      <selection pane="bottomLeft" activeCell="E46" sqref="E46:G47"/>
    </sheetView>
  </sheetViews>
  <sheetFormatPr defaultColWidth="9" defaultRowHeight="15" x14ac:dyDescent="0.25"/>
  <cols>
    <col min="1" max="1" width="3" style="578" bestFit="1" customWidth="1"/>
    <col min="2" max="2" width="10.42578125" style="578" bestFit="1" customWidth="1"/>
    <col min="3" max="3" width="6" style="40" bestFit="1" customWidth="1"/>
    <col min="4" max="4" width="17.28515625" style="578" bestFit="1" customWidth="1"/>
    <col min="5" max="5" width="14.140625" style="578" bestFit="1" customWidth="1"/>
    <col min="6" max="6" width="10.85546875" style="578" bestFit="1" customWidth="1"/>
    <col min="7" max="7" width="14.28515625" style="578" bestFit="1" customWidth="1"/>
    <col min="8" max="8" width="17.28515625" style="38" bestFit="1" customWidth="1"/>
    <col min="9" max="9" width="24.140625" style="38" bestFit="1" customWidth="1"/>
    <col min="10" max="10" width="4.85546875" style="578" bestFit="1" customWidth="1"/>
    <col min="11" max="11" width="14.5703125" style="578" bestFit="1" customWidth="1"/>
    <col min="12" max="12" width="17.7109375" style="578" bestFit="1" customWidth="1"/>
    <col min="13" max="13" width="14.28515625" style="578" bestFit="1" customWidth="1"/>
    <col min="14" max="15" width="4.85546875" style="578" customWidth="1"/>
    <col min="16" max="16" width="7.42578125" style="578" bestFit="1" customWidth="1"/>
    <col min="17" max="17" width="10.5703125" style="578" bestFit="1" customWidth="1"/>
    <col min="18" max="18" width="10.42578125" style="578" bestFit="1" customWidth="1"/>
    <col min="19" max="20" width="5.42578125" style="3" bestFit="1" customWidth="1"/>
    <col min="21" max="21" width="6.85546875" style="578" bestFit="1" customWidth="1"/>
    <col min="22" max="22" width="5" style="578" bestFit="1" customWidth="1"/>
    <col min="23" max="23" width="6.42578125" style="578" bestFit="1" customWidth="1"/>
    <col min="24" max="24" width="5.140625" style="3" bestFit="1" customWidth="1"/>
    <col min="25" max="25" width="5" style="578" bestFit="1" customWidth="1"/>
    <col min="26" max="26" width="6.85546875" style="578" bestFit="1" customWidth="1"/>
    <col min="27" max="27" width="5" style="578" bestFit="1" customWidth="1"/>
    <col min="28" max="28" width="8.7109375" style="3" bestFit="1" customWidth="1"/>
    <col min="29" max="29" width="5" style="578" bestFit="1" customWidth="1"/>
    <col min="30" max="30" width="6.85546875" style="578" bestFit="1" customWidth="1"/>
    <col min="31" max="31" width="5" style="578" bestFit="1" customWidth="1"/>
    <col min="32" max="32" width="4.42578125" style="3" bestFit="1" customWidth="1"/>
    <col min="33" max="33" width="4.140625" style="578" bestFit="1" customWidth="1"/>
    <col min="34" max="34" width="7.28515625" style="578" bestFit="1" customWidth="1"/>
    <col min="35" max="35" width="5" style="578" bestFit="1" customWidth="1"/>
    <col min="36" max="36" width="4.42578125" style="578" bestFit="1" customWidth="1"/>
    <col min="37" max="37" width="4.140625" style="578" bestFit="1" customWidth="1"/>
    <col min="38" max="38" width="6" style="578" bestFit="1" customWidth="1"/>
    <col min="39" max="39" width="5" style="578" bestFit="1" customWidth="1"/>
    <col min="40" max="40" width="2.42578125" style="578" bestFit="1" customWidth="1"/>
    <col min="41" max="41" width="4.140625" style="578" bestFit="1" customWidth="1"/>
    <col min="42" max="42" width="5.140625" style="578" bestFit="1" customWidth="1"/>
    <col min="43" max="43" width="5" style="578" bestFit="1" customWidth="1"/>
    <col min="44" max="16384" width="9" style="578"/>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78" t="s">
        <v>16</v>
      </c>
      <c r="B3" s="578" t="s">
        <v>140</v>
      </c>
      <c r="C3" s="40" t="s">
        <v>15</v>
      </c>
      <c r="D3" s="578" t="s">
        <v>145</v>
      </c>
      <c r="E3" s="578" t="s">
        <v>147</v>
      </c>
      <c r="F3" s="578" t="s">
        <v>141</v>
      </c>
      <c r="G3" s="578" t="s">
        <v>142</v>
      </c>
      <c r="H3" s="38" t="s">
        <v>143</v>
      </c>
      <c r="I3" s="38" t="s">
        <v>498</v>
      </c>
      <c r="J3" s="578" t="s">
        <v>43</v>
      </c>
      <c r="K3" s="578" t="s">
        <v>138</v>
      </c>
      <c r="L3" s="578" t="s">
        <v>139</v>
      </c>
      <c r="M3" s="578" t="s">
        <v>144</v>
      </c>
      <c r="O3" s="578" t="s">
        <v>16</v>
      </c>
      <c r="P3" s="9" t="s">
        <v>15</v>
      </c>
      <c r="Q3" s="578" t="s">
        <v>17</v>
      </c>
      <c r="R3" s="578" t="s">
        <v>18</v>
      </c>
      <c r="S3" s="3" t="s">
        <v>44</v>
      </c>
      <c r="T3" s="3" t="s">
        <v>45</v>
      </c>
      <c r="U3" s="38" t="s">
        <v>46</v>
      </c>
      <c r="V3" s="39" t="s">
        <v>43</v>
      </c>
      <c r="W3" s="39" t="s">
        <v>44</v>
      </c>
      <c r="X3" s="3" t="s">
        <v>44</v>
      </c>
      <c r="Y3" s="578" t="s">
        <v>45</v>
      </c>
      <c r="Z3" s="578" t="s">
        <v>46</v>
      </c>
      <c r="AA3" s="578" t="s">
        <v>43</v>
      </c>
      <c r="AB3" s="3" t="s">
        <v>44</v>
      </c>
      <c r="AC3" s="578" t="s">
        <v>45</v>
      </c>
      <c r="AD3" s="578" t="s">
        <v>46</v>
      </c>
      <c r="AE3" s="578" t="s">
        <v>43</v>
      </c>
      <c r="AF3" s="3" t="s">
        <v>44</v>
      </c>
      <c r="AG3" s="578" t="s">
        <v>45</v>
      </c>
      <c r="AH3" s="578" t="s">
        <v>46</v>
      </c>
      <c r="AI3" s="578" t="s">
        <v>43</v>
      </c>
      <c r="AJ3" s="39" t="s">
        <v>44</v>
      </c>
      <c r="AK3" s="578" t="s">
        <v>45</v>
      </c>
      <c r="AL3" s="578" t="s">
        <v>46</v>
      </c>
      <c r="AM3" s="578" t="s">
        <v>43</v>
      </c>
      <c r="AN3" s="39" t="s">
        <v>44</v>
      </c>
      <c r="AO3" s="578" t="s">
        <v>45</v>
      </c>
      <c r="AP3" s="578" t="s">
        <v>46</v>
      </c>
      <c r="AQ3" s="578" t="s">
        <v>43</v>
      </c>
    </row>
    <row r="4" spans="1:44" x14ac:dyDescent="0.25">
      <c r="A4" s="578">
        <v>1</v>
      </c>
      <c r="B4" s="578">
        <v>5</v>
      </c>
      <c r="C4" s="40">
        <v>42705</v>
      </c>
      <c r="D4" s="41">
        <v>42705.549467592595</v>
      </c>
      <c r="E4" s="41" t="s">
        <v>148</v>
      </c>
      <c r="F4" s="3">
        <v>301</v>
      </c>
      <c r="G4" s="578">
        <v>279</v>
      </c>
      <c r="H4" s="38">
        <f t="shared" ref="H4:H8" si="0">G4/F4*0.0113636*60</f>
        <v>0.63198227242524918</v>
      </c>
      <c r="I4" s="263">
        <v>2.4563894673758986</v>
      </c>
      <c r="J4" s="39">
        <f>(H4-0.142)/0.1278*0.1+7</f>
        <v>7.3833977092529333</v>
      </c>
      <c r="K4" s="578">
        <v>12</v>
      </c>
      <c r="M4" s="578" t="s">
        <v>149</v>
      </c>
      <c r="O4" s="578">
        <v>1</v>
      </c>
      <c r="P4" s="40">
        <v>43069</v>
      </c>
      <c r="U4" s="38"/>
      <c r="V4" s="39"/>
      <c r="W4" s="39"/>
      <c r="X4" s="578"/>
      <c r="Y4" s="3"/>
      <c r="Z4" s="38"/>
      <c r="AA4" s="39"/>
      <c r="AB4" s="578"/>
      <c r="AC4" s="3"/>
      <c r="AD4" s="38"/>
      <c r="AE4" s="39"/>
      <c r="AH4" s="38"/>
      <c r="AI4" s="39"/>
      <c r="AL4" s="38"/>
      <c r="AM4" s="39"/>
      <c r="AP4" s="38"/>
      <c r="AQ4" s="39"/>
      <c r="AR4" s="38">
        <f>MAX(Z4,AD4,AH4,AL4,AP4)</f>
        <v>0</v>
      </c>
    </row>
    <row r="5" spans="1:44" x14ac:dyDescent="0.25">
      <c r="A5" s="578">
        <v>2</v>
      </c>
      <c r="B5" s="578">
        <v>5</v>
      </c>
      <c r="C5" s="40">
        <v>42705</v>
      </c>
      <c r="D5" s="41">
        <v>42705.639456018522</v>
      </c>
      <c r="E5" s="41" t="s">
        <v>148</v>
      </c>
      <c r="F5" s="3">
        <v>195</v>
      </c>
      <c r="G5" s="578">
        <v>152.34</v>
      </c>
      <c r="H5" s="38">
        <f t="shared" si="0"/>
        <v>0.5326556381538462</v>
      </c>
      <c r="I5" s="263">
        <v>0.77413787103890896</v>
      </c>
      <c r="J5" s="39">
        <f t="shared" ref="J5:J8" si="1">(H5-0.142)/0.1278*0.1+7</f>
        <v>7.3056773381485494</v>
      </c>
      <c r="K5" s="578">
        <v>6</v>
      </c>
      <c r="L5" s="578">
        <v>1</v>
      </c>
      <c r="M5" s="578" t="s">
        <v>149</v>
      </c>
      <c r="O5" s="578">
        <v>2</v>
      </c>
      <c r="P5" s="40">
        <v>43070</v>
      </c>
      <c r="Q5" s="578">
        <v>2</v>
      </c>
      <c r="R5" s="578">
        <v>2</v>
      </c>
      <c r="S5" s="3">
        <f>SUM(W5,X5,AB5,AF5,AJ5,AN5)</f>
        <v>431.34000000000003</v>
      </c>
      <c r="T5" s="3">
        <f>SUM(Y5,AC5,AG5,AK5,AO5)</f>
        <v>496</v>
      </c>
      <c r="U5" s="38">
        <f t="shared" ref="U5" si="2">S5/T5*0.0113636*60</f>
        <v>0.59293248677419363</v>
      </c>
      <c r="V5" s="39">
        <f>(U5-0.142)/0.1278*0.1+7</f>
        <v>7.3528423214195566</v>
      </c>
      <c r="W5" s="39"/>
      <c r="X5" s="578">
        <v>279</v>
      </c>
      <c r="Y5" s="3">
        <v>301</v>
      </c>
      <c r="Z5" s="38">
        <f>X5/Y5*0.0113636*60</f>
        <v>0.63198227242524918</v>
      </c>
      <c r="AA5" s="39">
        <f>(Z5-0.142)/0.1278*0.1+7</f>
        <v>7.3833977092529333</v>
      </c>
      <c r="AB5" s="578">
        <v>152.34</v>
      </c>
      <c r="AC5" s="3">
        <v>195</v>
      </c>
      <c r="AD5" s="38">
        <f>AB5/AC5*0.0113636*60</f>
        <v>0.5326556381538462</v>
      </c>
      <c r="AE5" s="39">
        <f>(AD5-0.142)/0.1278*0.1+7</f>
        <v>7.3056773381485494</v>
      </c>
      <c r="AF5" s="578"/>
      <c r="AG5" s="3"/>
      <c r="AH5" s="38"/>
      <c r="AI5" s="39"/>
      <c r="AL5" s="38"/>
      <c r="AM5" s="39"/>
      <c r="AP5" s="38"/>
      <c r="AQ5" s="39"/>
      <c r="AR5" s="38">
        <f t="shared" ref="AR5:AR16" si="3">MAX(Z5,AD5,AH5,AL5,AP5)</f>
        <v>0.63198227242524918</v>
      </c>
    </row>
    <row r="6" spans="1:44" x14ac:dyDescent="0.25">
      <c r="A6" s="578">
        <v>3</v>
      </c>
      <c r="B6" s="578">
        <v>5</v>
      </c>
      <c r="C6" s="40">
        <v>42706</v>
      </c>
      <c r="D6" s="41">
        <v>42706.659212962964</v>
      </c>
      <c r="E6" s="41" t="s">
        <v>148</v>
      </c>
      <c r="F6" s="3">
        <v>436</v>
      </c>
      <c r="G6" s="578">
        <v>246.04</v>
      </c>
      <c r="H6" s="38">
        <f t="shared" si="0"/>
        <v>0.38475690055045869</v>
      </c>
      <c r="I6" s="263">
        <v>0.41749148505220007</v>
      </c>
      <c r="J6" s="39">
        <f t="shared" si="1"/>
        <v>7.1899506264088098</v>
      </c>
      <c r="K6" s="578">
        <v>9</v>
      </c>
      <c r="L6" s="578">
        <v>1</v>
      </c>
      <c r="M6" s="578" t="s">
        <v>149</v>
      </c>
      <c r="O6" s="578">
        <v>3</v>
      </c>
      <c r="P6" s="40">
        <v>43071</v>
      </c>
      <c r="Q6" s="578">
        <v>2</v>
      </c>
      <c r="R6" s="578">
        <v>2</v>
      </c>
      <c r="S6" s="3">
        <f>SUM(W6,X6,AB6,AF6,AJ6,AN6)</f>
        <v>492.08</v>
      </c>
      <c r="T6" s="3">
        <f>SUM(Y6,AC6,AG6,AK6,AO6)</f>
        <v>706</v>
      </c>
      <c r="U6" s="38">
        <f>S6/T6*0.0113636*60</f>
        <v>0.47522382050991496</v>
      </c>
      <c r="V6" s="39">
        <f>(U6-0.142)/0.1278*0.1+7</f>
        <v>7.2607385137010292</v>
      </c>
      <c r="W6" s="39"/>
      <c r="X6" s="578">
        <v>246.04</v>
      </c>
      <c r="Y6" s="3">
        <v>436</v>
      </c>
      <c r="Z6" s="38">
        <f>X6/Y6*0.0113636*60</f>
        <v>0.38475690055045869</v>
      </c>
      <c r="AA6" s="39">
        <f>(Z6-0.142)/0.1278*0.1+7</f>
        <v>7.1899506264088098</v>
      </c>
      <c r="AB6" s="578">
        <v>246.04</v>
      </c>
      <c r="AC6" s="3">
        <v>270</v>
      </c>
      <c r="AD6" s="38">
        <f>AB6/AC6*0.0113636*60</f>
        <v>0.62131114311111113</v>
      </c>
      <c r="AE6" s="39">
        <f>(AD6-0.142)/0.1278*0.1+7</f>
        <v>7.3750478428099457</v>
      </c>
      <c r="AF6" s="578"/>
      <c r="AG6" s="3"/>
      <c r="AH6" s="38"/>
      <c r="AI6" s="39"/>
      <c r="AK6" s="3"/>
      <c r="AL6" s="38"/>
      <c r="AM6" s="39"/>
      <c r="AP6" s="38"/>
      <c r="AQ6" s="39"/>
      <c r="AR6" s="38">
        <f t="shared" si="3"/>
        <v>0.62131114311111113</v>
      </c>
    </row>
    <row r="7" spans="1:44" x14ac:dyDescent="0.25">
      <c r="A7" s="578">
        <v>4</v>
      </c>
      <c r="B7" s="578">
        <v>5</v>
      </c>
      <c r="C7" s="40">
        <v>42706</v>
      </c>
      <c r="D7" s="41">
        <v>42706.867418981485</v>
      </c>
      <c r="E7" s="41" t="s">
        <v>148</v>
      </c>
      <c r="F7" s="3">
        <v>270</v>
      </c>
      <c r="G7" s="578">
        <v>246.04</v>
      </c>
      <c r="H7" s="38">
        <f t="shared" si="0"/>
        <v>0.62131114311111113</v>
      </c>
      <c r="I7" s="263">
        <v>0.6666909100416073</v>
      </c>
      <c r="J7" s="39">
        <f t="shared" si="1"/>
        <v>7.3750478428099457</v>
      </c>
      <c r="K7" s="578">
        <v>9</v>
      </c>
      <c r="L7" s="578">
        <v>1</v>
      </c>
      <c r="M7" s="578" t="s">
        <v>149</v>
      </c>
      <c r="O7" s="578">
        <v>4</v>
      </c>
      <c r="P7" s="40">
        <v>43072</v>
      </c>
      <c r="Q7" s="578">
        <v>1</v>
      </c>
      <c r="R7" s="578">
        <v>1</v>
      </c>
      <c r="S7" s="3">
        <f>SUM(W7,X7,AB7,AF7,AJ7,AN7)</f>
        <v>277.38</v>
      </c>
      <c r="T7" s="3">
        <f>SUM(Y7,AC7,AG7,AK7,AO7)</f>
        <v>278</v>
      </c>
      <c r="U7" s="38">
        <f>S7/T7*0.0113636*60</f>
        <v>0.68029540316546755</v>
      </c>
      <c r="V7" s="39">
        <f>(U7-0.142)/0.1278*0.1+7</f>
        <v>7.4212014109275959</v>
      </c>
      <c r="W7" s="39"/>
      <c r="X7" s="578">
        <v>277.38</v>
      </c>
      <c r="Y7" s="3">
        <v>278</v>
      </c>
      <c r="Z7" s="38">
        <f>X7/Y7*0.0113636*60</f>
        <v>0.68029540316546755</v>
      </c>
      <c r="AA7" s="39">
        <f>(Z7-0.142)/0.1278*0.1+7</f>
        <v>7.4212014109275959</v>
      </c>
      <c r="AB7" s="578"/>
      <c r="AC7" s="3"/>
      <c r="AD7" s="38"/>
      <c r="AE7" s="39"/>
      <c r="AF7" s="578"/>
      <c r="AG7" s="3"/>
      <c r="AH7" s="38"/>
      <c r="AI7" s="39"/>
      <c r="AK7" s="3"/>
      <c r="AL7" s="38"/>
      <c r="AM7" s="39"/>
      <c r="AP7" s="38"/>
      <c r="AQ7" s="39"/>
      <c r="AR7" s="38">
        <f t="shared" si="3"/>
        <v>0.68029540316546755</v>
      </c>
    </row>
    <row r="8" spans="1:44" x14ac:dyDescent="0.25">
      <c r="A8" s="578">
        <v>5</v>
      </c>
      <c r="B8" s="578">
        <v>5</v>
      </c>
      <c r="C8" s="40">
        <v>42707</v>
      </c>
      <c r="D8" s="41">
        <v>42707.441574074073</v>
      </c>
      <c r="E8" s="41" t="s">
        <v>148</v>
      </c>
      <c r="F8" s="3">
        <v>278</v>
      </c>
      <c r="G8" s="578">
        <v>277.38</v>
      </c>
      <c r="H8" s="38">
        <f t="shared" si="0"/>
        <v>0.68029540316546755</v>
      </c>
      <c r="I8" s="263">
        <v>0.88459161949702136</v>
      </c>
      <c r="J8" s="39">
        <f t="shared" si="1"/>
        <v>7.4212014109275959</v>
      </c>
      <c r="K8" s="578">
        <v>11</v>
      </c>
      <c r="L8" s="578">
        <v>1</v>
      </c>
      <c r="M8" s="578" t="s">
        <v>149</v>
      </c>
      <c r="P8" s="40">
        <v>43073</v>
      </c>
      <c r="U8" s="38"/>
      <c r="V8" s="39"/>
      <c r="W8" s="39"/>
      <c r="X8" s="578"/>
      <c r="Y8" s="3"/>
      <c r="Z8" s="38"/>
      <c r="AA8" s="39"/>
      <c r="AB8" s="578"/>
      <c r="AC8" s="3"/>
      <c r="AD8" s="38"/>
      <c r="AE8" s="39"/>
      <c r="AF8" s="578"/>
      <c r="AG8" s="3"/>
      <c r="AH8" s="39"/>
      <c r="AI8" s="39"/>
      <c r="AL8" s="38"/>
      <c r="AM8" s="39"/>
      <c r="AP8" s="38"/>
      <c r="AQ8" s="39"/>
      <c r="AR8" s="38">
        <f t="shared" si="3"/>
        <v>0</v>
      </c>
    </row>
    <row r="9" spans="1:44" x14ac:dyDescent="0.25">
      <c r="D9" s="41"/>
      <c r="E9" s="41"/>
      <c r="F9" s="3"/>
      <c r="I9" s="263"/>
      <c r="J9" s="39"/>
      <c r="P9" s="40">
        <v>43074</v>
      </c>
      <c r="U9" s="38"/>
      <c r="V9" s="39"/>
      <c r="W9" s="39"/>
      <c r="X9" s="578"/>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Z11" s="38"/>
      <c r="AA11" s="39"/>
      <c r="AD11" s="38"/>
      <c r="AE11" s="39"/>
      <c r="AR11" s="38">
        <f t="shared" si="3"/>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78"/>
      <c r="Y35" s="3"/>
      <c r="Z35" s="38"/>
      <c r="AA35" s="39"/>
      <c r="AB35" s="578"/>
      <c r="AC35" s="3"/>
      <c r="AD35" s="38"/>
      <c r="AE35" s="39"/>
      <c r="AF35" s="578"/>
      <c r="AG35" s="3"/>
      <c r="AH35" s="38"/>
      <c r="AI35" s="39"/>
      <c r="AL35" s="38"/>
      <c r="AM35" s="39"/>
    </row>
    <row r="36" spans="3:39" x14ac:dyDescent="0.25">
      <c r="P36" s="40"/>
      <c r="U36" s="38"/>
      <c r="V36" s="39"/>
      <c r="W36" s="39"/>
      <c r="X36" s="578"/>
      <c r="Y36" s="3"/>
      <c r="Z36" s="38"/>
      <c r="AA36" s="39"/>
      <c r="AD36" s="38"/>
      <c r="AE36" s="39"/>
      <c r="AH36" s="38"/>
      <c r="AI36" s="39"/>
      <c r="AL36" s="38"/>
      <c r="AM36" s="39"/>
    </row>
    <row r="37" spans="3:39" x14ac:dyDescent="0.25">
      <c r="C37" s="577"/>
    </row>
    <row r="38" spans="3:39" x14ac:dyDescent="0.25">
      <c r="C38" s="578"/>
      <c r="D38" s="575"/>
      <c r="H38" s="578"/>
      <c r="I38" s="578"/>
      <c r="L38" s="575"/>
    </row>
    <row r="39" spans="3:39" x14ac:dyDescent="0.25">
      <c r="C39" s="578">
        <v>7</v>
      </c>
      <c r="D39" s="575">
        <v>42751.606249999997</v>
      </c>
      <c r="E39" s="578">
        <v>328.2</v>
      </c>
      <c r="F39" s="578">
        <v>217</v>
      </c>
      <c r="G39" s="578">
        <v>1.030138</v>
      </c>
      <c r="H39" s="578">
        <v>0</v>
      </c>
      <c r="I39" s="578">
        <v>1</v>
      </c>
      <c r="J39" s="578">
        <v>0</v>
      </c>
      <c r="K39" s="578">
        <v>0</v>
      </c>
      <c r="L39" s="381">
        <v>0.60922453703703705</v>
      </c>
    </row>
    <row r="40" spans="3:39" x14ac:dyDescent="0.25">
      <c r="C40" s="578">
        <v>7</v>
      </c>
      <c r="D40" s="575">
        <v>42752.681944444441</v>
      </c>
      <c r="E40" s="578">
        <v>328.2</v>
      </c>
      <c r="F40" s="578">
        <v>209</v>
      </c>
      <c r="G40" s="578">
        <v>1.0696619999999999</v>
      </c>
      <c r="H40" s="578">
        <v>0</v>
      </c>
      <c r="I40" s="578">
        <v>1</v>
      </c>
      <c r="J40" s="578">
        <v>0</v>
      </c>
      <c r="K40" s="578">
        <v>0</v>
      </c>
      <c r="L40" s="381">
        <v>0.68435185185185177</v>
      </c>
    </row>
    <row r="41" spans="3:39" x14ac:dyDescent="0.25">
      <c r="C41" s="578">
        <v>7</v>
      </c>
      <c r="D41" s="575">
        <v>42752.783333333333</v>
      </c>
      <c r="E41" s="578">
        <v>324.04000000000002</v>
      </c>
      <c r="F41" s="578">
        <v>210</v>
      </c>
      <c r="G41" s="578">
        <v>1.0490010000000001</v>
      </c>
      <c r="H41" s="578">
        <v>0</v>
      </c>
      <c r="I41" s="578">
        <v>2</v>
      </c>
      <c r="J41" s="578">
        <v>0</v>
      </c>
      <c r="K41" s="578">
        <v>0</v>
      </c>
      <c r="L41" s="381">
        <v>0.78642361111111114</v>
      </c>
    </row>
    <row r="42" spans="3:39" x14ac:dyDescent="0.25">
      <c r="C42" s="578">
        <v>7</v>
      </c>
      <c r="D42" s="575">
        <v>42753.477777777778</v>
      </c>
      <c r="E42" s="578">
        <v>246.04</v>
      </c>
      <c r="F42" s="578">
        <v>218</v>
      </c>
      <c r="G42" s="578">
        <v>0.76801699999999995</v>
      </c>
      <c r="H42" s="578">
        <v>0</v>
      </c>
      <c r="I42" s="578">
        <v>1</v>
      </c>
      <c r="J42" s="578">
        <v>0</v>
      </c>
      <c r="K42" s="578">
        <v>0</v>
      </c>
      <c r="L42" s="381">
        <v>0.4812731481481482</v>
      </c>
    </row>
    <row r="43" spans="3:39" x14ac:dyDescent="0.25">
      <c r="C43" s="578">
        <v>7</v>
      </c>
      <c r="D43" s="575">
        <v>42753.509027777778</v>
      </c>
      <c r="E43" s="578">
        <v>486.96</v>
      </c>
      <c r="F43" s="578">
        <v>440</v>
      </c>
      <c r="G43" s="578">
        <v>0.75303100000000001</v>
      </c>
      <c r="H43" s="578">
        <v>0</v>
      </c>
      <c r="I43" s="578">
        <v>2</v>
      </c>
      <c r="J43" s="578">
        <v>0</v>
      </c>
      <c r="K43" s="578">
        <v>0</v>
      </c>
      <c r="L43" s="381">
        <v>0.51443287037037033</v>
      </c>
    </row>
    <row r="44" spans="3:39" x14ac:dyDescent="0.25">
      <c r="C44" s="578">
        <v>7</v>
      </c>
      <c r="D44" s="575">
        <v>42753.560416666667</v>
      </c>
      <c r="E44" s="578">
        <v>272.04000000000002</v>
      </c>
      <c r="F44" s="578">
        <v>231</v>
      </c>
      <c r="G44" s="578">
        <v>0.80070799999999998</v>
      </c>
      <c r="H44" s="578">
        <v>0</v>
      </c>
      <c r="I44" s="578">
        <v>3</v>
      </c>
      <c r="J44" s="578">
        <v>0</v>
      </c>
      <c r="K44" s="578">
        <v>0</v>
      </c>
      <c r="L44" s="381">
        <v>0.56317129629629636</v>
      </c>
    </row>
    <row r="45" spans="3:39" x14ac:dyDescent="0.25">
      <c r="C45" s="578">
        <v>7</v>
      </c>
      <c r="D45" s="575">
        <v>42753.893055555556</v>
      </c>
      <c r="E45" s="578">
        <v>328.2</v>
      </c>
      <c r="F45" s="578">
        <v>200</v>
      </c>
      <c r="G45" s="578">
        <v>1.1176010000000001</v>
      </c>
      <c r="H45" s="578">
        <v>0</v>
      </c>
      <c r="I45" s="578">
        <v>4</v>
      </c>
      <c r="J45" s="578">
        <v>0</v>
      </c>
      <c r="K45" s="578">
        <v>0</v>
      </c>
      <c r="L45" s="381">
        <v>0.89582175925925922</v>
      </c>
    </row>
    <row r="46" spans="3:39" x14ac:dyDescent="0.25">
      <c r="C46" s="578">
        <v>7</v>
      </c>
      <c r="D46" s="575">
        <v>42754.543749999997</v>
      </c>
      <c r="E46" s="578">
        <v>569.12</v>
      </c>
      <c r="F46" s="578">
        <v>426</v>
      </c>
      <c r="G46" s="578">
        <v>0.91052200000000005</v>
      </c>
      <c r="H46" s="578">
        <v>0</v>
      </c>
      <c r="I46" s="578">
        <v>1</v>
      </c>
      <c r="J46" s="578">
        <v>0</v>
      </c>
      <c r="K46" s="578">
        <v>0</v>
      </c>
      <c r="L46" s="381">
        <v>0.54851851851851852</v>
      </c>
    </row>
    <row r="47" spans="3:39" x14ac:dyDescent="0.25">
      <c r="C47" s="578">
        <v>7</v>
      </c>
      <c r="D47" s="575">
        <v>42754.762499999997</v>
      </c>
      <c r="E47" s="578">
        <v>486.96</v>
      </c>
      <c r="F47" s="578">
        <v>351</v>
      </c>
      <c r="G47" s="578">
        <v>0.94562800000000002</v>
      </c>
      <c r="H47" s="578">
        <v>0</v>
      </c>
      <c r="I47" s="578">
        <v>2</v>
      </c>
      <c r="J47" s="578">
        <v>0</v>
      </c>
      <c r="K47" s="578">
        <v>0</v>
      </c>
      <c r="L47" s="381">
        <v>0.76657407407407396</v>
      </c>
    </row>
    <row r="48" spans="3:39" x14ac:dyDescent="0.25">
      <c r="C48" s="578"/>
      <c r="D48" s="575"/>
      <c r="H48" s="578"/>
      <c r="I48" s="578"/>
      <c r="L48" s="575"/>
    </row>
    <row r="49" spans="3:12" x14ac:dyDescent="0.25">
      <c r="C49" s="578"/>
      <c r="D49" s="575"/>
      <c r="H49" s="578"/>
      <c r="I49" s="578"/>
      <c r="L49" s="575"/>
    </row>
    <row r="50" spans="3:12" x14ac:dyDescent="0.25">
      <c r="C50" s="578"/>
      <c r="D50" s="575"/>
      <c r="H50" s="578"/>
      <c r="I50" s="578"/>
      <c r="L50" s="575"/>
    </row>
    <row r="51" spans="3:12" x14ac:dyDescent="0.25">
      <c r="C51" s="578"/>
      <c r="D51" s="575"/>
      <c r="H51" s="578"/>
      <c r="I51" s="578"/>
      <c r="L51" s="575"/>
    </row>
    <row r="52" spans="3:12" x14ac:dyDescent="0.25">
      <c r="C52" s="578"/>
      <c r="D52" s="575"/>
      <c r="H52" s="578"/>
      <c r="I52" s="578"/>
      <c r="L52" s="575"/>
    </row>
    <row r="53" spans="3:12" x14ac:dyDescent="0.25">
      <c r="C53" s="578"/>
      <c r="D53" s="575"/>
      <c r="H53" s="578"/>
      <c r="I53" s="578"/>
      <c r="L53" s="575"/>
    </row>
    <row r="54" spans="3:12" x14ac:dyDescent="0.25">
      <c r="C54" s="578"/>
      <c r="D54" s="575"/>
      <c r="H54" s="578"/>
      <c r="I54" s="578"/>
      <c r="L54" s="575"/>
    </row>
    <row r="55" spans="3:12" x14ac:dyDescent="0.25">
      <c r="C55" s="578"/>
      <c r="D55" s="575"/>
      <c r="H55" s="578"/>
      <c r="I55" s="578"/>
      <c r="L55" s="575"/>
    </row>
    <row r="56" spans="3:12" x14ac:dyDescent="0.25">
      <c r="C56" s="578"/>
      <c r="D56" s="575"/>
      <c r="H56" s="578"/>
      <c r="I56" s="578"/>
      <c r="L56" s="575"/>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6"/>
  <sheetViews>
    <sheetView zoomScale="70" zoomScaleNormal="70" workbookViewId="0">
      <pane ySplit="3" topLeftCell="A4" activePane="bottomLeft" state="frozen"/>
      <selection pane="bottomLeft" activeCell="H40" sqref="H40"/>
    </sheetView>
  </sheetViews>
  <sheetFormatPr defaultColWidth="9" defaultRowHeight="15" x14ac:dyDescent="0.25"/>
  <cols>
    <col min="1" max="1" width="3" style="570" bestFit="1" customWidth="1"/>
    <col min="2" max="2" width="10.42578125" style="570" bestFit="1" customWidth="1"/>
    <col min="3" max="3" width="6" style="40" bestFit="1" customWidth="1"/>
    <col min="4" max="4" width="17.28515625" style="570" bestFit="1" customWidth="1"/>
    <col min="5" max="5" width="14.140625" style="570" bestFit="1" customWidth="1"/>
    <col min="6" max="6" width="10.85546875" style="570" bestFit="1" customWidth="1"/>
    <col min="7" max="7" width="14.28515625" style="570" bestFit="1" customWidth="1"/>
    <col min="8" max="8" width="17.28515625" style="38" bestFit="1" customWidth="1"/>
    <col min="9" max="9" width="24.140625" style="38" bestFit="1" customWidth="1"/>
    <col min="10" max="10" width="4.85546875" style="570" bestFit="1" customWidth="1"/>
    <col min="11" max="11" width="14.5703125" style="570" bestFit="1" customWidth="1"/>
    <col min="12" max="12" width="17.7109375" style="570" bestFit="1" customWidth="1"/>
    <col min="13" max="13" width="14.28515625" style="570" bestFit="1" customWidth="1"/>
    <col min="14" max="15" width="4.85546875" style="570" customWidth="1"/>
    <col min="16" max="16" width="7.42578125" style="570" bestFit="1" customWidth="1"/>
    <col min="17" max="17" width="10.5703125" style="570" bestFit="1" customWidth="1"/>
    <col min="18" max="18" width="10.42578125" style="570" bestFit="1" customWidth="1"/>
    <col min="19" max="20" width="5.42578125" style="3" bestFit="1" customWidth="1"/>
    <col min="21" max="21" width="6.85546875" style="570" bestFit="1" customWidth="1"/>
    <col min="22" max="22" width="5" style="570" bestFit="1" customWidth="1"/>
    <col min="23" max="23" width="6.42578125" style="570" bestFit="1" customWidth="1"/>
    <col min="24" max="24" width="5.140625" style="3" bestFit="1" customWidth="1"/>
    <col min="25" max="25" width="5" style="570" bestFit="1" customWidth="1"/>
    <col min="26" max="26" width="6.85546875" style="570" bestFit="1" customWidth="1"/>
    <col min="27" max="27" width="5" style="570" bestFit="1" customWidth="1"/>
    <col min="28" max="28" width="8.7109375" style="3" bestFit="1" customWidth="1"/>
    <col min="29" max="29" width="5" style="570" bestFit="1" customWidth="1"/>
    <col min="30" max="30" width="6.85546875" style="570" bestFit="1" customWidth="1"/>
    <col min="31" max="31" width="5" style="570" bestFit="1" customWidth="1"/>
    <col min="32" max="32" width="4.42578125" style="3" bestFit="1" customWidth="1"/>
    <col min="33" max="33" width="4.140625" style="570" bestFit="1" customWidth="1"/>
    <col min="34" max="34" width="7.28515625" style="570" bestFit="1" customWidth="1"/>
    <col min="35" max="35" width="5" style="570" bestFit="1" customWidth="1"/>
    <col min="36" max="36" width="4.42578125" style="570" bestFit="1" customWidth="1"/>
    <col min="37" max="37" width="4.140625" style="570" bestFit="1" customWidth="1"/>
    <col min="38" max="38" width="6" style="570" bestFit="1" customWidth="1"/>
    <col min="39" max="39" width="5" style="570" bestFit="1" customWidth="1"/>
    <col min="40" max="40" width="2.42578125" style="570" bestFit="1" customWidth="1"/>
    <col min="41" max="41" width="4.140625" style="570" bestFit="1" customWidth="1"/>
    <col min="42" max="42" width="5.140625" style="570" bestFit="1" customWidth="1"/>
    <col min="43" max="43" width="5" style="570" bestFit="1" customWidth="1"/>
    <col min="44" max="16384" width="9" style="570"/>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70" t="s">
        <v>16</v>
      </c>
      <c r="B3" s="570" t="s">
        <v>140</v>
      </c>
      <c r="C3" s="40" t="s">
        <v>15</v>
      </c>
      <c r="D3" s="570" t="s">
        <v>145</v>
      </c>
      <c r="E3" s="570" t="s">
        <v>147</v>
      </c>
      <c r="F3" s="570" t="s">
        <v>141</v>
      </c>
      <c r="G3" s="570" t="s">
        <v>142</v>
      </c>
      <c r="H3" s="38" t="s">
        <v>143</v>
      </c>
      <c r="I3" s="38" t="s">
        <v>498</v>
      </c>
      <c r="J3" s="570" t="s">
        <v>43</v>
      </c>
      <c r="K3" s="570" t="s">
        <v>138</v>
      </c>
      <c r="L3" s="570" t="s">
        <v>139</v>
      </c>
      <c r="M3" s="570" t="s">
        <v>144</v>
      </c>
      <c r="O3" s="570" t="s">
        <v>16</v>
      </c>
      <c r="P3" s="9" t="s">
        <v>15</v>
      </c>
      <c r="Q3" s="570" t="s">
        <v>17</v>
      </c>
      <c r="R3" s="570" t="s">
        <v>18</v>
      </c>
      <c r="S3" s="3" t="s">
        <v>44</v>
      </c>
      <c r="T3" s="3" t="s">
        <v>45</v>
      </c>
      <c r="U3" s="38" t="s">
        <v>46</v>
      </c>
      <c r="V3" s="39" t="s">
        <v>43</v>
      </c>
      <c r="W3" s="39" t="s">
        <v>44</v>
      </c>
      <c r="X3" s="3" t="s">
        <v>44</v>
      </c>
      <c r="Y3" s="570" t="s">
        <v>45</v>
      </c>
      <c r="Z3" s="570" t="s">
        <v>46</v>
      </c>
      <c r="AA3" s="570" t="s">
        <v>43</v>
      </c>
      <c r="AB3" s="3" t="s">
        <v>44</v>
      </c>
      <c r="AC3" s="570" t="s">
        <v>45</v>
      </c>
      <c r="AD3" s="570" t="s">
        <v>46</v>
      </c>
      <c r="AE3" s="570" t="s">
        <v>43</v>
      </c>
      <c r="AF3" s="3" t="s">
        <v>44</v>
      </c>
      <c r="AG3" s="570" t="s">
        <v>45</v>
      </c>
      <c r="AH3" s="570" t="s">
        <v>46</v>
      </c>
      <c r="AI3" s="570" t="s">
        <v>43</v>
      </c>
      <c r="AJ3" s="39" t="s">
        <v>44</v>
      </c>
      <c r="AK3" s="570" t="s">
        <v>45</v>
      </c>
      <c r="AL3" s="570" t="s">
        <v>46</v>
      </c>
      <c r="AM3" s="570" t="s">
        <v>43</v>
      </c>
      <c r="AN3" s="39" t="s">
        <v>44</v>
      </c>
      <c r="AO3" s="570" t="s">
        <v>45</v>
      </c>
      <c r="AP3" s="570" t="s">
        <v>46</v>
      </c>
      <c r="AQ3" s="570" t="s">
        <v>43</v>
      </c>
    </row>
    <row r="4" spans="1:44" x14ac:dyDescent="0.25">
      <c r="A4" s="570">
        <v>1</v>
      </c>
      <c r="B4" s="570">
        <v>5</v>
      </c>
      <c r="C4" s="40">
        <v>42705</v>
      </c>
      <c r="D4" s="41">
        <v>42705.549467592595</v>
      </c>
      <c r="E4" s="41" t="s">
        <v>148</v>
      </c>
      <c r="F4" s="3">
        <v>301</v>
      </c>
      <c r="G4" s="570">
        <v>279</v>
      </c>
      <c r="H4" s="38">
        <f t="shared" ref="H4:H8" si="0">G4/F4*0.0113636*60</f>
        <v>0.63198227242524918</v>
      </c>
      <c r="I4" s="263">
        <v>2.4563894673758986</v>
      </c>
      <c r="J4" s="39">
        <f>(H4-0.142)/0.1278*0.1+7</f>
        <v>7.3833977092529333</v>
      </c>
      <c r="K4" s="570">
        <v>12</v>
      </c>
      <c r="M4" s="570" t="s">
        <v>149</v>
      </c>
      <c r="O4" s="570">
        <v>1</v>
      </c>
      <c r="P4" s="40">
        <v>43069</v>
      </c>
      <c r="U4" s="38"/>
      <c r="V4" s="39"/>
      <c r="W4" s="39"/>
      <c r="X4" s="570"/>
      <c r="Y4" s="3"/>
      <c r="Z4" s="38"/>
      <c r="AA4" s="39"/>
      <c r="AB4" s="570"/>
      <c r="AC4" s="3"/>
      <c r="AD4" s="38"/>
      <c r="AE4" s="39"/>
      <c r="AH4" s="38"/>
      <c r="AI4" s="39"/>
      <c r="AL4" s="38"/>
      <c r="AM4" s="39"/>
      <c r="AP4" s="38"/>
      <c r="AQ4" s="39"/>
      <c r="AR4" s="38">
        <f>MAX(Z4,AD4,AH4,AL4,AP4)</f>
        <v>0</v>
      </c>
    </row>
    <row r="5" spans="1:44" x14ac:dyDescent="0.25">
      <c r="A5" s="570">
        <v>2</v>
      </c>
      <c r="B5" s="570">
        <v>5</v>
      </c>
      <c r="C5" s="40">
        <v>42705</v>
      </c>
      <c r="D5" s="41">
        <v>42705.639456018522</v>
      </c>
      <c r="E5" s="41" t="s">
        <v>148</v>
      </c>
      <c r="F5" s="3">
        <v>195</v>
      </c>
      <c r="G5" s="570">
        <v>152.34</v>
      </c>
      <c r="H5" s="38">
        <f t="shared" si="0"/>
        <v>0.5326556381538462</v>
      </c>
      <c r="I5" s="263">
        <v>0.77413787103890896</v>
      </c>
      <c r="J5" s="39">
        <f t="shared" ref="J5:J8" si="1">(H5-0.142)/0.1278*0.1+7</f>
        <v>7.3056773381485494</v>
      </c>
      <c r="K5" s="570">
        <v>6</v>
      </c>
      <c r="L5" s="570">
        <v>1</v>
      </c>
      <c r="M5" s="570" t="s">
        <v>149</v>
      </c>
      <c r="O5" s="570">
        <v>2</v>
      </c>
      <c r="P5" s="40">
        <v>43070</v>
      </c>
      <c r="Q5" s="570">
        <v>2</v>
      </c>
      <c r="R5" s="570">
        <v>2</v>
      </c>
      <c r="S5" s="3">
        <f>SUM(W5,X5,AB5,AF5,AJ5,AN5)</f>
        <v>431.34000000000003</v>
      </c>
      <c r="T5" s="3">
        <f>SUM(Y5,AC5,AG5,AK5,AO5)</f>
        <v>496</v>
      </c>
      <c r="U5" s="38">
        <f t="shared" ref="U5" si="2">S5/T5*0.0113636*60</f>
        <v>0.59293248677419363</v>
      </c>
      <c r="V5" s="39">
        <f>(U5-0.142)/0.1278*0.1+7</f>
        <v>7.3528423214195566</v>
      </c>
      <c r="W5" s="39"/>
      <c r="X5" s="570">
        <v>279</v>
      </c>
      <c r="Y5" s="3">
        <v>301</v>
      </c>
      <c r="Z5" s="38">
        <f>X5/Y5*0.0113636*60</f>
        <v>0.63198227242524918</v>
      </c>
      <c r="AA5" s="39">
        <f>(Z5-0.142)/0.1278*0.1+7</f>
        <v>7.3833977092529333</v>
      </c>
      <c r="AB5" s="570">
        <v>152.34</v>
      </c>
      <c r="AC5" s="3">
        <v>195</v>
      </c>
      <c r="AD5" s="38">
        <f>AB5/AC5*0.0113636*60</f>
        <v>0.5326556381538462</v>
      </c>
      <c r="AE5" s="39">
        <f>(AD5-0.142)/0.1278*0.1+7</f>
        <v>7.3056773381485494</v>
      </c>
      <c r="AF5" s="570"/>
      <c r="AG5" s="3"/>
      <c r="AH5" s="38"/>
      <c r="AI5" s="39"/>
      <c r="AL5" s="38"/>
      <c r="AM5" s="39"/>
      <c r="AP5" s="38"/>
      <c r="AQ5" s="39"/>
      <c r="AR5" s="38">
        <f t="shared" ref="AR5:AR16" si="3">MAX(Z5,AD5,AH5,AL5,AP5)</f>
        <v>0.63198227242524918</v>
      </c>
    </row>
    <row r="6" spans="1:44" x14ac:dyDescent="0.25">
      <c r="A6" s="570">
        <v>3</v>
      </c>
      <c r="B6" s="570">
        <v>5</v>
      </c>
      <c r="C6" s="40">
        <v>42706</v>
      </c>
      <c r="D6" s="41">
        <v>42706.659212962964</v>
      </c>
      <c r="E6" s="41" t="s">
        <v>148</v>
      </c>
      <c r="F6" s="3">
        <v>436</v>
      </c>
      <c r="G6" s="570">
        <v>246.04</v>
      </c>
      <c r="H6" s="38">
        <f t="shared" si="0"/>
        <v>0.38475690055045869</v>
      </c>
      <c r="I6" s="263">
        <v>0.41749148505220007</v>
      </c>
      <c r="J6" s="39">
        <f t="shared" si="1"/>
        <v>7.1899506264088098</v>
      </c>
      <c r="K6" s="570">
        <v>9</v>
      </c>
      <c r="L6" s="570">
        <v>1</v>
      </c>
      <c r="M6" s="570" t="s">
        <v>149</v>
      </c>
      <c r="O6" s="570">
        <v>3</v>
      </c>
      <c r="P6" s="40">
        <v>43071</v>
      </c>
      <c r="Q6" s="570">
        <v>2</v>
      </c>
      <c r="R6" s="570">
        <v>2</v>
      </c>
      <c r="S6" s="3">
        <f>SUM(W6,X6,AB6,AF6,AJ6,AN6)</f>
        <v>492.08</v>
      </c>
      <c r="T6" s="3">
        <f>SUM(Y6,AC6,AG6,AK6,AO6)</f>
        <v>706</v>
      </c>
      <c r="U6" s="38">
        <f>S6/T6*0.0113636*60</f>
        <v>0.47522382050991496</v>
      </c>
      <c r="V6" s="39">
        <f>(U6-0.142)/0.1278*0.1+7</f>
        <v>7.2607385137010292</v>
      </c>
      <c r="W6" s="39"/>
      <c r="X6" s="570">
        <v>246.04</v>
      </c>
      <c r="Y6" s="3">
        <v>436</v>
      </c>
      <c r="Z6" s="38">
        <f>X6/Y6*0.0113636*60</f>
        <v>0.38475690055045869</v>
      </c>
      <c r="AA6" s="39">
        <f>(Z6-0.142)/0.1278*0.1+7</f>
        <v>7.1899506264088098</v>
      </c>
      <c r="AB6" s="570">
        <v>246.04</v>
      </c>
      <c r="AC6" s="3">
        <v>270</v>
      </c>
      <c r="AD6" s="38">
        <f>AB6/AC6*0.0113636*60</f>
        <v>0.62131114311111113</v>
      </c>
      <c r="AE6" s="39">
        <f>(AD6-0.142)/0.1278*0.1+7</f>
        <v>7.3750478428099457</v>
      </c>
      <c r="AF6" s="570"/>
      <c r="AG6" s="3"/>
      <c r="AH6" s="38"/>
      <c r="AI6" s="39"/>
      <c r="AK6" s="3"/>
      <c r="AL6" s="38"/>
      <c r="AM6" s="39"/>
      <c r="AP6" s="38"/>
      <c r="AQ6" s="39"/>
      <c r="AR6" s="38">
        <f t="shared" si="3"/>
        <v>0.62131114311111113</v>
      </c>
    </row>
    <row r="7" spans="1:44" x14ac:dyDescent="0.25">
      <c r="A7" s="570">
        <v>4</v>
      </c>
      <c r="B7" s="570">
        <v>5</v>
      </c>
      <c r="C7" s="40">
        <v>42706</v>
      </c>
      <c r="D7" s="41">
        <v>42706.867418981485</v>
      </c>
      <c r="E7" s="41" t="s">
        <v>148</v>
      </c>
      <c r="F7" s="3">
        <v>270</v>
      </c>
      <c r="G7" s="570">
        <v>246.04</v>
      </c>
      <c r="H7" s="38">
        <f t="shared" si="0"/>
        <v>0.62131114311111113</v>
      </c>
      <c r="I7" s="263">
        <v>0.6666909100416073</v>
      </c>
      <c r="J7" s="39">
        <f t="shared" si="1"/>
        <v>7.3750478428099457</v>
      </c>
      <c r="K7" s="570">
        <v>9</v>
      </c>
      <c r="L7" s="570">
        <v>1</v>
      </c>
      <c r="M7" s="570" t="s">
        <v>149</v>
      </c>
      <c r="O7" s="570">
        <v>4</v>
      </c>
      <c r="P7" s="40">
        <v>43072</v>
      </c>
      <c r="Q7" s="570">
        <v>1</v>
      </c>
      <c r="R7" s="570">
        <v>1</v>
      </c>
      <c r="S7" s="3">
        <f>SUM(W7,X7,AB7,AF7,AJ7,AN7)</f>
        <v>277.38</v>
      </c>
      <c r="T7" s="3">
        <f>SUM(Y7,AC7,AG7,AK7,AO7)</f>
        <v>278</v>
      </c>
      <c r="U7" s="38">
        <f>S7/T7*0.0113636*60</f>
        <v>0.68029540316546755</v>
      </c>
      <c r="V7" s="39">
        <f>(U7-0.142)/0.1278*0.1+7</f>
        <v>7.4212014109275959</v>
      </c>
      <c r="W7" s="39"/>
      <c r="X7" s="570">
        <v>277.38</v>
      </c>
      <c r="Y7" s="3">
        <v>278</v>
      </c>
      <c r="Z7" s="38">
        <f>X7/Y7*0.0113636*60</f>
        <v>0.68029540316546755</v>
      </c>
      <c r="AA7" s="39">
        <f>(Z7-0.142)/0.1278*0.1+7</f>
        <v>7.4212014109275959</v>
      </c>
      <c r="AB7" s="570"/>
      <c r="AC7" s="3"/>
      <c r="AD7" s="38"/>
      <c r="AE7" s="39"/>
      <c r="AF7" s="570"/>
      <c r="AG7" s="3"/>
      <c r="AH7" s="38"/>
      <c r="AI7" s="39"/>
      <c r="AK7" s="3"/>
      <c r="AL7" s="38"/>
      <c r="AM7" s="39"/>
      <c r="AP7" s="38"/>
      <c r="AQ7" s="39"/>
      <c r="AR7" s="38">
        <f t="shared" si="3"/>
        <v>0.68029540316546755</v>
      </c>
    </row>
    <row r="8" spans="1:44" x14ac:dyDescent="0.25">
      <c r="A8" s="570">
        <v>5</v>
      </c>
      <c r="B8" s="570">
        <v>5</v>
      </c>
      <c r="C8" s="40">
        <v>42707</v>
      </c>
      <c r="D8" s="41">
        <v>42707.441574074073</v>
      </c>
      <c r="E8" s="41" t="s">
        <v>148</v>
      </c>
      <c r="F8" s="3">
        <v>278</v>
      </c>
      <c r="G8" s="570">
        <v>277.38</v>
      </c>
      <c r="H8" s="38">
        <f t="shared" si="0"/>
        <v>0.68029540316546755</v>
      </c>
      <c r="I8" s="263">
        <v>0.88459161949702136</v>
      </c>
      <c r="J8" s="39">
        <f t="shared" si="1"/>
        <v>7.4212014109275959</v>
      </c>
      <c r="K8" s="570">
        <v>11</v>
      </c>
      <c r="L8" s="570">
        <v>1</v>
      </c>
      <c r="M8" s="570" t="s">
        <v>149</v>
      </c>
      <c r="P8" s="40">
        <v>43073</v>
      </c>
      <c r="U8" s="38"/>
      <c r="V8" s="39"/>
      <c r="W8" s="39"/>
      <c r="X8" s="570"/>
      <c r="Y8" s="3"/>
      <c r="Z8" s="38"/>
      <c r="AA8" s="39"/>
      <c r="AB8" s="570"/>
      <c r="AC8" s="3"/>
      <c r="AD8" s="38"/>
      <c r="AE8" s="39"/>
      <c r="AF8" s="570"/>
      <c r="AG8" s="3"/>
      <c r="AH8" s="39"/>
      <c r="AI8" s="39"/>
      <c r="AL8" s="38"/>
      <c r="AM8" s="39"/>
      <c r="AP8" s="38"/>
      <c r="AQ8" s="39"/>
      <c r="AR8" s="38">
        <f t="shared" si="3"/>
        <v>0</v>
      </c>
    </row>
    <row r="9" spans="1:44" x14ac:dyDescent="0.25">
      <c r="D9" s="41"/>
      <c r="E9" s="41"/>
      <c r="F9" s="3"/>
      <c r="I9" s="263"/>
      <c r="J9" s="39"/>
      <c r="P9" s="40">
        <v>43074</v>
      </c>
      <c r="U9" s="38"/>
      <c r="V9" s="39"/>
      <c r="W9" s="39"/>
      <c r="X9" s="570"/>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Z11" s="38"/>
      <c r="AA11" s="39"/>
      <c r="AD11" s="38"/>
      <c r="AE11" s="39"/>
      <c r="AR11" s="38">
        <f t="shared" si="3"/>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70"/>
      <c r="Y35" s="3"/>
      <c r="Z35" s="38"/>
      <c r="AA35" s="39"/>
      <c r="AB35" s="570"/>
      <c r="AC35" s="3"/>
      <c r="AD35" s="38"/>
      <c r="AE35" s="39"/>
      <c r="AF35" s="570"/>
      <c r="AG35" s="3"/>
      <c r="AH35" s="38"/>
      <c r="AI35" s="39"/>
      <c r="AL35" s="38"/>
      <c r="AM35" s="39"/>
    </row>
    <row r="36" spans="3:39" x14ac:dyDescent="0.25">
      <c r="P36" s="40"/>
      <c r="U36" s="38"/>
      <c r="V36" s="39"/>
      <c r="W36" s="39"/>
      <c r="X36" s="570"/>
      <c r="Y36" s="3"/>
      <c r="Z36" s="38"/>
      <c r="AA36" s="39"/>
      <c r="AD36" s="38"/>
      <c r="AE36" s="39"/>
      <c r="AH36" s="38"/>
      <c r="AI36" s="39"/>
      <c r="AL36" s="38"/>
      <c r="AM36" s="39"/>
    </row>
    <row r="37" spans="3:39" x14ac:dyDescent="0.25">
      <c r="C37" s="577"/>
    </row>
    <row r="38" spans="3:39" x14ac:dyDescent="0.25">
      <c r="C38" s="570"/>
      <c r="D38" s="575"/>
      <c r="H38" s="570"/>
      <c r="I38" s="570"/>
      <c r="L38" s="575"/>
    </row>
    <row r="39" spans="3:39" x14ac:dyDescent="0.25">
      <c r="C39" s="570"/>
      <c r="D39" s="575">
        <v>42748</v>
      </c>
      <c r="E39" s="570" t="s">
        <v>908</v>
      </c>
      <c r="H39" s="570"/>
      <c r="I39" s="570"/>
      <c r="L39" s="575"/>
    </row>
    <row r="40" spans="3:39" x14ac:dyDescent="0.25">
      <c r="C40" s="570"/>
      <c r="D40" s="575">
        <v>42749</v>
      </c>
      <c r="E40" s="570" t="s">
        <v>915</v>
      </c>
      <c r="H40" s="570"/>
      <c r="I40" s="570"/>
      <c r="L40" s="575"/>
    </row>
    <row r="41" spans="3:39" x14ac:dyDescent="0.25">
      <c r="C41" s="570"/>
      <c r="D41" s="575"/>
      <c r="H41" s="570"/>
      <c r="I41" s="570"/>
      <c r="L41" s="575"/>
    </row>
    <row r="42" spans="3:39" x14ac:dyDescent="0.25">
      <c r="C42" s="570"/>
      <c r="D42" s="575"/>
      <c r="H42" s="570"/>
      <c r="I42" s="570"/>
      <c r="L42" s="575"/>
    </row>
    <row r="43" spans="3:39" x14ac:dyDescent="0.25">
      <c r="C43" s="570"/>
      <c r="D43" s="575"/>
      <c r="H43" s="570"/>
      <c r="I43" s="570"/>
      <c r="L43" s="575"/>
    </row>
    <row r="44" spans="3:39" x14ac:dyDescent="0.25">
      <c r="C44" s="570"/>
      <c r="D44" s="575"/>
      <c r="H44" s="570"/>
      <c r="I44" s="570"/>
      <c r="L44" s="575"/>
    </row>
    <row r="45" spans="3:39" x14ac:dyDescent="0.25">
      <c r="C45" s="570"/>
      <c r="D45" s="575"/>
      <c r="H45" s="570"/>
      <c r="I45" s="570"/>
      <c r="L45" s="575"/>
    </row>
    <row r="46" spans="3:39" x14ac:dyDescent="0.25">
      <c r="C46" s="570"/>
      <c r="D46" s="575"/>
      <c r="H46" s="570"/>
      <c r="I46" s="570"/>
      <c r="L46" s="575"/>
    </row>
    <row r="47" spans="3:39" x14ac:dyDescent="0.25">
      <c r="C47" s="570"/>
      <c r="D47" s="575"/>
      <c r="H47" s="570"/>
      <c r="I47" s="570"/>
      <c r="L47" s="575"/>
    </row>
    <row r="48" spans="3:39" x14ac:dyDescent="0.25">
      <c r="C48" s="570"/>
      <c r="D48" s="575"/>
      <c r="H48" s="570"/>
      <c r="I48" s="570"/>
      <c r="L48" s="575"/>
    </row>
    <row r="49" spans="3:12" x14ac:dyDescent="0.25">
      <c r="C49" s="570"/>
      <c r="D49" s="575"/>
      <c r="H49" s="570"/>
      <c r="I49" s="570"/>
      <c r="L49" s="575"/>
    </row>
    <row r="50" spans="3:12" x14ac:dyDescent="0.25">
      <c r="C50" s="570"/>
      <c r="D50" s="575"/>
      <c r="H50" s="570"/>
      <c r="I50" s="570"/>
      <c r="L50" s="575"/>
    </row>
    <row r="51" spans="3:12" x14ac:dyDescent="0.25">
      <c r="C51" s="570"/>
      <c r="D51" s="575"/>
      <c r="H51" s="570"/>
      <c r="I51" s="570"/>
      <c r="L51" s="575"/>
    </row>
    <row r="52" spans="3:12" x14ac:dyDescent="0.25">
      <c r="C52" s="570"/>
      <c r="D52" s="575"/>
      <c r="H52" s="570"/>
      <c r="I52" s="570"/>
      <c r="L52" s="575"/>
    </row>
    <row r="53" spans="3:12" x14ac:dyDescent="0.25">
      <c r="C53" s="570"/>
      <c r="D53" s="575"/>
      <c r="H53" s="570"/>
      <c r="I53" s="570"/>
      <c r="L53" s="575"/>
    </row>
    <row r="54" spans="3:12" x14ac:dyDescent="0.25">
      <c r="C54" s="570"/>
      <c r="D54" s="575"/>
      <c r="H54" s="570"/>
      <c r="I54" s="570"/>
      <c r="L54" s="575"/>
    </row>
    <row r="55" spans="3:12" x14ac:dyDescent="0.25">
      <c r="C55" s="570"/>
      <c r="D55" s="575"/>
      <c r="H55" s="570"/>
      <c r="I55" s="570"/>
      <c r="L55" s="575"/>
    </row>
    <row r="56" spans="3:12" x14ac:dyDescent="0.25">
      <c r="C56" s="570"/>
      <c r="D56" s="575"/>
      <c r="H56" s="570"/>
      <c r="I56" s="570"/>
      <c r="L56" s="575"/>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6"/>
  <sheetViews>
    <sheetView zoomScale="70" zoomScaleNormal="70" workbookViewId="0">
      <pane ySplit="3" topLeftCell="A4" activePane="bottomLeft" state="frozen"/>
      <selection pane="bottomLeft" activeCell="S40" sqref="S40"/>
    </sheetView>
  </sheetViews>
  <sheetFormatPr defaultColWidth="9" defaultRowHeight="15" x14ac:dyDescent="0.25"/>
  <cols>
    <col min="1" max="1" width="3" style="570" bestFit="1" customWidth="1"/>
    <col min="2" max="2" width="10.42578125" style="570" bestFit="1" customWidth="1"/>
    <col min="3" max="3" width="6" style="40" bestFit="1" customWidth="1"/>
    <col min="4" max="4" width="17.28515625" style="570" bestFit="1" customWidth="1"/>
    <col min="5" max="5" width="14.140625" style="570" bestFit="1" customWidth="1"/>
    <col min="6" max="6" width="10.85546875" style="570" bestFit="1" customWidth="1"/>
    <col min="7" max="7" width="14.28515625" style="570" bestFit="1" customWidth="1"/>
    <col min="8" max="8" width="17.28515625" style="38" bestFit="1" customWidth="1"/>
    <col min="9" max="9" width="24.140625" style="38" bestFit="1" customWidth="1"/>
    <col min="10" max="10" width="4.85546875" style="570" bestFit="1" customWidth="1"/>
    <col min="11" max="11" width="14.5703125" style="570" bestFit="1" customWidth="1"/>
    <col min="12" max="12" width="17.7109375" style="570" bestFit="1" customWidth="1"/>
    <col min="13" max="13" width="14.28515625" style="570" bestFit="1" customWidth="1"/>
    <col min="14" max="15" width="4.85546875" style="570" customWidth="1"/>
    <col min="16" max="16" width="7.42578125" style="570" bestFit="1" customWidth="1"/>
    <col min="17" max="17" width="10.5703125" style="570" bestFit="1" customWidth="1"/>
    <col min="18" max="18" width="10.42578125" style="570" bestFit="1" customWidth="1"/>
    <col min="19" max="20" width="5.42578125" style="3" bestFit="1" customWidth="1"/>
    <col min="21" max="21" width="6.85546875" style="570" bestFit="1" customWidth="1"/>
    <col min="22" max="22" width="5" style="570" bestFit="1" customWidth="1"/>
    <col min="23" max="23" width="6.42578125" style="570" bestFit="1" customWidth="1"/>
    <col min="24" max="24" width="5.140625" style="3" bestFit="1" customWidth="1"/>
    <col min="25" max="25" width="5" style="570" bestFit="1" customWidth="1"/>
    <col min="26" max="26" width="6.85546875" style="570" bestFit="1" customWidth="1"/>
    <col min="27" max="27" width="5" style="570" bestFit="1" customWidth="1"/>
    <col min="28" max="28" width="8.7109375" style="3" bestFit="1" customWidth="1"/>
    <col min="29" max="29" width="5" style="570" bestFit="1" customWidth="1"/>
    <col min="30" max="30" width="6.85546875" style="570" bestFit="1" customWidth="1"/>
    <col min="31" max="31" width="5" style="570" bestFit="1" customWidth="1"/>
    <col min="32" max="32" width="4.42578125" style="3" bestFit="1" customWidth="1"/>
    <col min="33" max="33" width="4.140625" style="570" bestFit="1" customWidth="1"/>
    <col min="34" max="34" width="7.28515625" style="570" bestFit="1" customWidth="1"/>
    <col min="35" max="35" width="5" style="570" bestFit="1" customWidth="1"/>
    <col min="36" max="36" width="4.42578125" style="570" bestFit="1" customWidth="1"/>
    <col min="37" max="37" width="4.140625" style="570" bestFit="1" customWidth="1"/>
    <col min="38" max="38" width="6" style="570" bestFit="1" customWidth="1"/>
    <col min="39" max="39" width="5" style="570" bestFit="1" customWidth="1"/>
    <col min="40" max="40" width="2.42578125" style="570" bestFit="1" customWidth="1"/>
    <col min="41" max="41" width="4.140625" style="570" bestFit="1" customWidth="1"/>
    <col min="42" max="42" width="5.140625" style="570" bestFit="1" customWidth="1"/>
    <col min="43" max="43" width="5" style="570" bestFit="1" customWidth="1"/>
    <col min="44" max="16384" width="9" style="570"/>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70" t="s">
        <v>16</v>
      </c>
      <c r="B3" s="570" t="s">
        <v>140</v>
      </c>
      <c r="C3" s="40" t="s">
        <v>15</v>
      </c>
      <c r="D3" s="570" t="s">
        <v>145</v>
      </c>
      <c r="E3" s="570" t="s">
        <v>147</v>
      </c>
      <c r="F3" s="570" t="s">
        <v>141</v>
      </c>
      <c r="G3" s="570" t="s">
        <v>142</v>
      </c>
      <c r="H3" s="38" t="s">
        <v>143</v>
      </c>
      <c r="I3" s="38" t="s">
        <v>498</v>
      </c>
      <c r="J3" s="570" t="s">
        <v>43</v>
      </c>
      <c r="K3" s="570" t="s">
        <v>138</v>
      </c>
      <c r="L3" s="570" t="s">
        <v>139</v>
      </c>
      <c r="M3" s="570" t="s">
        <v>144</v>
      </c>
      <c r="O3" s="570" t="s">
        <v>16</v>
      </c>
      <c r="P3" s="9" t="s">
        <v>15</v>
      </c>
      <c r="Q3" s="570" t="s">
        <v>17</v>
      </c>
      <c r="R3" s="570" t="s">
        <v>18</v>
      </c>
      <c r="S3" s="3" t="s">
        <v>44</v>
      </c>
      <c r="T3" s="3" t="s">
        <v>45</v>
      </c>
      <c r="U3" s="38" t="s">
        <v>46</v>
      </c>
      <c r="V3" s="39" t="s">
        <v>43</v>
      </c>
      <c r="W3" s="39" t="s">
        <v>44</v>
      </c>
      <c r="X3" s="3" t="s">
        <v>44</v>
      </c>
      <c r="Y3" s="570" t="s">
        <v>45</v>
      </c>
      <c r="Z3" s="570" t="s">
        <v>46</v>
      </c>
      <c r="AA3" s="570" t="s">
        <v>43</v>
      </c>
      <c r="AB3" s="3" t="s">
        <v>44</v>
      </c>
      <c r="AC3" s="570" t="s">
        <v>45</v>
      </c>
      <c r="AD3" s="570" t="s">
        <v>46</v>
      </c>
      <c r="AE3" s="570" t="s">
        <v>43</v>
      </c>
      <c r="AF3" s="3" t="s">
        <v>44</v>
      </c>
      <c r="AG3" s="570" t="s">
        <v>45</v>
      </c>
      <c r="AH3" s="570" t="s">
        <v>46</v>
      </c>
      <c r="AI3" s="570" t="s">
        <v>43</v>
      </c>
      <c r="AJ3" s="39" t="s">
        <v>44</v>
      </c>
      <c r="AK3" s="570" t="s">
        <v>45</v>
      </c>
      <c r="AL3" s="570" t="s">
        <v>46</v>
      </c>
      <c r="AM3" s="570" t="s">
        <v>43</v>
      </c>
      <c r="AN3" s="39" t="s">
        <v>44</v>
      </c>
      <c r="AO3" s="570" t="s">
        <v>45</v>
      </c>
      <c r="AP3" s="570" t="s">
        <v>46</v>
      </c>
      <c r="AQ3" s="570" t="s">
        <v>43</v>
      </c>
    </row>
    <row r="4" spans="1:44" x14ac:dyDescent="0.25">
      <c r="A4" s="570">
        <v>1</v>
      </c>
      <c r="B4" s="570">
        <v>5</v>
      </c>
      <c r="C4" s="40">
        <v>42705</v>
      </c>
      <c r="D4" s="41">
        <v>42705.549467592595</v>
      </c>
      <c r="E4" s="41" t="s">
        <v>148</v>
      </c>
      <c r="F4" s="3">
        <v>301</v>
      </c>
      <c r="G4" s="570">
        <v>279</v>
      </c>
      <c r="H4" s="38">
        <f t="shared" ref="H4:H8" si="0">G4/F4*0.0113636*60</f>
        <v>0.63198227242524918</v>
      </c>
      <c r="I4" s="263">
        <v>2.4563894673758986</v>
      </c>
      <c r="J4" s="39">
        <f>(H4-0.142)/0.1278*0.1+7</f>
        <v>7.3833977092529333</v>
      </c>
      <c r="K4" s="570">
        <v>12</v>
      </c>
      <c r="M4" s="570" t="s">
        <v>149</v>
      </c>
      <c r="O4" s="570">
        <v>1</v>
      </c>
      <c r="P4" s="40">
        <v>43069</v>
      </c>
      <c r="U4" s="38"/>
      <c r="V4" s="39"/>
      <c r="W4" s="39"/>
      <c r="X4" s="570"/>
      <c r="Y4" s="3"/>
      <c r="Z4" s="38"/>
      <c r="AA4" s="39"/>
      <c r="AB4" s="570"/>
      <c r="AC4" s="3"/>
      <c r="AD4" s="38"/>
      <c r="AE4" s="39"/>
      <c r="AH4" s="38"/>
      <c r="AI4" s="39"/>
      <c r="AL4" s="38"/>
      <c r="AM4" s="39"/>
      <c r="AP4" s="38"/>
      <c r="AQ4" s="39"/>
      <c r="AR4" s="38">
        <f>MAX(Z4,AD4,AH4,AL4,AP4)</f>
        <v>0</v>
      </c>
    </row>
    <row r="5" spans="1:44" x14ac:dyDescent="0.25">
      <c r="A5" s="570">
        <v>2</v>
      </c>
      <c r="B5" s="570">
        <v>5</v>
      </c>
      <c r="C5" s="40">
        <v>42705</v>
      </c>
      <c r="D5" s="41">
        <v>42705.639456018522</v>
      </c>
      <c r="E5" s="41" t="s">
        <v>148</v>
      </c>
      <c r="F5" s="3">
        <v>195</v>
      </c>
      <c r="G5" s="570">
        <v>152.34</v>
      </c>
      <c r="H5" s="38">
        <f t="shared" si="0"/>
        <v>0.5326556381538462</v>
      </c>
      <c r="I5" s="263">
        <v>0.77413787103890896</v>
      </c>
      <c r="J5" s="39">
        <f t="shared" ref="J5:J8" si="1">(H5-0.142)/0.1278*0.1+7</f>
        <v>7.3056773381485494</v>
      </c>
      <c r="K5" s="570">
        <v>6</v>
      </c>
      <c r="L5" s="570">
        <v>1</v>
      </c>
      <c r="M5" s="570" t="s">
        <v>149</v>
      </c>
      <c r="O5" s="570">
        <v>2</v>
      </c>
      <c r="P5" s="40">
        <v>43070</v>
      </c>
      <c r="Q5" s="570">
        <v>2</v>
      </c>
      <c r="R5" s="570">
        <v>2</v>
      </c>
      <c r="S5" s="3">
        <f>SUM(W5,X5,AB5,AF5,AJ5,AN5)</f>
        <v>431.34000000000003</v>
      </c>
      <c r="T5" s="3">
        <f>SUM(Y5,AC5,AG5,AK5,AO5)</f>
        <v>496</v>
      </c>
      <c r="U5" s="38">
        <f t="shared" ref="U5" si="2">S5/T5*0.0113636*60</f>
        <v>0.59293248677419363</v>
      </c>
      <c r="V5" s="39">
        <f>(U5-0.142)/0.1278*0.1+7</f>
        <v>7.3528423214195566</v>
      </c>
      <c r="W5" s="39"/>
      <c r="X5" s="570">
        <v>279</v>
      </c>
      <c r="Y5" s="3">
        <v>301</v>
      </c>
      <c r="Z5" s="38">
        <f>X5/Y5*0.0113636*60</f>
        <v>0.63198227242524918</v>
      </c>
      <c r="AA5" s="39">
        <f>(Z5-0.142)/0.1278*0.1+7</f>
        <v>7.3833977092529333</v>
      </c>
      <c r="AB5" s="570">
        <v>152.34</v>
      </c>
      <c r="AC5" s="3">
        <v>195</v>
      </c>
      <c r="AD5" s="38">
        <f>AB5/AC5*0.0113636*60</f>
        <v>0.5326556381538462</v>
      </c>
      <c r="AE5" s="39">
        <f>(AD5-0.142)/0.1278*0.1+7</f>
        <v>7.3056773381485494</v>
      </c>
      <c r="AF5" s="570"/>
      <c r="AG5" s="3"/>
      <c r="AH5" s="38"/>
      <c r="AI5" s="39"/>
      <c r="AL5" s="38"/>
      <c r="AM5" s="39"/>
      <c r="AP5" s="38"/>
      <c r="AQ5" s="39"/>
      <c r="AR5" s="38">
        <f t="shared" ref="AR5:AR16" si="3">MAX(Z5,AD5,AH5,AL5,AP5)</f>
        <v>0.63198227242524918</v>
      </c>
    </row>
    <row r="6" spans="1:44" x14ac:dyDescent="0.25">
      <c r="A6" s="570">
        <v>3</v>
      </c>
      <c r="B6" s="570">
        <v>5</v>
      </c>
      <c r="C6" s="40">
        <v>42706</v>
      </c>
      <c r="D6" s="41">
        <v>42706.659212962964</v>
      </c>
      <c r="E6" s="41" t="s">
        <v>148</v>
      </c>
      <c r="F6" s="3">
        <v>436</v>
      </c>
      <c r="G6" s="570">
        <v>246.04</v>
      </c>
      <c r="H6" s="38">
        <f t="shared" si="0"/>
        <v>0.38475690055045869</v>
      </c>
      <c r="I6" s="263">
        <v>0.41749148505220007</v>
      </c>
      <c r="J6" s="39">
        <f t="shared" si="1"/>
        <v>7.1899506264088098</v>
      </c>
      <c r="K6" s="570">
        <v>9</v>
      </c>
      <c r="L6" s="570">
        <v>1</v>
      </c>
      <c r="M6" s="570" t="s">
        <v>149</v>
      </c>
      <c r="O6" s="570">
        <v>3</v>
      </c>
      <c r="P6" s="40">
        <v>43071</v>
      </c>
      <c r="Q6" s="570">
        <v>2</v>
      </c>
      <c r="R6" s="570">
        <v>2</v>
      </c>
      <c r="S6" s="3">
        <f>SUM(W6,X6,AB6,AF6,AJ6,AN6)</f>
        <v>492.08</v>
      </c>
      <c r="T6" s="3">
        <f>SUM(Y6,AC6,AG6,AK6,AO6)</f>
        <v>706</v>
      </c>
      <c r="U6" s="38">
        <f>S6/T6*0.0113636*60</f>
        <v>0.47522382050991496</v>
      </c>
      <c r="V6" s="39">
        <f>(U6-0.142)/0.1278*0.1+7</f>
        <v>7.2607385137010292</v>
      </c>
      <c r="W6" s="39"/>
      <c r="X6" s="570">
        <v>246.04</v>
      </c>
      <c r="Y6" s="3">
        <v>436</v>
      </c>
      <c r="Z6" s="38">
        <f>X6/Y6*0.0113636*60</f>
        <v>0.38475690055045869</v>
      </c>
      <c r="AA6" s="39">
        <f>(Z6-0.142)/0.1278*0.1+7</f>
        <v>7.1899506264088098</v>
      </c>
      <c r="AB6" s="570">
        <v>246.04</v>
      </c>
      <c r="AC6" s="3">
        <v>270</v>
      </c>
      <c r="AD6" s="38">
        <f>AB6/AC6*0.0113636*60</f>
        <v>0.62131114311111113</v>
      </c>
      <c r="AE6" s="39">
        <f>(AD6-0.142)/0.1278*0.1+7</f>
        <v>7.3750478428099457</v>
      </c>
      <c r="AF6" s="570"/>
      <c r="AG6" s="3"/>
      <c r="AH6" s="38"/>
      <c r="AI6" s="39"/>
      <c r="AK6" s="3"/>
      <c r="AL6" s="38"/>
      <c r="AM6" s="39"/>
      <c r="AP6" s="38"/>
      <c r="AQ6" s="39"/>
      <c r="AR6" s="38">
        <f t="shared" si="3"/>
        <v>0.62131114311111113</v>
      </c>
    </row>
    <row r="7" spans="1:44" x14ac:dyDescent="0.25">
      <c r="A7" s="570">
        <v>4</v>
      </c>
      <c r="B7" s="570">
        <v>5</v>
      </c>
      <c r="C7" s="40">
        <v>42706</v>
      </c>
      <c r="D7" s="41">
        <v>42706.867418981485</v>
      </c>
      <c r="E7" s="41" t="s">
        <v>148</v>
      </c>
      <c r="F7" s="3">
        <v>270</v>
      </c>
      <c r="G7" s="570">
        <v>246.04</v>
      </c>
      <c r="H7" s="38">
        <f t="shared" si="0"/>
        <v>0.62131114311111113</v>
      </c>
      <c r="I7" s="263">
        <v>0.6666909100416073</v>
      </c>
      <c r="J7" s="39">
        <f t="shared" si="1"/>
        <v>7.3750478428099457</v>
      </c>
      <c r="K7" s="570">
        <v>9</v>
      </c>
      <c r="L7" s="570">
        <v>1</v>
      </c>
      <c r="M7" s="570" t="s">
        <v>149</v>
      </c>
      <c r="O7" s="570">
        <v>4</v>
      </c>
      <c r="P7" s="40">
        <v>43072</v>
      </c>
      <c r="Q7" s="570">
        <v>1</v>
      </c>
      <c r="R7" s="570">
        <v>1</v>
      </c>
      <c r="S7" s="3">
        <f>SUM(W7,X7,AB7,AF7,AJ7,AN7)</f>
        <v>277.38</v>
      </c>
      <c r="T7" s="3">
        <f>SUM(Y7,AC7,AG7,AK7,AO7)</f>
        <v>278</v>
      </c>
      <c r="U7" s="38">
        <f>S7/T7*0.0113636*60</f>
        <v>0.68029540316546755</v>
      </c>
      <c r="V7" s="39">
        <f>(U7-0.142)/0.1278*0.1+7</f>
        <v>7.4212014109275959</v>
      </c>
      <c r="W7" s="39"/>
      <c r="X7" s="570">
        <v>277.38</v>
      </c>
      <c r="Y7" s="3">
        <v>278</v>
      </c>
      <c r="Z7" s="38">
        <f>X7/Y7*0.0113636*60</f>
        <v>0.68029540316546755</v>
      </c>
      <c r="AA7" s="39">
        <f>(Z7-0.142)/0.1278*0.1+7</f>
        <v>7.4212014109275959</v>
      </c>
      <c r="AB7" s="570"/>
      <c r="AC7" s="3"/>
      <c r="AD7" s="38"/>
      <c r="AE7" s="39"/>
      <c r="AF7" s="570"/>
      <c r="AG7" s="3"/>
      <c r="AH7" s="38"/>
      <c r="AI7" s="39"/>
      <c r="AK7" s="3"/>
      <c r="AL7" s="38"/>
      <c r="AM7" s="39"/>
      <c r="AP7" s="38"/>
      <c r="AQ7" s="39"/>
      <c r="AR7" s="38">
        <f t="shared" si="3"/>
        <v>0.68029540316546755</v>
      </c>
    </row>
    <row r="8" spans="1:44" x14ac:dyDescent="0.25">
      <c r="A8" s="570">
        <v>5</v>
      </c>
      <c r="B8" s="570">
        <v>5</v>
      </c>
      <c r="C8" s="40">
        <v>42707</v>
      </c>
      <c r="D8" s="41">
        <v>42707.441574074073</v>
      </c>
      <c r="E8" s="41" t="s">
        <v>148</v>
      </c>
      <c r="F8" s="3">
        <v>278</v>
      </c>
      <c r="G8" s="570">
        <v>277.38</v>
      </c>
      <c r="H8" s="38">
        <f t="shared" si="0"/>
        <v>0.68029540316546755</v>
      </c>
      <c r="I8" s="263">
        <v>0.88459161949702136</v>
      </c>
      <c r="J8" s="39">
        <f t="shared" si="1"/>
        <v>7.4212014109275959</v>
      </c>
      <c r="K8" s="570">
        <v>11</v>
      </c>
      <c r="L8" s="570">
        <v>1</v>
      </c>
      <c r="M8" s="570" t="s">
        <v>149</v>
      </c>
      <c r="P8" s="40">
        <v>43073</v>
      </c>
      <c r="U8" s="38"/>
      <c r="V8" s="39"/>
      <c r="W8" s="39"/>
      <c r="X8" s="570"/>
      <c r="Y8" s="3"/>
      <c r="Z8" s="38"/>
      <c r="AA8" s="39"/>
      <c r="AB8" s="570"/>
      <c r="AC8" s="3"/>
      <c r="AD8" s="38"/>
      <c r="AE8" s="39"/>
      <c r="AF8" s="570"/>
      <c r="AG8" s="3"/>
      <c r="AH8" s="39"/>
      <c r="AI8" s="39"/>
      <c r="AL8" s="38"/>
      <c r="AM8" s="39"/>
      <c r="AP8" s="38"/>
      <c r="AQ8" s="39"/>
      <c r="AR8" s="38">
        <f t="shared" si="3"/>
        <v>0</v>
      </c>
    </row>
    <row r="9" spans="1:44" x14ac:dyDescent="0.25">
      <c r="D9" s="41"/>
      <c r="E9" s="41"/>
      <c r="F9" s="3"/>
      <c r="I9" s="263"/>
      <c r="J9" s="39"/>
      <c r="P9" s="40">
        <v>43074</v>
      </c>
      <c r="U9" s="38"/>
      <c r="V9" s="39"/>
      <c r="W9" s="39"/>
      <c r="X9" s="570"/>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Z11" s="38"/>
      <c r="AA11" s="39"/>
      <c r="AD11" s="38"/>
      <c r="AE11" s="39"/>
      <c r="AR11" s="38">
        <f t="shared" si="3"/>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70"/>
      <c r="Y35" s="3"/>
      <c r="Z35" s="38"/>
      <c r="AA35" s="39"/>
      <c r="AB35" s="570"/>
      <c r="AC35" s="3"/>
      <c r="AD35" s="38"/>
      <c r="AE35" s="39"/>
      <c r="AF35" s="570"/>
      <c r="AG35" s="3"/>
      <c r="AH35" s="38"/>
      <c r="AI35" s="39"/>
      <c r="AL35" s="38"/>
      <c r="AM35" s="39"/>
    </row>
    <row r="36" spans="3:39" x14ac:dyDescent="0.25">
      <c r="P36" s="40"/>
      <c r="U36" s="38"/>
      <c r="V36" s="39"/>
      <c r="W36" s="39"/>
      <c r="X36" s="570"/>
      <c r="Y36" s="3"/>
      <c r="Z36" s="38"/>
      <c r="AA36" s="39"/>
      <c r="AD36" s="38"/>
      <c r="AE36" s="39"/>
      <c r="AH36" s="38"/>
      <c r="AI36" s="39"/>
      <c r="AL36" s="38"/>
      <c r="AM36" s="39"/>
    </row>
    <row r="37" spans="3:39" x14ac:dyDescent="0.25">
      <c r="C37" s="577"/>
    </row>
    <row r="38" spans="3:39" x14ac:dyDescent="0.25">
      <c r="C38" s="570"/>
      <c r="D38" s="575"/>
      <c r="H38" s="570"/>
      <c r="I38" s="570"/>
      <c r="L38" s="575"/>
    </row>
    <row r="39" spans="3:39" x14ac:dyDescent="0.25">
      <c r="C39" s="570">
        <v>7</v>
      </c>
      <c r="D39" s="575">
        <v>42751.606712962966</v>
      </c>
      <c r="E39" s="570">
        <v>217</v>
      </c>
      <c r="F39" s="570">
        <v>328.2</v>
      </c>
      <c r="G39" s="570">
        <v>1.030138</v>
      </c>
      <c r="H39" s="570">
        <v>9</v>
      </c>
      <c r="I39" s="570">
        <v>1</v>
      </c>
      <c r="J39" s="570">
        <v>0</v>
      </c>
      <c r="K39" s="570">
        <v>0</v>
      </c>
      <c r="L39" s="575">
        <v>42751.609224537038</v>
      </c>
    </row>
    <row r="40" spans="3:39" x14ac:dyDescent="0.25">
      <c r="C40" s="570">
        <v>7</v>
      </c>
      <c r="D40" s="575">
        <v>42752.682002314818</v>
      </c>
      <c r="E40" s="570">
        <v>209</v>
      </c>
      <c r="F40" s="570">
        <v>328.2</v>
      </c>
      <c r="G40" s="570">
        <v>1.0696619999999999</v>
      </c>
      <c r="H40" s="570">
        <v>10</v>
      </c>
      <c r="I40" s="570">
        <v>1</v>
      </c>
      <c r="J40" s="570">
        <v>0</v>
      </c>
      <c r="K40" s="570">
        <v>0</v>
      </c>
      <c r="L40" s="575">
        <v>42752.684351851851</v>
      </c>
    </row>
    <row r="41" spans="3:39" x14ac:dyDescent="0.25">
      <c r="C41" s="570">
        <v>7</v>
      </c>
      <c r="D41" s="575">
        <v>42752.783831018518</v>
      </c>
      <c r="E41" s="570">
        <v>210</v>
      </c>
      <c r="F41" s="570">
        <v>324.04000000000002</v>
      </c>
      <c r="G41" s="570">
        <v>1.0490010000000001</v>
      </c>
      <c r="H41" s="570">
        <v>11</v>
      </c>
      <c r="I41" s="570">
        <v>2</v>
      </c>
      <c r="J41" s="570">
        <v>0</v>
      </c>
      <c r="K41" s="570">
        <v>0</v>
      </c>
      <c r="L41" s="575">
        <v>42752.786423611113</v>
      </c>
    </row>
    <row r="42" spans="3:39" x14ac:dyDescent="0.25">
      <c r="C42" s="570"/>
      <c r="D42" s="575"/>
      <c r="H42" s="570"/>
      <c r="I42" s="570"/>
      <c r="L42" s="575"/>
    </row>
    <row r="43" spans="3:39" x14ac:dyDescent="0.25">
      <c r="C43" s="570"/>
      <c r="D43" s="575"/>
      <c r="H43" s="570"/>
      <c r="I43" s="570"/>
      <c r="L43" s="575"/>
    </row>
    <row r="44" spans="3:39" x14ac:dyDescent="0.25">
      <c r="C44" s="570"/>
      <c r="D44" s="575"/>
      <c r="H44" s="570"/>
      <c r="I44" s="570"/>
      <c r="L44" s="575"/>
    </row>
    <row r="45" spans="3:39" x14ac:dyDescent="0.25">
      <c r="C45" s="570"/>
      <c r="D45" s="575"/>
      <c r="H45" s="570"/>
      <c r="I45" s="570"/>
      <c r="L45" s="575"/>
    </row>
    <row r="46" spans="3:39" x14ac:dyDescent="0.25">
      <c r="C46" s="570"/>
      <c r="D46" s="575"/>
      <c r="H46" s="570"/>
      <c r="I46" s="570"/>
      <c r="L46" s="575"/>
    </row>
    <row r="47" spans="3:39" x14ac:dyDescent="0.25">
      <c r="C47" s="570"/>
      <c r="D47" s="575"/>
      <c r="H47" s="570"/>
      <c r="I47" s="570"/>
      <c r="L47" s="575"/>
    </row>
    <row r="48" spans="3:39" x14ac:dyDescent="0.25">
      <c r="C48" s="570"/>
      <c r="D48" s="575"/>
      <c r="H48" s="570"/>
      <c r="I48" s="570"/>
      <c r="L48" s="575"/>
    </row>
    <row r="49" spans="3:12" x14ac:dyDescent="0.25">
      <c r="C49" s="570"/>
      <c r="D49" s="575"/>
      <c r="H49" s="570"/>
      <c r="I49" s="570"/>
      <c r="L49" s="575"/>
    </row>
    <row r="50" spans="3:12" x14ac:dyDescent="0.25">
      <c r="C50" s="570"/>
      <c r="D50" s="575"/>
      <c r="H50" s="570"/>
      <c r="I50" s="570"/>
      <c r="L50" s="575"/>
    </row>
    <row r="51" spans="3:12" x14ac:dyDescent="0.25">
      <c r="C51" s="570"/>
      <c r="D51" s="575"/>
      <c r="H51" s="570"/>
      <c r="I51" s="570"/>
      <c r="L51" s="575"/>
    </row>
    <row r="52" spans="3:12" x14ac:dyDescent="0.25">
      <c r="C52" s="570"/>
      <c r="D52" s="575"/>
      <c r="H52" s="570"/>
      <c r="I52" s="570"/>
      <c r="L52" s="575"/>
    </row>
    <row r="53" spans="3:12" x14ac:dyDescent="0.25">
      <c r="C53" s="570"/>
      <c r="D53" s="575"/>
      <c r="H53" s="570"/>
      <c r="I53" s="570"/>
      <c r="L53" s="575"/>
    </row>
    <row r="54" spans="3:12" x14ac:dyDescent="0.25">
      <c r="C54" s="570"/>
      <c r="D54" s="575"/>
      <c r="H54" s="570"/>
      <c r="I54" s="570"/>
      <c r="L54" s="575"/>
    </row>
    <row r="55" spans="3:12" x14ac:dyDescent="0.25">
      <c r="C55" s="570"/>
      <c r="D55" s="575"/>
      <c r="H55" s="570"/>
      <c r="I55" s="570"/>
      <c r="L55" s="575"/>
    </row>
    <row r="56" spans="3:12" x14ac:dyDescent="0.25">
      <c r="C56" s="570"/>
      <c r="D56" s="575"/>
      <c r="H56" s="570"/>
      <c r="I56" s="570"/>
      <c r="L56" s="575"/>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6"/>
  <sheetViews>
    <sheetView zoomScale="70" zoomScaleNormal="70" workbookViewId="0">
      <pane ySplit="3" topLeftCell="A19" activePane="bottomLeft" state="frozen"/>
      <selection pane="bottomLeft" activeCell="E46" sqref="E46:G47"/>
    </sheetView>
  </sheetViews>
  <sheetFormatPr defaultColWidth="9" defaultRowHeight="15" x14ac:dyDescent="0.25"/>
  <cols>
    <col min="1" max="1" width="3" style="576" bestFit="1" customWidth="1"/>
    <col min="2" max="2" width="10.42578125" style="576" bestFit="1" customWidth="1"/>
    <col min="3" max="3" width="6" style="40" bestFit="1" customWidth="1"/>
    <col min="4" max="4" width="17.28515625" style="576" bestFit="1" customWidth="1"/>
    <col min="5" max="5" width="14.140625" style="576" bestFit="1" customWidth="1"/>
    <col min="6" max="6" width="10.85546875" style="576" bestFit="1" customWidth="1"/>
    <col min="7" max="7" width="14.28515625" style="576" bestFit="1" customWidth="1"/>
    <col min="8" max="8" width="17.28515625" style="38" bestFit="1" customWidth="1"/>
    <col min="9" max="9" width="24.140625" style="38" bestFit="1" customWidth="1"/>
    <col min="10" max="10" width="4.85546875" style="576" bestFit="1" customWidth="1"/>
    <col min="11" max="11" width="14.5703125" style="576" bestFit="1" customWidth="1"/>
    <col min="12" max="12" width="17.7109375" style="576" bestFit="1" customWidth="1"/>
    <col min="13" max="13" width="14.28515625" style="576" bestFit="1" customWidth="1"/>
    <col min="14" max="15" width="4.85546875" style="576" customWidth="1"/>
    <col min="16" max="16" width="7.42578125" style="576" bestFit="1" customWidth="1"/>
    <col min="17" max="17" width="10.5703125" style="576" bestFit="1" customWidth="1"/>
    <col min="18" max="18" width="10.42578125" style="576" bestFit="1" customWidth="1"/>
    <col min="19" max="20" width="5.42578125" style="3" bestFit="1" customWidth="1"/>
    <col min="21" max="21" width="6.85546875" style="576" bestFit="1" customWidth="1"/>
    <col min="22" max="22" width="5" style="576" bestFit="1" customWidth="1"/>
    <col min="23" max="23" width="6.42578125" style="576" bestFit="1" customWidth="1"/>
    <col min="24" max="24" width="5.140625" style="3" bestFit="1" customWidth="1"/>
    <col min="25" max="25" width="5" style="576" bestFit="1" customWidth="1"/>
    <col min="26" max="26" width="6.85546875" style="576" bestFit="1" customWidth="1"/>
    <col min="27" max="27" width="5" style="576" bestFit="1" customWidth="1"/>
    <col min="28" max="28" width="8.7109375" style="3" bestFit="1" customWidth="1"/>
    <col min="29" max="29" width="5" style="576" bestFit="1" customWidth="1"/>
    <col min="30" max="30" width="6.85546875" style="576" bestFit="1" customWidth="1"/>
    <col min="31" max="31" width="5" style="576" bestFit="1" customWidth="1"/>
    <col min="32" max="32" width="4.42578125" style="3" bestFit="1" customWidth="1"/>
    <col min="33" max="33" width="4.140625" style="576" bestFit="1" customWidth="1"/>
    <col min="34" max="34" width="7.28515625" style="576" bestFit="1" customWidth="1"/>
    <col min="35" max="35" width="5" style="576" bestFit="1" customWidth="1"/>
    <col min="36" max="36" width="4.42578125" style="576" bestFit="1" customWidth="1"/>
    <col min="37" max="37" width="4.140625" style="576" bestFit="1" customWidth="1"/>
    <col min="38" max="38" width="6" style="576" bestFit="1" customWidth="1"/>
    <col min="39" max="39" width="5" style="576" bestFit="1" customWidth="1"/>
    <col min="40" max="40" width="2.42578125" style="576" bestFit="1" customWidth="1"/>
    <col min="41" max="41" width="4.140625" style="576" bestFit="1" customWidth="1"/>
    <col min="42" max="42" width="5.140625" style="576" bestFit="1" customWidth="1"/>
    <col min="43" max="43" width="5" style="576" bestFit="1" customWidth="1"/>
    <col min="44" max="16384" width="9" style="576"/>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76" t="s">
        <v>16</v>
      </c>
      <c r="B3" s="576" t="s">
        <v>140</v>
      </c>
      <c r="C3" s="40" t="s">
        <v>15</v>
      </c>
      <c r="D3" s="576" t="s">
        <v>145</v>
      </c>
      <c r="E3" s="576" t="s">
        <v>147</v>
      </c>
      <c r="F3" s="576" t="s">
        <v>141</v>
      </c>
      <c r="G3" s="576" t="s">
        <v>142</v>
      </c>
      <c r="H3" s="38" t="s">
        <v>143</v>
      </c>
      <c r="I3" s="38" t="s">
        <v>498</v>
      </c>
      <c r="J3" s="576" t="s">
        <v>43</v>
      </c>
      <c r="K3" s="576" t="s">
        <v>138</v>
      </c>
      <c r="L3" s="576" t="s">
        <v>139</v>
      </c>
      <c r="M3" s="576" t="s">
        <v>144</v>
      </c>
      <c r="O3" s="576" t="s">
        <v>16</v>
      </c>
      <c r="P3" s="9" t="s">
        <v>15</v>
      </c>
      <c r="Q3" s="576" t="s">
        <v>17</v>
      </c>
      <c r="R3" s="576" t="s">
        <v>18</v>
      </c>
      <c r="S3" s="3" t="s">
        <v>44</v>
      </c>
      <c r="T3" s="3" t="s">
        <v>45</v>
      </c>
      <c r="U3" s="38" t="s">
        <v>46</v>
      </c>
      <c r="V3" s="39" t="s">
        <v>43</v>
      </c>
      <c r="W3" s="39" t="s">
        <v>44</v>
      </c>
      <c r="X3" s="3" t="s">
        <v>44</v>
      </c>
      <c r="Y3" s="576" t="s">
        <v>45</v>
      </c>
      <c r="Z3" s="576" t="s">
        <v>46</v>
      </c>
      <c r="AA3" s="576" t="s">
        <v>43</v>
      </c>
      <c r="AB3" s="3" t="s">
        <v>44</v>
      </c>
      <c r="AC3" s="576" t="s">
        <v>45</v>
      </c>
      <c r="AD3" s="576" t="s">
        <v>46</v>
      </c>
      <c r="AE3" s="576" t="s">
        <v>43</v>
      </c>
      <c r="AF3" s="3" t="s">
        <v>44</v>
      </c>
      <c r="AG3" s="576" t="s">
        <v>45</v>
      </c>
      <c r="AH3" s="576" t="s">
        <v>46</v>
      </c>
      <c r="AI3" s="576" t="s">
        <v>43</v>
      </c>
      <c r="AJ3" s="39" t="s">
        <v>44</v>
      </c>
      <c r="AK3" s="576" t="s">
        <v>45</v>
      </c>
      <c r="AL3" s="576" t="s">
        <v>46</v>
      </c>
      <c r="AM3" s="576" t="s">
        <v>43</v>
      </c>
      <c r="AN3" s="39" t="s">
        <v>44</v>
      </c>
      <c r="AO3" s="576" t="s">
        <v>45</v>
      </c>
      <c r="AP3" s="576" t="s">
        <v>46</v>
      </c>
      <c r="AQ3" s="576" t="s">
        <v>43</v>
      </c>
    </row>
    <row r="4" spans="1:44" x14ac:dyDescent="0.25">
      <c r="A4" s="576">
        <v>1</v>
      </c>
      <c r="B4" s="576">
        <v>5</v>
      </c>
      <c r="C4" s="40">
        <v>42705</v>
      </c>
      <c r="D4" s="41">
        <v>42705.549467592595</v>
      </c>
      <c r="E4" s="41" t="s">
        <v>148</v>
      </c>
      <c r="F4" s="3">
        <v>301</v>
      </c>
      <c r="G4" s="576">
        <v>279</v>
      </c>
      <c r="H4" s="38">
        <f t="shared" ref="H4:H8" si="0">G4/F4*0.0113636*60</f>
        <v>0.63198227242524918</v>
      </c>
      <c r="I4" s="263">
        <v>2.4563894673758986</v>
      </c>
      <c r="J4" s="39">
        <f>(H4-0.142)/0.1278*0.1+7</f>
        <v>7.3833977092529333</v>
      </c>
      <c r="K4" s="576">
        <v>12</v>
      </c>
      <c r="M4" s="576" t="s">
        <v>149</v>
      </c>
      <c r="O4" s="576">
        <v>1</v>
      </c>
      <c r="P4" s="40">
        <v>43069</v>
      </c>
      <c r="U4" s="38"/>
      <c r="V4" s="39"/>
      <c r="W4" s="39"/>
      <c r="X4" s="576"/>
      <c r="Y4" s="3"/>
      <c r="Z4" s="38"/>
      <c r="AA4" s="39"/>
      <c r="AB4" s="576"/>
      <c r="AC4" s="3"/>
      <c r="AD4" s="38"/>
      <c r="AE4" s="39"/>
      <c r="AH4" s="38"/>
      <c r="AI4" s="39"/>
      <c r="AL4" s="38"/>
      <c r="AM4" s="39"/>
      <c r="AP4" s="38"/>
      <c r="AQ4" s="39"/>
      <c r="AR4" s="38">
        <f>MAX(Z4,AD4,AH4,AL4,AP4)</f>
        <v>0</v>
      </c>
    </row>
    <row r="5" spans="1:44" x14ac:dyDescent="0.25">
      <c r="A5" s="576">
        <v>2</v>
      </c>
      <c r="B5" s="576">
        <v>5</v>
      </c>
      <c r="C5" s="40">
        <v>42705</v>
      </c>
      <c r="D5" s="41">
        <v>42705.639456018522</v>
      </c>
      <c r="E5" s="41" t="s">
        <v>148</v>
      </c>
      <c r="F5" s="3">
        <v>195</v>
      </c>
      <c r="G5" s="576">
        <v>152.34</v>
      </c>
      <c r="H5" s="38">
        <f t="shared" si="0"/>
        <v>0.5326556381538462</v>
      </c>
      <c r="I5" s="263">
        <v>0.77413787103890896</v>
      </c>
      <c r="J5" s="39">
        <f t="shared" ref="J5:J8" si="1">(H5-0.142)/0.1278*0.1+7</f>
        <v>7.3056773381485494</v>
      </c>
      <c r="K5" s="576">
        <v>6</v>
      </c>
      <c r="L5" s="576">
        <v>1</v>
      </c>
      <c r="M5" s="576" t="s">
        <v>149</v>
      </c>
      <c r="O5" s="576">
        <v>2</v>
      </c>
      <c r="P5" s="40">
        <v>43070</v>
      </c>
      <c r="Q5" s="576">
        <v>2</v>
      </c>
      <c r="R5" s="576">
        <v>2</v>
      </c>
      <c r="S5" s="3">
        <f>SUM(W5,X5,AB5,AF5,AJ5,AN5)</f>
        <v>431.34000000000003</v>
      </c>
      <c r="T5" s="3">
        <f>SUM(Y5,AC5,AG5,AK5,AO5)</f>
        <v>496</v>
      </c>
      <c r="U5" s="38">
        <f t="shared" ref="U5" si="2">S5/T5*0.0113636*60</f>
        <v>0.59293248677419363</v>
      </c>
      <c r="V5" s="39">
        <f>(U5-0.142)/0.1278*0.1+7</f>
        <v>7.3528423214195566</v>
      </c>
      <c r="W5" s="39"/>
      <c r="X5" s="576">
        <v>279</v>
      </c>
      <c r="Y5" s="3">
        <v>301</v>
      </c>
      <c r="Z5" s="38">
        <f>X5/Y5*0.0113636*60</f>
        <v>0.63198227242524918</v>
      </c>
      <c r="AA5" s="39">
        <f>(Z5-0.142)/0.1278*0.1+7</f>
        <v>7.3833977092529333</v>
      </c>
      <c r="AB5" s="576">
        <v>152.34</v>
      </c>
      <c r="AC5" s="3">
        <v>195</v>
      </c>
      <c r="AD5" s="38">
        <f>AB5/AC5*0.0113636*60</f>
        <v>0.5326556381538462</v>
      </c>
      <c r="AE5" s="39">
        <f>(AD5-0.142)/0.1278*0.1+7</f>
        <v>7.3056773381485494</v>
      </c>
      <c r="AF5" s="576"/>
      <c r="AG5" s="3"/>
      <c r="AH5" s="38"/>
      <c r="AI5" s="39"/>
      <c r="AL5" s="38"/>
      <c r="AM5" s="39"/>
      <c r="AP5" s="38"/>
      <c r="AQ5" s="39"/>
      <c r="AR5" s="38">
        <f t="shared" ref="AR5:AR16" si="3">MAX(Z5,AD5,AH5,AL5,AP5)</f>
        <v>0.63198227242524918</v>
      </c>
    </row>
    <row r="6" spans="1:44" x14ac:dyDescent="0.25">
      <c r="A6" s="576">
        <v>3</v>
      </c>
      <c r="B6" s="576">
        <v>5</v>
      </c>
      <c r="C6" s="40">
        <v>42706</v>
      </c>
      <c r="D6" s="41">
        <v>42706.659212962964</v>
      </c>
      <c r="E6" s="41" t="s">
        <v>148</v>
      </c>
      <c r="F6" s="3">
        <v>436</v>
      </c>
      <c r="G6" s="576">
        <v>246.04</v>
      </c>
      <c r="H6" s="38">
        <f t="shared" si="0"/>
        <v>0.38475690055045869</v>
      </c>
      <c r="I6" s="263">
        <v>0.41749148505220007</v>
      </c>
      <c r="J6" s="39">
        <f t="shared" si="1"/>
        <v>7.1899506264088098</v>
      </c>
      <c r="K6" s="576">
        <v>9</v>
      </c>
      <c r="L6" s="576">
        <v>1</v>
      </c>
      <c r="M6" s="576" t="s">
        <v>149</v>
      </c>
      <c r="O6" s="576">
        <v>3</v>
      </c>
      <c r="P6" s="40">
        <v>43071</v>
      </c>
      <c r="Q6" s="576">
        <v>2</v>
      </c>
      <c r="R6" s="576">
        <v>2</v>
      </c>
      <c r="S6" s="3">
        <f>SUM(W6,X6,AB6,AF6,AJ6,AN6)</f>
        <v>492.08</v>
      </c>
      <c r="T6" s="3">
        <f>SUM(Y6,AC6,AG6,AK6,AO6)</f>
        <v>706</v>
      </c>
      <c r="U6" s="38">
        <f>S6/T6*0.0113636*60</f>
        <v>0.47522382050991496</v>
      </c>
      <c r="V6" s="39">
        <f>(U6-0.142)/0.1278*0.1+7</f>
        <v>7.2607385137010292</v>
      </c>
      <c r="W6" s="39"/>
      <c r="X6" s="576">
        <v>246.04</v>
      </c>
      <c r="Y6" s="3">
        <v>436</v>
      </c>
      <c r="Z6" s="38">
        <f>X6/Y6*0.0113636*60</f>
        <v>0.38475690055045869</v>
      </c>
      <c r="AA6" s="39">
        <f>(Z6-0.142)/0.1278*0.1+7</f>
        <v>7.1899506264088098</v>
      </c>
      <c r="AB6" s="576">
        <v>246.04</v>
      </c>
      <c r="AC6" s="3">
        <v>270</v>
      </c>
      <c r="AD6" s="38">
        <f>AB6/AC6*0.0113636*60</f>
        <v>0.62131114311111113</v>
      </c>
      <c r="AE6" s="39">
        <f>(AD6-0.142)/0.1278*0.1+7</f>
        <v>7.3750478428099457</v>
      </c>
      <c r="AF6" s="576"/>
      <c r="AG6" s="3"/>
      <c r="AH6" s="38"/>
      <c r="AI6" s="39"/>
      <c r="AK6" s="3"/>
      <c r="AL6" s="38"/>
      <c r="AM6" s="39"/>
      <c r="AP6" s="38"/>
      <c r="AQ6" s="39"/>
      <c r="AR6" s="38">
        <f t="shared" si="3"/>
        <v>0.62131114311111113</v>
      </c>
    </row>
    <row r="7" spans="1:44" x14ac:dyDescent="0.25">
      <c r="A7" s="576">
        <v>4</v>
      </c>
      <c r="B7" s="576">
        <v>5</v>
      </c>
      <c r="C7" s="40">
        <v>42706</v>
      </c>
      <c r="D7" s="41">
        <v>42706.867418981485</v>
      </c>
      <c r="E7" s="41" t="s">
        <v>148</v>
      </c>
      <c r="F7" s="3">
        <v>270</v>
      </c>
      <c r="G7" s="576">
        <v>246.04</v>
      </c>
      <c r="H7" s="38">
        <f t="shared" si="0"/>
        <v>0.62131114311111113</v>
      </c>
      <c r="I7" s="263">
        <v>0.6666909100416073</v>
      </c>
      <c r="J7" s="39">
        <f t="shared" si="1"/>
        <v>7.3750478428099457</v>
      </c>
      <c r="K7" s="576">
        <v>9</v>
      </c>
      <c r="L7" s="576">
        <v>1</v>
      </c>
      <c r="M7" s="576" t="s">
        <v>149</v>
      </c>
      <c r="O7" s="576">
        <v>4</v>
      </c>
      <c r="P7" s="40">
        <v>43072</v>
      </c>
      <c r="Q7" s="576">
        <v>1</v>
      </c>
      <c r="R7" s="576">
        <v>1</v>
      </c>
      <c r="S7" s="3">
        <f>SUM(W7,X7,AB7,AF7,AJ7,AN7)</f>
        <v>277.38</v>
      </c>
      <c r="T7" s="3">
        <f>SUM(Y7,AC7,AG7,AK7,AO7)</f>
        <v>278</v>
      </c>
      <c r="U7" s="38">
        <f>S7/T7*0.0113636*60</f>
        <v>0.68029540316546755</v>
      </c>
      <c r="V7" s="39">
        <f>(U7-0.142)/0.1278*0.1+7</f>
        <v>7.4212014109275959</v>
      </c>
      <c r="W7" s="39"/>
      <c r="X7" s="576">
        <v>277.38</v>
      </c>
      <c r="Y7" s="3">
        <v>278</v>
      </c>
      <c r="Z7" s="38">
        <f>X7/Y7*0.0113636*60</f>
        <v>0.68029540316546755</v>
      </c>
      <c r="AA7" s="39">
        <f>(Z7-0.142)/0.1278*0.1+7</f>
        <v>7.4212014109275959</v>
      </c>
      <c r="AB7" s="576"/>
      <c r="AC7" s="3"/>
      <c r="AD7" s="38"/>
      <c r="AE7" s="39"/>
      <c r="AF7" s="576"/>
      <c r="AG7" s="3"/>
      <c r="AH7" s="38"/>
      <c r="AI7" s="39"/>
      <c r="AK7" s="3"/>
      <c r="AL7" s="38"/>
      <c r="AM7" s="39"/>
      <c r="AP7" s="38"/>
      <c r="AQ7" s="39"/>
      <c r="AR7" s="38">
        <f t="shared" si="3"/>
        <v>0.68029540316546755</v>
      </c>
    </row>
    <row r="8" spans="1:44" x14ac:dyDescent="0.25">
      <c r="A8" s="576">
        <v>5</v>
      </c>
      <c r="B8" s="576">
        <v>5</v>
      </c>
      <c r="C8" s="40">
        <v>42707</v>
      </c>
      <c r="D8" s="41">
        <v>42707.441574074073</v>
      </c>
      <c r="E8" s="41" t="s">
        <v>148</v>
      </c>
      <c r="F8" s="3">
        <v>278</v>
      </c>
      <c r="G8" s="576">
        <v>277.38</v>
      </c>
      <c r="H8" s="38">
        <f t="shared" si="0"/>
        <v>0.68029540316546755</v>
      </c>
      <c r="I8" s="263">
        <v>0.88459161949702136</v>
      </c>
      <c r="J8" s="39">
        <f t="shared" si="1"/>
        <v>7.4212014109275959</v>
      </c>
      <c r="K8" s="576">
        <v>11</v>
      </c>
      <c r="L8" s="576">
        <v>1</v>
      </c>
      <c r="M8" s="576" t="s">
        <v>149</v>
      </c>
      <c r="P8" s="40">
        <v>43073</v>
      </c>
      <c r="U8" s="38"/>
      <c r="V8" s="39"/>
      <c r="W8" s="39"/>
      <c r="X8" s="576"/>
      <c r="Y8" s="3"/>
      <c r="Z8" s="38"/>
      <c r="AA8" s="39"/>
      <c r="AB8" s="576"/>
      <c r="AC8" s="3"/>
      <c r="AD8" s="38"/>
      <c r="AE8" s="39"/>
      <c r="AF8" s="576"/>
      <c r="AG8" s="3"/>
      <c r="AH8" s="39"/>
      <c r="AI8" s="39"/>
      <c r="AL8" s="38"/>
      <c r="AM8" s="39"/>
      <c r="AP8" s="38"/>
      <c r="AQ8" s="39"/>
      <c r="AR8" s="38">
        <f t="shared" si="3"/>
        <v>0</v>
      </c>
    </row>
    <row r="9" spans="1:44" x14ac:dyDescent="0.25">
      <c r="D9" s="41"/>
      <c r="E9" s="41"/>
      <c r="F9" s="3"/>
      <c r="I9" s="263"/>
      <c r="J9" s="39"/>
      <c r="P9" s="40">
        <v>43074</v>
      </c>
      <c r="U9" s="38"/>
      <c r="V9" s="39"/>
      <c r="W9" s="39"/>
      <c r="X9" s="576"/>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Z11" s="38"/>
      <c r="AA11" s="39"/>
      <c r="AD11" s="38"/>
      <c r="AE11" s="39"/>
      <c r="AR11" s="38">
        <f t="shared" si="3"/>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76"/>
      <c r="Y35" s="3"/>
      <c r="Z35" s="38"/>
      <c r="AA35" s="39"/>
      <c r="AB35" s="576"/>
      <c r="AC35" s="3"/>
      <c r="AD35" s="38"/>
      <c r="AE35" s="39"/>
      <c r="AF35" s="576"/>
      <c r="AG35" s="3"/>
      <c r="AH35" s="38"/>
      <c r="AI35" s="39"/>
      <c r="AL35" s="38"/>
      <c r="AM35" s="39"/>
    </row>
    <row r="36" spans="3:39" x14ac:dyDescent="0.25">
      <c r="P36" s="40"/>
      <c r="U36" s="38"/>
      <c r="V36" s="39"/>
      <c r="W36" s="39"/>
      <c r="X36" s="576"/>
      <c r="Y36" s="3"/>
      <c r="Z36" s="38"/>
      <c r="AA36" s="39"/>
      <c r="AD36" s="38"/>
      <c r="AE36" s="39"/>
      <c r="AH36" s="38"/>
      <c r="AI36" s="39"/>
      <c r="AL36" s="38"/>
      <c r="AM36" s="39"/>
    </row>
    <row r="37" spans="3:39" x14ac:dyDescent="0.25">
      <c r="C37" s="577"/>
    </row>
    <row r="38" spans="3:39" x14ac:dyDescent="0.25">
      <c r="C38" s="576">
        <v>30</v>
      </c>
      <c r="D38" s="575">
        <v>42754.623171296298</v>
      </c>
      <c r="E38" s="576">
        <v>332.8</v>
      </c>
      <c r="F38" s="576">
        <v>413</v>
      </c>
      <c r="G38" s="576">
        <v>0.54938200000000004</v>
      </c>
      <c r="H38" s="576">
        <v>1</v>
      </c>
      <c r="I38" s="576">
        <v>1</v>
      </c>
      <c r="J38" s="576">
        <v>0</v>
      </c>
      <c r="K38" s="576">
        <v>0</v>
      </c>
      <c r="L38" s="575">
        <v>42754.627847222226</v>
      </c>
    </row>
    <row r="39" spans="3:39" x14ac:dyDescent="0.25">
      <c r="C39" s="576">
        <v>30</v>
      </c>
      <c r="D39" s="575">
        <v>42754.879594907405</v>
      </c>
      <c r="E39" s="576">
        <v>302.8</v>
      </c>
      <c r="F39" s="576">
        <v>387</v>
      </c>
      <c r="G39" s="576">
        <v>0.53334000000000004</v>
      </c>
      <c r="H39" s="576">
        <v>2</v>
      </c>
      <c r="I39" s="576">
        <v>2</v>
      </c>
      <c r="J39" s="576">
        <v>0</v>
      </c>
      <c r="K39" s="576">
        <v>0</v>
      </c>
      <c r="L39" s="575">
        <v>42754.884062500001</v>
      </c>
    </row>
    <row r="40" spans="3:39" x14ac:dyDescent="0.25">
      <c r="C40" s="576">
        <v>30</v>
      </c>
      <c r="D40" s="575">
        <v>42755.449675925927</v>
      </c>
      <c r="E40" s="576">
        <v>302.8</v>
      </c>
      <c r="F40" s="576">
        <v>373</v>
      </c>
      <c r="G40" s="576">
        <v>0.552091</v>
      </c>
      <c r="H40" s="576">
        <v>3</v>
      </c>
      <c r="I40" s="576">
        <v>1</v>
      </c>
      <c r="J40" s="576">
        <v>0</v>
      </c>
      <c r="K40" s="576">
        <v>0</v>
      </c>
      <c r="L40" s="575">
        <v>42755.453981481478</v>
      </c>
    </row>
    <row r="41" spans="3:39" x14ac:dyDescent="0.25">
      <c r="C41" s="576">
        <v>30</v>
      </c>
      <c r="D41" s="575">
        <v>42755.573495370372</v>
      </c>
      <c r="E41" s="576">
        <v>302.8</v>
      </c>
      <c r="F41" s="576">
        <v>778</v>
      </c>
      <c r="G41" s="576">
        <v>0.26515899999999998</v>
      </c>
      <c r="H41" s="576">
        <v>4</v>
      </c>
      <c r="I41" s="576">
        <v>2</v>
      </c>
      <c r="J41" s="576">
        <v>0</v>
      </c>
      <c r="K41" s="576">
        <v>0</v>
      </c>
      <c r="L41" s="575">
        <v>42755.582071759258</v>
      </c>
    </row>
    <row r="42" spans="3:39" x14ac:dyDescent="0.25">
      <c r="C42" s="576">
        <v>30</v>
      </c>
      <c r="D42" s="575">
        <v>42755.789849537039</v>
      </c>
      <c r="E42" s="576">
        <v>486.96</v>
      </c>
      <c r="F42" s="576">
        <v>567</v>
      </c>
      <c r="G42" s="576">
        <v>0.58502799999999999</v>
      </c>
      <c r="H42" s="576">
        <v>5</v>
      </c>
      <c r="I42" s="576">
        <v>3</v>
      </c>
      <c r="J42" s="576">
        <v>0</v>
      </c>
      <c r="K42" s="576">
        <v>0</v>
      </c>
      <c r="L42" s="575">
        <v>42755.796284722222</v>
      </c>
    </row>
    <row r="43" spans="3:39" x14ac:dyDescent="0.25">
      <c r="C43" s="576">
        <v>30</v>
      </c>
      <c r="D43" s="575">
        <v>42756.502662037034</v>
      </c>
      <c r="E43" s="576">
        <v>599.96</v>
      </c>
      <c r="F43" s="576">
        <v>508</v>
      </c>
      <c r="G43" s="576">
        <v>0.80439899999999998</v>
      </c>
      <c r="H43" s="576">
        <v>6</v>
      </c>
      <c r="I43" s="576">
        <v>1</v>
      </c>
      <c r="J43" s="576">
        <v>0</v>
      </c>
      <c r="K43" s="576">
        <v>0</v>
      </c>
      <c r="L43" s="575">
        <v>42756.508414351854</v>
      </c>
    </row>
    <row r="44" spans="3:39" x14ac:dyDescent="0.25">
      <c r="C44" s="576">
        <v>30</v>
      </c>
      <c r="D44" s="575">
        <v>42756.615983796299</v>
      </c>
      <c r="E44" s="576">
        <v>585.96</v>
      </c>
      <c r="F44" s="576">
        <v>700</v>
      </c>
      <c r="G44" s="576">
        <v>0.57003700000000002</v>
      </c>
      <c r="H44" s="576">
        <v>7</v>
      </c>
      <c r="I44" s="576">
        <v>2</v>
      </c>
      <c r="J44" s="576">
        <v>0</v>
      </c>
      <c r="K44" s="576">
        <v>0</v>
      </c>
      <c r="L44" s="575">
        <v>42756.623576388891</v>
      </c>
    </row>
    <row r="45" spans="3:39" x14ac:dyDescent="0.25">
      <c r="C45" s="576">
        <v>30</v>
      </c>
      <c r="D45" s="575">
        <v>42756.803460648145</v>
      </c>
      <c r="E45" s="576">
        <v>743.96</v>
      </c>
      <c r="F45" s="576">
        <v>841</v>
      </c>
      <c r="G45" s="576">
        <v>0.60289400000000004</v>
      </c>
      <c r="H45" s="576">
        <v>8</v>
      </c>
      <c r="I45" s="576">
        <v>3</v>
      </c>
      <c r="J45" s="576">
        <v>0</v>
      </c>
      <c r="K45" s="576">
        <v>0</v>
      </c>
      <c r="L45" s="575">
        <v>42756.813136574077</v>
      </c>
    </row>
    <row r="46" spans="3:39" x14ac:dyDescent="0.25">
      <c r="C46" s="576">
        <v>30</v>
      </c>
      <c r="D46" s="575">
        <v>42757.295289351852</v>
      </c>
      <c r="E46" s="576">
        <v>516.96</v>
      </c>
      <c r="F46" s="576">
        <v>622</v>
      </c>
      <c r="G46" s="576">
        <v>0.56665500000000002</v>
      </c>
      <c r="H46" s="576">
        <v>9</v>
      </c>
      <c r="I46" s="576">
        <v>1</v>
      </c>
      <c r="J46" s="576">
        <v>0</v>
      </c>
      <c r="K46" s="576">
        <v>0</v>
      </c>
      <c r="L46" s="575">
        <v>42757.302384259259</v>
      </c>
    </row>
    <row r="47" spans="3:39" x14ac:dyDescent="0.25">
      <c r="C47" s="576">
        <v>30</v>
      </c>
      <c r="D47" s="575">
        <v>42757.431307870371</v>
      </c>
      <c r="E47" s="576">
        <v>585.96</v>
      </c>
      <c r="F47" s="576">
        <v>943</v>
      </c>
      <c r="G47" s="576">
        <v>0.42331000000000002</v>
      </c>
      <c r="H47" s="576">
        <v>10</v>
      </c>
      <c r="I47" s="576">
        <v>2</v>
      </c>
      <c r="J47" s="576">
        <v>0</v>
      </c>
      <c r="K47" s="576">
        <v>0</v>
      </c>
      <c r="L47" s="575">
        <v>42757.441284722219</v>
      </c>
    </row>
    <row r="48" spans="3:39" x14ac:dyDescent="0.25">
      <c r="C48" s="576"/>
      <c r="D48" s="575"/>
      <c r="H48" s="576"/>
      <c r="I48" s="576"/>
      <c r="L48" s="575"/>
    </row>
    <row r="49" spans="3:12" x14ac:dyDescent="0.25">
      <c r="C49" s="576"/>
      <c r="D49" s="575"/>
      <c r="H49" s="576"/>
      <c r="I49" s="576"/>
      <c r="L49" s="575"/>
    </row>
    <row r="50" spans="3:12" x14ac:dyDescent="0.25">
      <c r="C50" s="576"/>
      <c r="D50" s="575"/>
      <c r="H50" s="576"/>
      <c r="I50" s="576"/>
      <c r="L50" s="575"/>
    </row>
    <row r="51" spans="3:12" x14ac:dyDescent="0.25">
      <c r="C51" s="576"/>
      <c r="D51" s="575"/>
      <c r="H51" s="576"/>
      <c r="I51" s="576"/>
      <c r="L51" s="575"/>
    </row>
    <row r="52" spans="3:12" x14ac:dyDescent="0.25">
      <c r="C52" s="576"/>
      <c r="D52" s="575"/>
      <c r="H52" s="576"/>
      <c r="I52" s="576"/>
      <c r="L52" s="575"/>
    </row>
    <row r="53" spans="3:12" x14ac:dyDescent="0.25">
      <c r="C53" s="576"/>
      <c r="D53" s="575"/>
      <c r="H53" s="576"/>
      <c r="I53" s="576"/>
      <c r="L53" s="575"/>
    </row>
    <row r="54" spans="3:12" x14ac:dyDescent="0.25">
      <c r="C54" s="576"/>
      <c r="D54" s="575"/>
      <c r="H54" s="576"/>
      <c r="I54" s="576"/>
      <c r="L54" s="575"/>
    </row>
    <row r="55" spans="3:12" x14ac:dyDescent="0.25">
      <c r="C55" s="576"/>
      <c r="D55" s="575"/>
      <c r="H55" s="576"/>
      <c r="I55" s="576"/>
      <c r="L55" s="575"/>
    </row>
    <row r="56" spans="3:12" x14ac:dyDescent="0.25">
      <c r="C56" s="576"/>
      <c r="D56" s="575"/>
      <c r="H56" s="576"/>
      <c r="I56" s="576"/>
      <c r="L56" s="575"/>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6"/>
  <sheetViews>
    <sheetView zoomScale="70" zoomScaleNormal="70" workbookViewId="0">
      <pane ySplit="3" topLeftCell="A4" activePane="bottomLeft" state="frozen"/>
      <selection pane="bottomLeft" activeCell="H38" sqref="H38"/>
    </sheetView>
  </sheetViews>
  <sheetFormatPr defaultColWidth="9" defaultRowHeight="15" x14ac:dyDescent="0.25"/>
  <cols>
    <col min="1" max="1" width="3" style="570" bestFit="1" customWidth="1"/>
    <col min="2" max="2" width="10.42578125" style="570" bestFit="1" customWidth="1"/>
    <col min="3" max="3" width="6" style="40" bestFit="1" customWidth="1"/>
    <col min="4" max="4" width="17.28515625" style="570" bestFit="1" customWidth="1"/>
    <col min="5" max="5" width="14.140625" style="570" bestFit="1" customWidth="1"/>
    <col min="6" max="6" width="10.85546875" style="570" bestFit="1" customWidth="1"/>
    <col min="7" max="7" width="14.28515625" style="570" bestFit="1" customWidth="1"/>
    <col min="8" max="8" width="17.28515625" style="38" bestFit="1" customWidth="1"/>
    <col min="9" max="9" width="24.140625" style="38" bestFit="1" customWidth="1"/>
    <col min="10" max="10" width="4.85546875" style="570" bestFit="1" customWidth="1"/>
    <col min="11" max="11" width="14.5703125" style="570" bestFit="1" customWidth="1"/>
    <col min="12" max="12" width="17.7109375" style="570" bestFit="1" customWidth="1"/>
    <col min="13" max="13" width="14.28515625" style="570" bestFit="1" customWidth="1"/>
    <col min="14" max="15" width="4.85546875" style="570" customWidth="1"/>
    <col min="16" max="16" width="7.42578125" style="570" bestFit="1" customWidth="1"/>
    <col min="17" max="17" width="10.5703125" style="570" bestFit="1" customWidth="1"/>
    <col min="18" max="18" width="10.42578125" style="570" bestFit="1" customWidth="1"/>
    <col min="19" max="20" width="5.42578125" style="3" bestFit="1" customWidth="1"/>
    <col min="21" max="21" width="6.85546875" style="570" bestFit="1" customWidth="1"/>
    <col min="22" max="22" width="5" style="570" bestFit="1" customWidth="1"/>
    <col min="23" max="23" width="6.42578125" style="570" bestFit="1" customWidth="1"/>
    <col min="24" max="24" width="5.140625" style="3" bestFit="1" customWidth="1"/>
    <col min="25" max="25" width="5" style="570" bestFit="1" customWidth="1"/>
    <col min="26" max="26" width="6.85546875" style="570" bestFit="1" customWidth="1"/>
    <col min="27" max="27" width="5" style="570" bestFit="1" customWidth="1"/>
    <col min="28" max="28" width="8.7109375" style="3" bestFit="1" customWidth="1"/>
    <col min="29" max="29" width="5" style="570" bestFit="1" customWidth="1"/>
    <col min="30" max="30" width="6.85546875" style="570" bestFit="1" customWidth="1"/>
    <col min="31" max="31" width="5" style="570" bestFit="1" customWidth="1"/>
    <col min="32" max="32" width="4.42578125" style="3" bestFit="1" customWidth="1"/>
    <col min="33" max="33" width="4.140625" style="570" bestFit="1" customWidth="1"/>
    <col min="34" max="34" width="7.28515625" style="570" bestFit="1" customWidth="1"/>
    <col min="35" max="35" width="5" style="570" bestFit="1" customWidth="1"/>
    <col min="36" max="36" width="4.42578125" style="570" bestFit="1" customWidth="1"/>
    <col min="37" max="37" width="4.140625" style="570" bestFit="1" customWidth="1"/>
    <col min="38" max="38" width="6" style="570" bestFit="1" customWidth="1"/>
    <col min="39" max="39" width="5" style="570" bestFit="1" customWidth="1"/>
    <col min="40" max="40" width="2.42578125" style="570" bestFit="1" customWidth="1"/>
    <col min="41" max="41" width="4.140625" style="570" bestFit="1" customWidth="1"/>
    <col min="42" max="42" width="5.140625" style="570" bestFit="1" customWidth="1"/>
    <col min="43" max="43" width="5" style="570" bestFit="1" customWidth="1"/>
    <col min="44" max="16384" width="9" style="570"/>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70" t="s">
        <v>16</v>
      </c>
      <c r="B3" s="570" t="s">
        <v>140</v>
      </c>
      <c r="C3" s="40" t="s">
        <v>15</v>
      </c>
      <c r="D3" s="570" t="s">
        <v>145</v>
      </c>
      <c r="E3" s="570" t="s">
        <v>147</v>
      </c>
      <c r="F3" s="570" t="s">
        <v>141</v>
      </c>
      <c r="G3" s="570" t="s">
        <v>142</v>
      </c>
      <c r="H3" s="38" t="s">
        <v>143</v>
      </c>
      <c r="I3" s="38" t="s">
        <v>498</v>
      </c>
      <c r="J3" s="570" t="s">
        <v>43</v>
      </c>
      <c r="K3" s="570" t="s">
        <v>138</v>
      </c>
      <c r="L3" s="570" t="s">
        <v>139</v>
      </c>
      <c r="M3" s="570" t="s">
        <v>144</v>
      </c>
      <c r="O3" s="570" t="s">
        <v>16</v>
      </c>
      <c r="P3" s="9" t="s">
        <v>15</v>
      </c>
      <c r="Q3" s="570" t="s">
        <v>17</v>
      </c>
      <c r="R3" s="570" t="s">
        <v>18</v>
      </c>
      <c r="S3" s="3" t="s">
        <v>44</v>
      </c>
      <c r="T3" s="3" t="s">
        <v>45</v>
      </c>
      <c r="U3" s="38" t="s">
        <v>46</v>
      </c>
      <c r="V3" s="39" t="s">
        <v>43</v>
      </c>
      <c r="W3" s="39" t="s">
        <v>44</v>
      </c>
      <c r="X3" s="3" t="s">
        <v>44</v>
      </c>
      <c r="Y3" s="570" t="s">
        <v>45</v>
      </c>
      <c r="Z3" s="570" t="s">
        <v>46</v>
      </c>
      <c r="AA3" s="570" t="s">
        <v>43</v>
      </c>
      <c r="AB3" s="3" t="s">
        <v>44</v>
      </c>
      <c r="AC3" s="570" t="s">
        <v>45</v>
      </c>
      <c r="AD3" s="570" t="s">
        <v>46</v>
      </c>
      <c r="AE3" s="570" t="s">
        <v>43</v>
      </c>
      <c r="AF3" s="3" t="s">
        <v>44</v>
      </c>
      <c r="AG3" s="570" t="s">
        <v>45</v>
      </c>
      <c r="AH3" s="570" t="s">
        <v>46</v>
      </c>
      <c r="AI3" s="570" t="s">
        <v>43</v>
      </c>
      <c r="AJ3" s="39" t="s">
        <v>44</v>
      </c>
      <c r="AK3" s="570" t="s">
        <v>45</v>
      </c>
      <c r="AL3" s="570" t="s">
        <v>46</v>
      </c>
      <c r="AM3" s="570" t="s">
        <v>43</v>
      </c>
      <c r="AN3" s="39" t="s">
        <v>44</v>
      </c>
      <c r="AO3" s="570" t="s">
        <v>45</v>
      </c>
      <c r="AP3" s="570" t="s">
        <v>46</v>
      </c>
      <c r="AQ3" s="570" t="s">
        <v>43</v>
      </c>
    </row>
    <row r="4" spans="1:44" x14ac:dyDescent="0.25">
      <c r="A4" s="570">
        <v>1</v>
      </c>
      <c r="B4" s="570">
        <v>5</v>
      </c>
      <c r="C4" s="40">
        <v>42705</v>
      </c>
      <c r="D4" s="41">
        <v>42705.549467592595</v>
      </c>
      <c r="E4" s="41" t="s">
        <v>148</v>
      </c>
      <c r="F4" s="3">
        <v>301</v>
      </c>
      <c r="G4" s="570">
        <v>279</v>
      </c>
      <c r="H4" s="38">
        <f t="shared" ref="H4:H8" si="0">G4/F4*0.0113636*60</f>
        <v>0.63198227242524918</v>
      </c>
      <c r="I4" s="263">
        <v>2.4563894673758986</v>
      </c>
      <c r="J4" s="39">
        <f>(H4-0.142)/0.1278*0.1+7</f>
        <v>7.3833977092529333</v>
      </c>
      <c r="K4" s="570">
        <v>12</v>
      </c>
      <c r="M4" s="570" t="s">
        <v>149</v>
      </c>
      <c r="O4" s="570">
        <v>1</v>
      </c>
      <c r="P4" s="40">
        <v>43069</v>
      </c>
      <c r="U4" s="38"/>
      <c r="V4" s="39"/>
      <c r="W4" s="39"/>
      <c r="X4" s="570"/>
      <c r="Y4" s="3"/>
      <c r="Z4" s="38"/>
      <c r="AA4" s="39"/>
      <c r="AB4" s="570"/>
      <c r="AC4" s="3"/>
      <c r="AD4" s="38"/>
      <c r="AE4" s="39"/>
      <c r="AH4" s="38"/>
      <c r="AI4" s="39"/>
      <c r="AL4" s="38"/>
      <c r="AM4" s="39"/>
      <c r="AP4" s="38"/>
      <c r="AQ4" s="39"/>
      <c r="AR4" s="38">
        <f>MAX(Z4,AD4,AH4,AL4,AP4)</f>
        <v>0</v>
      </c>
    </row>
    <row r="5" spans="1:44" x14ac:dyDescent="0.25">
      <c r="A5" s="570">
        <v>2</v>
      </c>
      <c r="B5" s="570">
        <v>5</v>
      </c>
      <c r="C5" s="40">
        <v>42705</v>
      </c>
      <c r="D5" s="41">
        <v>42705.639456018522</v>
      </c>
      <c r="E5" s="41" t="s">
        <v>148</v>
      </c>
      <c r="F5" s="3">
        <v>195</v>
      </c>
      <c r="G5" s="570">
        <v>152.34</v>
      </c>
      <c r="H5" s="38">
        <f t="shared" si="0"/>
        <v>0.5326556381538462</v>
      </c>
      <c r="I5" s="263">
        <v>0.77413787103890896</v>
      </c>
      <c r="J5" s="39">
        <f t="shared" ref="J5:J8" si="1">(H5-0.142)/0.1278*0.1+7</f>
        <v>7.3056773381485494</v>
      </c>
      <c r="K5" s="570">
        <v>6</v>
      </c>
      <c r="L5" s="570">
        <v>1</v>
      </c>
      <c r="M5" s="570" t="s">
        <v>149</v>
      </c>
      <c r="O5" s="570">
        <v>2</v>
      </c>
      <c r="P5" s="40">
        <v>43070</v>
      </c>
      <c r="Q5" s="570">
        <v>2</v>
      </c>
      <c r="R5" s="570">
        <v>2</v>
      </c>
      <c r="S5" s="3">
        <f>SUM(W5,X5,AB5,AF5,AJ5,AN5)</f>
        <v>431.34000000000003</v>
      </c>
      <c r="T5" s="3">
        <f>SUM(Y5,AC5,AG5,AK5,AO5)</f>
        <v>496</v>
      </c>
      <c r="U5" s="38">
        <f t="shared" ref="U5" si="2">S5/T5*0.0113636*60</f>
        <v>0.59293248677419363</v>
      </c>
      <c r="V5" s="39">
        <f>(U5-0.142)/0.1278*0.1+7</f>
        <v>7.3528423214195566</v>
      </c>
      <c r="W5" s="39"/>
      <c r="X5" s="570">
        <v>279</v>
      </c>
      <c r="Y5" s="3">
        <v>301</v>
      </c>
      <c r="Z5" s="38">
        <f>X5/Y5*0.0113636*60</f>
        <v>0.63198227242524918</v>
      </c>
      <c r="AA5" s="39">
        <f>(Z5-0.142)/0.1278*0.1+7</f>
        <v>7.3833977092529333</v>
      </c>
      <c r="AB5" s="570">
        <v>152.34</v>
      </c>
      <c r="AC5" s="3">
        <v>195</v>
      </c>
      <c r="AD5" s="38">
        <f>AB5/AC5*0.0113636*60</f>
        <v>0.5326556381538462</v>
      </c>
      <c r="AE5" s="39">
        <f>(AD5-0.142)/0.1278*0.1+7</f>
        <v>7.3056773381485494</v>
      </c>
      <c r="AF5" s="570"/>
      <c r="AG5" s="3"/>
      <c r="AH5" s="38"/>
      <c r="AI5" s="39"/>
      <c r="AL5" s="38"/>
      <c r="AM5" s="39"/>
      <c r="AP5" s="38"/>
      <c r="AQ5" s="39"/>
      <c r="AR5" s="38">
        <f t="shared" ref="AR5:AR16" si="3">MAX(Z5,AD5,AH5,AL5,AP5)</f>
        <v>0.63198227242524918</v>
      </c>
    </row>
    <row r="6" spans="1:44" x14ac:dyDescent="0.25">
      <c r="A6" s="570">
        <v>3</v>
      </c>
      <c r="B6" s="570">
        <v>5</v>
      </c>
      <c r="C6" s="40">
        <v>42706</v>
      </c>
      <c r="D6" s="41">
        <v>42706.659212962964</v>
      </c>
      <c r="E6" s="41" t="s">
        <v>148</v>
      </c>
      <c r="F6" s="3">
        <v>436</v>
      </c>
      <c r="G6" s="570">
        <v>246.04</v>
      </c>
      <c r="H6" s="38">
        <f t="shared" si="0"/>
        <v>0.38475690055045869</v>
      </c>
      <c r="I6" s="263">
        <v>0.41749148505220007</v>
      </c>
      <c r="J6" s="39">
        <f t="shared" si="1"/>
        <v>7.1899506264088098</v>
      </c>
      <c r="K6" s="570">
        <v>9</v>
      </c>
      <c r="L6" s="570">
        <v>1</v>
      </c>
      <c r="M6" s="570" t="s">
        <v>149</v>
      </c>
      <c r="O6" s="570">
        <v>3</v>
      </c>
      <c r="P6" s="40">
        <v>43071</v>
      </c>
      <c r="Q6" s="570">
        <v>2</v>
      </c>
      <c r="R6" s="570">
        <v>2</v>
      </c>
      <c r="S6" s="3">
        <f>SUM(W6,X6,AB6,AF6,AJ6,AN6)</f>
        <v>492.08</v>
      </c>
      <c r="T6" s="3">
        <f>SUM(Y6,AC6,AG6,AK6,AO6)</f>
        <v>706</v>
      </c>
      <c r="U6" s="38">
        <f>S6/T6*0.0113636*60</f>
        <v>0.47522382050991496</v>
      </c>
      <c r="V6" s="39">
        <f>(U6-0.142)/0.1278*0.1+7</f>
        <v>7.2607385137010292</v>
      </c>
      <c r="W6" s="39"/>
      <c r="X6" s="570">
        <v>246.04</v>
      </c>
      <c r="Y6" s="3">
        <v>436</v>
      </c>
      <c r="Z6" s="38">
        <f>X6/Y6*0.0113636*60</f>
        <v>0.38475690055045869</v>
      </c>
      <c r="AA6" s="39">
        <f>(Z6-0.142)/0.1278*0.1+7</f>
        <v>7.1899506264088098</v>
      </c>
      <c r="AB6" s="570">
        <v>246.04</v>
      </c>
      <c r="AC6" s="3">
        <v>270</v>
      </c>
      <c r="AD6" s="38">
        <f>AB6/AC6*0.0113636*60</f>
        <v>0.62131114311111113</v>
      </c>
      <c r="AE6" s="39">
        <f>(AD6-0.142)/0.1278*0.1+7</f>
        <v>7.3750478428099457</v>
      </c>
      <c r="AF6" s="570"/>
      <c r="AG6" s="3"/>
      <c r="AH6" s="38"/>
      <c r="AI6" s="39"/>
      <c r="AK6" s="3"/>
      <c r="AL6" s="38"/>
      <c r="AM6" s="39"/>
      <c r="AP6" s="38"/>
      <c r="AQ6" s="39"/>
      <c r="AR6" s="38">
        <f t="shared" si="3"/>
        <v>0.62131114311111113</v>
      </c>
    </row>
    <row r="7" spans="1:44" x14ac:dyDescent="0.25">
      <c r="A7" s="570">
        <v>4</v>
      </c>
      <c r="B7" s="570">
        <v>5</v>
      </c>
      <c r="C7" s="40">
        <v>42706</v>
      </c>
      <c r="D7" s="41">
        <v>42706.867418981485</v>
      </c>
      <c r="E7" s="41" t="s">
        <v>148</v>
      </c>
      <c r="F7" s="3">
        <v>270</v>
      </c>
      <c r="G7" s="570">
        <v>246.04</v>
      </c>
      <c r="H7" s="38">
        <f t="shared" si="0"/>
        <v>0.62131114311111113</v>
      </c>
      <c r="I7" s="263">
        <v>0.6666909100416073</v>
      </c>
      <c r="J7" s="39">
        <f t="shared" si="1"/>
        <v>7.3750478428099457</v>
      </c>
      <c r="K7" s="570">
        <v>9</v>
      </c>
      <c r="L7" s="570">
        <v>1</v>
      </c>
      <c r="M7" s="570" t="s">
        <v>149</v>
      </c>
      <c r="O7" s="570">
        <v>4</v>
      </c>
      <c r="P7" s="40">
        <v>43072</v>
      </c>
      <c r="Q7" s="570">
        <v>1</v>
      </c>
      <c r="R7" s="570">
        <v>1</v>
      </c>
      <c r="S7" s="3">
        <f>SUM(W7,X7,AB7,AF7,AJ7,AN7)</f>
        <v>277.38</v>
      </c>
      <c r="T7" s="3">
        <f>SUM(Y7,AC7,AG7,AK7,AO7)</f>
        <v>278</v>
      </c>
      <c r="U7" s="38">
        <f>S7/T7*0.0113636*60</f>
        <v>0.68029540316546755</v>
      </c>
      <c r="V7" s="39">
        <f>(U7-0.142)/0.1278*0.1+7</f>
        <v>7.4212014109275959</v>
      </c>
      <c r="W7" s="39"/>
      <c r="X7" s="570">
        <v>277.38</v>
      </c>
      <c r="Y7" s="3">
        <v>278</v>
      </c>
      <c r="Z7" s="38">
        <f>X7/Y7*0.0113636*60</f>
        <v>0.68029540316546755</v>
      </c>
      <c r="AA7" s="39">
        <f>(Z7-0.142)/0.1278*0.1+7</f>
        <v>7.4212014109275959</v>
      </c>
      <c r="AB7" s="570"/>
      <c r="AC7" s="3"/>
      <c r="AD7" s="38"/>
      <c r="AE7" s="39"/>
      <c r="AF7" s="570"/>
      <c r="AG7" s="3"/>
      <c r="AH7" s="38"/>
      <c r="AI7" s="39"/>
      <c r="AK7" s="3"/>
      <c r="AL7" s="38"/>
      <c r="AM7" s="39"/>
      <c r="AP7" s="38"/>
      <c r="AQ7" s="39"/>
      <c r="AR7" s="38">
        <f t="shared" si="3"/>
        <v>0.68029540316546755</v>
      </c>
    </row>
    <row r="8" spans="1:44" x14ac:dyDescent="0.25">
      <c r="A8" s="570">
        <v>5</v>
      </c>
      <c r="B8" s="570">
        <v>5</v>
      </c>
      <c r="C8" s="40">
        <v>42707</v>
      </c>
      <c r="D8" s="41">
        <v>42707.441574074073</v>
      </c>
      <c r="E8" s="41" t="s">
        <v>148</v>
      </c>
      <c r="F8" s="3">
        <v>278</v>
      </c>
      <c r="G8" s="570">
        <v>277.38</v>
      </c>
      <c r="H8" s="38">
        <f t="shared" si="0"/>
        <v>0.68029540316546755</v>
      </c>
      <c r="I8" s="263">
        <v>0.88459161949702136</v>
      </c>
      <c r="J8" s="39">
        <f t="shared" si="1"/>
        <v>7.4212014109275959</v>
      </c>
      <c r="K8" s="570">
        <v>11</v>
      </c>
      <c r="L8" s="570">
        <v>1</v>
      </c>
      <c r="M8" s="570" t="s">
        <v>149</v>
      </c>
      <c r="P8" s="40">
        <v>43073</v>
      </c>
      <c r="U8" s="38"/>
      <c r="V8" s="39"/>
      <c r="W8" s="39"/>
      <c r="X8" s="570"/>
      <c r="Y8" s="3"/>
      <c r="Z8" s="38"/>
      <c r="AA8" s="39"/>
      <c r="AB8" s="570"/>
      <c r="AC8" s="3"/>
      <c r="AD8" s="38"/>
      <c r="AE8" s="39"/>
      <c r="AF8" s="570"/>
      <c r="AG8" s="3"/>
      <c r="AH8" s="39"/>
      <c r="AI8" s="39"/>
      <c r="AL8" s="38"/>
      <c r="AM8" s="39"/>
      <c r="AP8" s="38"/>
      <c r="AQ8" s="39"/>
      <c r="AR8" s="38">
        <f t="shared" si="3"/>
        <v>0</v>
      </c>
    </row>
    <row r="9" spans="1:44" x14ac:dyDescent="0.25">
      <c r="D9" s="41"/>
      <c r="E9" s="41"/>
      <c r="F9" s="3"/>
      <c r="I9" s="263"/>
      <c r="J9" s="39"/>
      <c r="P9" s="40">
        <v>43074</v>
      </c>
      <c r="U9" s="38"/>
      <c r="V9" s="39"/>
      <c r="W9" s="39"/>
      <c r="X9" s="570"/>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Z11" s="38"/>
      <c r="AA11" s="39"/>
      <c r="AD11" s="38"/>
      <c r="AE11" s="39"/>
      <c r="AR11" s="38">
        <f t="shared" si="3"/>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70"/>
      <c r="Y35" s="3"/>
      <c r="Z35" s="38"/>
      <c r="AA35" s="39"/>
      <c r="AB35" s="570"/>
      <c r="AC35" s="3"/>
      <c r="AD35" s="38"/>
      <c r="AE35" s="39"/>
      <c r="AF35" s="570"/>
      <c r="AG35" s="3"/>
      <c r="AH35" s="38"/>
      <c r="AI35" s="39"/>
      <c r="AL35" s="38"/>
      <c r="AM35" s="39"/>
    </row>
    <row r="36" spans="3:39" x14ac:dyDescent="0.25">
      <c r="P36" s="40"/>
      <c r="U36" s="38"/>
      <c r="V36" s="39"/>
      <c r="W36" s="39"/>
      <c r="X36" s="570"/>
      <c r="Y36" s="3"/>
      <c r="Z36" s="38"/>
      <c r="AA36" s="39"/>
      <c r="AD36" s="38"/>
      <c r="AE36" s="39"/>
      <c r="AH36" s="38"/>
      <c r="AI36" s="39"/>
      <c r="AL36" s="38"/>
      <c r="AM36" s="39"/>
    </row>
    <row r="37" spans="3:39" x14ac:dyDescent="0.25">
      <c r="C37" s="577"/>
    </row>
    <row r="38" spans="3:39" x14ac:dyDescent="0.25">
      <c r="C38" s="570"/>
      <c r="D38" s="575"/>
      <c r="H38" s="570"/>
      <c r="I38" s="570"/>
      <c r="L38" s="575"/>
    </row>
    <row r="39" spans="3:39" x14ac:dyDescent="0.25">
      <c r="C39" s="570"/>
      <c r="D39" s="575">
        <v>42758</v>
      </c>
      <c r="E39" s="570" t="s">
        <v>908</v>
      </c>
      <c r="H39" s="570"/>
      <c r="I39" s="570"/>
      <c r="L39" s="575"/>
    </row>
    <row r="40" spans="3:39" x14ac:dyDescent="0.25">
      <c r="C40" s="570"/>
      <c r="D40" s="575"/>
      <c r="H40" s="570"/>
      <c r="I40" s="570"/>
      <c r="L40" s="575"/>
    </row>
    <row r="41" spans="3:39" x14ac:dyDescent="0.25">
      <c r="C41" s="570"/>
      <c r="D41" s="575"/>
      <c r="H41" s="570"/>
      <c r="I41" s="570"/>
      <c r="L41" s="575"/>
    </row>
    <row r="42" spans="3:39" x14ac:dyDescent="0.25">
      <c r="C42" s="570"/>
      <c r="D42" s="575"/>
      <c r="H42" s="570"/>
      <c r="I42" s="570"/>
      <c r="L42" s="575"/>
    </row>
    <row r="43" spans="3:39" x14ac:dyDescent="0.25">
      <c r="C43" s="570"/>
      <c r="D43" s="575"/>
      <c r="H43" s="570"/>
      <c r="I43" s="570"/>
      <c r="L43" s="575"/>
    </row>
    <row r="44" spans="3:39" x14ac:dyDescent="0.25">
      <c r="C44" s="570"/>
      <c r="D44" s="575"/>
      <c r="H44" s="570"/>
      <c r="I44" s="570"/>
      <c r="L44" s="575"/>
    </row>
    <row r="45" spans="3:39" x14ac:dyDescent="0.25">
      <c r="C45" s="570"/>
      <c r="D45" s="575"/>
      <c r="H45" s="570"/>
      <c r="I45" s="570"/>
      <c r="L45" s="575"/>
    </row>
    <row r="46" spans="3:39" x14ac:dyDescent="0.25">
      <c r="C46" s="570"/>
      <c r="D46" s="575"/>
      <c r="H46" s="570"/>
      <c r="I46" s="570"/>
      <c r="L46" s="575"/>
    </row>
    <row r="47" spans="3:39" x14ac:dyDescent="0.25">
      <c r="C47" s="570"/>
      <c r="D47" s="575"/>
      <c r="H47" s="570"/>
      <c r="I47" s="570"/>
      <c r="L47" s="575"/>
    </row>
    <row r="48" spans="3:39" x14ac:dyDescent="0.25">
      <c r="C48" s="570"/>
      <c r="D48" s="575"/>
      <c r="H48" s="570"/>
      <c r="I48" s="570"/>
      <c r="L48" s="575"/>
    </row>
    <row r="49" spans="3:12" x14ac:dyDescent="0.25">
      <c r="C49" s="570"/>
      <c r="D49" s="575"/>
      <c r="H49" s="570"/>
      <c r="I49" s="570"/>
      <c r="L49" s="575"/>
    </row>
    <row r="50" spans="3:12" x14ac:dyDescent="0.25">
      <c r="C50" s="570"/>
      <c r="D50" s="575"/>
      <c r="H50" s="570"/>
      <c r="I50" s="570"/>
      <c r="L50" s="575"/>
    </row>
    <row r="51" spans="3:12" x14ac:dyDescent="0.25">
      <c r="C51" s="570"/>
      <c r="D51" s="575"/>
      <c r="H51" s="570"/>
      <c r="I51" s="570"/>
      <c r="L51" s="575"/>
    </row>
    <row r="52" spans="3:12" x14ac:dyDescent="0.25">
      <c r="C52" s="570"/>
      <c r="D52" s="575"/>
      <c r="H52" s="570"/>
      <c r="I52" s="570"/>
      <c r="L52" s="575"/>
    </row>
    <row r="53" spans="3:12" x14ac:dyDescent="0.25">
      <c r="C53" s="570"/>
      <c r="D53" s="575"/>
      <c r="H53" s="570"/>
      <c r="I53" s="570"/>
      <c r="L53" s="575"/>
    </row>
    <row r="54" spans="3:12" x14ac:dyDescent="0.25">
      <c r="C54" s="570"/>
      <c r="D54" s="575"/>
      <c r="H54" s="570"/>
      <c r="I54" s="570"/>
      <c r="L54" s="575"/>
    </row>
    <row r="55" spans="3:12" x14ac:dyDescent="0.25">
      <c r="C55" s="570"/>
      <c r="D55" s="575"/>
      <c r="H55" s="570"/>
      <c r="I55" s="570"/>
      <c r="L55" s="575"/>
    </row>
    <row r="56" spans="3:12" x14ac:dyDescent="0.25">
      <c r="C56" s="570"/>
      <c r="D56" s="575"/>
      <c r="H56" s="570"/>
      <c r="I56" s="570"/>
      <c r="L56" s="575"/>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6"/>
  <sheetViews>
    <sheetView zoomScale="70" zoomScaleNormal="70" workbookViewId="0">
      <pane ySplit="3" topLeftCell="A4" activePane="bottomLeft" state="frozen"/>
      <selection pane="bottomLeft" activeCell="E42" sqref="E42:G42"/>
    </sheetView>
  </sheetViews>
  <sheetFormatPr defaultColWidth="9" defaultRowHeight="15" x14ac:dyDescent="0.25"/>
  <cols>
    <col min="1" max="1" width="3" style="576" bestFit="1" customWidth="1"/>
    <col min="2" max="2" width="10.42578125" style="576" bestFit="1" customWidth="1"/>
    <col min="3" max="3" width="6" style="40" bestFit="1" customWidth="1"/>
    <col min="4" max="4" width="17.28515625" style="576" bestFit="1" customWidth="1"/>
    <col min="5" max="5" width="14.140625" style="576" bestFit="1" customWidth="1"/>
    <col min="6" max="6" width="10.85546875" style="576" bestFit="1" customWidth="1"/>
    <col min="7" max="7" width="14.28515625" style="576" bestFit="1" customWidth="1"/>
    <col min="8" max="8" width="17.28515625" style="38" bestFit="1" customWidth="1"/>
    <col min="9" max="9" width="24.140625" style="38" bestFit="1" customWidth="1"/>
    <col min="10" max="10" width="4.85546875" style="576" bestFit="1" customWidth="1"/>
    <col min="11" max="11" width="14.5703125" style="576" bestFit="1" customWidth="1"/>
    <col min="12" max="12" width="17.7109375" style="576" bestFit="1" customWidth="1"/>
    <col min="13" max="13" width="14.28515625" style="576" bestFit="1" customWidth="1"/>
    <col min="14" max="15" width="4.85546875" style="576" customWidth="1"/>
    <col min="16" max="16" width="7.42578125" style="576" bestFit="1" customWidth="1"/>
    <col min="17" max="17" width="10.5703125" style="576" bestFit="1" customWidth="1"/>
    <col min="18" max="18" width="10.42578125" style="576" bestFit="1" customWidth="1"/>
    <col min="19" max="20" width="5.42578125" style="3" bestFit="1" customWidth="1"/>
    <col min="21" max="21" width="6.85546875" style="576" bestFit="1" customWidth="1"/>
    <col min="22" max="22" width="5" style="576" bestFit="1" customWidth="1"/>
    <col min="23" max="23" width="6.42578125" style="576" bestFit="1" customWidth="1"/>
    <col min="24" max="24" width="5.140625" style="3" bestFit="1" customWidth="1"/>
    <col min="25" max="25" width="5" style="576" bestFit="1" customWidth="1"/>
    <col min="26" max="26" width="6.85546875" style="576" bestFit="1" customWidth="1"/>
    <col min="27" max="27" width="5" style="576" bestFit="1" customWidth="1"/>
    <col min="28" max="28" width="8.7109375" style="3" bestFit="1" customWidth="1"/>
    <col min="29" max="29" width="5" style="576" bestFit="1" customWidth="1"/>
    <col min="30" max="30" width="6.85546875" style="576" bestFit="1" customWidth="1"/>
    <col min="31" max="31" width="5" style="576" bestFit="1" customWidth="1"/>
    <col min="32" max="32" width="4.42578125" style="3" bestFit="1" customWidth="1"/>
    <col min="33" max="33" width="4.140625" style="576" bestFit="1" customWidth="1"/>
    <col min="34" max="34" width="7.28515625" style="576" bestFit="1" customWidth="1"/>
    <col min="35" max="35" width="5" style="576" bestFit="1" customWidth="1"/>
    <col min="36" max="36" width="4.42578125" style="576" bestFit="1" customWidth="1"/>
    <col min="37" max="37" width="4.140625" style="576" bestFit="1" customWidth="1"/>
    <col min="38" max="38" width="6" style="576" bestFit="1" customWidth="1"/>
    <col min="39" max="39" width="5" style="576" bestFit="1" customWidth="1"/>
    <col min="40" max="40" width="2.42578125" style="576" bestFit="1" customWidth="1"/>
    <col min="41" max="41" width="4.140625" style="576" bestFit="1" customWidth="1"/>
    <col min="42" max="42" width="5.140625" style="576" bestFit="1" customWidth="1"/>
    <col min="43" max="43" width="5" style="576" bestFit="1" customWidth="1"/>
    <col min="44" max="16384" width="9" style="576"/>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76" t="s">
        <v>16</v>
      </c>
      <c r="B3" s="576" t="s">
        <v>140</v>
      </c>
      <c r="C3" s="40" t="s">
        <v>15</v>
      </c>
      <c r="D3" s="576" t="s">
        <v>145</v>
      </c>
      <c r="E3" s="576" t="s">
        <v>147</v>
      </c>
      <c r="F3" s="576" t="s">
        <v>141</v>
      </c>
      <c r="G3" s="576" t="s">
        <v>142</v>
      </c>
      <c r="H3" s="38" t="s">
        <v>143</v>
      </c>
      <c r="I3" s="38" t="s">
        <v>498</v>
      </c>
      <c r="J3" s="576" t="s">
        <v>43</v>
      </c>
      <c r="K3" s="576" t="s">
        <v>138</v>
      </c>
      <c r="L3" s="576" t="s">
        <v>139</v>
      </c>
      <c r="M3" s="576" t="s">
        <v>144</v>
      </c>
      <c r="O3" s="576" t="s">
        <v>16</v>
      </c>
      <c r="P3" s="9" t="s">
        <v>15</v>
      </c>
      <c r="Q3" s="576" t="s">
        <v>17</v>
      </c>
      <c r="R3" s="576" t="s">
        <v>18</v>
      </c>
      <c r="S3" s="3" t="s">
        <v>44</v>
      </c>
      <c r="T3" s="3" t="s">
        <v>45</v>
      </c>
      <c r="U3" s="38" t="s">
        <v>46</v>
      </c>
      <c r="V3" s="39" t="s">
        <v>43</v>
      </c>
      <c r="W3" s="39" t="s">
        <v>44</v>
      </c>
      <c r="X3" s="3" t="s">
        <v>44</v>
      </c>
      <c r="Y3" s="576" t="s">
        <v>45</v>
      </c>
      <c r="Z3" s="576" t="s">
        <v>46</v>
      </c>
      <c r="AA3" s="576" t="s">
        <v>43</v>
      </c>
      <c r="AB3" s="3" t="s">
        <v>44</v>
      </c>
      <c r="AC3" s="576" t="s">
        <v>45</v>
      </c>
      <c r="AD3" s="576" t="s">
        <v>46</v>
      </c>
      <c r="AE3" s="576" t="s">
        <v>43</v>
      </c>
      <c r="AF3" s="3" t="s">
        <v>44</v>
      </c>
      <c r="AG3" s="576" t="s">
        <v>45</v>
      </c>
      <c r="AH3" s="576" t="s">
        <v>46</v>
      </c>
      <c r="AI3" s="576" t="s">
        <v>43</v>
      </c>
      <c r="AJ3" s="39" t="s">
        <v>44</v>
      </c>
      <c r="AK3" s="576" t="s">
        <v>45</v>
      </c>
      <c r="AL3" s="576" t="s">
        <v>46</v>
      </c>
      <c r="AM3" s="576" t="s">
        <v>43</v>
      </c>
      <c r="AN3" s="39" t="s">
        <v>44</v>
      </c>
      <c r="AO3" s="576" t="s">
        <v>45</v>
      </c>
      <c r="AP3" s="576" t="s">
        <v>46</v>
      </c>
      <c r="AQ3" s="576" t="s">
        <v>43</v>
      </c>
    </row>
    <row r="4" spans="1:44" x14ac:dyDescent="0.25">
      <c r="A4" s="576">
        <v>1</v>
      </c>
      <c r="B4" s="576">
        <v>5</v>
      </c>
      <c r="C4" s="40">
        <v>42705</v>
      </c>
      <c r="D4" s="41">
        <v>42705.549467592595</v>
      </c>
      <c r="E4" s="41" t="s">
        <v>148</v>
      </c>
      <c r="F4" s="3">
        <v>301</v>
      </c>
      <c r="G4" s="576">
        <v>279</v>
      </c>
      <c r="H4" s="38">
        <f t="shared" ref="H4:H8" si="0">G4/F4*0.0113636*60</f>
        <v>0.63198227242524918</v>
      </c>
      <c r="I4" s="263">
        <v>2.4563894673758986</v>
      </c>
      <c r="J4" s="39">
        <f>(H4-0.142)/0.1278*0.1+7</f>
        <v>7.3833977092529333</v>
      </c>
      <c r="K4" s="576">
        <v>12</v>
      </c>
      <c r="M4" s="576" t="s">
        <v>149</v>
      </c>
      <c r="O4" s="576">
        <v>1</v>
      </c>
      <c r="P4" s="40">
        <v>43069</v>
      </c>
      <c r="U4" s="38"/>
      <c r="V4" s="39"/>
      <c r="W4" s="39"/>
      <c r="X4" s="576"/>
      <c r="Y4" s="3"/>
      <c r="Z4" s="38"/>
      <c r="AA4" s="39"/>
      <c r="AB4" s="576"/>
      <c r="AC4" s="3"/>
      <c r="AD4" s="38"/>
      <c r="AE4" s="39"/>
      <c r="AH4" s="38"/>
      <c r="AI4" s="39"/>
      <c r="AL4" s="38"/>
      <c r="AM4" s="39"/>
      <c r="AP4" s="38"/>
      <c r="AQ4" s="39"/>
      <c r="AR4" s="38">
        <f>MAX(Z4,AD4,AH4,AL4,AP4)</f>
        <v>0</v>
      </c>
    </row>
    <row r="5" spans="1:44" x14ac:dyDescent="0.25">
      <c r="A5" s="576">
        <v>2</v>
      </c>
      <c r="B5" s="576">
        <v>5</v>
      </c>
      <c r="C5" s="40">
        <v>42705</v>
      </c>
      <c r="D5" s="41">
        <v>42705.639456018522</v>
      </c>
      <c r="E5" s="41" t="s">
        <v>148</v>
      </c>
      <c r="F5" s="3">
        <v>195</v>
      </c>
      <c r="G5" s="576">
        <v>152.34</v>
      </c>
      <c r="H5" s="38">
        <f t="shared" si="0"/>
        <v>0.5326556381538462</v>
      </c>
      <c r="I5" s="263">
        <v>0.77413787103890896</v>
      </c>
      <c r="J5" s="39">
        <f t="shared" ref="J5:J8" si="1">(H5-0.142)/0.1278*0.1+7</f>
        <v>7.3056773381485494</v>
      </c>
      <c r="K5" s="576">
        <v>6</v>
      </c>
      <c r="L5" s="576">
        <v>1</v>
      </c>
      <c r="M5" s="576" t="s">
        <v>149</v>
      </c>
      <c r="O5" s="576">
        <v>2</v>
      </c>
      <c r="P5" s="40">
        <v>43070</v>
      </c>
      <c r="Q5" s="576">
        <v>2</v>
      </c>
      <c r="R5" s="576">
        <v>2</v>
      </c>
      <c r="S5" s="3">
        <f>SUM(W5,X5,AB5,AF5,AJ5,AN5)</f>
        <v>431.34000000000003</v>
      </c>
      <c r="T5" s="3">
        <f>SUM(Y5,AC5,AG5,AK5,AO5)</f>
        <v>496</v>
      </c>
      <c r="U5" s="38">
        <f t="shared" ref="U5" si="2">S5/T5*0.0113636*60</f>
        <v>0.59293248677419363</v>
      </c>
      <c r="V5" s="39">
        <f>(U5-0.142)/0.1278*0.1+7</f>
        <v>7.3528423214195566</v>
      </c>
      <c r="W5" s="39"/>
      <c r="X5" s="576">
        <v>279</v>
      </c>
      <c r="Y5" s="3">
        <v>301</v>
      </c>
      <c r="Z5" s="38">
        <f>X5/Y5*0.0113636*60</f>
        <v>0.63198227242524918</v>
      </c>
      <c r="AA5" s="39">
        <f>(Z5-0.142)/0.1278*0.1+7</f>
        <v>7.3833977092529333</v>
      </c>
      <c r="AB5" s="576">
        <v>152.34</v>
      </c>
      <c r="AC5" s="3">
        <v>195</v>
      </c>
      <c r="AD5" s="38">
        <f>AB5/AC5*0.0113636*60</f>
        <v>0.5326556381538462</v>
      </c>
      <c r="AE5" s="39">
        <f>(AD5-0.142)/0.1278*0.1+7</f>
        <v>7.3056773381485494</v>
      </c>
      <c r="AF5" s="576"/>
      <c r="AG5" s="3"/>
      <c r="AH5" s="38"/>
      <c r="AI5" s="39"/>
      <c r="AL5" s="38"/>
      <c r="AM5" s="39"/>
      <c r="AP5" s="38"/>
      <c r="AQ5" s="39"/>
      <c r="AR5" s="38">
        <f t="shared" ref="AR5:AR16" si="3">MAX(Z5,AD5,AH5,AL5,AP5)</f>
        <v>0.63198227242524918</v>
      </c>
    </row>
    <row r="6" spans="1:44" x14ac:dyDescent="0.25">
      <c r="A6" s="576">
        <v>3</v>
      </c>
      <c r="B6" s="576">
        <v>5</v>
      </c>
      <c r="C6" s="40">
        <v>42706</v>
      </c>
      <c r="D6" s="41">
        <v>42706.659212962964</v>
      </c>
      <c r="E6" s="41" t="s">
        <v>148</v>
      </c>
      <c r="F6" s="3">
        <v>436</v>
      </c>
      <c r="G6" s="576">
        <v>246.04</v>
      </c>
      <c r="H6" s="38">
        <f t="shared" si="0"/>
        <v>0.38475690055045869</v>
      </c>
      <c r="I6" s="263">
        <v>0.41749148505220007</v>
      </c>
      <c r="J6" s="39">
        <f t="shared" si="1"/>
        <v>7.1899506264088098</v>
      </c>
      <c r="K6" s="576">
        <v>9</v>
      </c>
      <c r="L6" s="576">
        <v>1</v>
      </c>
      <c r="M6" s="576" t="s">
        <v>149</v>
      </c>
      <c r="O6" s="576">
        <v>3</v>
      </c>
      <c r="P6" s="40">
        <v>43071</v>
      </c>
      <c r="Q6" s="576">
        <v>2</v>
      </c>
      <c r="R6" s="576">
        <v>2</v>
      </c>
      <c r="S6" s="3">
        <f>SUM(W6,X6,AB6,AF6,AJ6,AN6)</f>
        <v>492.08</v>
      </c>
      <c r="T6" s="3">
        <f>SUM(Y6,AC6,AG6,AK6,AO6)</f>
        <v>706</v>
      </c>
      <c r="U6" s="38">
        <f>S6/T6*0.0113636*60</f>
        <v>0.47522382050991496</v>
      </c>
      <c r="V6" s="39">
        <f>(U6-0.142)/0.1278*0.1+7</f>
        <v>7.2607385137010292</v>
      </c>
      <c r="W6" s="39"/>
      <c r="X6" s="576">
        <v>246.04</v>
      </c>
      <c r="Y6" s="3">
        <v>436</v>
      </c>
      <c r="Z6" s="38">
        <f>X6/Y6*0.0113636*60</f>
        <v>0.38475690055045869</v>
      </c>
      <c r="AA6" s="39">
        <f>(Z6-0.142)/0.1278*0.1+7</f>
        <v>7.1899506264088098</v>
      </c>
      <c r="AB6" s="576">
        <v>246.04</v>
      </c>
      <c r="AC6" s="3">
        <v>270</v>
      </c>
      <c r="AD6" s="38">
        <f>AB6/AC6*0.0113636*60</f>
        <v>0.62131114311111113</v>
      </c>
      <c r="AE6" s="39">
        <f>(AD6-0.142)/0.1278*0.1+7</f>
        <v>7.3750478428099457</v>
      </c>
      <c r="AF6" s="576"/>
      <c r="AG6" s="3"/>
      <c r="AH6" s="38"/>
      <c r="AI6" s="39"/>
      <c r="AK6" s="3"/>
      <c r="AL6" s="38"/>
      <c r="AM6" s="39"/>
      <c r="AP6" s="38"/>
      <c r="AQ6" s="39"/>
      <c r="AR6" s="38">
        <f t="shared" si="3"/>
        <v>0.62131114311111113</v>
      </c>
    </row>
    <row r="7" spans="1:44" x14ac:dyDescent="0.25">
      <c r="A7" s="576">
        <v>4</v>
      </c>
      <c r="B7" s="576">
        <v>5</v>
      </c>
      <c r="C7" s="40">
        <v>42706</v>
      </c>
      <c r="D7" s="41">
        <v>42706.867418981485</v>
      </c>
      <c r="E7" s="41" t="s">
        <v>148</v>
      </c>
      <c r="F7" s="3">
        <v>270</v>
      </c>
      <c r="G7" s="576">
        <v>246.04</v>
      </c>
      <c r="H7" s="38">
        <f t="shared" si="0"/>
        <v>0.62131114311111113</v>
      </c>
      <c r="I7" s="263">
        <v>0.6666909100416073</v>
      </c>
      <c r="J7" s="39">
        <f t="shared" si="1"/>
        <v>7.3750478428099457</v>
      </c>
      <c r="K7" s="576">
        <v>9</v>
      </c>
      <c r="L7" s="576">
        <v>1</v>
      </c>
      <c r="M7" s="576" t="s">
        <v>149</v>
      </c>
      <c r="O7" s="576">
        <v>4</v>
      </c>
      <c r="P7" s="40">
        <v>43072</v>
      </c>
      <c r="Q7" s="576">
        <v>1</v>
      </c>
      <c r="R7" s="576">
        <v>1</v>
      </c>
      <c r="S7" s="3">
        <f>SUM(W7,X7,AB7,AF7,AJ7,AN7)</f>
        <v>277.38</v>
      </c>
      <c r="T7" s="3">
        <f>SUM(Y7,AC7,AG7,AK7,AO7)</f>
        <v>278</v>
      </c>
      <c r="U7" s="38">
        <f>S7/T7*0.0113636*60</f>
        <v>0.68029540316546755</v>
      </c>
      <c r="V7" s="39">
        <f>(U7-0.142)/0.1278*0.1+7</f>
        <v>7.4212014109275959</v>
      </c>
      <c r="W7" s="39"/>
      <c r="X7" s="576">
        <v>277.38</v>
      </c>
      <c r="Y7" s="3">
        <v>278</v>
      </c>
      <c r="Z7" s="38">
        <f>X7/Y7*0.0113636*60</f>
        <v>0.68029540316546755</v>
      </c>
      <c r="AA7" s="39">
        <f>(Z7-0.142)/0.1278*0.1+7</f>
        <v>7.4212014109275959</v>
      </c>
      <c r="AB7" s="576"/>
      <c r="AC7" s="3"/>
      <c r="AD7" s="38"/>
      <c r="AE7" s="39"/>
      <c r="AF7" s="576"/>
      <c r="AG7" s="3"/>
      <c r="AH7" s="38"/>
      <c r="AI7" s="39"/>
      <c r="AK7" s="3"/>
      <c r="AL7" s="38"/>
      <c r="AM7" s="39"/>
      <c r="AP7" s="38"/>
      <c r="AQ7" s="39"/>
      <c r="AR7" s="38">
        <f t="shared" si="3"/>
        <v>0.68029540316546755</v>
      </c>
    </row>
    <row r="8" spans="1:44" x14ac:dyDescent="0.25">
      <c r="A8" s="576">
        <v>5</v>
      </c>
      <c r="B8" s="576">
        <v>5</v>
      </c>
      <c r="C8" s="40">
        <v>42707</v>
      </c>
      <c r="D8" s="41">
        <v>42707.441574074073</v>
      </c>
      <c r="E8" s="41" t="s">
        <v>148</v>
      </c>
      <c r="F8" s="3">
        <v>278</v>
      </c>
      <c r="G8" s="576">
        <v>277.38</v>
      </c>
      <c r="H8" s="38">
        <f t="shared" si="0"/>
        <v>0.68029540316546755</v>
      </c>
      <c r="I8" s="263">
        <v>0.88459161949702136</v>
      </c>
      <c r="J8" s="39">
        <f t="shared" si="1"/>
        <v>7.4212014109275959</v>
      </c>
      <c r="K8" s="576">
        <v>11</v>
      </c>
      <c r="L8" s="576">
        <v>1</v>
      </c>
      <c r="M8" s="576" t="s">
        <v>149</v>
      </c>
      <c r="P8" s="40">
        <v>43073</v>
      </c>
      <c r="U8" s="38"/>
      <c r="V8" s="39"/>
      <c r="W8" s="39"/>
      <c r="X8" s="576"/>
      <c r="Y8" s="3"/>
      <c r="Z8" s="38"/>
      <c r="AA8" s="39"/>
      <c r="AB8" s="576"/>
      <c r="AC8" s="3"/>
      <c r="AD8" s="38"/>
      <c r="AE8" s="39"/>
      <c r="AF8" s="576"/>
      <c r="AG8" s="3"/>
      <c r="AH8" s="39"/>
      <c r="AI8" s="39"/>
      <c r="AL8" s="38"/>
      <c r="AM8" s="39"/>
      <c r="AP8" s="38"/>
      <c r="AQ8" s="39"/>
      <c r="AR8" s="38">
        <f t="shared" si="3"/>
        <v>0</v>
      </c>
    </row>
    <row r="9" spans="1:44" x14ac:dyDescent="0.25">
      <c r="D9" s="41"/>
      <c r="E9" s="41"/>
      <c r="F9" s="3"/>
      <c r="I9" s="263"/>
      <c r="J9" s="39"/>
      <c r="P9" s="40">
        <v>43074</v>
      </c>
      <c r="U9" s="38"/>
      <c r="V9" s="39"/>
      <c r="W9" s="39"/>
      <c r="X9" s="576"/>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Z11" s="38"/>
      <c r="AA11" s="39"/>
      <c r="AD11" s="38"/>
      <c r="AE11" s="39"/>
      <c r="AR11" s="38">
        <f t="shared" si="3"/>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76"/>
      <c r="Y35" s="3"/>
      <c r="Z35" s="38"/>
      <c r="AA35" s="39"/>
      <c r="AB35" s="576"/>
      <c r="AC35" s="3"/>
      <c r="AD35" s="38"/>
      <c r="AE35" s="39"/>
      <c r="AF35" s="576"/>
      <c r="AG35" s="3"/>
      <c r="AH35" s="38"/>
      <c r="AI35" s="39"/>
      <c r="AL35" s="38"/>
      <c r="AM35" s="39"/>
    </row>
    <row r="36" spans="3:39" x14ac:dyDescent="0.25">
      <c r="P36" s="40"/>
      <c r="U36" s="38"/>
      <c r="V36" s="39"/>
      <c r="W36" s="39"/>
      <c r="X36" s="576"/>
      <c r="Y36" s="3"/>
      <c r="Z36" s="38"/>
      <c r="AA36" s="39"/>
      <c r="AD36" s="38"/>
      <c r="AE36" s="39"/>
      <c r="AH36" s="38"/>
      <c r="AI36" s="39"/>
      <c r="AL36" s="38"/>
      <c r="AM36" s="39"/>
    </row>
    <row r="37" spans="3:39" x14ac:dyDescent="0.25">
      <c r="C37" s="577"/>
    </row>
    <row r="38" spans="3:39" x14ac:dyDescent="0.25">
      <c r="C38" s="576"/>
      <c r="D38" s="575"/>
      <c r="H38" s="576"/>
      <c r="I38" s="576"/>
      <c r="L38" s="575"/>
    </row>
    <row r="39" spans="3:39" x14ac:dyDescent="0.25">
      <c r="C39" s="576">
        <v>21</v>
      </c>
      <c r="D39" s="575">
        <v>42782.447141203702</v>
      </c>
      <c r="E39" s="576">
        <v>205.22</v>
      </c>
      <c r="F39" s="576">
        <v>153</v>
      </c>
      <c r="G39" s="576">
        <v>0.91191199999999994</v>
      </c>
      <c r="H39" s="576">
        <v>1</v>
      </c>
      <c r="I39" s="576">
        <v>1</v>
      </c>
      <c r="J39" s="576">
        <v>0</v>
      </c>
      <c r="K39" s="576">
        <v>0</v>
      </c>
      <c r="L39" s="575">
        <v>42782.448831018519</v>
      </c>
    </row>
    <row r="40" spans="3:39" x14ac:dyDescent="0.25">
      <c r="C40" s="576">
        <v>21</v>
      </c>
      <c r="D40" s="575">
        <v>42782.674826388888</v>
      </c>
      <c r="E40" s="576">
        <v>211.59</v>
      </c>
      <c r="F40" s="576">
        <v>347</v>
      </c>
      <c r="G40" s="576">
        <v>0.41536499999999998</v>
      </c>
      <c r="H40" s="576">
        <v>2</v>
      </c>
      <c r="I40" s="576">
        <v>2</v>
      </c>
      <c r="J40" s="576">
        <v>0</v>
      </c>
      <c r="K40" s="576">
        <v>0</v>
      </c>
      <c r="L40" s="575">
        <v>42782.678865740738</v>
      </c>
    </row>
    <row r="41" spans="3:39" x14ac:dyDescent="0.25">
      <c r="C41" s="576">
        <v>21</v>
      </c>
      <c r="D41" s="575">
        <v>42784.464953703704</v>
      </c>
      <c r="E41" s="576">
        <v>329.72</v>
      </c>
      <c r="F41" s="576">
        <v>284</v>
      </c>
      <c r="G41" s="576">
        <v>0.789377</v>
      </c>
      <c r="H41" s="576">
        <v>3</v>
      </c>
      <c r="I41" s="576">
        <v>1</v>
      </c>
      <c r="J41" s="576">
        <v>0</v>
      </c>
      <c r="K41" s="576">
        <v>0</v>
      </c>
      <c r="L41" s="575">
        <v>42784.468148148146</v>
      </c>
    </row>
    <row r="42" spans="3:39" x14ac:dyDescent="0.25">
      <c r="C42" s="576">
        <v>29</v>
      </c>
      <c r="D42" s="575">
        <v>42787.598599537036</v>
      </c>
      <c r="E42" s="576">
        <v>302.8</v>
      </c>
      <c r="F42" s="576">
        <v>458</v>
      </c>
      <c r="G42" s="576">
        <v>0.44979999999999998</v>
      </c>
      <c r="H42" s="576">
        <v>4</v>
      </c>
      <c r="I42" s="576">
        <v>1</v>
      </c>
      <c r="J42" s="576">
        <v>0</v>
      </c>
      <c r="K42" s="576">
        <v>0</v>
      </c>
      <c r="L42" s="575">
        <v>42787.603750000002</v>
      </c>
    </row>
    <row r="43" spans="3:39" x14ac:dyDescent="0.25">
      <c r="C43" s="576"/>
      <c r="D43" s="575"/>
      <c r="H43" s="576"/>
      <c r="I43" s="576"/>
      <c r="L43" s="575"/>
    </row>
    <row r="44" spans="3:39" x14ac:dyDescent="0.25">
      <c r="C44" s="576"/>
      <c r="D44" s="575"/>
      <c r="H44" s="576"/>
      <c r="I44" s="576"/>
      <c r="L44" s="575"/>
    </row>
    <row r="45" spans="3:39" x14ac:dyDescent="0.25">
      <c r="C45" s="576"/>
      <c r="D45" s="575"/>
      <c r="H45" s="576"/>
      <c r="I45" s="576"/>
      <c r="L45" s="575"/>
    </row>
    <row r="46" spans="3:39" x14ac:dyDescent="0.25">
      <c r="C46" s="576"/>
      <c r="D46" s="575"/>
      <c r="H46" s="576"/>
      <c r="I46" s="576"/>
      <c r="L46" s="575"/>
    </row>
    <row r="47" spans="3:39" x14ac:dyDescent="0.25">
      <c r="C47" s="576"/>
      <c r="D47" s="575"/>
      <c r="H47" s="576"/>
      <c r="I47" s="576"/>
      <c r="L47" s="575"/>
    </row>
    <row r="48" spans="3:39" x14ac:dyDescent="0.25">
      <c r="C48" s="576"/>
      <c r="D48" s="575"/>
      <c r="H48" s="576"/>
      <c r="I48" s="576"/>
      <c r="L48" s="575"/>
    </row>
    <row r="49" spans="3:12" x14ac:dyDescent="0.25">
      <c r="C49" s="576"/>
      <c r="D49" s="575"/>
      <c r="H49" s="576"/>
      <c r="I49" s="576"/>
      <c r="L49" s="575"/>
    </row>
    <row r="50" spans="3:12" x14ac:dyDescent="0.25">
      <c r="C50" s="576"/>
      <c r="D50" s="575"/>
      <c r="H50" s="576"/>
      <c r="I50" s="576"/>
      <c r="L50" s="575"/>
    </row>
    <row r="51" spans="3:12" x14ac:dyDescent="0.25">
      <c r="C51" s="576"/>
      <c r="D51" s="575"/>
      <c r="H51" s="576"/>
      <c r="I51" s="576"/>
      <c r="L51" s="575"/>
    </row>
    <row r="52" spans="3:12" x14ac:dyDescent="0.25">
      <c r="C52" s="576"/>
      <c r="D52" s="575"/>
      <c r="H52" s="576"/>
      <c r="I52" s="576"/>
      <c r="L52" s="575"/>
    </row>
    <row r="53" spans="3:12" x14ac:dyDescent="0.25">
      <c r="C53" s="576"/>
      <c r="D53" s="575"/>
      <c r="H53" s="576"/>
      <c r="I53" s="576"/>
      <c r="L53" s="575"/>
    </row>
    <row r="54" spans="3:12" x14ac:dyDescent="0.25">
      <c r="C54" s="576"/>
      <c r="D54" s="575"/>
      <c r="H54" s="576"/>
      <c r="I54" s="576"/>
      <c r="L54" s="575"/>
    </row>
    <row r="55" spans="3:12" x14ac:dyDescent="0.25">
      <c r="C55" s="576"/>
      <c r="D55" s="575"/>
      <c r="H55" s="576"/>
      <c r="I55" s="576"/>
      <c r="L55" s="575"/>
    </row>
    <row r="56" spans="3:12" x14ac:dyDescent="0.25">
      <c r="C56" s="576"/>
      <c r="D56" s="575"/>
      <c r="H56" s="576"/>
      <c r="I56" s="576"/>
      <c r="L56" s="575"/>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6"/>
  <sheetViews>
    <sheetView zoomScale="70" zoomScaleNormal="70" workbookViewId="0">
      <pane ySplit="3" topLeftCell="A4" activePane="bottomLeft" state="frozen"/>
      <selection pane="bottomLeft" activeCell="E39" sqref="E39:G39"/>
    </sheetView>
  </sheetViews>
  <sheetFormatPr defaultColWidth="9" defaultRowHeight="15" x14ac:dyDescent="0.25"/>
  <cols>
    <col min="1" max="1" width="3" style="576" bestFit="1" customWidth="1"/>
    <col min="2" max="2" width="10.42578125" style="576" bestFit="1" customWidth="1"/>
    <col min="3" max="3" width="6" style="40" bestFit="1" customWidth="1"/>
    <col min="4" max="4" width="17.28515625" style="576" bestFit="1" customWidth="1"/>
    <col min="5" max="5" width="14.140625" style="576" bestFit="1" customWidth="1"/>
    <col min="6" max="6" width="10.85546875" style="576" bestFit="1" customWidth="1"/>
    <col min="7" max="7" width="14.28515625" style="576" bestFit="1" customWidth="1"/>
    <col min="8" max="8" width="17.28515625" style="38" bestFit="1" customWidth="1"/>
    <col min="9" max="9" width="24.140625" style="38" bestFit="1" customWidth="1"/>
    <col min="10" max="10" width="4.85546875" style="576" bestFit="1" customWidth="1"/>
    <col min="11" max="11" width="14.5703125" style="576" bestFit="1" customWidth="1"/>
    <col min="12" max="12" width="17.7109375" style="576" bestFit="1" customWidth="1"/>
    <col min="13" max="13" width="14.28515625" style="576" bestFit="1" customWidth="1"/>
    <col min="14" max="15" width="4.85546875" style="576" customWidth="1"/>
    <col min="16" max="16" width="7.42578125" style="576" bestFit="1" customWidth="1"/>
    <col min="17" max="17" width="10.5703125" style="576" bestFit="1" customWidth="1"/>
    <col min="18" max="18" width="10.42578125" style="576" bestFit="1" customWidth="1"/>
    <col min="19" max="20" width="5.42578125" style="3" bestFit="1" customWidth="1"/>
    <col min="21" max="21" width="6.85546875" style="576" bestFit="1" customWidth="1"/>
    <col min="22" max="22" width="5" style="576" bestFit="1" customWidth="1"/>
    <col min="23" max="23" width="6.42578125" style="576" bestFit="1" customWidth="1"/>
    <col min="24" max="24" width="5.140625" style="3" bestFit="1" customWidth="1"/>
    <col min="25" max="25" width="5" style="576" bestFit="1" customWidth="1"/>
    <col min="26" max="26" width="6.85546875" style="576" bestFit="1" customWidth="1"/>
    <col min="27" max="27" width="5" style="576" bestFit="1" customWidth="1"/>
    <col min="28" max="28" width="8.7109375" style="3" bestFit="1" customWidth="1"/>
    <col min="29" max="29" width="5" style="576" bestFit="1" customWidth="1"/>
    <col min="30" max="30" width="6.85546875" style="576" bestFit="1" customWidth="1"/>
    <col min="31" max="31" width="5" style="576" bestFit="1" customWidth="1"/>
    <col min="32" max="32" width="4.42578125" style="3" bestFit="1" customWidth="1"/>
    <col min="33" max="33" width="4.140625" style="576" bestFit="1" customWidth="1"/>
    <col min="34" max="34" width="7.28515625" style="576" bestFit="1" customWidth="1"/>
    <col min="35" max="35" width="5" style="576" bestFit="1" customWidth="1"/>
    <col min="36" max="36" width="4.42578125" style="576" bestFit="1" customWidth="1"/>
    <col min="37" max="37" width="4.140625" style="576" bestFit="1" customWidth="1"/>
    <col min="38" max="38" width="6" style="576" bestFit="1" customWidth="1"/>
    <col min="39" max="39" width="5" style="576" bestFit="1" customWidth="1"/>
    <col min="40" max="40" width="2.42578125" style="576" bestFit="1" customWidth="1"/>
    <col min="41" max="41" width="4.140625" style="576" bestFit="1" customWidth="1"/>
    <col min="42" max="42" width="5.140625" style="576" bestFit="1" customWidth="1"/>
    <col min="43" max="43" width="5" style="576" bestFit="1" customWidth="1"/>
    <col min="44" max="16384" width="9" style="576"/>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76" t="s">
        <v>16</v>
      </c>
      <c r="B3" s="576" t="s">
        <v>140</v>
      </c>
      <c r="C3" s="40" t="s">
        <v>15</v>
      </c>
      <c r="D3" s="576" t="s">
        <v>145</v>
      </c>
      <c r="E3" s="576" t="s">
        <v>147</v>
      </c>
      <c r="F3" s="576" t="s">
        <v>141</v>
      </c>
      <c r="G3" s="576" t="s">
        <v>142</v>
      </c>
      <c r="H3" s="38" t="s">
        <v>143</v>
      </c>
      <c r="I3" s="38" t="s">
        <v>498</v>
      </c>
      <c r="J3" s="576" t="s">
        <v>43</v>
      </c>
      <c r="K3" s="576" t="s">
        <v>138</v>
      </c>
      <c r="L3" s="576" t="s">
        <v>139</v>
      </c>
      <c r="M3" s="576" t="s">
        <v>144</v>
      </c>
      <c r="O3" s="576" t="s">
        <v>16</v>
      </c>
      <c r="P3" s="9" t="s">
        <v>15</v>
      </c>
      <c r="Q3" s="576" t="s">
        <v>17</v>
      </c>
      <c r="R3" s="576" t="s">
        <v>18</v>
      </c>
      <c r="S3" s="3" t="s">
        <v>44</v>
      </c>
      <c r="T3" s="3" t="s">
        <v>45</v>
      </c>
      <c r="U3" s="38" t="s">
        <v>46</v>
      </c>
      <c r="V3" s="39" t="s">
        <v>43</v>
      </c>
      <c r="W3" s="39" t="s">
        <v>44</v>
      </c>
      <c r="X3" s="3" t="s">
        <v>44</v>
      </c>
      <c r="Y3" s="576" t="s">
        <v>45</v>
      </c>
      <c r="Z3" s="576" t="s">
        <v>46</v>
      </c>
      <c r="AA3" s="576" t="s">
        <v>43</v>
      </c>
      <c r="AB3" s="3" t="s">
        <v>44</v>
      </c>
      <c r="AC3" s="576" t="s">
        <v>45</v>
      </c>
      <c r="AD3" s="576" t="s">
        <v>46</v>
      </c>
      <c r="AE3" s="576" t="s">
        <v>43</v>
      </c>
      <c r="AF3" s="3" t="s">
        <v>44</v>
      </c>
      <c r="AG3" s="576" t="s">
        <v>45</v>
      </c>
      <c r="AH3" s="576" t="s">
        <v>46</v>
      </c>
      <c r="AI3" s="576" t="s">
        <v>43</v>
      </c>
      <c r="AJ3" s="39" t="s">
        <v>44</v>
      </c>
      <c r="AK3" s="576" t="s">
        <v>45</v>
      </c>
      <c r="AL3" s="576" t="s">
        <v>46</v>
      </c>
      <c r="AM3" s="576" t="s">
        <v>43</v>
      </c>
      <c r="AN3" s="39" t="s">
        <v>44</v>
      </c>
      <c r="AO3" s="576" t="s">
        <v>45</v>
      </c>
      <c r="AP3" s="576" t="s">
        <v>46</v>
      </c>
      <c r="AQ3" s="576" t="s">
        <v>43</v>
      </c>
    </row>
    <row r="4" spans="1:44" x14ac:dyDescent="0.25">
      <c r="A4" s="576">
        <v>1</v>
      </c>
      <c r="B4" s="576">
        <v>5</v>
      </c>
      <c r="C4" s="40">
        <v>42705</v>
      </c>
      <c r="D4" s="41">
        <v>42705.549467592595</v>
      </c>
      <c r="E4" s="41" t="s">
        <v>148</v>
      </c>
      <c r="F4" s="3">
        <v>301</v>
      </c>
      <c r="G4" s="576">
        <v>279</v>
      </c>
      <c r="H4" s="38">
        <f t="shared" ref="H4:H8" si="0">G4/F4*0.0113636*60</f>
        <v>0.63198227242524918</v>
      </c>
      <c r="I4" s="263">
        <v>2.4563894673758986</v>
      </c>
      <c r="J4" s="39">
        <f>(H4-0.142)/0.1278*0.1+7</f>
        <v>7.3833977092529333</v>
      </c>
      <c r="K4" s="576">
        <v>12</v>
      </c>
      <c r="M4" s="576" t="s">
        <v>149</v>
      </c>
      <c r="O4" s="576">
        <v>1</v>
      </c>
      <c r="P4" s="40">
        <v>43069</v>
      </c>
      <c r="U4" s="38"/>
      <c r="V4" s="39"/>
      <c r="W4" s="39"/>
      <c r="X4" s="576"/>
      <c r="Y4" s="3"/>
      <c r="Z4" s="38"/>
      <c r="AA4" s="39"/>
      <c r="AB4" s="576"/>
      <c r="AC4" s="3"/>
      <c r="AD4" s="38"/>
      <c r="AE4" s="39"/>
      <c r="AH4" s="38"/>
      <c r="AI4" s="39"/>
      <c r="AL4" s="38"/>
      <c r="AM4" s="39"/>
      <c r="AP4" s="38"/>
      <c r="AQ4" s="39"/>
      <c r="AR4" s="38">
        <f>MAX(Z4,AD4,AH4,AL4,AP4)</f>
        <v>0</v>
      </c>
    </row>
    <row r="5" spans="1:44" x14ac:dyDescent="0.25">
      <c r="A5" s="576">
        <v>2</v>
      </c>
      <c r="B5" s="576">
        <v>5</v>
      </c>
      <c r="C5" s="40">
        <v>42705</v>
      </c>
      <c r="D5" s="41">
        <v>42705.639456018522</v>
      </c>
      <c r="E5" s="41" t="s">
        <v>148</v>
      </c>
      <c r="F5" s="3">
        <v>195</v>
      </c>
      <c r="G5" s="576">
        <v>152.34</v>
      </c>
      <c r="H5" s="38">
        <f t="shared" si="0"/>
        <v>0.5326556381538462</v>
      </c>
      <c r="I5" s="263">
        <v>0.77413787103890896</v>
      </c>
      <c r="J5" s="39">
        <f t="shared" ref="J5:J8" si="1">(H5-0.142)/0.1278*0.1+7</f>
        <v>7.3056773381485494</v>
      </c>
      <c r="K5" s="576">
        <v>6</v>
      </c>
      <c r="L5" s="576">
        <v>1</v>
      </c>
      <c r="M5" s="576" t="s">
        <v>149</v>
      </c>
      <c r="O5" s="576">
        <v>2</v>
      </c>
      <c r="P5" s="40">
        <v>43070</v>
      </c>
      <c r="Q5" s="576">
        <v>2</v>
      </c>
      <c r="R5" s="576">
        <v>2</v>
      </c>
      <c r="S5" s="3">
        <f>SUM(W5,X5,AB5,AF5,AJ5,AN5)</f>
        <v>431.34000000000003</v>
      </c>
      <c r="T5" s="3">
        <f>SUM(Y5,AC5,AG5,AK5,AO5)</f>
        <v>496</v>
      </c>
      <c r="U5" s="38">
        <f t="shared" ref="U5" si="2">S5/T5*0.0113636*60</f>
        <v>0.59293248677419363</v>
      </c>
      <c r="V5" s="39">
        <f>(U5-0.142)/0.1278*0.1+7</f>
        <v>7.3528423214195566</v>
      </c>
      <c r="W5" s="39"/>
      <c r="X5" s="576">
        <v>279</v>
      </c>
      <c r="Y5" s="3">
        <v>301</v>
      </c>
      <c r="Z5" s="38">
        <f>X5/Y5*0.0113636*60</f>
        <v>0.63198227242524918</v>
      </c>
      <c r="AA5" s="39">
        <f>(Z5-0.142)/0.1278*0.1+7</f>
        <v>7.3833977092529333</v>
      </c>
      <c r="AB5" s="576">
        <v>152.34</v>
      </c>
      <c r="AC5" s="3">
        <v>195</v>
      </c>
      <c r="AD5" s="38">
        <f>AB5/AC5*0.0113636*60</f>
        <v>0.5326556381538462</v>
      </c>
      <c r="AE5" s="39">
        <f>(AD5-0.142)/0.1278*0.1+7</f>
        <v>7.3056773381485494</v>
      </c>
      <c r="AF5" s="576"/>
      <c r="AG5" s="3"/>
      <c r="AH5" s="38"/>
      <c r="AI5" s="39"/>
      <c r="AL5" s="38"/>
      <c r="AM5" s="39"/>
      <c r="AP5" s="38"/>
      <c r="AQ5" s="39"/>
      <c r="AR5" s="38">
        <f t="shared" ref="AR5:AR16" si="3">MAX(Z5,AD5,AH5,AL5,AP5)</f>
        <v>0.63198227242524918</v>
      </c>
    </row>
    <row r="6" spans="1:44" x14ac:dyDescent="0.25">
      <c r="A6" s="576">
        <v>3</v>
      </c>
      <c r="B6" s="576">
        <v>5</v>
      </c>
      <c r="C6" s="40">
        <v>42706</v>
      </c>
      <c r="D6" s="41">
        <v>42706.659212962964</v>
      </c>
      <c r="E6" s="41" t="s">
        <v>148</v>
      </c>
      <c r="F6" s="3">
        <v>436</v>
      </c>
      <c r="G6" s="576">
        <v>246.04</v>
      </c>
      <c r="H6" s="38">
        <f t="shared" si="0"/>
        <v>0.38475690055045869</v>
      </c>
      <c r="I6" s="263">
        <v>0.41749148505220007</v>
      </c>
      <c r="J6" s="39">
        <f t="shared" si="1"/>
        <v>7.1899506264088098</v>
      </c>
      <c r="K6" s="576">
        <v>9</v>
      </c>
      <c r="L6" s="576">
        <v>1</v>
      </c>
      <c r="M6" s="576" t="s">
        <v>149</v>
      </c>
      <c r="O6" s="576">
        <v>3</v>
      </c>
      <c r="P6" s="40">
        <v>43071</v>
      </c>
      <c r="Q6" s="576">
        <v>2</v>
      </c>
      <c r="R6" s="576">
        <v>2</v>
      </c>
      <c r="S6" s="3">
        <f>SUM(W6,X6,AB6,AF6,AJ6,AN6)</f>
        <v>492.08</v>
      </c>
      <c r="T6" s="3">
        <f>SUM(Y6,AC6,AG6,AK6,AO6)</f>
        <v>706</v>
      </c>
      <c r="U6" s="38">
        <f>S6/T6*0.0113636*60</f>
        <v>0.47522382050991496</v>
      </c>
      <c r="V6" s="39">
        <f>(U6-0.142)/0.1278*0.1+7</f>
        <v>7.2607385137010292</v>
      </c>
      <c r="W6" s="39"/>
      <c r="X6" s="576">
        <v>246.04</v>
      </c>
      <c r="Y6" s="3">
        <v>436</v>
      </c>
      <c r="Z6" s="38">
        <f>X6/Y6*0.0113636*60</f>
        <v>0.38475690055045869</v>
      </c>
      <c r="AA6" s="39">
        <f>(Z6-0.142)/0.1278*0.1+7</f>
        <v>7.1899506264088098</v>
      </c>
      <c r="AB6" s="576">
        <v>246.04</v>
      </c>
      <c r="AC6" s="3">
        <v>270</v>
      </c>
      <c r="AD6" s="38">
        <f>AB6/AC6*0.0113636*60</f>
        <v>0.62131114311111113</v>
      </c>
      <c r="AE6" s="39">
        <f>(AD6-0.142)/0.1278*0.1+7</f>
        <v>7.3750478428099457</v>
      </c>
      <c r="AF6" s="576"/>
      <c r="AG6" s="3"/>
      <c r="AH6" s="38"/>
      <c r="AI6" s="39"/>
      <c r="AK6" s="3"/>
      <c r="AL6" s="38"/>
      <c r="AM6" s="39"/>
      <c r="AP6" s="38"/>
      <c r="AQ6" s="39"/>
      <c r="AR6" s="38">
        <f t="shared" si="3"/>
        <v>0.62131114311111113</v>
      </c>
    </row>
    <row r="7" spans="1:44" x14ac:dyDescent="0.25">
      <c r="A7" s="576">
        <v>4</v>
      </c>
      <c r="B7" s="576">
        <v>5</v>
      </c>
      <c r="C7" s="40">
        <v>42706</v>
      </c>
      <c r="D7" s="41">
        <v>42706.867418981485</v>
      </c>
      <c r="E7" s="41" t="s">
        <v>148</v>
      </c>
      <c r="F7" s="3">
        <v>270</v>
      </c>
      <c r="G7" s="576">
        <v>246.04</v>
      </c>
      <c r="H7" s="38">
        <f t="shared" si="0"/>
        <v>0.62131114311111113</v>
      </c>
      <c r="I7" s="263">
        <v>0.6666909100416073</v>
      </c>
      <c r="J7" s="39">
        <f t="shared" si="1"/>
        <v>7.3750478428099457</v>
      </c>
      <c r="K7" s="576">
        <v>9</v>
      </c>
      <c r="L7" s="576">
        <v>1</v>
      </c>
      <c r="M7" s="576" t="s">
        <v>149</v>
      </c>
      <c r="O7" s="576">
        <v>4</v>
      </c>
      <c r="P7" s="40">
        <v>43072</v>
      </c>
      <c r="Q7" s="576">
        <v>1</v>
      </c>
      <c r="R7" s="576">
        <v>1</v>
      </c>
      <c r="S7" s="3">
        <f>SUM(W7,X7,AB7,AF7,AJ7,AN7)</f>
        <v>277.38</v>
      </c>
      <c r="T7" s="3">
        <f>SUM(Y7,AC7,AG7,AK7,AO7)</f>
        <v>278</v>
      </c>
      <c r="U7" s="38">
        <f>S7/T7*0.0113636*60</f>
        <v>0.68029540316546755</v>
      </c>
      <c r="V7" s="39">
        <f>(U7-0.142)/0.1278*0.1+7</f>
        <v>7.4212014109275959</v>
      </c>
      <c r="W7" s="39"/>
      <c r="X7" s="576">
        <v>277.38</v>
      </c>
      <c r="Y7" s="3">
        <v>278</v>
      </c>
      <c r="Z7" s="38">
        <f>X7/Y7*0.0113636*60</f>
        <v>0.68029540316546755</v>
      </c>
      <c r="AA7" s="39">
        <f>(Z7-0.142)/0.1278*0.1+7</f>
        <v>7.4212014109275959</v>
      </c>
      <c r="AB7" s="576"/>
      <c r="AC7" s="3"/>
      <c r="AD7" s="38"/>
      <c r="AE7" s="39"/>
      <c r="AF7" s="576"/>
      <c r="AG7" s="3"/>
      <c r="AH7" s="38"/>
      <c r="AI7" s="39"/>
      <c r="AK7" s="3"/>
      <c r="AL7" s="38"/>
      <c r="AM7" s="39"/>
      <c r="AP7" s="38"/>
      <c r="AQ7" s="39"/>
      <c r="AR7" s="38">
        <f t="shared" si="3"/>
        <v>0.68029540316546755</v>
      </c>
    </row>
    <row r="8" spans="1:44" x14ac:dyDescent="0.25">
      <c r="A8" s="576">
        <v>5</v>
      </c>
      <c r="B8" s="576">
        <v>5</v>
      </c>
      <c r="C8" s="40">
        <v>42707</v>
      </c>
      <c r="D8" s="41">
        <v>42707.441574074073</v>
      </c>
      <c r="E8" s="41" t="s">
        <v>148</v>
      </c>
      <c r="F8" s="3">
        <v>278</v>
      </c>
      <c r="G8" s="576">
        <v>277.38</v>
      </c>
      <c r="H8" s="38">
        <f t="shared" si="0"/>
        <v>0.68029540316546755</v>
      </c>
      <c r="I8" s="263">
        <v>0.88459161949702136</v>
      </c>
      <c r="J8" s="39">
        <f t="shared" si="1"/>
        <v>7.4212014109275959</v>
      </c>
      <c r="K8" s="576">
        <v>11</v>
      </c>
      <c r="L8" s="576">
        <v>1</v>
      </c>
      <c r="M8" s="576" t="s">
        <v>149</v>
      </c>
      <c r="P8" s="40">
        <v>43073</v>
      </c>
      <c r="U8" s="38"/>
      <c r="V8" s="39"/>
      <c r="W8" s="39"/>
      <c r="X8" s="576"/>
      <c r="Y8" s="3"/>
      <c r="Z8" s="38"/>
      <c r="AA8" s="39"/>
      <c r="AB8" s="576"/>
      <c r="AC8" s="3"/>
      <c r="AD8" s="38"/>
      <c r="AE8" s="39"/>
      <c r="AF8" s="576"/>
      <c r="AG8" s="3"/>
      <c r="AH8" s="39"/>
      <c r="AI8" s="39"/>
      <c r="AL8" s="38"/>
      <c r="AM8" s="39"/>
      <c r="AP8" s="38"/>
      <c r="AQ8" s="39"/>
      <c r="AR8" s="38">
        <f t="shared" si="3"/>
        <v>0</v>
      </c>
    </row>
    <row r="9" spans="1:44" x14ac:dyDescent="0.25">
      <c r="D9" s="41"/>
      <c r="E9" s="41"/>
      <c r="F9" s="3"/>
      <c r="I9" s="263"/>
      <c r="J9" s="39"/>
      <c r="P9" s="40">
        <v>43074</v>
      </c>
      <c r="U9" s="38"/>
      <c r="V9" s="39"/>
      <c r="W9" s="39"/>
      <c r="X9" s="576"/>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Z11" s="38"/>
      <c r="AA11" s="39"/>
      <c r="AD11" s="38"/>
      <c r="AE11" s="39"/>
      <c r="AR11" s="38">
        <f t="shared" si="3"/>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76"/>
      <c r="Y35" s="3"/>
      <c r="Z35" s="38"/>
      <c r="AA35" s="39"/>
      <c r="AB35" s="576"/>
      <c r="AC35" s="3"/>
      <c r="AD35" s="38"/>
      <c r="AE35" s="39"/>
      <c r="AF35" s="576"/>
      <c r="AG35" s="3"/>
      <c r="AH35" s="38"/>
      <c r="AI35" s="39"/>
      <c r="AL35" s="38"/>
      <c r="AM35" s="39"/>
    </row>
    <row r="36" spans="3:39" x14ac:dyDescent="0.25">
      <c r="P36" s="40"/>
      <c r="U36" s="38"/>
      <c r="V36" s="39"/>
      <c r="W36" s="39"/>
      <c r="X36" s="576"/>
      <c r="Y36" s="3"/>
      <c r="Z36" s="38"/>
      <c r="AA36" s="39"/>
      <c r="AD36" s="38"/>
      <c r="AE36" s="39"/>
      <c r="AH36" s="38"/>
      <c r="AI36" s="39"/>
      <c r="AL36" s="38"/>
      <c r="AM36" s="39"/>
    </row>
    <row r="37" spans="3:39" x14ac:dyDescent="0.25">
      <c r="C37" s="577"/>
    </row>
    <row r="38" spans="3:39" x14ac:dyDescent="0.25">
      <c r="C38" s="576"/>
      <c r="D38" s="575"/>
      <c r="H38" s="576"/>
      <c r="I38" s="576"/>
      <c r="L38" s="575"/>
    </row>
    <row r="39" spans="3:39" x14ac:dyDescent="0.25">
      <c r="C39" s="576">
        <v>24</v>
      </c>
      <c r="D39" s="575">
        <v>42784.640844907408</v>
      </c>
      <c r="E39" s="576">
        <v>575.52</v>
      </c>
      <c r="F39" s="576">
        <v>685</v>
      </c>
      <c r="G39" s="576">
        <v>0.57201599999999997</v>
      </c>
      <c r="H39" s="576">
        <v>1</v>
      </c>
      <c r="I39" s="576">
        <v>1</v>
      </c>
      <c r="J39" s="576">
        <v>0</v>
      </c>
      <c r="K39" s="576">
        <v>0</v>
      </c>
      <c r="L39" s="575">
        <v>42784.648784722223</v>
      </c>
    </row>
    <row r="40" spans="3:39" x14ac:dyDescent="0.25">
      <c r="C40" s="576"/>
      <c r="D40" s="575"/>
      <c r="H40" s="576"/>
      <c r="I40" s="576"/>
      <c r="L40" s="575"/>
    </row>
    <row r="41" spans="3:39" x14ac:dyDescent="0.25">
      <c r="C41" s="576"/>
      <c r="D41" s="575"/>
      <c r="H41" s="576"/>
      <c r="I41" s="576"/>
      <c r="L41" s="575"/>
    </row>
    <row r="42" spans="3:39" x14ac:dyDescent="0.25">
      <c r="C42" s="576"/>
      <c r="D42" s="575"/>
      <c r="H42" s="576"/>
      <c r="I42" s="576"/>
      <c r="L42" s="575"/>
    </row>
    <row r="43" spans="3:39" x14ac:dyDescent="0.25">
      <c r="C43" s="576"/>
      <c r="D43" s="575"/>
      <c r="H43" s="576"/>
      <c r="I43" s="576"/>
      <c r="L43" s="575"/>
    </row>
    <row r="44" spans="3:39" x14ac:dyDescent="0.25">
      <c r="C44" s="576"/>
      <c r="D44" s="575"/>
      <c r="H44" s="576"/>
      <c r="I44" s="576"/>
      <c r="L44" s="575"/>
    </row>
    <row r="45" spans="3:39" x14ac:dyDescent="0.25">
      <c r="C45" s="576"/>
      <c r="D45" s="575"/>
      <c r="H45" s="576"/>
      <c r="I45" s="576"/>
      <c r="L45" s="575"/>
    </row>
    <row r="46" spans="3:39" x14ac:dyDescent="0.25">
      <c r="C46" s="576"/>
      <c r="D46" s="575"/>
      <c r="H46" s="576"/>
      <c r="I46" s="576"/>
      <c r="L46" s="575"/>
    </row>
    <row r="47" spans="3:39" x14ac:dyDescent="0.25">
      <c r="C47" s="576"/>
      <c r="D47" s="575"/>
      <c r="H47" s="576"/>
      <c r="I47" s="576"/>
      <c r="L47" s="575"/>
    </row>
    <row r="48" spans="3:39" x14ac:dyDescent="0.25">
      <c r="C48" s="576"/>
      <c r="D48" s="575"/>
      <c r="H48" s="576"/>
      <c r="I48" s="576"/>
      <c r="L48" s="575"/>
    </row>
    <row r="49" spans="3:12" x14ac:dyDescent="0.25">
      <c r="C49" s="576"/>
      <c r="D49" s="575"/>
      <c r="H49" s="576"/>
      <c r="I49" s="576"/>
      <c r="L49" s="575"/>
    </row>
    <row r="50" spans="3:12" x14ac:dyDescent="0.25">
      <c r="C50" s="576"/>
      <c r="D50" s="575"/>
      <c r="H50" s="576"/>
      <c r="I50" s="576"/>
      <c r="L50" s="575"/>
    </row>
    <row r="51" spans="3:12" x14ac:dyDescent="0.25">
      <c r="C51" s="576"/>
      <c r="D51" s="575"/>
      <c r="H51" s="576"/>
      <c r="I51" s="576"/>
      <c r="L51" s="575"/>
    </row>
    <row r="52" spans="3:12" x14ac:dyDescent="0.25">
      <c r="C52" s="576"/>
      <c r="D52" s="575"/>
      <c r="H52" s="576"/>
      <c r="I52" s="576"/>
      <c r="L52" s="575"/>
    </row>
    <row r="53" spans="3:12" x14ac:dyDescent="0.25">
      <c r="C53" s="576"/>
      <c r="D53" s="575"/>
      <c r="H53" s="576"/>
      <c r="I53" s="576"/>
      <c r="L53" s="575"/>
    </row>
    <row r="54" spans="3:12" x14ac:dyDescent="0.25">
      <c r="C54" s="576"/>
      <c r="D54" s="575"/>
      <c r="H54" s="576"/>
      <c r="I54" s="576"/>
      <c r="L54" s="575"/>
    </row>
    <row r="55" spans="3:12" x14ac:dyDescent="0.25">
      <c r="C55" s="576"/>
      <c r="D55" s="575"/>
      <c r="H55" s="576"/>
      <c r="I55" s="576"/>
      <c r="L55" s="575"/>
    </row>
    <row r="56" spans="3:12" x14ac:dyDescent="0.25">
      <c r="C56" s="576"/>
      <c r="D56" s="575"/>
      <c r="H56" s="576"/>
      <c r="I56" s="576"/>
      <c r="L56" s="575"/>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6"/>
  <sheetViews>
    <sheetView zoomScale="70" zoomScaleNormal="70" workbookViewId="0">
      <pane ySplit="3" topLeftCell="A4" activePane="bottomLeft" state="frozen"/>
      <selection pane="bottomLeft" activeCell="E40" sqref="E40:G42"/>
    </sheetView>
  </sheetViews>
  <sheetFormatPr defaultColWidth="9" defaultRowHeight="15" x14ac:dyDescent="0.25"/>
  <cols>
    <col min="1" max="1" width="3" style="576" bestFit="1" customWidth="1"/>
    <col min="2" max="2" width="10.42578125" style="576" bestFit="1" customWidth="1"/>
    <col min="3" max="3" width="6" style="40" bestFit="1" customWidth="1"/>
    <col min="4" max="4" width="17.28515625" style="576" bestFit="1" customWidth="1"/>
    <col min="5" max="5" width="14.140625" style="576" bestFit="1" customWidth="1"/>
    <col min="6" max="6" width="10.85546875" style="576" bestFit="1" customWidth="1"/>
    <col min="7" max="7" width="14.28515625" style="576" bestFit="1" customWidth="1"/>
    <col min="8" max="8" width="17.28515625" style="38" bestFit="1" customWidth="1"/>
    <col min="9" max="9" width="24.140625" style="38" bestFit="1" customWidth="1"/>
    <col min="10" max="10" width="4.85546875" style="576" bestFit="1" customWidth="1"/>
    <col min="11" max="11" width="14.5703125" style="576" bestFit="1" customWidth="1"/>
    <col min="12" max="12" width="17.7109375" style="576" bestFit="1" customWidth="1"/>
    <col min="13" max="13" width="14.28515625" style="576" bestFit="1" customWidth="1"/>
    <col min="14" max="15" width="4.85546875" style="576" customWidth="1"/>
    <col min="16" max="16" width="7.42578125" style="576" bestFit="1" customWidth="1"/>
    <col min="17" max="17" width="10.5703125" style="576" bestFit="1" customWidth="1"/>
    <col min="18" max="18" width="10.42578125" style="576" bestFit="1" customWidth="1"/>
    <col min="19" max="20" width="5.42578125" style="3" bestFit="1" customWidth="1"/>
    <col min="21" max="21" width="6.85546875" style="576" bestFit="1" customWidth="1"/>
    <col min="22" max="22" width="5" style="576" bestFit="1" customWidth="1"/>
    <col min="23" max="23" width="6.42578125" style="576" bestFit="1" customWidth="1"/>
    <col min="24" max="24" width="5.140625" style="3" bestFit="1" customWidth="1"/>
    <col min="25" max="25" width="5" style="576" bestFit="1" customWidth="1"/>
    <col min="26" max="26" width="6.85546875" style="576" bestFit="1" customWidth="1"/>
    <col min="27" max="27" width="5" style="576" bestFit="1" customWidth="1"/>
    <col min="28" max="28" width="8.7109375" style="3" bestFit="1" customWidth="1"/>
    <col min="29" max="29" width="5" style="576" bestFit="1" customWidth="1"/>
    <col min="30" max="30" width="6.85546875" style="576" bestFit="1" customWidth="1"/>
    <col min="31" max="31" width="5" style="576" bestFit="1" customWidth="1"/>
    <col min="32" max="32" width="4.42578125" style="3" bestFit="1" customWidth="1"/>
    <col min="33" max="33" width="4.140625" style="576" bestFit="1" customWidth="1"/>
    <col min="34" max="34" width="7.28515625" style="576" bestFit="1" customWidth="1"/>
    <col min="35" max="35" width="5" style="576" bestFit="1" customWidth="1"/>
    <col min="36" max="36" width="4.42578125" style="576" bestFit="1" customWidth="1"/>
    <col min="37" max="37" width="4.140625" style="576" bestFit="1" customWidth="1"/>
    <col min="38" max="38" width="6" style="576" bestFit="1" customWidth="1"/>
    <col min="39" max="39" width="5" style="576" bestFit="1" customWidth="1"/>
    <col min="40" max="40" width="2.42578125" style="576" bestFit="1" customWidth="1"/>
    <col min="41" max="41" width="4.140625" style="576" bestFit="1" customWidth="1"/>
    <col min="42" max="42" width="5.140625" style="576" bestFit="1" customWidth="1"/>
    <col min="43" max="43" width="5" style="576" bestFit="1" customWidth="1"/>
    <col min="44" max="16384" width="9" style="576"/>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76" t="s">
        <v>16</v>
      </c>
      <c r="B3" s="576" t="s">
        <v>140</v>
      </c>
      <c r="C3" s="40" t="s">
        <v>15</v>
      </c>
      <c r="D3" s="576" t="s">
        <v>145</v>
      </c>
      <c r="E3" s="576" t="s">
        <v>147</v>
      </c>
      <c r="F3" s="576" t="s">
        <v>141</v>
      </c>
      <c r="G3" s="576" t="s">
        <v>142</v>
      </c>
      <c r="H3" s="38" t="s">
        <v>143</v>
      </c>
      <c r="I3" s="38" t="s">
        <v>498</v>
      </c>
      <c r="J3" s="576" t="s">
        <v>43</v>
      </c>
      <c r="K3" s="576" t="s">
        <v>138</v>
      </c>
      <c r="L3" s="576" t="s">
        <v>139</v>
      </c>
      <c r="M3" s="576" t="s">
        <v>144</v>
      </c>
      <c r="O3" s="576" t="s">
        <v>16</v>
      </c>
      <c r="P3" s="9" t="s">
        <v>15</v>
      </c>
      <c r="Q3" s="576" t="s">
        <v>17</v>
      </c>
      <c r="R3" s="576" t="s">
        <v>18</v>
      </c>
      <c r="S3" s="3" t="s">
        <v>44</v>
      </c>
      <c r="T3" s="3" t="s">
        <v>45</v>
      </c>
      <c r="U3" s="38" t="s">
        <v>46</v>
      </c>
      <c r="V3" s="39" t="s">
        <v>43</v>
      </c>
      <c r="W3" s="39" t="s">
        <v>44</v>
      </c>
      <c r="X3" s="3" t="s">
        <v>44</v>
      </c>
      <c r="Y3" s="576" t="s">
        <v>45</v>
      </c>
      <c r="Z3" s="576" t="s">
        <v>46</v>
      </c>
      <c r="AA3" s="576" t="s">
        <v>43</v>
      </c>
      <c r="AB3" s="3" t="s">
        <v>44</v>
      </c>
      <c r="AC3" s="576" t="s">
        <v>45</v>
      </c>
      <c r="AD3" s="576" t="s">
        <v>46</v>
      </c>
      <c r="AE3" s="576" t="s">
        <v>43</v>
      </c>
      <c r="AF3" s="3" t="s">
        <v>44</v>
      </c>
      <c r="AG3" s="576" t="s">
        <v>45</v>
      </c>
      <c r="AH3" s="576" t="s">
        <v>46</v>
      </c>
      <c r="AI3" s="576" t="s">
        <v>43</v>
      </c>
      <c r="AJ3" s="39" t="s">
        <v>44</v>
      </c>
      <c r="AK3" s="576" t="s">
        <v>45</v>
      </c>
      <c r="AL3" s="576" t="s">
        <v>46</v>
      </c>
      <c r="AM3" s="576" t="s">
        <v>43</v>
      </c>
      <c r="AN3" s="39" t="s">
        <v>44</v>
      </c>
      <c r="AO3" s="576" t="s">
        <v>45</v>
      </c>
      <c r="AP3" s="576" t="s">
        <v>46</v>
      </c>
      <c r="AQ3" s="576" t="s">
        <v>43</v>
      </c>
    </row>
    <row r="4" spans="1:44" x14ac:dyDescent="0.25">
      <c r="A4" s="576">
        <v>1</v>
      </c>
      <c r="B4" s="576">
        <v>5</v>
      </c>
      <c r="C4" s="40">
        <v>42705</v>
      </c>
      <c r="D4" s="41">
        <v>42705.549467592595</v>
      </c>
      <c r="E4" s="41" t="s">
        <v>148</v>
      </c>
      <c r="F4" s="3">
        <v>301</v>
      </c>
      <c r="G4" s="576">
        <v>279</v>
      </c>
      <c r="H4" s="38">
        <f t="shared" ref="H4:H8" si="0">G4/F4*0.0113636*60</f>
        <v>0.63198227242524918</v>
      </c>
      <c r="I4" s="263">
        <v>2.4563894673758986</v>
      </c>
      <c r="J4" s="39">
        <f>(H4-0.142)/0.1278*0.1+7</f>
        <v>7.3833977092529333</v>
      </c>
      <c r="K4" s="576">
        <v>12</v>
      </c>
      <c r="M4" s="576" t="s">
        <v>149</v>
      </c>
      <c r="O4" s="576">
        <v>1</v>
      </c>
      <c r="P4" s="40">
        <v>43069</v>
      </c>
      <c r="U4" s="38"/>
      <c r="V4" s="39"/>
      <c r="W4" s="39"/>
      <c r="X4" s="576"/>
      <c r="Y4" s="3"/>
      <c r="Z4" s="38"/>
      <c r="AA4" s="39"/>
      <c r="AB4" s="576"/>
      <c r="AC4" s="3"/>
      <c r="AD4" s="38"/>
      <c r="AE4" s="39"/>
      <c r="AH4" s="38"/>
      <c r="AI4" s="39"/>
      <c r="AL4" s="38"/>
      <c r="AM4" s="39"/>
      <c r="AP4" s="38"/>
      <c r="AQ4" s="39"/>
      <c r="AR4" s="38">
        <f>MAX(Z4,AD4,AH4,AL4,AP4)</f>
        <v>0</v>
      </c>
    </row>
    <row r="5" spans="1:44" x14ac:dyDescent="0.25">
      <c r="A5" s="576">
        <v>2</v>
      </c>
      <c r="B5" s="576">
        <v>5</v>
      </c>
      <c r="C5" s="40">
        <v>42705</v>
      </c>
      <c r="D5" s="41">
        <v>42705.639456018522</v>
      </c>
      <c r="E5" s="41" t="s">
        <v>148</v>
      </c>
      <c r="F5" s="3">
        <v>195</v>
      </c>
      <c r="G5" s="576">
        <v>152.34</v>
      </c>
      <c r="H5" s="38">
        <f t="shared" si="0"/>
        <v>0.5326556381538462</v>
      </c>
      <c r="I5" s="263">
        <v>0.77413787103890896</v>
      </c>
      <c r="J5" s="39">
        <f t="shared" ref="J5:J8" si="1">(H5-0.142)/0.1278*0.1+7</f>
        <v>7.3056773381485494</v>
      </c>
      <c r="K5" s="576">
        <v>6</v>
      </c>
      <c r="L5" s="576">
        <v>1</v>
      </c>
      <c r="M5" s="576" t="s">
        <v>149</v>
      </c>
      <c r="O5" s="576">
        <v>2</v>
      </c>
      <c r="P5" s="40">
        <v>43070</v>
      </c>
      <c r="Q5" s="576">
        <v>2</v>
      </c>
      <c r="R5" s="576">
        <v>2</v>
      </c>
      <c r="S5" s="3">
        <f>SUM(W5,X5,AB5,AF5,AJ5,AN5)</f>
        <v>431.34000000000003</v>
      </c>
      <c r="T5" s="3">
        <f>SUM(Y5,AC5,AG5,AK5,AO5)</f>
        <v>496</v>
      </c>
      <c r="U5" s="38">
        <f t="shared" ref="U5" si="2">S5/T5*0.0113636*60</f>
        <v>0.59293248677419363</v>
      </c>
      <c r="V5" s="39">
        <f>(U5-0.142)/0.1278*0.1+7</f>
        <v>7.3528423214195566</v>
      </c>
      <c r="W5" s="39"/>
      <c r="X5" s="576">
        <v>279</v>
      </c>
      <c r="Y5" s="3">
        <v>301</v>
      </c>
      <c r="Z5" s="38">
        <f>X5/Y5*0.0113636*60</f>
        <v>0.63198227242524918</v>
      </c>
      <c r="AA5" s="39">
        <f>(Z5-0.142)/0.1278*0.1+7</f>
        <v>7.3833977092529333</v>
      </c>
      <c r="AB5" s="576">
        <v>152.34</v>
      </c>
      <c r="AC5" s="3">
        <v>195</v>
      </c>
      <c r="AD5" s="38">
        <f>AB5/AC5*0.0113636*60</f>
        <v>0.5326556381538462</v>
      </c>
      <c r="AE5" s="39">
        <f>(AD5-0.142)/0.1278*0.1+7</f>
        <v>7.3056773381485494</v>
      </c>
      <c r="AF5" s="576"/>
      <c r="AG5" s="3"/>
      <c r="AH5" s="38"/>
      <c r="AI5" s="39"/>
      <c r="AL5" s="38"/>
      <c r="AM5" s="39"/>
      <c r="AP5" s="38"/>
      <c r="AQ5" s="39"/>
      <c r="AR5" s="38">
        <f t="shared" ref="AR5:AR16" si="3">MAX(Z5,AD5,AH5,AL5,AP5)</f>
        <v>0.63198227242524918</v>
      </c>
    </row>
    <row r="6" spans="1:44" x14ac:dyDescent="0.25">
      <c r="A6" s="576">
        <v>3</v>
      </c>
      <c r="B6" s="576">
        <v>5</v>
      </c>
      <c r="C6" s="40">
        <v>42706</v>
      </c>
      <c r="D6" s="41">
        <v>42706.659212962964</v>
      </c>
      <c r="E6" s="41" t="s">
        <v>148</v>
      </c>
      <c r="F6" s="3">
        <v>436</v>
      </c>
      <c r="G6" s="576">
        <v>246.04</v>
      </c>
      <c r="H6" s="38">
        <f t="shared" si="0"/>
        <v>0.38475690055045869</v>
      </c>
      <c r="I6" s="263">
        <v>0.41749148505220007</v>
      </c>
      <c r="J6" s="39">
        <f t="shared" si="1"/>
        <v>7.1899506264088098</v>
      </c>
      <c r="K6" s="576">
        <v>9</v>
      </c>
      <c r="L6" s="576">
        <v>1</v>
      </c>
      <c r="M6" s="576" t="s">
        <v>149</v>
      </c>
      <c r="O6" s="576">
        <v>3</v>
      </c>
      <c r="P6" s="40">
        <v>43071</v>
      </c>
      <c r="Q6" s="576">
        <v>2</v>
      </c>
      <c r="R6" s="576">
        <v>2</v>
      </c>
      <c r="S6" s="3">
        <f>SUM(W6,X6,AB6,AF6,AJ6,AN6)</f>
        <v>492.08</v>
      </c>
      <c r="T6" s="3">
        <f>SUM(Y6,AC6,AG6,AK6,AO6)</f>
        <v>706</v>
      </c>
      <c r="U6" s="38">
        <f>S6/T6*0.0113636*60</f>
        <v>0.47522382050991496</v>
      </c>
      <c r="V6" s="39">
        <f>(U6-0.142)/0.1278*0.1+7</f>
        <v>7.2607385137010292</v>
      </c>
      <c r="W6" s="39"/>
      <c r="X6" s="576">
        <v>246.04</v>
      </c>
      <c r="Y6" s="3">
        <v>436</v>
      </c>
      <c r="Z6" s="38">
        <f>X6/Y6*0.0113636*60</f>
        <v>0.38475690055045869</v>
      </c>
      <c r="AA6" s="39">
        <f>(Z6-0.142)/0.1278*0.1+7</f>
        <v>7.1899506264088098</v>
      </c>
      <c r="AB6" s="576">
        <v>246.04</v>
      </c>
      <c r="AC6" s="3">
        <v>270</v>
      </c>
      <c r="AD6" s="38">
        <f>AB6/AC6*0.0113636*60</f>
        <v>0.62131114311111113</v>
      </c>
      <c r="AE6" s="39">
        <f>(AD6-0.142)/0.1278*0.1+7</f>
        <v>7.3750478428099457</v>
      </c>
      <c r="AF6" s="576"/>
      <c r="AG6" s="3"/>
      <c r="AH6" s="38"/>
      <c r="AI6" s="39"/>
      <c r="AK6" s="3"/>
      <c r="AL6" s="38"/>
      <c r="AM6" s="39"/>
      <c r="AP6" s="38"/>
      <c r="AQ6" s="39"/>
      <c r="AR6" s="38">
        <f t="shared" si="3"/>
        <v>0.62131114311111113</v>
      </c>
    </row>
    <row r="7" spans="1:44" x14ac:dyDescent="0.25">
      <c r="A7" s="576">
        <v>4</v>
      </c>
      <c r="B7" s="576">
        <v>5</v>
      </c>
      <c r="C7" s="40">
        <v>42706</v>
      </c>
      <c r="D7" s="41">
        <v>42706.867418981485</v>
      </c>
      <c r="E7" s="41" t="s">
        <v>148</v>
      </c>
      <c r="F7" s="3">
        <v>270</v>
      </c>
      <c r="G7" s="576">
        <v>246.04</v>
      </c>
      <c r="H7" s="38">
        <f t="shared" si="0"/>
        <v>0.62131114311111113</v>
      </c>
      <c r="I7" s="263">
        <v>0.6666909100416073</v>
      </c>
      <c r="J7" s="39">
        <f t="shared" si="1"/>
        <v>7.3750478428099457</v>
      </c>
      <c r="K7" s="576">
        <v>9</v>
      </c>
      <c r="L7" s="576">
        <v>1</v>
      </c>
      <c r="M7" s="576" t="s">
        <v>149</v>
      </c>
      <c r="O7" s="576">
        <v>4</v>
      </c>
      <c r="P7" s="40">
        <v>43072</v>
      </c>
      <c r="Q7" s="576">
        <v>1</v>
      </c>
      <c r="R7" s="576">
        <v>1</v>
      </c>
      <c r="S7" s="3">
        <f>SUM(W7,X7,AB7,AF7,AJ7,AN7)</f>
        <v>277.38</v>
      </c>
      <c r="T7" s="3">
        <f>SUM(Y7,AC7,AG7,AK7,AO7)</f>
        <v>278</v>
      </c>
      <c r="U7" s="38">
        <f>S7/T7*0.0113636*60</f>
        <v>0.68029540316546755</v>
      </c>
      <c r="V7" s="39">
        <f>(U7-0.142)/0.1278*0.1+7</f>
        <v>7.4212014109275959</v>
      </c>
      <c r="W7" s="39"/>
      <c r="X7" s="576">
        <v>277.38</v>
      </c>
      <c r="Y7" s="3">
        <v>278</v>
      </c>
      <c r="Z7" s="38">
        <f>X7/Y7*0.0113636*60</f>
        <v>0.68029540316546755</v>
      </c>
      <c r="AA7" s="39">
        <f>(Z7-0.142)/0.1278*0.1+7</f>
        <v>7.4212014109275959</v>
      </c>
      <c r="AB7" s="576"/>
      <c r="AC7" s="3"/>
      <c r="AD7" s="38"/>
      <c r="AE7" s="39"/>
      <c r="AF7" s="576"/>
      <c r="AG7" s="3"/>
      <c r="AH7" s="38"/>
      <c r="AI7" s="39"/>
      <c r="AK7" s="3"/>
      <c r="AL7" s="38"/>
      <c r="AM7" s="39"/>
      <c r="AP7" s="38"/>
      <c r="AQ7" s="39"/>
      <c r="AR7" s="38">
        <f t="shared" si="3"/>
        <v>0.68029540316546755</v>
      </c>
    </row>
    <row r="8" spans="1:44" x14ac:dyDescent="0.25">
      <c r="A8" s="576">
        <v>5</v>
      </c>
      <c r="B8" s="576">
        <v>5</v>
      </c>
      <c r="C8" s="40">
        <v>42707</v>
      </c>
      <c r="D8" s="41">
        <v>42707.441574074073</v>
      </c>
      <c r="E8" s="41" t="s">
        <v>148</v>
      </c>
      <c r="F8" s="3">
        <v>278</v>
      </c>
      <c r="G8" s="576">
        <v>277.38</v>
      </c>
      <c r="H8" s="38">
        <f t="shared" si="0"/>
        <v>0.68029540316546755</v>
      </c>
      <c r="I8" s="263">
        <v>0.88459161949702136</v>
      </c>
      <c r="J8" s="39">
        <f t="shared" si="1"/>
        <v>7.4212014109275959</v>
      </c>
      <c r="K8" s="576">
        <v>11</v>
      </c>
      <c r="L8" s="576">
        <v>1</v>
      </c>
      <c r="M8" s="576" t="s">
        <v>149</v>
      </c>
      <c r="P8" s="40">
        <v>43073</v>
      </c>
      <c r="U8" s="38"/>
      <c r="V8" s="39"/>
      <c r="W8" s="39"/>
      <c r="X8" s="576"/>
      <c r="Y8" s="3"/>
      <c r="Z8" s="38"/>
      <c r="AA8" s="39"/>
      <c r="AB8" s="576"/>
      <c r="AC8" s="3"/>
      <c r="AD8" s="38"/>
      <c r="AE8" s="39"/>
      <c r="AF8" s="576"/>
      <c r="AG8" s="3"/>
      <c r="AH8" s="39"/>
      <c r="AI8" s="39"/>
      <c r="AL8" s="38"/>
      <c r="AM8" s="39"/>
      <c r="AP8" s="38"/>
      <c r="AQ8" s="39"/>
      <c r="AR8" s="38">
        <f t="shared" si="3"/>
        <v>0</v>
      </c>
    </row>
    <row r="9" spans="1:44" x14ac:dyDescent="0.25">
      <c r="D9" s="41"/>
      <c r="E9" s="41"/>
      <c r="F9" s="3"/>
      <c r="I9" s="263"/>
      <c r="J9" s="39"/>
      <c r="P9" s="40">
        <v>43074</v>
      </c>
      <c r="U9" s="38"/>
      <c r="V9" s="39"/>
      <c r="W9" s="39"/>
      <c r="X9" s="576"/>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Z11" s="38"/>
      <c r="AA11" s="39"/>
      <c r="AD11" s="38"/>
      <c r="AE11" s="39"/>
      <c r="AR11" s="38">
        <f t="shared" si="3"/>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76"/>
      <c r="Y35" s="3"/>
      <c r="Z35" s="38"/>
      <c r="AA35" s="39"/>
      <c r="AB35" s="576"/>
      <c r="AC35" s="3"/>
      <c r="AD35" s="38"/>
      <c r="AE35" s="39"/>
      <c r="AF35" s="576"/>
      <c r="AG35" s="3"/>
      <c r="AH35" s="38"/>
      <c r="AI35" s="39"/>
      <c r="AL35" s="38"/>
      <c r="AM35" s="39"/>
    </row>
    <row r="36" spans="3:39" x14ac:dyDescent="0.25">
      <c r="P36" s="40"/>
      <c r="U36" s="38"/>
      <c r="V36" s="39"/>
      <c r="W36" s="39"/>
      <c r="X36" s="576"/>
      <c r="Y36" s="3"/>
      <c r="Z36" s="38"/>
      <c r="AA36" s="39"/>
      <c r="AD36" s="38"/>
      <c r="AE36" s="39"/>
      <c r="AH36" s="38"/>
      <c r="AI36" s="39"/>
      <c r="AL36" s="38"/>
      <c r="AM36" s="39"/>
    </row>
    <row r="37" spans="3:39" x14ac:dyDescent="0.25">
      <c r="C37" s="577"/>
    </row>
    <row r="38" spans="3:39" x14ac:dyDescent="0.25">
      <c r="C38" s="576">
        <v>1</v>
      </c>
      <c r="D38" s="575">
        <v>42792.614120370374</v>
      </c>
      <c r="E38" s="576">
        <v>210.04</v>
      </c>
      <c r="F38" s="576">
        <v>963</v>
      </c>
      <c r="G38" s="576">
        <v>0.14866099999999999</v>
      </c>
      <c r="H38" s="576">
        <v>1</v>
      </c>
      <c r="I38" s="576">
        <v>1</v>
      </c>
      <c r="J38" s="576">
        <v>0</v>
      </c>
      <c r="K38" s="576">
        <v>0</v>
      </c>
      <c r="L38" s="575">
        <v>42792.625011574077</v>
      </c>
    </row>
    <row r="39" spans="3:39" x14ac:dyDescent="0.25">
      <c r="D39" s="54">
        <v>42794</v>
      </c>
      <c r="F39" s="576" t="s">
        <v>916</v>
      </c>
    </row>
    <row r="40" spans="3:39" x14ac:dyDescent="0.25">
      <c r="C40" s="576">
        <v>1</v>
      </c>
      <c r="D40" s="575">
        <v>42795.32503472222</v>
      </c>
      <c r="E40" s="576">
        <v>222.08</v>
      </c>
      <c r="F40" s="576">
        <v>475</v>
      </c>
      <c r="G40" s="576">
        <v>0.318305</v>
      </c>
      <c r="H40" s="576">
        <v>2</v>
      </c>
      <c r="I40" s="576">
        <v>1</v>
      </c>
      <c r="J40" s="576">
        <v>0</v>
      </c>
      <c r="K40" s="576">
        <v>0</v>
      </c>
      <c r="L40" s="575">
        <v>42795.330393518518</v>
      </c>
    </row>
    <row r="41" spans="3:39" x14ac:dyDescent="0.25">
      <c r="C41" s="576">
        <v>1</v>
      </c>
      <c r="D41" s="575">
        <v>42795.499189814815</v>
      </c>
      <c r="E41" s="576">
        <v>480.96</v>
      </c>
      <c r="F41" s="576">
        <v>863</v>
      </c>
      <c r="G41" s="576">
        <v>0.379936</v>
      </c>
      <c r="H41" s="576">
        <v>3</v>
      </c>
      <c r="I41" s="576">
        <v>2</v>
      </c>
      <c r="J41" s="576">
        <v>0</v>
      </c>
      <c r="K41" s="576">
        <v>0</v>
      </c>
      <c r="L41" s="575">
        <v>42795.50886574074</v>
      </c>
    </row>
    <row r="42" spans="3:39" x14ac:dyDescent="0.25">
      <c r="C42" s="576">
        <v>1</v>
      </c>
      <c r="D42" s="575">
        <v>42795.597800925927</v>
      </c>
      <c r="E42" s="576">
        <v>210.04</v>
      </c>
      <c r="F42" s="576">
        <v>488</v>
      </c>
      <c r="G42" s="576">
        <v>0.29313899999999998</v>
      </c>
      <c r="H42" s="576">
        <v>4</v>
      </c>
      <c r="I42" s="576">
        <v>3</v>
      </c>
      <c r="J42" s="576">
        <v>0</v>
      </c>
      <c r="K42" s="576">
        <v>0</v>
      </c>
      <c r="L42" s="575">
        <v>42795.603333333333</v>
      </c>
    </row>
    <row r="43" spans="3:39" x14ac:dyDescent="0.25">
      <c r="C43" s="576"/>
      <c r="D43" s="575"/>
      <c r="H43" s="576"/>
      <c r="I43" s="576"/>
      <c r="L43" s="575"/>
    </row>
    <row r="44" spans="3:39" x14ac:dyDescent="0.25">
      <c r="C44" s="576"/>
      <c r="D44" s="575"/>
      <c r="H44" s="576"/>
      <c r="I44" s="576"/>
      <c r="L44" s="575"/>
    </row>
    <row r="45" spans="3:39" x14ac:dyDescent="0.25">
      <c r="C45" s="576"/>
      <c r="D45" s="575"/>
      <c r="H45" s="576"/>
      <c r="I45" s="576"/>
      <c r="L45" s="575"/>
    </row>
    <row r="46" spans="3:39" x14ac:dyDescent="0.25">
      <c r="C46" s="576"/>
      <c r="D46" s="575"/>
      <c r="H46" s="576"/>
      <c r="I46" s="576"/>
      <c r="L46" s="575"/>
    </row>
    <row r="47" spans="3:39" x14ac:dyDescent="0.25">
      <c r="C47" s="576"/>
      <c r="D47" s="575"/>
      <c r="H47" s="576"/>
      <c r="I47" s="576"/>
      <c r="L47" s="575"/>
    </row>
    <row r="48" spans="3:39" x14ac:dyDescent="0.25">
      <c r="C48" s="576"/>
      <c r="D48" s="575"/>
      <c r="H48" s="576"/>
      <c r="I48" s="576"/>
      <c r="L48" s="575"/>
    </row>
    <row r="49" spans="3:12" x14ac:dyDescent="0.25">
      <c r="C49" s="576"/>
      <c r="D49" s="575"/>
      <c r="H49" s="576"/>
      <c r="I49" s="576"/>
      <c r="L49" s="575"/>
    </row>
    <row r="50" spans="3:12" x14ac:dyDescent="0.25">
      <c r="C50" s="576"/>
      <c r="D50" s="575"/>
      <c r="H50" s="576"/>
      <c r="I50" s="576"/>
      <c r="L50" s="575"/>
    </row>
    <row r="51" spans="3:12" x14ac:dyDescent="0.25">
      <c r="C51" s="576"/>
      <c r="D51" s="575"/>
      <c r="H51" s="576"/>
      <c r="I51" s="576"/>
      <c r="L51" s="575"/>
    </row>
    <row r="52" spans="3:12" x14ac:dyDescent="0.25">
      <c r="C52" s="576"/>
      <c r="D52" s="575"/>
      <c r="H52" s="576"/>
      <c r="I52" s="576"/>
      <c r="L52" s="575"/>
    </row>
    <row r="53" spans="3:12" x14ac:dyDescent="0.25">
      <c r="C53" s="576"/>
      <c r="D53" s="575"/>
      <c r="H53" s="576"/>
      <c r="I53" s="576"/>
      <c r="L53" s="575"/>
    </row>
    <row r="54" spans="3:12" x14ac:dyDescent="0.25">
      <c r="C54" s="576"/>
      <c r="D54" s="575"/>
      <c r="H54" s="576"/>
      <c r="I54" s="576"/>
      <c r="L54" s="575"/>
    </row>
    <row r="55" spans="3:12" x14ac:dyDescent="0.25">
      <c r="C55" s="576"/>
      <c r="D55" s="575"/>
      <c r="H55" s="576"/>
      <c r="I55" s="576"/>
      <c r="L55" s="575"/>
    </row>
    <row r="56" spans="3:12" x14ac:dyDescent="0.25">
      <c r="C56" s="576"/>
      <c r="D56" s="575"/>
      <c r="H56" s="576"/>
      <c r="I56" s="576"/>
      <c r="L56" s="575"/>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6"/>
  <sheetViews>
    <sheetView zoomScale="70" zoomScaleNormal="70" workbookViewId="0">
      <pane ySplit="3" topLeftCell="A4" activePane="bottomLeft" state="frozen"/>
      <selection pane="bottomLeft" activeCell="E41" sqref="E41:G42"/>
    </sheetView>
  </sheetViews>
  <sheetFormatPr defaultColWidth="9" defaultRowHeight="15" x14ac:dyDescent="0.25"/>
  <cols>
    <col min="1" max="1" width="3" style="570" bestFit="1" customWidth="1"/>
    <col min="2" max="2" width="10.42578125" style="570" bestFit="1" customWidth="1"/>
    <col min="3" max="3" width="6" style="40" bestFit="1" customWidth="1"/>
    <col min="4" max="4" width="17.28515625" style="570" bestFit="1" customWidth="1"/>
    <col min="5" max="5" width="14.140625" style="570" bestFit="1" customWidth="1"/>
    <col min="6" max="6" width="10.85546875" style="570" bestFit="1" customWidth="1"/>
    <col min="7" max="7" width="14.28515625" style="570" bestFit="1" customWidth="1"/>
    <col min="8" max="8" width="17.28515625" style="38" bestFit="1" customWidth="1"/>
    <col min="9" max="9" width="24.140625" style="38" bestFit="1" customWidth="1"/>
    <col min="10" max="10" width="4.85546875" style="570" bestFit="1" customWidth="1"/>
    <col min="11" max="11" width="14.5703125" style="570" bestFit="1" customWidth="1"/>
    <col min="12" max="12" width="17.7109375" style="570" bestFit="1" customWidth="1"/>
    <col min="13" max="13" width="14.28515625" style="570" bestFit="1" customWidth="1"/>
    <col min="14" max="15" width="4.85546875" style="570" customWidth="1"/>
    <col min="16" max="16" width="7.42578125" style="570" bestFit="1" customWidth="1"/>
    <col min="17" max="17" width="10.5703125" style="570" bestFit="1" customWidth="1"/>
    <col min="18" max="18" width="10.42578125" style="570" bestFit="1" customWidth="1"/>
    <col min="19" max="20" width="5.42578125" style="3" bestFit="1" customWidth="1"/>
    <col min="21" max="21" width="6.85546875" style="570" bestFit="1" customWidth="1"/>
    <col min="22" max="22" width="5" style="570" bestFit="1" customWidth="1"/>
    <col min="23" max="23" width="6.42578125" style="570" bestFit="1" customWidth="1"/>
    <col min="24" max="24" width="5.140625" style="3" bestFit="1" customWidth="1"/>
    <col min="25" max="25" width="5" style="570" bestFit="1" customWidth="1"/>
    <col min="26" max="26" width="6.85546875" style="570" bestFit="1" customWidth="1"/>
    <col min="27" max="27" width="5" style="570" bestFit="1" customWidth="1"/>
    <col min="28" max="28" width="8.7109375" style="3" bestFit="1" customWidth="1"/>
    <col min="29" max="29" width="5" style="570" bestFit="1" customWidth="1"/>
    <col min="30" max="30" width="6.85546875" style="570" bestFit="1" customWidth="1"/>
    <col min="31" max="31" width="5" style="570" bestFit="1" customWidth="1"/>
    <col min="32" max="32" width="4.42578125" style="3" bestFit="1" customWidth="1"/>
    <col min="33" max="33" width="4.140625" style="570" bestFit="1" customWidth="1"/>
    <col min="34" max="34" width="7.28515625" style="570" bestFit="1" customWidth="1"/>
    <col min="35" max="35" width="5" style="570" bestFit="1" customWidth="1"/>
    <col min="36" max="36" width="4.42578125" style="570" bestFit="1" customWidth="1"/>
    <col min="37" max="37" width="4.140625" style="570" bestFit="1" customWidth="1"/>
    <col min="38" max="38" width="6" style="570" bestFit="1" customWidth="1"/>
    <col min="39" max="39" width="5" style="570" bestFit="1" customWidth="1"/>
    <col min="40" max="40" width="2.42578125" style="570" bestFit="1" customWidth="1"/>
    <col min="41" max="41" width="4.140625" style="570" bestFit="1" customWidth="1"/>
    <col min="42" max="42" width="5.140625" style="570" bestFit="1" customWidth="1"/>
    <col min="43" max="43" width="5" style="570" bestFit="1" customWidth="1"/>
    <col min="44" max="16384" width="9" style="570"/>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70" t="s">
        <v>16</v>
      </c>
      <c r="B3" s="570" t="s">
        <v>140</v>
      </c>
      <c r="C3" s="40" t="s">
        <v>15</v>
      </c>
      <c r="D3" s="570" t="s">
        <v>145</v>
      </c>
      <c r="E3" s="570" t="s">
        <v>147</v>
      </c>
      <c r="F3" s="570" t="s">
        <v>141</v>
      </c>
      <c r="G3" s="570" t="s">
        <v>142</v>
      </c>
      <c r="H3" s="38" t="s">
        <v>143</v>
      </c>
      <c r="I3" s="38" t="s">
        <v>498</v>
      </c>
      <c r="J3" s="570" t="s">
        <v>43</v>
      </c>
      <c r="K3" s="570" t="s">
        <v>138</v>
      </c>
      <c r="L3" s="570" t="s">
        <v>139</v>
      </c>
      <c r="M3" s="570" t="s">
        <v>144</v>
      </c>
      <c r="O3" s="570" t="s">
        <v>16</v>
      </c>
      <c r="P3" s="9" t="s">
        <v>15</v>
      </c>
      <c r="Q3" s="570" t="s">
        <v>17</v>
      </c>
      <c r="R3" s="570" t="s">
        <v>18</v>
      </c>
      <c r="S3" s="3" t="s">
        <v>44</v>
      </c>
      <c r="T3" s="3" t="s">
        <v>45</v>
      </c>
      <c r="U3" s="38" t="s">
        <v>46</v>
      </c>
      <c r="V3" s="39" t="s">
        <v>43</v>
      </c>
      <c r="W3" s="39" t="s">
        <v>44</v>
      </c>
      <c r="X3" s="3" t="s">
        <v>44</v>
      </c>
      <c r="Y3" s="570" t="s">
        <v>45</v>
      </c>
      <c r="Z3" s="570" t="s">
        <v>46</v>
      </c>
      <c r="AA3" s="570" t="s">
        <v>43</v>
      </c>
      <c r="AB3" s="3" t="s">
        <v>44</v>
      </c>
      <c r="AC3" s="570" t="s">
        <v>45</v>
      </c>
      <c r="AD3" s="570" t="s">
        <v>46</v>
      </c>
      <c r="AE3" s="570" t="s">
        <v>43</v>
      </c>
      <c r="AF3" s="3" t="s">
        <v>44</v>
      </c>
      <c r="AG3" s="570" t="s">
        <v>45</v>
      </c>
      <c r="AH3" s="570" t="s">
        <v>46</v>
      </c>
      <c r="AI3" s="570" t="s">
        <v>43</v>
      </c>
      <c r="AJ3" s="39" t="s">
        <v>44</v>
      </c>
      <c r="AK3" s="570" t="s">
        <v>45</v>
      </c>
      <c r="AL3" s="570" t="s">
        <v>46</v>
      </c>
      <c r="AM3" s="570" t="s">
        <v>43</v>
      </c>
      <c r="AN3" s="39" t="s">
        <v>44</v>
      </c>
      <c r="AO3" s="570" t="s">
        <v>45</v>
      </c>
      <c r="AP3" s="570" t="s">
        <v>46</v>
      </c>
      <c r="AQ3" s="570" t="s">
        <v>43</v>
      </c>
    </row>
    <row r="4" spans="1:44" x14ac:dyDescent="0.25">
      <c r="A4" s="570">
        <v>1</v>
      </c>
      <c r="B4" s="570">
        <v>5</v>
      </c>
      <c r="C4" s="40">
        <v>42705</v>
      </c>
      <c r="D4" s="41">
        <v>42705.549467592595</v>
      </c>
      <c r="E4" s="41" t="s">
        <v>148</v>
      </c>
      <c r="F4" s="3">
        <v>301</v>
      </c>
      <c r="G4" s="570">
        <v>279</v>
      </c>
      <c r="H4" s="38">
        <f t="shared" ref="H4:H8" si="0">G4/F4*0.0113636*60</f>
        <v>0.63198227242524918</v>
      </c>
      <c r="I4" s="263">
        <v>2.4563894673758986</v>
      </c>
      <c r="J4" s="39">
        <f>(H4-0.142)/0.1278*0.1+7</f>
        <v>7.3833977092529333</v>
      </c>
      <c r="K4" s="570">
        <v>12</v>
      </c>
      <c r="M4" s="570" t="s">
        <v>149</v>
      </c>
      <c r="O4" s="570">
        <v>1</v>
      </c>
      <c r="P4" s="40">
        <v>43069</v>
      </c>
      <c r="U4" s="38"/>
      <c r="V4" s="39"/>
      <c r="W4" s="39"/>
      <c r="X4" s="570"/>
      <c r="Y4" s="3"/>
      <c r="Z4" s="38"/>
      <c r="AA4" s="39"/>
      <c r="AB4" s="570"/>
      <c r="AC4" s="3"/>
      <c r="AD4" s="38"/>
      <c r="AE4" s="39"/>
      <c r="AH4" s="38"/>
      <c r="AI4" s="39"/>
      <c r="AL4" s="38"/>
      <c r="AM4" s="39"/>
      <c r="AP4" s="38"/>
      <c r="AQ4" s="39"/>
      <c r="AR4" s="38">
        <f>MAX(Z4,AD4,AH4,AL4,AP4)</f>
        <v>0</v>
      </c>
    </row>
    <row r="5" spans="1:44" x14ac:dyDescent="0.25">
      <c r="A5" s="570">
        <v>2</v>
      </c>
      <c r="B5" s="570">
        <v>5</v>
      </c>
      <c r="C5" s="40">
        <v>42705</v>
      </c>
      <c r="D5" s="41">
        <v>42705.639456018522</v>
      </c>
      <c r="E5" s="41" t="s">
        <v>148</v>
      </c>
      <c r="F5" s="3">
        <v>195</v>
      </c>
      <c r="G5" s="570">
        <v>152.34</v>
      </c>
      <c r="H5" s="38">
        <f t="shared" si="0"/>
        <v>0.5326556381538462</v>
      </c>
      <c r="I5" s="263">
        <v>0.77413787103890896</v>
      </c>
      <c r="J5" s="39">
        <f t="shared" ref="J5:J8" si="1">(H5-0.142)/0.1278*0.1+7</f>
        <v>7.3056773381485494</v>
      </c>
      <c r="K5" s="570">
        <v>6</v>
      </c>
      <c r="L5" s="570">
        <v>1</v>
      </c>
      <c r="M5" s="570" t="s">
        <v>149</v>
      </c>
      <c r="O5" s="570">
        <v>2</v>
      </c>
      <c r="P5" s="40">
        <v>43070</v>
      </c>
      <c r="Q5" s="570">
        <v>2</v>
      </c>
      <c r="R5" s="570">
        <v>2</v>
      </c>
      <c r="S5" s="3">
        <f>SUM(W5,X5,AB5,AF5,AJ5,AN5)</f>
        <v>431.34000000000003</v>
      </c>
      <c r="T5" s="3">
        <f>SUM(Y5,AC5,AG5,AK5,AO5)</f>
        <v>496</v>
      </c>
      <c r="U5" s="38">
        <f t="shared" ref="U5" si="2">S5/T5*0.0113636*60</f>
        <v>0.59293248677419363</v>
      </c>
      <c r="V5" s="39">
        <f>(U5-0.142)/0.1278*0.1+7</f>
        <v>7.3528423214195566</v>
      </c>
      <c r="W5" s="39"/>
      <c r="X5" s="570">
        <v>279</v>
      </c>
      <c r="Y5" s="3">
        <v>301</v>
      </c>
      <c r="Z5" s="38">
        <f>X5/Y5*0.0113636*60</f>
        <v>0.63198227242524918</v>
      </c>
      <c r="AA5" s="39">
        <f>(Z5-0.142)/0.1278*0.1+7</f>
        <v>7.3833977092529333</v>
      </c>
      <c r="AB5" s="570">
        <v>152.34</v>
      </c>
      <c r="AC5" s="3">
        <v>195</v>
      </c>
      <c r="AD5" s="38">
        <f>AB5/AC5*0.0113636*60</f>
        <v>0.5326556381538462</v>
      </c>
      <c r="AE5" s="39">
        <f>(AD5-0.142)/0.1278*0.1+7</f>
        <v>7.3056773381485494</v>
      </c>
      <c r="AF5" s="570"/>
      <c r="AG5" s="3"/>
      <c r="AH5" s="38"/>
      <c r="AI5" s="39"/>
      <c r="AL5" s="38"/>
      <c r="AM5" s="39"/>
      <c r="AP5" s="38"/>
      <c r="AQ5" s="39"/>
      <c r="AR5" s="38">
        <f t="shared" ref="AR5:AR16" si="3">MAX(Z5,AD5,AH5,AL5,AP5)</f>
        <v>0.63198227242524918</v>
      </c>
    </row>
    <row r="6" spans="1:44" x14ac:dyDescent="0.25">
      <c r="A6" s="570">
        <v>3</v>
      </c>
      <c r="B6" s="570">
        <v>5</v>
      </c>
      <c r="C6" s="40">
        <v>42706</v>
      </c>
      <c r="D6" s="41">
        <v>42706.659212962964</v>
      </c>
      <c r="E6" s="41" t="s">
        <v>148</v>
      </c>
      <c r="F6" s="3">
        <v>436</v>
      </c>
      <c r="G6" s="570">
        <v>246.04</v>
      </c>
      <c r="H6" s="38">
        <f t="shared" si="0"/>
        <v>0.38475690055045869</v>
      </c>
      <c r="I6" s="263">
        <v>0.41749148505220007</v>
      </c>
      <c r="J6" s="39">
        <f t="shared" si="1"/>
        <v>7.1899506264088098</v>
      </c>
      <c r="K6" s="570">
        <v>9</v>
      </c>
      <c r="L6" s="570">
        <v>1</v>
      </c>
      <c r="M6" s="570" t="s">
        <v>149</v>
      </c>
      <c r="O6" s="570">
        <v>3</v>
      </c>
      <c r="P6" s="40">
        <v>43071</v>
      </c>
      <c r="Q6" s="570">
        <v>2</v>
      </c>
      <c r="R6" s="570">
        <v>2</v>
      </c>
      <c r="S6" s="3">
        <f>SUM(W6,X6,AB6,AF6,AJ6,AN6)</f>
        <v>492.08</v>
      </c>
      <c r="T6" s="3">
        <f>SUM(Y6,AC6,AG6,AK6,AO6)</f>
        <v>706</v>
      </c>
      <c r="U6" s="38">
        <f>S6/T6*0.0113636*60</f>
        <v>0.47522382050991496</v>
      </c>
      <c r="V6" s="39">
        <f>(U6-0.142)/0.1278*0.1+7</f>
        <v>7.2607385137010292</v>
      </c>
      <c r="W6" s="39"/>
      <c r="X6" s="570">
        <v>246.04</v>
      </c>
      <c r="Y6" s="3">
        <v>436</v>
      </c>
      <c r="Z6" s="38">
        <f>X6/Y6*0.0113636*60</f>
        <v>0.38475690055045869</v>
      </c>
      <c r="AA6" s="39">
        <f>(Z6-0.142)/0.1278*0.1+7</f>
        <v>7.1899506264088098</v>
      </c>
      <c r="AB6" s="570">
        <v>246.04</v>
      </c>
      <c r="AC6" s="3">
        <v>270</v>
      </c>
      <c r="AD6" s="38">
        <f>AB6/AC6*0.0113636*60</f>
        <v>0.62131114311111113</v>
      </c>
      <c r="AE6" s="39">
        <f>(AD6-0.142)/0.1278*0.1+7</f>
        <v>7.3750478428099457</v>
      </c>
      <c r="AF6" s="570"/>
      <c r="AG6" s="3"/>
      <c r="AH6" s="38"/>
      <c r="AI6" s="39"/>
      <c r="AK6" s="3"/>
      <c r="AL6" s="38"/>
      <c r="AM6" s="39"/>
      <c r="AP6" s="38"/>
      <c r="AQ6" s="39"/>
      <c r="AR6" s="38">
        <f t="shared" si="3"/>
        <v>0.62131114311111113</v>
      </c>
    </row>
    <row r="7" spans="1:44" x14ac:dyDescent="0.25">
      <c r="A7" s="570">
        <v>4</v>
      </c>
      <c r="B7" s="570">
        <v>5</v>
      </c>
      <c r="C7" s="40">
        <v>42706</v>
      </c>
      <c r="D7" s="41">
        <v>42706.867418981485</v>
      </c>
      <c r="E7" s="41" t="s">
        <v>148</v>
      </c>
      <c r="F7" s="3">
        <v>270</v>
      </c>
      <c r="G7" s="570">
        <v>246.04</v>
      </c>
      <c r="H7" s="38">
        <f t="shared" si="0"/>
        <v>0.62131114311111113</v>
      </c>
      <c r="I7" s="263">
        <v>0.6666909100416073</v>
      </c>
      <c r="J7" s="39">
        <f t="shared" si="1"/>
        <v>7.3750478428099457</v>
      </c>
      <c r="K7" s="570">
        <v>9</v>
      </c>
      <c r="L7" s="570">
        <v>1</v>
      </c>
      <c r="M7" s="570" t="s">
        <v>149</v>
      </c>
      <c r="O7" s="570">
        <v>4</v>
      </c>
      <c r="P7" s="40">
        <v>43072</v>
      </c>
      <c r="Q7" s="570">
        <v>1</v>
      </c>
      <c r="R7" s="570">
        <v>1</v>
      </c>
      <c r="S7" s="3">
        <f>SUM(W7,X7,AB7,AF7,AJ7,AN7)</f>
        <v>277.38</v>
      </c>
      <c r="T7" s="3">
        <f>SUM(Y7,AC7,AG7,AK7,AO7)</f>
        <v>278</v>
      </c>
      <c r="U7" s="38">
        <f>S7/T7*0.0113636*60</f>
        <v>0.68029540316546755</v>
      </c>
      <c r="V7" s="39">
        <f>(U7-0.142)/0.1278*0.1+7</f>
        <v>7.4212014109275959</v>
      </c>
      <c r="W7" s="39"/>
      <c r="X7" s="570">
        <v>277.38</v>
      </c>
      <c r="Y7" s="3">
        <v>278</v>
      </c>
      <c r="Z7" s="38">
        <f>X7/Y7*0.0113636*60</f>
        <v>0.68029540316546755</v>
      </c>
      <c r="AA7" s="39">
        <f>(Z7-0.142)/0.1278*0.1+7</f>
        <v>7.4212014109275959</v>
      </c>
      <c r="AB7" s="570"/>
      <c r="AC7" s="3"/>
      <c r="AD7" s="38"/>
      <c r="AE7" s="39"/>
      <c r="AF7" s="570"/>
      <c r="AG7" s="3"/>
      <c r="AH7" s="38"/>
      <c r="AI7" s="39"/>
      <c r="AK7" s="3"/>
      <c r="AL7" s="38"/>
      <c r="AM7" s="39"/>
      <c r="AP7" s="38"/>
      <c r="AQ7" s="39"/>
      <c r="AR7" s="38">
        <f t="shared" si="3"/>
        <v>0.68029540316546755</v>
      </c>
    </row>
    <row r="8" spans="1:44" x14ac:dyDescent="0.25">
      <c r="A8" s="570">
        <v>5</v>
      </c>
      <c r="B8" s="570">
        <v>5</v>
      </c>
      <c r="C8" s="40">
        <v>42707</v>
      </c>
      <c r="D8" s="41">
        <v>42707.441574074073</v>
      </c>
      <c r="E8" s="41" t="s">
        <v>148</v>
      </c>
      <c r="F8" s="3">
        <v>278</v>
      </c>
      <c r="G8" s="570">
        <v>277.38</v>
      </c>
      <c r="H8" s="38">
        <f t="shared" si="0"/>
        <v>0.68029540316546755</v>
      </c>
      <c r="I8" s="263">
        <v>0.88459161949702136</v>
      </c>
      <c r="J8" s="39">
        <f t="shared" si="1"/>
        <v>7.4212014109275959</v>
      </c>
      <c r="K8" s="570">
        <v>11</v>
      </c>
      <c r="L8" s="570">
        <v>1</v>
      </c>
      <c r="M8" s="570" t="s">
        <v>149</v>
      </c>
      <c r="P8" s="40">
        <v>43073</v>
      </c>
      <c r="U8" s="38"/>
      <c r="V8" s="39"/>
      <c r="W8" s="39"/>
      <c r="X8" s="570"/>
      <c r="Y8" s="3"/>
      <c r="Z8" s="38"/>
      <c r="AA8" s="39"/>
      <c r="AB8" s="570"/>
      <c r="AC8" s="3"/>
      <c r="AD8" s="38"/>
      <c r="AE8" s="39"/>
      <c r="AF8" s="570"/>
      <c r="AG8" s="3"/>
      <c r="AH8" s="39"/>
      <c r="AI8" s="39"/>
      <c r="AL8" s="38"/>
      <c r="AM8" s="39"/>
      <c r="AP8" s="38"/>
      <c r="AQ8" s="39"/>
      <c r="AR8" s="38">
        <f t="shared" si="3"/>
        <v>0</v>
      </c>
    </row>
    <row r="9" spans="1:44" x14ac:dyDescent="0.25">
      <c r="D9" s="41"/>
      <c r="E9" s="41"/>
      <c r="F9" s="3"/>
      <c r="I9" s="263"/>
      <c r="J9" s="39"/>
      <c r="P9" s="40">
        <v>43074</v>
      </c>
      <c r="U9" s="38"/>
      <c r="V9" s="39"/>
      <c r="W9" s="39"/>
      <c r="X9" s="570"/>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Z11" s="38"/>
      <c r="AA11" s="39"/>
      <c r="AD11" s="38"/>
      <c r="AE11" s="39"/>
      <c r="AR11" s="38">
        <f t="shared" si="3"/>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70"/>
      <c r="Y35" s="3"/>
      <c r="Z35" s="38"/>
      <c r="AA35" s="39"/>
      <c r="AB35" s="570"/>
      <c r="AC35" s="3"/>
      <c r="AD35" s="38"/>
      <c r="AE35" s="39"/>
      <c r="AF35" s="570"/>
      <c r="AG35" s="3"/>
      <c r="AH35" s="38"/>
      <c r="AI35" s="39"/>
      <c r="AL35" s="38"/>
      <c r="AM35" s="39"/>
    </row>
    <row r="36" spans="3:39" x14ac:dyDescent="0.25">
      <c r="P36" s="40"/>
      <c r="U36" s="38"/>
      <c r="V36" s="39"/>
      <c r="W36" s="39"/>
      <c r="X36" s="570"/>
      <c r="Y36" s="3"/>
      <c r="Z36" s="38"/>
      <c r="AA36" s="39"/>
      <c r="AD36" s="38"/>
      <c r="AE36" s="39"/>
      <c r="AH36" s="38"/>
      <c r="AI36" s="39"/>
      <c r="AL36" s="38"/>
      <c r="AM36" s="39"/>
    </row>
    <row r="37" spans="3:39" x14ac:dyDescent="0.25">
      <c r="C37" s="577"/>
    </row>
    <row r="38" spans="3:39" x14ac:dyDescent="0.25">
      <c r="C38" s="570"/>
      <c r="D38" s="575"/>
      <c r="H38" s="570"/>
      <c r="I38" s="570"/>
      <c r="L38" s="575"/>
    </row>
    <row r="39" spans="3:39" x14ac:dyDescent="0.25">
      <c r="C39" s="570">
        <v>10</v>
      </c>
      <c r="D39" s="575">
        <v>42793.459791666668</v>
      </c>
      <c r="E39" s="570">
        <v>160.16</v>
      </c>
      <c r="F39" s="570">
        <v>319</v>
      </c>
      <c r="G39" s="570">
        <v>0.34184199999999998</v>
      </c>
      <c r="H39" s="570">
        <v>35</v>
      </c>
      <c r="I39" s="570">
        <v>1</v>
      </c>
      <c r="J39" s="570">
        <v>0</v>
      </c>
      <c r="K39" s="570">
        <v>0</v>
      </c>
      <c r="L39" s="575">
        <v>42793.463414351849</v>
      </c>
    </row>
    <row r="40" spans="3:39" x14ac:dyDescent="0.25">
      <c r="C40" s="570">
        <v>10</v>
      </c>
      <c r="D40" s="575">
        <v>42793.720706018517</v>
      </c>
      <c r="E40" s="570">
        <v>246.04</v>
      </c>
      <c r="F40" s="570">
        <v>509</v>
      </c>
      <c r="G40" s="570">
        <v>0.32938299999999998</v>
      </c>
      <c r="H40" s="570">
        <v>36</v>
      </c>
      <c r="I40" s="570">
        <v>2</v>
      </c>
      <c r="J40" s="570">
        <v>0</v>
      </c>
      <c r="K40" s="570">
        <v>0</v>
      </c>
      <c r="L40" s="575">
        <v>42793.726458333331</v>
      </c>
    </row>
    <row r="41" spans="3:39" x14ac:dyDescent="0.25">
      <c r="C41" s="570">
        <v>10</v>
      </c>
      <c r="D41" s="575">
        <v>42794.418298611112</v>
      </c>
      <c r="E41" s="570">
        <v>246.04</v>
      </c>
      <c r="F41" s="570">
        <v>265</v>
      </c>
      <c r="G41" s="570">
        <v>0.63068900000000006</v>
      </c>
      <c r="H41" s="570">
        <v>37</v>
      </c>
      <c r="I41" s="570">
        <v>1</v>
      </c>
      <c r="J41" s="570">
        <v>0</v>
      </c>
      <c r="K41" s="570">
        <v>0</v>
      </c>
      <c r="L41" s="575">
        <v>42794.421261574076</v>
      </c>
    </row>
    <row r="42" spans="3:39" x14ac:dyDescent="0.25">
      <c r="C42" s="570">
        <v>10</v>
      </c>
      <c r="D42" s="575">
        <v>42794.577060185184</v>
      </c>
      <c r="E42" s="570">
        <v>423.46</v>
      </c>
      <c r="F42" s="570">
        <v>360</v>
      </c>
      <c r="G42" s="570">
        <v>0.80099399999999998</v>
      </c>
      <c r="H42" s="570">
        <v>38</v>
      </c>
      <c r="I42" s="570">
        <v>2</v>
      </c>
      <c r="J42" s="570">
        <v>0</v>
      </c>
      <c r="K42" s="570">
        <v>0</v>
      </c>
      <c r="L42" s="575">
        <v>42794.58121527778</v>
      </c>
    </row>
    <row r="43" spans="3:39" x14ac:dyDescent="0.25">
      <c r="C43" s="570"/>
      <c r="D43" s="575"/>
      <c r="H43" s="570"/>
      <c r="I43" s="570"/>
      <c r="L43" s="575"/>
    </row>
    <row r="44" spans="3:39" x14ac:dyDescent="0.25">
      <c r="C44" s="570"/>
      <c r="D44" s="575"/>
      <c r="H44" s="570"/>
      <c r="I44" s="570"/>
      <c r="L44" s="575"/>
    </row>
    <row r="45" spans="3:39" x14ac:dyDescent="0.25">
      <c r="C45" s="570"/>
      <c r="D45" s="575"/>
      <c r="H45" s="570"/>
      <c r="I45" s="570"/>
      <c r="L45" s="575"/>
    </row>
    <row r="46" spans="3:39" x14ac:dyDescent="0.25">
      <c r="C46" s="570"/>
      <c r="D46" s="575"/>
      <c r="H46" s="570"/>
      <c r="I46" s="570"/>
      <c r="L46" s="575"/>
    </row>
    <row r="47" spans="3:39" x14ac:dyDescent="0.25">
      <c r="C47" s="570"/>
      <c r="D47" s="575"/>
      <c r="H47" s="570"/>
      <c r="I47" s="570"/>
      <c r="L47" s="575"/>
    </row>
    <row r="48" spans="3:39" x14ac:dyDescent="0.25">
      <c r="C48" s="570"/>
      <c r="D48" s="575"/>
      <c r="H48" s="570"/>
      <c r="I48" s="570"/>
      <c r="L48" s="575"/>
    </row>
    <row r="49" spans="3:12" x14ac:dyDescent="0.25">
      <c r="C49" s="570"/>
      <c r="D49" s="575"/>
      <c r="H49" s="570"/>
      <c r="I49" s="570"/>
      <c r="L49" s="575"/>
    </row>
    <row r="50" spans="3:12" x14ac:dyDescent="0.25">
      <c r="C50" s="570"/>
      <c r="D50" s="575"/>
      <c r="H50" s="570"/>
      <c r="I50" s="570"/>
      <c r="L50" s="575"/>
    </row>
    <row r="51" spans="3:12" x14ac:dyDescent="0.25">
      <c r="C51" s="570"/>
      <c r="D51" s="575"/>
      <c r="H51" s="570"/>
      <c r="I51" s="570"/>
      <c r="L51" s="575"/>
    </row>
    <row r="52" spans="3:12" x14ac:dyDescent="0.25">
      <c r="C52" s="570"/>
      <c r="D52" s="575"/>
      <c r="H52" s="570"/>
      <c r="I52" s="570"/>
      <c r="L52" s="575"/>
    </row>
    <row r="53" spans="3:12" x14ac:dyDescent="0.25">
      <c r="C53" s="570"/>
      <c r="D53" s="575"/>
      <c r="H53" s="570"/>
      <c r="I53" s="570"/>
      <c r="L53" s="575"/>
    </row>
    <row r="54" spans="3:12" x14ac:dyDescent="0.25">
      <c r="C54" s="570"/>
      <c r="D54" s="575"/>
      <c r="H54" s="570"/>
      <c r="I54" s="570"/>
      <c r="L54" s="575"/>
    </row>
    <row r="55" spans="3:12" x14ac:dyDescent="0.25">
      <c r="C55" s="570"/>
      <c r="D55" s="575"/>
      <c r="H55" s="570"/>
      <c r="I55" s="570"/>
      <c r="L55" s="575"/>
    </row>
    <row r="56" spans="3:12" x14ac:dyDescent="0.25">
      <c r="C56" s="570"/>
      <c r="D56" s="575"/>
      <c r="H56" s="570"/>
      <c r="I56" s="570"/>
      <c r="L56" s="575"/>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6"/>
  <sheetViews>
    <sheetView zoomScale="70" zoomScaleNormal="70" workbookViewId="0">
      <pane ySplit="3" topLeftCell="A4" activePane="bottomLeft" state="frozen"/>
      <selection pane="bottomLeft" activeCell="E43" sqref="E43:G44"/>
    </sheetView>
  </sheetViews>
  <sheetFormatPr defaultColWidth="9" defaultRowHeight="15" x14ac:dyDescent="0.25"/>
  <cols>
    <col min="1" max="1" width="3" style="576" bestFit="1" customWidth="1"/>
    <col min="2" max="2" width="10.42578125" style="576" bestFit="1" customWidth="1"/>
    <col min="3" max="3" width="6" style="40" bestFit="1" customWidth="1"/>
    <col min="4" max="4" width="17.28515625" style="576" bestFit="1" customWidth="1"/>
    <col min="5" max="5" width="14.140625" style="576" bestFit="1" customWidth="1"/>
    <col min="6" max="6" width="10.85546875" style="576" bestFit="1" customWidth="1"/>
    <col min="7" max="7" width="14.28515625" style="576" bestFit="1" customWidth="1"/>
    <col min="8" max="8" width="17.28515625" style="38" bestFit="1" customWidth="1"/>
    <col min="9" max="9" width="24.140625" style="38" bestFit="1" customWidth="1"/>
    <col min="10" max="10" width="4.85546875" style="576" bestFit="1" customWidth="1"/>
    <col min="11" max="11" width="14.5703125" style="576" bestFit="1" customWidth="1"/>
    <col min="12" max="12" width="17.7109375" style="576" bestFit="1" customWidth="1"/>
    <col min="13" max="13" width="14.28515625" style="576" bestFit="1" customWidth="1"/>
    <col min="14" max="15" width="4.85546875" style="576" customWidth="1"/>
    <col min="16" max="16" width="7.42578125" style="576" bestFit="1" customWidth="1"/>
    <col min="17" max="17" width="10.5703125" style="576" bestFit="1" customWidth="1"/>
    <col min="18" max="18" width="10.42578125" style="576" bestFit="1" customWidth="1"/>
    <col min="19" max="20" width="5.42578125" style="3" bestFit="1" customWidth="1"/>
    <col min="21" max="21" width="6.85546875" style="576" bestFit="1" customWidth="1"/>
    <col min="22" max="22" width="5" style="576" bestFit="1" customWidth="1"/>
    <col min="23" max="23" width="6.42578125" style="576" bestFit="1" customWidth="1"/>
    <col min="24" max="24" width="5.140625" style="3" bestFit="1" customWidth="1"/>
    <col min="25" max="25" width="5" style="576" bestFit="1" customWidth="1"/>
    <col min="26" max="26" width="6.85546875" style="576" bestFit="1" customWidth="1"/>
    <col min="27" max="27" width="5" style="576" bestFit="1" customWidth="1"/>
    <col min="28" max="28" width="8.7109375" style="3" bestFit="1" customWidth="1"/>
    <col min="29" max="29" width="5" style="576" bestFit="1" customWidth="1"/>
    <col min="30" max="30" width="6.85546875" style="576" bestFit="1" customWidth="1"/>
    <col min="31" max="31" width="5" style="576" bestFit="1" customWidth="1"/>
    <col min="32" max="32" width="4.42578125" style="3" bestFit="1" customWidth="1"/>
    <col min="33" max="33" width="4.140625" style="576" bestFit="1" customWidth="1"/>
    <col min="34" max="34" width="7.28515625" style="576" bestFit="1" customWidth="1"/>
    <col min="35" max="35" width="5" style="576" bestFit="1" customWidth="1"/>
    <col min="36" max="36" width="4.42578125" style="576" bestFit="1" customWidth="1"/>
    <col min="37" max="37" width="4.140625" style="576" bestFit="1" customWidth="1"/>
    <col min="38" max="38" width="6" style="576" bestFit="1" customWidth="1"/>
    <col min="39" max="39" width="5" style="576" bestFit="1" customWidth="1"/>
    <col min="40" max="40" width="2.42578125" style="576" bestFit="1" customWidth="1"/>
    <col min="41" max="41" width="4.140625" style="576" bestFit="1" customWidth="1"/>
    <col min="42" max="42" width="5.140625" style="576" bestFit="1" customWidth="1"/>
    <col min="43" max="43" width="5" style="576" bestFit="1" customWidth="1"/>
    <col min="44" max="16384" width="9" style="576"/>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76" t="s">
        <v>16</v>
      </c>
      <c r="B3" s="576" t="s">
        <v>140</v>
      </c>
      <c r="C3" s="40" t="s">
        <v>15</v>
      </c>
      <c r="D3" s="576" t="s">
        <v>145</v>
      </c>
      <c r="E3" s="576" t="s">
        <v>147</v>
      </c>
      <c r="F3" s="576" t="s">
        <v>141</v>
      </c>
      <c r="G3" s="576" t="s">
        <v>142</v>
      </c>
      <c r="H3" s="38" t="s">
        <v>143</v>
      </c>
      <c r="I3" s="38" t="s">
        <v>498</v>
      </c>
      <c r="J3" s="576" t="s">
        <v>43</v>
      </c>
      <c r="K3" s="576" t="s">
        <v>138</v>
      </c>
      <c r="L3" s="576" t="s">
        <v>139</v>
      </c>
      <c r="M3" s="576" t="s">
        <v>144</v>
      </c>
      <c r="O3" s="576" t="s">
        <v>16</v>
      </c>
      <c r="P3" s="9" t="s">
        <v>15</v>
      </c>
      <c r="Q3" s="576" t="s">
        <v>17</v>
      </c>
      <c r="R3" s="576" t="s">
        <v>18</v>
      </c>
      <c r="S3" s="3" t="s">
        <v>44</v>
      </c>
      <c r="T3" s="3" t="s">
        <v>45</v>
      </c>
      <c r="U3" s="38" t="s">
        <v>46</v>
      </c>
      <c r="V3" s="39" t="s">
        <v>43</v>
      </c>
      <c r="W3" s="39" t="s">
        <v>44</v>
      </c>
      <c r="X3" s="3" t="s">
        <v>44</v>
      </c>
      <c r="Y3" s="576" t="s">
        <v>45</v>
      </c>
      <c r="Z3" s="576" t="s">
        <v>46</v>
      </c>
      <c r="AA3" s="576" t="s">
        <v>43</v>
      </c>
      <c r="AB3" s="3" t="s">
        <v>44</v>
      </c>
      <c r="AC3" s="576" t="s">
        <v>45</v>
      </c>
      <c r="AD3" s="576" t="s">
        <v>46</v>
      </c>
      <c r="AE3" s="576" t="s">
        <v>43</v>
      </c>
      <c r="AF3" s="3" t="s">
        <v>44</v>
      </c>
      <c r="AG3" s="576" t="s">
        <v>45</v>
      </c>
      <c r="AH3" s="576" t="s">
        <v>46</v>
      </c>
      <c r="AI3" s="576" t="s">
        <v>43</v>
      </c>
      <c r="AJ3" s="39" t="s">
        <v>44</v>
      </c>
      <c r="AK3" s="576" t="s">
        <v>45</v>
      </c>
      <c r="AL3" s="576" t="s">
        <v>46</v>
      </c>
      <c r="AM3" s="576" t="s">
        <v>43</v>
      </c>
      <c r="AN3" s="39" t="s">
        <v>44</v>
      </c>
      <c r="AO3" s="576" t="s">
        <v>45</v>
      </c>
      <c r="AP3" s="576" t="s">
        <v>46</v>
      </c>
      <c r="AQ3" s="576" t="s">
        <v>43</v>
      </c>
    </row>
    <row r="4" spans="1:44" x14ac:dyDescent="0.25">
      <c r="A4" s="576">
        <v>1</v>
      </c>
      <c r="B4" s="576">
        <v>5</v>
      </c>
      <c r="C4" s="40">
        <v>42705</v>
      </c>
      <c r="D4" s="41">
        <v>42705.549467592595</v>
      </c>
      <c r="E4" s="41" t="s">
        <v>148</v>
      </c>
      <c r="F4" s="3">
        <v>301</v>
      </c>
      <c r="G4" s="576">
        <v>279</v>
      </c>
      <c r="H4" s="38">
        <f t="shared" ref="H4:H8" si="0">G4/F4*0.0113636*60</f>
        <v>0.63198227242524918</v>
      </c>
      <c r="I4" s="263">
        <v>2.4563894673758986</v>
      </c>
      <c r="J4" s="39">
        <f>(H4-0.142)/0.1278*0.1+7</f>
        <v>7.3833977092529333</v>
      </c>
      <c r="K4" s="576">
        <v>12</v>
      </c>
      <c r="M4" s="576" t="s">
        <v>149</v>
      </c>
      <c r="O4" s="576">
        <v>1</v>
      </c>
      <c r="P4" s="40">
        <v>43069</v>
      </c>
      <c r="U4" s="38"/>
      <c r="V4" s="39"/>
      <c r="W4" s="39"/>
      <c r="X4" s="576"/>
      <c r="Y4" s="3"/>
      <c r="Z4" s="38"/>
      <c r="AA4" s="39"/>
      <c r="AB4" s="576"/>
      <c r="AC4" s="3"/>
      <c r="AD4" s="38"/>
      <c r="AE4" s="39"/>
      <c r="AH4" s="38"/>
      <c r="AI4" s="39"/>
      <c r="AL4" s="38"/>
      <c r="AM4" s="39"/>
      <c r="AP4" s="38"/>
      <c r="AQ4" s="39"/>
      <c r="AR4" s="38">
        <f>MAX(Z4,AD4,AH4,AL4,AP4)</f>
        <v>0</v>
      </c>
    </row>
    <row r="5" spans="1:44" x14ac:dyDescent="0.25">
      <c r="A5" s="576">
        <v>2</v>
      </c>
      <c r="B5" s="576">
        <v>5</v>
      </c>
      <c r="C5" s="40">
        <v>42705</v>
      </c>
      <c r="D5" s="41">
        <v>42705.639456018522</v>
      </c>
      <c r="E5" s="41" t="s">
        <v>148</v>
      </c>
      <c r="F5" s="3">
        <v>195</v>
      </c>
      <c r="G5" s="576">
        <v>152.34</v>
      </c>
      <c r="H5" s="38">
        <f t="shared" si="0"/>
        <v>0.5326556381538462</v>
      </c>
      <c r="I5" s="263">
        <v>0.77413787103890896</v>
      </c>
      <c r="J5" s="39">
        <f t="shared" ref="J5:J8" si="1">(H5-0.142)/0.1278*0.1+7</f>
        <v>7.3056773381485494</v>
      </c>
      <c r="K5" s="576">
        <v>6</v>
      </c>
      <c r="L5" s="576">
        <v>1</v>
      </c>
      <c r="M5" s="576" t="s">
        <v>149</v>
      </c>
      <c r="O5" s="576">
        <v>2</v>
      </c>
      <c r="P5" s="40">
        <v>43070</v>
      </c>
      <c r="Q5" s="576">
        <v>2</v>
      </c>
      <c r="R5" s="576">
        <v>2</v>
      </c>
      <c r="S5" s="3">
        <f>SUM(W5,X5,AB5,AF5,AJ5,AN5)</f>
        <v>431.34000000000003</v>
      </c>
      <c r="T5" s="3">
        <f>SUM(Y5,AC5,AG5,AK5,AO5)</f>
        <v>496</v>
      </c>
      <c r="U5" s="38">
        <f t="shared" ref="U5" si="2">S5/T5*0.0113636*60</f>
        <v>0.59293248677419363</v>
      </c>
      <c r="V5" s="39">
        <f>(U5-0.142)/0.1278*0.1+7</f>
        <v>7.3528423214195566</v>
      </c>
      <c r="W5" s="39"/>
      <c r="X5" s="576">
        <v>279</v>
      </c>
      <c r="Y5" s="3">
        <v>301</v>
      </c>
      <c r="Z5" s="38">
        <f>X5/Y5*0.0113636*60</f>
        <v>0.63198227242524918</v>
      </c>
      <c r="AA5" s="39">
        <f>(Z5-0.142)/0.1278*0.1+7</f>
        <v>7.3833977092529333</v>
      </c>
      <c r="AB5" s="576">
        <v>152.34</v>
      </c>
      <c r="AC5" s="3">
        <v>195</v>
      </c>
      <c r="AD5" s="38">
        <f>AB5/AC5*0.0113636*60</f>
        <v>0.5326556381538462</v>
      </c>
      <c r="AE5" s="39">
        <f>(AD5-0.142)/0.1278*0.1+7</f>
        <v>7.3056773381485494</v>
      </c>
      <c r="AF5" s="576"/>
      <c r="AG5" s="3"/>
      <c r="AH5" s="38"/>
      <c r="AI5" s="39"/>
      <c r="AL5" s="38"/>
      <c r="AM5" s="39"/>
      <c r="AP5" s="38"/>
      <c r="AQ5" s="39"/>
      <c r="AR5" s="38">
        <f t="shared" ref="AR5:AR16" si="3">MAX(Z5,AD5,AH5,AL5,AP5)</f>
        <v>0.63198227242524918</v>
      </c>
    </row>
    <row r="6" spans="1:44" x14ac:dyDescent="0.25">
      <c r="A6" s="576">
        <v>3</v>
      </c>
      <c r="B6" s="576">
        <v>5</v>
      </c>
      <c r="C6" s="40">
        <v>42706</v>
      </c>
      <c r="D6" s="41">
        <v>42706.659212962964</v>
      </c>
      <c r="E6" s="41" t="s">
        <v>148</v>
      </c>
      <c r="F6" s="3">
        <v>436</v>
      </c>
      <c r="G6" s="576">
        <v>246.04</v>
      </c>
      <c r="H6" s="38">
        <f t="shared" si="0"/>
        <v>0.38475690055045869</v>
      </c>
      <c r="I6" s="263">
        <v>0.41749148505220007</v>
      </c>
      <c r="J6" s="39">
        <f t="shared" si="1"/>
        <v>7.1899506264088098</v>
      </c>
      <c r="K6" s="576">
        <v>9</v>
      </c>
      <c r="L6" s="576">
        <v>1</v>
      </c>
      <c r="M6" s="576" t="s">
        <v>149</v>
      </c>
      <c r="O6" s="576">
        <v>3</v>
      </c>
      <c r="P6" s="40">
        <v>43071</v>
      </c>
      <c r="Q6" s="576">
        <v>2</v>
      </c>
      <c r="R6" s="576">
        <v>2</v>
      </c>
      <c r="S6" s="3">
        <f>SUM(W6,X6,AB6,AF6,AJ6,AN6)</f>
        <v>492.08</v>
      </c>
      <c r="T6" s="3">
        <f>SUM(Y6,AC6,AG6,AK6,AO6)</f>
        <v>706</v>
      </c>
      <c r="U6" s="38">
        <f>S6/T6*0.0113636*60</f>
        <v>0.47522382050991496</v>
      </c>
      <c r="V6" s="39">
        <f>(U6-0.142)/0.1278*0.1+7</f>
        <v>7.2607385137010292</v>
      </c>
      <c r="W6" s="39"/>
      <c r="X6" s="576">
        <v>246.04</v>
      </c>
      <c r="Y6" s="3">
        <v>436</v>
      </c>
      <c r="Z6" s="38">
        <f>X6/Y6*0.0113636*60</f>
        <v>0.38475690055045869</v>
      </c>
      <c r="AA6" s="39">
        <f>(Z6-0.142)/0.1278*0.1+7</f>
        <v>7.1899506264088098</v>
      </c>
      <c r="AB6" s="576">
        <v>246.04</v>
      </c>
      <c r="AC6" s="3">
        <v>270</v>
      </c>
      <c r="AD6" s="38">
        <f>AB6/AC6*0.0113636*60</f>
        <v>0.62131114311111113</v>
      </c>
      <c r="AE6" s="39">
        <f>(AD6-0.142)/0.1278*0.1+7</f>
        <v>7.3750478428099457</v>
      </c>
      <c r="AF6" s="576"/>
      <c r="AG6" s="3"/>
      <c r="AH6" s="38"/>
      <c r="AI6" s="39"/>
      <c r="AK6" s="3"/>
      <c r="AL6" s="38"/>
      <c r="AM6" s="39"/>
      <c r="AP6" s="38"/>
      <c r="AQ6" s="39"/>
      <c r="AR6" s="38">
        <f t="shared" si="3"/>
        <v>0.62131114311111113</v>
      </c>
    </row>
    <row r="7" spans="1:44" x14ac:dyDescent="0.25">
      <c r="A7" s="576">
        <v>4</v>
      </c>
      <c r="B7" s="576">
        <v>5</v>
      </c>
      <c r="C7" s="40">
        <v>42706</v>
      </c>
      <c r="D7" s="41">
        <v>42706.867418981485</v>
      </c>
      <c r="E7" s="41" t="s">
        <v>148</v>
      </c>
      <c r="F7" s="3">
        <v>270</v>
      </c>
      <c r="G7" s="576">
        <v>246.04</v>
      </c>
      <c r="H7" s="38">
        <f t="shared" si="0"/>
        <v>0.62131114311111113</v>
      </c>
      <c r="I7" s="263">
        <v>0.6666909100416073</v>
      </c>
      <c r="J7" s="39">
        <f t="shared" si="1"/>
        <v>7.3750478428099457</v>
      </c>
      <c r="K7" s="576">
        <v>9</v>
      </c>
      <c r="L7" s="576">
        <v>1</v>
      </c>
      <c r="M7" s="576" t="s">
        <v>149</v>
      </c>
      <c r="O7" s="576">
        <v>4</v>
      </c>
      <c r="P7" s="40">
        <v>43072</v>
      </c>
      <c r="Q7" s="576">
        <v>1</v>
      </c>
      <c r="R7" s="576">
        <v>1</v>
      </c>
      <c r="S7" s="3">
        <f>SUM(W7,X7,AB7,AF7,AJ7,AN7)</f>
        <v>277.38</v>
      </c>
      <c r="T7" s="3">
        <f>SUM(Y7,AC7,AG7,AK7,AO7)</f>
        <v>278</v>
      </c>
      <c r="U7" s="38">
        <f>S7/T7*0.0113636*60</f>
        <v>0.68029540316546755</v>
      </c>
      <c r="V7" s="39">
        <f>(U7-0.142)/0.1278*0.1+7</f>
        <v>7.4212014109275959</v>
      </c>
      <c r="W7" s="39"/>
      <c r="X7" s="576">
        <v>277.38</v>
      </c>
      <c r="Y7" s="3">
        <v>278</v>
      </c>
      <c r="Z7" s="38">
        <f>X7/Y7*0.0113636*60</f>
        <v>0.68029540316546755</v>
      </c>
      <c r="AA7" s="39">
        <f>(Z7-0.142)/0.1278*0.1+7</f>
        <v>7.4212014109275959</v>
      </c>
      <c r="AB7" s="576"/>
      <c r="AC7" s="3"/>
      <c r="AD7" s="38"/>
      <c r="AE7" s="39"/>
      <c r="AF7" s="576"/>
      <c r="AG7" s="3"/>
      <c r="AH7" s="38"/>
      <c r="AI7" s="39"/>
      <c r="AK7" s="3"/>
      <c r="AL7" s="38"/>
      <c r="AM7" s="39"/>
      <c r="AP7" s="38"/>
      <c r="AQ7" s="39"/>
      <c r="AR7" s="38">
        <f t="shared" si="3"/>
        <v>0.68029540316546755</v>
      </c>
    </row>
    <row r="8" spans="1:44" x14ac:dyDescent="0.25">
      <c r="A8" s="576">
        <v>5</v>
      </c>
      <c r="B8" s="576">
        <v>5</v>
      </c>
      <c r="C8" s="40">
        <v>42707</v>
      </c>
      <c r="D8" s="41">
        <v>42707.441574074073</v>
      </c>
      <c r="E8" s="41" t="s">
        <v>148</v>
      </c>
      <c r="F8" s="3">
        <v>278</v>
      </c>
      <c r="G8" s="576">
        <v>277.38</v>
      </c>
      <c r="H8" s="38">
        <f t="shared" si="0"/>
        <v>0.68029540316546755</v>
      </c>
      <c r="I8" s="263">
        <v>0.88459161949702136</v>
      </c>
      <c r="J8" s="39">
        <f t="shared" si="1"/>
        <v>7.4212014109275959</v>
      </c>
      <c r="K8" s="576">
        <v>11</v>
      </c>
      <c r="L8" s="576">
        <v>1</v>
      </c>
      <c r="M8" s="576" t="s">
        <v>149</v>
      </c>
      <c r="P8" s="40">
        <v>43073</v>
      </c>
      <c r="U8" s="38"/>
      <c r="V8" s="39"/>
      <c r="W8" s="39"/>
      <c r="X8" s="576"/>
      <c r="Y8" s="3"/>
      <c r="Z8" s="38"/>
      <c r="AA8" s="39"/>
      <c r="AB8" s="576"/>
      <c r="AC8" s="3"/>
      <c r="AD8" s="38"/>
      <c r="AE8" s="39"/>
      <c r="AF8" s="576"/>
      <c r="AG8" s="3"/>
      <c r="AH8" s="39"/>
      <c r="AI8" s="39"/>
      <c r="AL8" s="38"/>
      <c r="AM8" s="39"/>
      <c r="AP8" s="38"/>
      <c r="AQ8" s="39"/>
      <c r="AR8" s="38">
        <f t="shared" si="3"/>
        <v>0</v>
      </c>
    </row>
    <row r="9" spans="1:44" x14ac:dyDescent="0.25">
      <c r="D9" s="41"/>
      <c r="E9" s="41"/>
      <c r="F9" s="3"/>
      <c r="I9" s="263"/>
      <c r="J9" s="39"/>
      <c r="P9" s="40">
        <v>43074</v>
      </c>
      <c r="U9" s="38"/>
      <c r="V9" s="39"/>
      <c r="W9" s="39"/>
      <c r="X9" s="576"/>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Z11" s="38"/>
      <c r="AA11" s="39"/>
      <c r="AD11" s="38"/>
      <c r="AE11" s="39"/>
      <c r="AR11" s="38">
        <f t="shared" si="3"/>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76"/>
      <c r="Y35" s="3"/>
      <c r="Z35" s="38"/>
      <c r="AA35" s="39"/>
      <c r="AB35" s="576"/>
      <c r="AC35" s="3"/>
      <c r="AD35" s="38"/>
      <c r="AE35" s="39"/>
      <c r="AF35" s="576"/>
      <c r="AG35" s="3"/>
      <c r="AH35" s="38"/>
      <c r="AI35" s="39"/>
      <c r="AL35" s="38"/>
      <c r="AM35" s="39"/>
    </row>
    <row r="36" spans="3:39" x14ac:dyDescent="0.25">
      <c r="P36" s="40"/>
      <c r="U36" s="38"/>
      <c r="V36" s="39"/>
      <c r="W36" s="39"/>
      <c r="X36" s="576"/>
      <c r="Y36" s="3"/>
      <c r="Z36" s="38"/>
      <c r="AA36" s="39"/>
      <c r="AD36" s="38"/>
      <c r="AE36" s="39"/>
      <c r="AH36" s="38"/>
      <c r="AI36" s="39"/>
      <c r="AL36" s="38"/>
      <c r="AM36" s="39"/>
    </row>
    <row r="37" spans="3:39" x14ac:dyDescent="0.25">
      <c r="C37" s="577"/>
    </row>
    <row r="38" spans="3:39" x14ac:dyDescent="0.25">
      <c r="C38" s="576">
        <v>23</v>
      </c>
      <c r="D38" s="575">
        <v>42799.539756944447</v>
      </c>
      <c r="E38" s="576">
        <v>168</v>
      </c>
      <c r="F38" s="576">
        <v>214</v>
      </c>
      <c r="G38" s="576">
        <v>0.533609</v>
      </c>
      <c r="H38" s="576">
        <v>14</v>
      </c>
      <c r="I38" s="576">
        <v>1</v>
      </c>
      <c r="J38" s="576">
        <v>0</v>
      </c>
      <c r="K38" s="576">
        <v>0</v>
      </c>
      <c r="L38" s="575">
        <v>42799.54210648148</v>
      </c>
    </row>
    <row r="39" spans="3:39" x14ac:dyDescent="0.25">
      <c r="C39" s="576">
        <v>23</v>
      </c>
      <c r="D39" s="575">
        <v>42799.750462962962</v>
      </c>
      <c r="E39" s="576">
        <v>168</v>
      </c>
      <c r="F39" s="576">
        <v>516</v>
      </c>
      <c r="G39" s="576">
        <v>0.22164</v>
      </c>
      <c r="H39" s="576">
        <v>15</v>
      </c>
      <c r="I39" s="576">
        <v>2</v>
      </c>
      <c r="J39" s="576">
        <v>0</v>
      </c>
      <c r="K39" s="576">
        <v>0</v>
      </c>
      <c r="L39" s="575">
        <v>42799.756388888891</v>
      </c>
    </row>
    <row r="40" spans="3:39" x14ac:dyDescent="0.25">
      <c r="C40" s="576">
        <v>23</v>
      </c>
      <c r="D40" s="575">
        <v>42800.451527777775</v>
      </c>
      <c r="E40" s="576">
        <v>168</v>
      </c>
      <c r="F40" s="576">
        <v>618</v>
      </c>
      <c r="G40" s="576">
        <v>0.18506800000000001</v>
      </c>
      <c r="H40" s="576">
        <v>16</v>
      </c>
      <c r="I40" s="576">
        <v>1</v>
      </c>
      <c r="J40" s="576">
        <v>0</v>
      </c>
      <c r="K40" s="576">
        <v>0</v>
      </c>
      <c r="L40" s="575">
        <v>42800.45857638889</v>
      </c>
    </row>
    <row r="41" spans="3:39" x14ac:dyDescent="0.25">
      <c r="C41" s="576">
        <v>23</v>
      </c>
      <c r="D41" s="575">
        <v>42801.455648148149</v>
      </c>
      <c r="E41" s="576">
        <v>416.32</v>
      </c>
      <c r="F41" s="576">
        <v>368</v>
      </c>
      <c r="G41" s="576">
        <v>0.77119599999999999</v>
      </c>
      <c r="H41" s="576">
        <v>17</v>
      </c>
      <c r="I41" s="576">
        <v>1</v>
      </c>
      <c r="J41" s="576">
        <v>0</v>
      </c>
      <c r="K41" s="576">
        <v>0</v>
      </c>
      <c r="L41" s="575">
        <v>42801.495324074072</v>
      </c>
    </row>
    <row r="42" spans="3:39" x14ac:dyDescent="0.25">
      <c r="C42" s="576">
        <v>23</v>
      </c>
      <c r="D42" s="575">
        <v>42801.706493055557</v>
      </c>
      <c r="E42" s="576">
        <v>416.32</v>
      </c>
      <c r="F42" s="576">
        <v>330</v>
      </c>
      <c r="G42" s="576">
        <v>0.85967700000000002</v>
      </c>
      <c r="H42" s="576">
        <v>18</v>
      </c>
      <c r="I42" s="576">
        <v>2</v>
      </c>
      <c r="J42" s="576">
        <v>0</v>
      </c>
      <c r="K42" s="576">
        <v>0</v>
      </c>
      <c r="L42" s="575">
        <v>42801.711076388892</v>
      </c>
    </row>
    <row r="43" spans="3:39" x14ac:dyDescent="0.25">
      <c r="C43" s="576">
        <v>23</v>
      </c>
      <c r="D43" s="575">
        <v>42802.495381944442</v>
      </c>
      <c r="E43" s="576">
        <v>570.21</v>
      </c>
      <c r="F43" s="576">
        <v>363</v>
      </c>
      <c r="G43" s="576">
        <v>1.068254</v>
      </c>
      <c r="H43" s="576">
        <v>19</v>
      </c>
      <c r="I43" s="576">
        <v>1</v>
      </c>
      <c r="J43" s="576">
        <v>0</v>
      </c>
      <c r="K43" s="576">
        <v>0</v>
      </c>
      <c r="L43" s="575">
        <v>42802.499537037038</v>
      </c>
    </row>
    <row r="44" spans="3:39" x14ac:dyDescent="0.25">
      <c r="C44" s="576">
        <v>23</v>
      </c>
      <c r="D44" s="575">
        <v>42802.605983796297</v>
      </c>
      <c r="E44" s="576">
        <v>486.96</v>
      </c>
      <c r="F44" s="576">
        <v>353</v>
      </c>
      <c r="G44" s="576">
        <v>0.938303</v>
      </c>
      <c r="H44" s="576">
        <v>20</v>
      </c>
      <c r="I44" s="576">
        <v>2</v>
      </c>
      <c r="J44" s="576">
        <v>0</v>
      </c>
      <c r="K44" s="576">
        <v>0</v>
      </c>
      <c r="L44" s="575">
        <v>42802.610034722224</v>
      </c>
    </row>
    <row r="45" spans="3:39" x14ac:dyDescent="0.25">
      <c r="C45" s="576"/>
      <c r="D45" s="575"/>
      <c r="H45" s="576"/>
      <c r="I45" s="576"/>
      <c r="L45" s="575"/>
    </row>
    <row r="46" spans="3:39" x14ac:dyDescent="0.25">
      <c r="C46" s="576"/>
      <c r="D46" s="575"/>
      <c r="H46" s="576"/>
      <c r="I46" s="576"/>
      <c r="L46" s="575"/>
    </row>
    <row r="47" spans="3:39" x14ac:dyDescent="0.25">
      <c r="C47" s="576"/>
      <c r="D47" s="575"/>
      <c r="H47" s="576"/>
      <c r="I47" s="576"/>
      <c r="L47" s="575"/>
    </row>
    <row r="48" spans="3:39" x14ac:dyDescent="0.25">
      <c r="C48" s="576"/>
      <c r="D48" s="575"/>
      <c r="H48" s="576"/>
      <c r="I48" s="576"/>
      <c r="L48" s="575"/>
    </row>
    <row r="49" spans="3:12" x14ac:dyDescent="0.25">
      <c r="C49" s="576"/>
      <c r="D49" s="575"/>
      <c r="H49" s="576"/>
      <c r="I49" s="576"/>
      <c r="L49" s="575"/>
    </row>
    <row r="50" spans="3:12" x14ac:dyDescent="0.25">
      <c r="C50" s="576"/>
      <c r="D50" s="575"/>
      <c r="H50" s="576"/>
      <c r="I50" s="576"/>
      <c r="L50" s="575"/>
    </row>
    <row r="51" spans="3:12" x14ac:dyDescent="0.25">
      <c r="C51" s="576"/>
      <c r="D51" s="575"/>
      <c r="H51" s="576"/>
      <c r="I51" s="576"/>
      <c r="L51" s="575"/>
    </row>
    <row r="52" spans="3:12" x14ac:dyDescent="0.25">
      <c r="C52" s="576"/>
      <c r="D52" s="575"/>
      <c r="H52" s="576"/>
      <c r="I52" s="576"/>
      <c r="L52" s="575"/>
    </row>
    <row r="53" spans="3:12" x14ac:dyDescent="0.25">
      <c r="C53" s="576"/>
      <c r="D53" s="575"/>
      <c r="H53" s="576"/>
      <c r="I53" s="576"/>
      <c r="L53" s="575"/>
    </row>
    <row r="54" spans="3:12" x14ac:dyDescent="0.25">
      <c r="C54" s="576"/>
      <c r="D54" s="575"/>
      <c r="H54" s="576"/>
      <c r="I54" s="576"/>
      <c r="L54" s="575"/>
    </row>
    <row r="55" spans="3:12" x14ac:dyDescent="0.25">
      <c r="C55" s="576"/>
      <c r="D55" s="575"/>
      <c r="H55" s="576"/>
      <c r="I55" s="576"/>
      <c r="L55" s="575"/>
    </row>
    <row r="56" spans="3:12" x14ac:dyDescent="0.25">
      <c r="C56" s="576"/>
      <c r="D56" s="575"/>
      <c r="H56" s="576"/>
      <c r="I56" s="576"/>
      <c r="L56" s="575"/>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6"/>
  <sheetViews>
    <sheetView zoomScale="70" zoomScaleNormal="70" workbookViewId="0">
      <pane ySplit="3" topLeftCell="A4" activePane="bottomLeft" state="frozen"/>
      <selection pane="bottomLeft" activeCell="E39" sqref="E39:G39"/>
    </sheetView>
  </sheetViews>
  <sheetFormatPr defaultColWidth="9" defaultRowHeight="15" x14ac:dyDescent="0.25"/>
  <cols>
    <col min="1" max="1" width="3" style="570" bestFit="1" customWidth="1"/>
    <col min="2" max="2" width="10.42578125" style="570" bestFit="1" customWidth="1"/>
    <col min="3" max="3" width="6" style="40" bestFit="1" customWidth="1"/>
    <col min="4" max="4" width="17.28515625" style="570" bestFit="1" customWidth="1"/>
    <col min="5" max="5" width="14.140625" style="570" bestFit="1" customWidth="1"/>
    <col min="6" max="6" width="10.85546875" style="570" bestFit="1" customWidth="1"/>
    <col min="7" max="7" width="14.28515625" style="570" bestFit="1" customWidth="1"/>
    <col min="8" max="8" width="17.28515625" style="38" bestFit="1" customWidth="1"/>
    <col min="9" max="9" width="24.140625" style="38" bestFit="1" customWidth="1"/>
    <col min="10" max="10" width="4.85546875" style="570" bestFit="1" customWidth="1"/>
    <col min="11" max="11" width="14.5703125" style="570" bestFit="1" customWidth="1"/>
    <col min="12" max="12" width="17.7109375" style="570" bestFit="1" customWidth="1"/>
    <col min="13" max="13" width="14.28515625" style="570" bestFit="1" customWidth="1"/>
    <col min="14" max="15" width="4.85546875" style="570" customWidth="1"/>
    <col min="16" max="16" width="7.42578125" style="570" bestFit="1" customWidth="1"/>
    <col min="17" max="17" width="10.5703125" style="570" bestFit="1" customWidth="1"/>
    <col min="18" max="18" width="10.42578125" style="570" bestFit="1" customWidth="1"/>
    <col min="19" max="20" width="5.42578125" style="3" bestFit="1" customWidth="1"/>
    <col min="21" max="21" width="6.85546875" style="570" bestFit="1" customWidth="1"/>
    <col min="22" max="22" width="5" style="570" bestFit="1" customWidth="1"/>
    <col min="23" max="23" width="6.42578125" style="570" bestFit="1" customWidth="1"/>
    <col min="24" max="24" width="5.140625" style="3" bestFit="1" customWidth="1"/>
    <col min="25" max="25" width="5" style="570" bestFit="1" customWidth="1"/>
    <col min="26" max="26" width="6.85546875" style="570" bestFit="1" customWidth="1"/>
    <col min="27" max="27" width="5" style="570" bestFit="1" customWidth="1"/>
    <col min="28" max="28" width="8.7109375" style="3" bestFit="1" customWidth="1"/>
    <col min="29" max="29" width="5" style="570" bestFit="1" customWidth="1"/>
    <col min="30" max="30" width="6.85546875" style="570" bestFit="1" customWidth="1"/>
    <col min="31" max="31" width="5" style="570" bestFit="1" customWidth="1"/>
    <col min="32" max="32" width="4.42578125" style="3" bestFit="1" customWidth="1"/>
    <col min="33" max="33" width="4.140625" style="570" bestFit="1" customWidth="1"/>
    <col min="34" max="34" width="7.28515625" style="570" bestFit="1" customWidth="1"/>
    <col min="35" max="35" width="5" style="570" bestFit="1" customWidth="1"/>
    <col min="36" max="36" width="4.42578125" style="570" bestFit="1" customWidth="1"/>
    <col min="37" max="37" width="4.140625" style="570" bestFit="1" customWidth="1"/>
    <col min="38" max="38" width="6" style="570" bestFit="1" customWidth="1"/>
    <col min="39" max="39" width="5" style="570" bestFit="1" customWidth="1"/>
    <col min="40" max="40" width="2.42578125" style="570" bestFit="1" customWidth="1"/>
    <col min="41" max="41" width="4.140625" style="570" bestFit="1" customWidth="1"/>
    <col min="42" max="42" width="5.140625" style="570" bestFit="1" customWidth="1"/>
    <col min="43" max="43" width="5" style="570" bestFit="1" customWidth="1"/>
    <col min="44" max="16384" width="9" style="570"/>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70" t="s">
        <v>16</v>
      </c>
      <c r="B3" s="570" t="s">
        <v>140</v>
      </c>
      <c r="C3" s="40" t="s">
        <v>15</v>
      </c>
      <c r="D3" s="570" t="s">
        <v>145</v>
      </c>
      <c r="E3" s="570" t="s">
        <v>147</v>
      </c>
      <c r="F3" s="570" t="s">
        <v>141</v>
      </c>
      <c r="G3" s="570" t="s">
        <v>142</v>
      </c>
      <c r="H3" s="38" t="s">
        <v>143</v>
      </c>
      <c r="I3" s="38" t="s">
        <v>498</v>
      </c>
      <c r="J3" s="570" t="s">
        <v>43</v>
      </c>
      <c r="K3" s="570" t="s">
        <v>138</v>
      </c>
      <c r="L3" s="570" t="s">
        <v>139</v>
      </c>
      <c r="M3" s="570" t="s">
        <v>144</v>
      </c>
      <c r="O3" s="570" t="s">
        <v>16</v>
      </c>
      <c r="P3" s="9" t="s">
        <v>15</v>
      </c>
      <c r="Q3" s="570" t="s">
        <v>17</v>
      </c>
      <c r="R3" s="570" t="s">
        <v>18</v>
      </c>
      <c r="S3" s="3" t="s">
        <v>44</v>
      </c>
      <c r="T3" s="3" t="s">
        <v>45</v>
      </c>
      <c r="U3" s="38" t="s">
        <v>46</v>
      </c>
      <c r="V3" s="39" t="s">
        <v>43</v>
      </c>
      <c r="W3" s="39" t="s">
        <v>44</v>
      </c>
      <c r="X3" s="3" t="s">
        <v>44</v>
      </c>
      <c r="Y3" s="570" t="s">
        <v>45</v>
      </c>
      <c r="Z3" s="570" t="s">
        <v>46</v>
      </c>
      <c r="AA3" s="570" t="s">
        <v>43</v>
      </c>
      <c r="AB3" s="3" t="s">
        <v>44</v>
      </c>
      <c r="AC3" s="570" t="s">
        <v>45</v>
      </c>
      <c r="AD3" s="570" t="s">
        <v>46</v>
      </c>
      <c r="AE3" s="570" t="s">
        <v>43</v>
      </c>
      <c r="AF3" s="3" t="s">
        <v>44</v>
      </c>
      <c r="AG3" s="570" t="s">
        <v>45</v>
      </c>
      <c r="AH3" s="570" t="s">
        <v>46</v>
      </c>
      <c r="AI3" s="570" t="s">
        <v>43</v>
      </c>
      <c r="AJ3" s="39" t="s">
        <v>44</v>
      </c>
      <c r="AK3" s="570" t="s">
        <v>45</v>
      </c>
      <c r="AL3" s="570" t="s">
        <v>46</v>
      </c>
      <c r="AM3" s="570" t="s">
        <v>43</v>
      </c>
      <c r="AN3" s="39" t="s">
        <v>44</v>
      </c>
      <c r="AO3" s="570" t="s">
        <v>45</v>
      </c>
      <c r="AP3" s="570" t="s">
        <v>46</v>
      </c>
      <c r="AQ3" s="570" t="s">
        <v>43</v>
      </c>
    </row>
    <row r="4" spans="1:44" x14ac:dyDescent="0.25">
      <c r="A4" s="570">
        <v>1</v>
      </c>
      <c r="B4" s="570">
        <v>5</v>
      </c>
      <c r="C4" s="40">
        <v>42705</v>
      </c>
      <c r="D4" s="41">
        <v>42705.549467592595</v>
      </c>
      <c r="E4" s="41" t="s">
        <v>148</v>
      </c>
      <c r="F4" s="3">
        <v>301</v>
      </c>
      <c r="G4" s="570">
        <v>279</v>
      </c>
      <c r="H4" s="38">
        <f t="shared" ref="H4:H8" si="0">G4/F4*0.0113636*60</f>
        <v>0.63198227242524918</v>
      </c>
      <c r="I4" s="263">
        <v>2.4563894673758986</v>
      </c>
      <c r="J4" s="39">
        <f>(H4-0.142)/0.1278*0.1+7</f>
        <v>7.3833977092529333</v>
      </c>
      <c r="K4" s="570">
        <v>12</v>
      </c>
      <c r="M4" s="570" t="s">
        <v>149</v>
      </c>
      <c r="O4" s="570">
        <v>1</v>
      </c>
      <c r="P4" s="40">
        <v>43069</v>
      </c>
      <c r="U4" s="38"/>
      <c r="V4" s="39"/>
      <c r="W4" s="39"/>
      <c r="X4" s="570"/>
      <c r="Y4" s="3"/>
      <c r="Z4" s="38"/>
      <c r="AA4" s="39"/>
      <c r="AB4" s="570"/>
      <c r="AC4" s="3"/>
      <c r="AD4" s="38"/>
      <c r="AE4" s="39"/>
      <c r="AH4" s="38"/>
      <c r="AI4" s="39"/>
      <c r="AL4" s="38"/>
      <c r="AM4" s="39"/>
      <c r="AP4" s="38"/>
      <c r="AQ4" s="39"/>
      <c r="AR4" s="38">
        <f>MAX(Z4,AD4,AH4,AL4,AP4)</f>
        <v>0</v>
      </c>
    </row>
    <row r="5" spans="1:44" x14ac:dyDescent="0.25">
      <c r="A5" s="570">
        <v>2</v>
      </c>
      <c r="B5" s="570">
        <v>5</v>
      </c>
      <c r="C5" s="40">
        <v>42705</v>
      </c>
      <c r="D5" s="41">
        <v>42705.639456018522</v>
      </c>
      <c r="E5" s="41" t="s">
        <v>148</v>
      </c>
      <c r="F5" s="3">
        <v>195</v>
      </c>
      <c r="G5" s="570">
        <v>152.34</v>
      </c>
      <c r="H5" s="38">
        <f t="shared" si="0"/>
        <v>0.5326556381538462</v>
      </c>
      <c r="I5" s="263">
        <v>0.77413787103890896</v>
      </c>
      <c r="J5" s="39">
        <f t="shared" ref="J5:J8" si="1">(H5-0.142)/0.1278*0.1+7</f>
        <v>7.3056773381485494</v>
      </c>
      <c r="K5" s="570">
        <v>6</v>
      </c>
      <c r="L5" s="570">
        <v>1</v>
      </c>
      <c r="M5" s="570" t="s">
        <v>149</v>
      </c>
      <c r="O5" s="570">
        <v>2</v>
      </c>
      <c r="P5" s="40">
        <v>43070</v>
      </c>
      <c r="Q5" s="570">
        <v>2</v>
      </c>
      <c r="R5" s="570">
        <v>2</v>
      </c>
      <c r="S5" s="3">
        <f>SUM(W5,X5,AB5,AF5,AJ5,AN5)</f>
        <v>431.34000000000003</v>
      </c>
      <c r="T5" s="3">
        <f>SUM(Y5,AC5,AG5,AK5,AO5)</f>
        <v>496</v>
      </c>
      <c r="U5" s="38">
        <f t="shared" ref="U5" si="2">S5/T5*0.0113636*60</f>
        <v>0.59293248677419363</v>
      </c>
      <c r="V5" s="39">
        <f>(U5-0.142)/0.1278*0.1+7</f>
        <v>7.3528423214195566</v>
      </c>
      <c r="W5" s="39"/>
      <c r="X5" s="570">
        <v>279</v>
      </c>
      <c r="Y5" s="3">
        <v>301</v>
      </c>
      <c r="Z5" s="38">
        <f>X5/Y5*0.0113636*60</f>
        <v>0.63198227242524918</v>
      </c>
      <c r="AA5" s="39">
        <f>(Z5-0.142)/0.1278*0.1+7</f>
        <v>7.3833977092529333</v>
      </c>
      <c r="AB5" s="570">
        <v>152.34</v>
      </c>
      <c r="AC5" s="3">
        <v>195</v>
      </c>
      <c r="AD5" s="38">
        <f>AB5/AC5*0.0113636*60</f>
        <v>0.5326556381538462</v>
      </c>
      <c r="AE5" s="39">
        <f>(AD5-0.142)/0.1278*0.1+7</f>
        <v>7.3056773381485494</v>
      </c>
      <c r="AF5" s="570"/>
      <c r="AG5" s="3"/>
      <c r="AH5" s="38"/>
      <c r="AI5" s="39"/>
      <c r="AL5" s="38"/>
      <c r="AM5" s="39"/>
      <c r="AP5" s="38"/>
      <c r="AQ5" s="39"/>
      <c r="AR5" s="38">
        <f t="shared" ref="AR5:AR16" si="3">MAX(Z5,AD5,AH5,AL5,AP5)</f>
        <v>0.63198227242524918</v>
      </c>
    </row>
    <row r="6" spans="1:44" x14ac:dyDescent="0.25">
      <c r="A6" s="570">
        <v>3</v>
      </c>
      <c r="B6" s="570">
        <v>5</v>
      </c>
      <c r="C6" s="40">
        <v>42706</v>
      </c>
      <c r="D6" s="41">
        <v>42706.659212962964</v>
      </c>
      <c r="E6" s="41" t="s">
        <v>148</v>
      </c>
      <c r="F6" s="3">
        <v>436</v>
      </c>
      <c r="G6" s="570">
        <v>246.04</v>
      </c>
      <c r="H6" s="38">
        <f t="shared" si="0"/>
        <v>0.38475690055045869</v>
      </c>
      <c r="I6" s="263">
        <v>0.41749148505220007</v>
      </c>
      <c r="J6" s="39">
        <f t="shared" si="1"/>
        <v>7.1899506264088098</v>
      </c>
      <c r="K6" s="570">
        <v>9</v>
      </c>
      <c r="L6" s="570">
        <v>1</v>
      </c>
      <c r="M6" s="570" t="s">
        <v>149</v>
      </c>
      <c r="O6" s="570">
        <v>3</v>
      </c>
      <c r="P6" s="40">
        <v>43071</v>
      </c>
      <c r="Q6" s="570">
        <v>2</v>
      </c>
      <c r="R6" s="570">
        <v>2</v>
      </c>
      <c r="S6" s="3">
        <f>SUM(W6,X6,AB6,AF6,AJ6,AN6)</f>
        <v>492.08</v>
      </c>
      <c r="T6" s="3">
        <f>SUM(Y6,AC6,AG6,AK6,AO6)</f>
        <v>706</v>
      </c>
      <c r="U6" s="38">
        <f>S6/T6*0.0113636*60</f>
        <v>0.47522382050991496</v>
      </c>
      <c r="V6" s="39">
        <f>(U6-0.142)/0.1278*0.1+7</f>
        <v>7.2607385137010292</v>
      </c>
      <c r="W6" s="39"/>
      <c r="X6" s="570">
        <v>246.04</v>
      </c>
      <c r="Y6" s="3">
        <v>436</v>
      </c>
      <c r="Z6" s="38">
        <f>X6/Y6*0.0113636*60</f>
        <v>0.38475690055045869</v>
      </c>
      <c r="AA6" s="39">
        <f>(Z6-0.142)/0.1278*0.1+7</f>
        <v>7.1899506264088098</v>
      </c>
      <c r="AB6" s="570">
        <v>246.04</v>
      </c>
      <c r="AC6" s="3">
        <v>270</v>
      </c>
      <c r="AD6" s="38">
        <f>AB6/AC6*0.0113636*60</f>
        <v>0.62131114311111113</v>
      </c>
      <c r="AE6" s="39">
        <f>(AD6-0.142)/0.1278*0.1+7</f>
        <v>7.3750478428099457</v>
      </c>
      <c r="AF6" s="570"/>
      <c r="AG6" s="3"/>
      <c r="AH6" s="38"/>
      <c r="AI6" s="39"/>
      <c r="AK6" s="3"/>
      <c r="AL6" s="38"/>
      <c r="AM6" s="39"/>
      <c r="AP6" s="38"/>
      <c r="AQ6" s="39"/>
      <c r="AR6" s="38">
        <f t="shared" si="3"/>
        <v>0.62131114311111113</v>
      </c>
    </row>
    <row r="7" spans="1:44" x14ac:dyDescent="0.25">
      <c r="A7" s="570">
        <v>4</v>
      </c>
      <c r="B7" s="570">
        <v>5</v>
      </c>
      <c r="C7" s="40">
        <v>42706</v>
      </c>
      <c r="D7" s="41">
        <v>42706.867418981485</v>
      </c>
      <c r="E7" s="41" t="s">
        <v>148</v>
      </c>
      <c r="F7" s="3">
        <v>270</v>
      </c>
      <c r="G7" s="570">
        <v>246.04</v>
      </c>
      <c r="H7" s="38">
        <f t="shared" si="0"/>
        <v>0.62131114311111113</v>
      </c>
      <c r="I7" s="263">
        <v>0.6666909100416073</v>
      </c>
      <c r="J7" s="39">
        <f t="shared" si="1"/>
        <v>7.3750478428099457</v>
      </c>
      <c r="K7" s="570">
        <v>9</v>
      </c>
      <c r="L7" s="570">
        <v>1</v>
      </c>
      <c r="M7" s="570" t="s">
        <v>149</v>
      </c>
      <c r="O7" s="570">
        <v>4</v>
      </c>
      <c r="P7" s="40">
        <v>43072</v>
      </c>
      <c r="Q7" s="570">
        <v>1</v>
      </c>
      <c r="R7" s="570">
        <v>1</v>
      </c>
      <c r="S7" s="3">
        <f>SUM(W7,X7,AB7,AF7,AJ7,AN7)</f>
        <v>277.38</v>
      </c>
      <c r="T7" s="3">
        <f>SUM(Y7,AC7,AG7,AK7,AO7)</f>
        <v>278</v>
      </c>
      <c r="U7" s="38">
        <f>S7/T7*0.0113636*60</f>
        <v>0.68029540316546755</v>
      </c>
      <c r="V7" s="39">
        <f>(U7-0.142)/0.1278*0.1+7</f>
        <v>7.4212014109275959</v>
      </c>
      <c r="W7" s="39"/>
      <c r="X7" s="570">
        <v>277.38</v>
      </c>
      <c r="Y7" s="3">
        <v>278</v>
      </c>
      <c r="Z7" s="38">
        <f>X7/Y7*0.0113636*60</f>
        <v>0.68029540316546755</v>
      </c>
      <c r="AA7" s="39">
        <f>(Z7-0.142)/0.1278*0.1+7</f>
        <v>7.4212014109275959</v>
      </c>
      <c r="AB7" s="570"/>
      <c r="AC7" s="3"/>
      <c r="AD7" s="38"/>
      <c r="AE7" s="39"/>
      <c r="AF7" s="570"/>
      <c r="AG7" s="3"/>
      <c r="AH7" s="38"/>
      <c r="AI7" s="39"/>
      <c r="AK7" s="3"/>
      <c r="AL7" s="38"/>
      <c r="AM7" s="39"/>
      <c r="AP7" s="38"/>
      <c r="AQ7" s="39"/>
      <c r="AR7" s="38">
        <f t="shared" si="3"/>
        <v>0.68029540316546755</v>
      </c>
    </row>
    <row r="8" spans="1:44" x14ac:dyDescent="0.25">
      <c r="A8" s="570">
        <v>5</v>
      </c>
      <c r="B8" s="570">
        <v>5</v>
      </c>
      <c r="C8" s="40">
        <v>42707</v>
      </c>
      <c r="D8" s="41">
        <v>42707.441574074073</v>
      </c>
      <c r="E8" s="41" t="s">
        <v>148</v>
      </c>
      <c r="F8" s="3">
        <v>278</v>
      </c>
      <c r="G8" s="570">
        <v>277.38</v>
      </c>
      <c r="H8" s="38">
        <f t="shared" si="0"/>
        <v>0.68029540316546755</v>
      </c>
      <c r="I8" s="263">
        <v>0.88459161949702136</v>
      </c>
      <c r="J8" s="39">
        <f t="shared" si="1"/>
        <v>7.4212014109275959</v>
      </c>
      <c r="K8" s="570">
        <v>11</v>
      </c>
      <c r="L8" s="570">
        <v>1</v>
      </c>
      <c r="M8" s="570" t="s">
        <v>149</v>
      </c>
      <c r="P8" s="40">
        <v>43073</v>
      </c>
      <c r="U8" s="38"/>
      <c r="V8" s="39"/>
      <c r="W8" s="39"/>
      <c r="X8" s="570"/>
      <c r="Y8" s="3"/>
      <c r="Z8" s="38"/>
      <c r="AA8" s="39"/>
      <c r="AB8" s="570"/>
      <c r="AC8" s="3"/>
      <c r="AD8" s="38"/>
      <c r="AE8" s="39"/>
      <c r="AF8" s="570"/>
      <c r="AG8" s="3"/>
      <c r="AH8" s="39"/>
      <c r="AI8" s="39"/>
      <c r="AL8" s="38"/>
      <c r="AM8" s="39"/>
      <c r="AP8" s="38"/>
      <c r="AQ8" s="39"/>
      <c r="AR8" s="38">
        <f t="shared" si="3"/>
        <v>0</v>
      </c>
    </row>
    <row r="9" spans="1:44" x14ac:dyDescent="0.25">
      <c r="D9" s="41"/>
      <c r="E9" s="41"/>
      <c r="F9" s="3"/>
      <c r="I9" s="263"/>
      <c r="J9" s="39"/>
      <c r="P9" s="40">
        <v>43074</v>
      </c>
      <c r="U9" s="38"/>
      <c r="V9" s="39"/>
      <c r="W9" s="39"/>
      <c r="X9" s="570"/>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Z11" s="38"/>
      <c r="AA11" s="39"/>
      <c r="AD11" s="38"/>
      <c r="AE11" s="39"/>
      <c r="AR11" s="38">
        <f t="shared" si="3"/>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70"/>
      <c r="Y35" s="3"/>
      <c r="Z35" s="38"/>
      <c r="AA35" s="39"/>
      <c r="AB35" s="570"/>
      <c r="AC35" s="3"/>
      <c r="AD35" s="38"/>
      <c r="AE35" s="39"/>
      <c r="AF35" s="570"/>
      <c r="AG35" s="3"/>
      <c r="AH35" s="38"/>
      <c r="AI35" s="39"/>
      <c r="AL35" s="38"/>
      <c r="AM35" s="39"/>
    </row>
    <row r="36" spans="3:39" x14ac:dyDescent="0.25">
      <c r="P36" s="40"/>
      <c r="U36" s="38"/>
      <c r="V36" s="39"/>
      <c r="W36" s="39"/>
      <c r="X36" s="570"/>
      <c r="Y36" s="3"/>
      <c r="Z36" s="38"/>
      <c r="AA36" s="39"/>
      <c r="AD36" s="38"/>
      <c r="AE36" s="39"/>
      <c r="AH36" s="38"/>
      <c r="AI36" s="39"/>
      <c r="AL36" s="38"/>
      <c r="AM36" s="39"/>
    </row>
    <row r="37" spans="3:39" x14ac:dyDescent="0.25">
      <c r="C37" s="577"/>
    </row>
    <row r="38" spans="3:39" x14ac:dyDescent="0.25">
      <c r="C38" s="570"/>
      <c r="D38" s="575"/>
      <c r="H38" s="570"/>
      <c r="I38" s="570"/>
      <c r="L38" s="575"/>
    </row>
    <row r="39" spans="3:39" x14ac:dyDescent="0.25">
      <c r="C39" s="570">
        <v>28</v>
      </c>
      <c r="D39" s="575">
        <v>42800.482152777775</v>
      </c>
      <c r="E39" s="570">
        <v>408.84</v>
      </c>
      <c r="F39" s="570">
        <v>170</v>
      </c>
      <c r="G39" s="570">
        <v>1.638701</v>
      </c>
      <c r="H39" s="570">
        <v>39</v>
      </c>
      <c r="I39" s="570">
        <v>1</v>
      </c>
      <c r="J39" s="570">
        <v>0</v>
      </c>
      <c r="K39" s="570">
        <v>0</v>
      </c>
      <c r="L39" s="575">
        <v>42800.483877314815</v>
      </c>
    </row>
    <row r="40" spans="3:39" x14ac:dyDescent="0.25">
      <c r="C40" s="570"/>
      <c r="D40" s="575"/>
      <c r="H40" s="570"/>
      <c r="I40" s="570"/>
      <c r="L40" s="575"/>
    </row>
    <row r="41" spans="3:39" x14ac:dyDescent="0.25">
      <c r="C41" s="570"/>
      <c r="D41" s="575"/>
      <c r="H41" s="570"/>
      <c r="I41" s="570"/>
      <c r="L41" s="575"/>
    </row>
    <row r="42" spans="3:39" x14ac:dyDescent="0.25">
      <c r="C42" s="570"/>
      <c r="D42" s="575"/>
      <c r="H42" s="570"/>
      <c r="I42" s="570"/>
      <c r="L42" s="575"/>
    </row>
    <row r="43" spans="3:39" x14ac:dyDescent="0.25">
      <c r="C43" s="570"/>
      <c r="D43" s="575"/>
      <c r="H43" s="570"/>
      <c r="I43" s="570"/>
      <c r="L43" s="575"/>
    </row>
    <row r="44" spans="3:39" x14ac:dyDescent="0.25">
      <c r="C44" s="570"/>
      <c r="D44" s="575"/>
      <c r="H44" s="570"/>
      <c r="I44" s="570"/>
      <c r="L44" s="575"/>
    </row>
    <row r="45" spans="3:39" x14ac:dyDescent="0.25">
      <c r="C45" s="570"/>
      <c r="D45" s="575"/>
      <c r="H45" s="570"/>
      <c r="I45" s="570"/>
      <c r="L45" s="575"/>
    </row>
    <row r="46" spans="3:39" x14ac:dyDescent="0.25">
      <c r="C46" s="570"/>
      <c r="D46" s="575"/>
      <c r="H46" s="570"/>
      <c r="I46" s="570"/>
      <c r="L46" s="575"/>
    </row>
    <row r="47" spans="3:39" x14ac:dyDescent="0.25">
      <c r="C47" s="570"/>
      <c r="D47" s="575"/>
      <c r="H47" s="570"/>
      <c r="I47" s="570"/>
      <c r="L47" s="575"/>
    </row>
    <row r="48" spans="3:39" x14ac:dyDescent="0.25">
      <c r="C48" s="570"/>
      <c r="D48" s="575"/>
      <c r="H48" s="570"/>
      <c r="I48" s="570"/>
      <c r="L48" s="575"/>
    </row>
    <row r="49" spans="3:12" x14ac:dyDescent="0.25">
      <c r="C49" s="570"/>
      <c r="D49" s="575"/>
      <c r="H49" s="570"/>
      <c r="I49" s="570"/>
      <c r="L49" s="575"/>
    </row>
    <row r="50" spans="3:12" x14ac:dyDescent="0.25">
      <c r="C50" s="570"/>
      <c r="D50" s="575"/>
      <c r="H50" s="570"/>
      <c r="I50" s="570"/>
      <c r="L50" s="575"/>
    </row>
    <row r="51" spans="3:12" x14ac:dyDescent="0.25">
      <c r="C51" s="570"/>
      <c r="D51" s="575"/>
      <c r="H51" s="570"/>
      <c r="I51" s="570"/>
      <c r="L51" s="575"/>
    </row>
    <row r="52" spans="3:12" x14ac:dyDescent="0.25">
      <c r="C52" s="570"/>
      <c r="D52" s="575"/>
      <c r="H52" s="570"/>
      <c r="I52" s="570"/>
      <c r="L52" s="575"/>
    </row>
    <row r="53" spans="3:12" x14ac:dyDescent="0.25">
      <c r="C53" s="570"/>
      <c r="D53" s="575"/>
      <c r="H53" s="570"/>
      <c r="I53" s="570"/>
      <c r="L53" s="575"/>
    </row>
    <row r="54" spans="3:12" x14ac:dyDescent="0.25">
      <c r="C54" s="570"/>
      <c r="D54" s="575"/>
      <c r="H54" s="570"/>
      <c r="I54" s="570"/>
      <c r="L54" s="575"/>
    </row>
    <row r="55" spans="3:12" x14ac:dyDescent="0.25">
      <c r="C55" s="570"/>
      <c r="D55" s="575"/>
      <c r="H55" s="570"/>
      <c r="I55" s="570"/>
      <c r="L55" s="575"/>
    </row>
    <row r="56" spans="3:12" x14ac:dyDescent="0.25">
      <c r="C56" s="570"/>
      <c r="D56" s="575"/>
      <c r="H56" s="570"/>
      <c r="I56" s="570"/>
      <c r="L56" s="575"/>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6"/>
  <sheetViews>
    <sheetView zoomScale="70" zoomScaleNormal="70" workbookViewId="0">
      <pane ySplit="3" topLeftCell="A7" activePane="bottomLeft" state="frozen"/>
      <selection pane="bottomLeft" activeCell="E49" sqref="E49:G52"/>
    </sheetView>
  </sheetViews>
  <sheetFormatPr defaultColWidth="9" defaultRowHeight="15" x14ac:dyDescent="0.25"/>
  <cols>
    <col min="1" max="1" width="3" style="576" bestFit="1" customWidth="1"/>
    <col min="2" max="2" width="10.42578125" style="576" bestFit="1" customWidth="1"/>
    <col min="3" max="3" width="6" style="40" bestFit="1" customWidth="1"/>
    <col min="4" max="4" width="17.28515625" style="576" bestFit="1" customWidth="1"/>
    <col min="5" max="5" width="14.140625" style="576" bestFit="1" customWidth="1"/>
    <col min="6" max="6" width="10.85546875" style="576" bestFit="1" customWidth="1"/>
    <col min="7" max="7" width="14.28515625" style="576" bestFit="1" customWidth="1"/>
    <col min="8" max="8" width="17.28515625" style="38" bestFit="1" customWidth="1"/>
    <col min="9" max="9" width="24.140625" style="38" bestFit="1" customWidth="1"/>
    <col min="10" max="10" width="4.85546875" style="576" bestFit="1" customWidth="1"/>
    <col min="11" max="11" width="14.5703125" style="576" bestFit="1" customWidth="1"/>
    <col min="12" max="12" width="17.7109375" style="576" bestFit="1" customWidth="1"/>
    <col min="13" max="13" width="14.28515625" style="576" bestFit="1" customWidth="1"/>
    <col min="14" max="15" width="4.85546875" style="576" customWidth="1"/>
    <col min="16" max="16" width="7.42578125" style="576" bestFit="1" customWidth="1"/>
    <col min="17" max="17" width="10.5703125" style="576" bestFit="1" customWidth="1"/>
    <col min="18" max="18" width="10.42578125" style="576" bestFit="1" customWidth="1"/>
    <col min="19" max="20" width="5.42578125" style="3" bestFit="1" customWidth="1"/>
    <col min="21" max="21" width="6.85546875" style="576" bestFit="1" customWidth="1"/>
    <col min="22" max="22" width="5" style="576" bestFit="1" customWidth="1"/>
    <col min="23" max="23" width="6.42578125" style="576" bestFit="1" customWidth="1"/>
    <col min="24" max="24" width="5.140625" style="3" bestFit="1" customWidth="1"/>
    <col min="25" max="25" width="5" style="576" bestFit="1" customWidth="1"/>
    <col min="26" max="26" width="6.85546875" style="576" bestFit="1" customWidth="1"/>
    <col min="27" max="27" width="5" style="576" bestFit="1" customWidth="1"/>
    <col min="28" max="28" width="8.7109375" style="3" bestFit="1" customWidth="1"/>
    <col min="29" max="29" width="5" style="576" bestFit="1" customWidth="1"/>
    <col min="30" max="30" width="6.85546875" style="576" bestFit="1" customWidth="1"/>
    <col min="31" max="31" width="5" style="576" bestFit="1" customWidth="1"/>
    <col min="32" max="32" width="4.42578125" style="3" bestFit="1" customWidth="1"/>
    <col min="33" max="33" width="4.140625" style="576" bestFit="1" customWidth="1"/>
    <col min="34" max="34" width="7.28515625" style="576" bestFit="1" customWidth="1"/>
    <col min="35" max="35" width="5" style="576" bestFit="1" customWidth="1"/>
    <col min="36" max="36" width="4.42578125" style="576" bestFit="1" customWidth="1"/>
    <col min="37" max="37" width="4.140625" style="576" bestFit="1" customWidth="1"/>
    <col min="38" max="38" width="6" style="576" bestFit="1" customWidth="1"/>
    <col min="39" max="39" width="5" style="576" bestFit="1" customWidth="1"/>
    <col min="40" max="40" width="2.42578125" style="576" bestFit="1" customWidth="1"/>
    <col min="41" max="41" width="4.140625" style="576" bestFit="1" customWidth="1"/>
    <col min="42" max="42" width="5.140625" style="576" bestFit="1" customWidth="1"/>
    <col min="43" max="43" width="5" style="576" bestFit="1" customWidth="1"/>
    <col min="44" max="16384" width="9" style="576"/>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76" t="s">
        <v>16</v>
      </c>
      <c r="B3" s="576" t="s">
        <v>140</v>
      </c>
      <c r="C3" s="40" t="s">
        <v>15</v>
      </c>
      <c r="D3" s="576" t="s">
        <v>145</v>
      </c>
      <c r="E3" s="576" t="s">
        <v>147</v>
      </c>
      <c r="F3" s="576" t="s">
        <v>141</v>
      </c>
      <c r="G3" s="576" t="s">
        <v>142</v>
      </c>
      <c r="H3" s="38" t="s">
        <v>143</v>
      </c>
      <c r="I3" s="38" t="s">
        <v>498</v>
      </c>
      <c r="J3" s="576" t="s">
        <v>43</v>
      </c>
      <c r="K3" s="576" t="s">
        <v>138</v>
      </c>
      <c r="L3" s="576" t="s">
        <v>139</v>
      </c>
      <c r="M3" s="576" t="s">
        <v>144</v>
      </c>
      <c r="O3" s="576" t="s">
        <v>16</v>
      </c>
      <c r="P3" s="9" t="s">
        <v>15</v>
      </c>
      <c r="Q3" s="576" t="s">
        <v>17</v>
      </c>
      <c r="R3" s="576" t="s">
        <v>18</v>
      </c>
      <c r="S3" s="3" t="s">
        <v>44</v>
      </c>
      <c r="T3" s="3" t="s">
        <v>45</v>
      </c>
      <c r="U3" s="38" t="s">
        <v>46</v>
      </c>
      <c r="V3" s="39" t="s">
        <v>43</v>
      </c>
      <c r="W3" s="39" t="s">
        <v>44</v>
      </c>
      <c r="X3" s="3" t="s">
        <v>44</v>
      </c>
      <c r="Y3" s="576" t="s">
        <v>45</v>
      </c>
      <c r="Z3" s="576" t="s">
        <v>46</v>
      </c>
      <c r="AA3" s="576" t="s">
        <v>43</v>
      </c>
      <c r="AB3" s="3" t="s">
        <v>44</v>
      </c>
      <c r="AC3" s="576" t="s">
        <v>45</v>
      </c>
      <c r="AD3" s="576" t="s">
        <v>46</v>
      </c>
      <c r="AE3" s="576" t="s">
        <v>43</v>
      </c>
      <c r="AF3" s="3" t="s">
        <v>44</v>
      </c>
      <c r="AG3" s="576" t="s">
        <v>45</v>
      </c>
      <c r="AH3" s="576" t="s">
        <v>46</v>
      </c>
      <c r="AI3" s="576" t="s">
        <v>43</v>
      </c>
      <c r="AJ3" s="39" t="s">
        <v>44</v>
      </c>
      <c r="AK3" s="576" t="s">
        <v>45</v>
      </c>
      <c r="AL3" s="576" t="s">
        <v>46</v>
      </c>
      <c r="AM3" s="576" t="s">
        <v>43</v>
      </c>
      <c r="AN3" s="39" t="s">
        <v>44</v>
      </c>
      <c r="AO3" s="576" t="s">
        <v>45</v>
      </c>
      <c r="AP3" s="576" t="s">
        <v>46</v>
      </c>
      <c r="AQ3" s="576" t="s">
        <v>43</v>
      </c>
    </row>
    <row r="4" spans="1:44" x14ac:dyDescent="0.25">
      <c r="A4" s="576">
        <v>1</v>
      </c>
      <c r="B4" s="576">
        <v>5</v>
      </c>
      <c r="C4" s="40">
        <v>42705</v>
      </c>
      <c r="D4" s="41">
        <v>42705.549467592595</v>
      </c>
      <c r="E4" s="41" t="s">
        <v>148</v>
      </c>
      <c r="F4" s="3">
        <v>301</v>
      </c>
      <c r="G4" s="576">
        <v>279</v>
      </c>
      <c r="H4" s="38">
        <f t="shared" ref="H4:H8" si="0">G4/F4*0.0113636*60</f>
        <v>0.63198227242524918</v>
      </c>
      <c r="I4" s="263">
        <v>2.4563894673758986</v>
      </c>
      <c r="J4" s="39">
        <f>(H4-0.142)/0.1278*0.1+7</f>
        <v>7.3833977092529333</v>
      </c>
      <c r="K4" s="576">
        <v>12</v>
      </c>
      <c r="M4" s="576" t="s">
        <v>149</v>
      </c>
      <c r="O4" s="576">
        <v>1</v>
      </c>
      <c r="P4" s="40">
        <v>43069</v>
      </c>
      <c r="U4" s="38"/>
      <c r="V4" s="39"/>
      <c r="W4" s="39"/>
      <c r="X4" s="576"/>
      <c r="Y4" s="3"/>
      <c r="Z4" s="38"/>
      <c r="AA4" s="39"/>
      <c r="AB4" s="576"/>
      <c r="AC4" s="3"/>
      <c r="AD4" s="38"/>
      <c r="AE4" s="39"/>
      <c r="AH4" s="38"/>
      <c r="AI4" s="39"/>
      <c r="AL4" s="38"/>
      <c r="AM4" s="39"/>
      <c r="AP4" s="38"/>
      <c r="AQ4" s="39"/>
      <c r="AR4" s="38">
        <f>MAX(Z4,AD4,AH4,AL4,AP4)</f>
        <v>0</v>
      </c>
    </row>
    <row r="5" spans="1:44" x14ac:dyDescent="0.25">
      <c r="A5" s="576">
        <v>2</v>
      </c>
      <c r="B5" s="576">
        <v>5</v>
      </c>
      <c r="C5" s="40">
        <v>42705</v>
      </c>
      <c r="D5" s="41">
        <v>42705.639456018522</v>
      </c>
      <c r="E5" s="41" t="s">
        <v>148</v>
      </c>
      <c r="F5" s="3">
        <v>195</v>
      </c>
      <c r="G5" s="576">
        <v>152.34</v>
      </c>
      <c r="H5" s="38">
        <f t="shared" si="0"/>
        <v>0.5326556381538462</v>
      </c>
      <c r="I5" s="263">
        <v>0.77413787103890896</v>
      </c>
      <c r="J5" s="39">
        <f t="shared" ref="J5:J8" si="1">(H5-0.142)/0.1278*0.1+7</f>
        <v>7.3056773381485494</v>
      </c>
      <c r="K5" s="576">
        <v>6</v>
      </c>
      <c r="L5" s="576">
        <v>1</v>
      </c>
      <c r="M5" s="576" t="s">
        <v>149</v>
      </c>
      <c r="O5" s="576">
        <v>2</v>
      </c>
      <c r="P5" s="40">
        <v>43070</v>
      </c>
      <c r="Q5" s="576">
        <v>2</v>
      </c>
      <c r="R5" s="576">
        <v>2</v>
      </c>
      <c r="S5" s="3">
        <f>SUM(W5,X5,AB5,AF5,AJ5,AN5)</f>
        <v>431.34000000000003</v>
      </c>
      <c r="T5" s="3">
        <f>SUM(Y5,AC5,AG5,AK5,AO5)</f>
        <v>496</v>
      </c>
      <c r="U5" s="38">
        <f t="shared" ref="U5" si="2">S5/T5*0.0113636*60</f>
        <v>0.59293248677419363</v>
      </c>
      <c r="V5" s="39">
        <f>(U5-0.142)/0.1278*0.1+7</f>
        <v>7.3528423214195566</v>
      </c>
      <c r="W5" s="39"/>
      <c r="X5" s="576">
        <v>279</v>
      </c>
      <c r="Y5" s="3">
        <v>301</v>
      </c>
      <c r="Z5" s="38">
        <f>X5/Y5*0.0113636*60</f>
        <v>0.63198227242524918</v>
      </c>
      <c r="AA5" s="39">
        <f>(Z5-0.142)/0.1278*0.1+7</f>
        <v>7.3833977092529333</v>
      </c>
      <c r="AB5" s="576">
        <v>152.34</v>
      </c>
      <c r="AC5" s="3">
        <v>195</v>
      </c>
      <c r="AD5" s="38">
        <f>AB5/AC5*0.0113636*60</f>
        <v>0.5326556381538462</v>
      </c>
      <c r="AE5" s="39">
        <f>(AD5-0.142)/0.1278*0.1+7</f>
        <v>7.3056773381485494</v>
      </c>
      <c r="AF5" s="576"/>
      <c r="AG5" s="3"/>
      <c r="AH5" s="38"/>
      <c r="AI5" s="39"/>
      <c r="AL5" s="38"/>
      <c r="AM5" s="39"/>
      <c r="AP5" s="38"/>
      <c r="AQ5" s="39"/>
      <c r="AR5" s="38">
        <f t="shared" ref="AR5:AR16" si="3">MAX(Z5,AD5,AH5,AL5,AP5)</f>
        <v>0.63198227242524918</v>
      </c>
    </row>
    <row r="6" spans="1:44" x14ac:dyDescent="0.25">
      <c r="A6" s="576">
        <v>3</v>
      </c>
      <c r="B6" s="576">
        <v>5</v>
      </c>
      <c r="C6" s="40">
        <v>42706</v>
      </c>
      <c r="D6" s="41">
        <v>42706.659212962964</v>
      </c>
      <c r="E6" s="41" t="s">
        <v>148</v>
      </c>
      <c r="F6" s="3">
        <v>436</v>
      </c>
      <c r="G6" s="576">
        <v>246.04</v>
      </c>
      <c r="H6" s="38">
        <f t="shared" si="0"/>
        <v>0.38475690055045869</v>
      </c>
      <c r="I6" s="263">
        <v>0.41749148505220007</v>
      </c>
      <c r="J6" s="39">
        <f t="shared" si="1"/>
        <v>7.1899506264088098</v>
      </c>
      <c r="K6" s="576">
        <v>9</v>
      </c>
      <c r="L6" s="576">
        <v>1</v>
      </c>
      <c r="M6" s="576" t="s">
        <v>149</v>
      </c>
      <c r="O6" s="576">
        <v>3</v>
      </c>
      <c r="P6" s="40">
        <v>43071</v>
      </c>
      <c r="Q6" s="576">
        <v>2</v>
      </c>
      <c r="R6" s="576">
        <v>2</v>
      </c>
      <c r="S6" s="3">
        <f>SUM(W6,X6,AB6,AF6,AJ6,AN6)</f>
        <v>492.08</v>
      </c>
      <c r="T6" s="3">
        <f>SUM(Y6,AC6,AG6,AK6,AO6)</f>
        <v>706</v>
      </c>
      <c r="U6" s="38">
        <f>S6/T6*0.0113636*60</f>
        <v>0.47522382050991496</v>
      </c>
      <c r="V6" s="39">
        <f>(U6-0.142)/0.1278*0.1+7</f>
        <v>7.2607385137010292</v>
      </c>
      <c r="W6" s="39"/>
      <c r="X6" s="576">
        <v>246.04</v>
      </c>
      <c r="Y6" s="3">
        <v>436</v>
      </c>
      <c r="Z6" s="38">
        <f>X6/Y6*0.0113636*60</f>
        <v>0.38475690055045869</v>
      </c>
      <c r="AA6" s="39">
        <f>(Z6-0.142)/0.1278*0.1+7</f>
        <v>7.1899506264088098</v>
      </c>
      <c r="AB6" s="576">
        <v>246.04</v>
      </c>
      <c r="AC6" s="3">
        <v>270</v>
      </c>
      <c r="AD6" s="38">
        <f>AB6/AC6*0.0113636*60</f>
        <v>0.62131114311111113</v>
      </c>
      <c r="AE6" s="39">
        <f>(AD6-0.142)/0.1278*0.1+7</f>
        <v>7.3750478428099457</v>
      </c>
      <c r="AF6" s="576"/>
      <c r="AG6" s="3"/>
      <c r="AH6" s="38"/>
      <c r="AI6" s="39"/>
      <c r="AK6" s="3"/>
      <c r="AL6" s="38"/>
      <c r="AM6" s="39"/>
      <c r="AP6" s="38"/>
      <c r="AQ6" s="39"/>
      <c r="AR6" s="38">
        <f t="shared" si="3"/>
        <v>0.62131114311111113</v>
      </c>
    </row>
    <row r="7" spans="1:44" x14ac:dyDescent="0.25">
      <c r="A7" s="576">
        <v>4</v>
      </c>
      <c r="B7" s="576">
        <v>5</v>
      </c>
      <c r="C7" s="40">
        <v>42706</v>
      </c>
      <c r="D7" s="41">
        <v>42706.867418981485</v>
      </c>
      <c r="E7" s="41" t="s">
        <v>148</v>
      </c>
      <c r="F7" s="3">
        <v>270</v>
      </c>
      <c r="G7" s="576">
        <v>246.04</v>
      </c>
      <c r="H7" s="38">
        <f t="shared" si="0"/>
        <v>0.62131114311111113</v>
      </c>
      <c r="I7" s="263">
        <v>0.6666909100416073</v>
      </c>
      <c r="J7" s="39">
        <f t="shared" si="1"/>
        <v>7.3750478428099457</v>
      </c>
      <c r="K7" s="576">
        <v>9</v>
      </c>
      <c r="L7" s="576">
        <v>1</v>
      </c>
      <c r="M7" s="576" t="s">
        <v>149</v>
      </c>
      <c r="O7" s="576">
        <v>4</v>
      </c>
      <c r="P7" s="40">
        <v>43072</v>
      </c>
      <c r="Q7" s="576">
        <v>1</v>
      </c>
      <c r="R7" s="576">
        <v>1</v>
      </c>
      <c r="S7" s="3">
        <f>SUM(W7,X7,AB7,AF7,AJ7,AN7)</f>
        <v>277.38</v>
      </c>
      <c r="T7" s="3">
        <f>SUM(Y7,AC7,AG7,AK7,AO7)</f>
        <v>278</v>
      </c>
      <c r="U7" s="38">
        <f>S7/T7*0.0113636*60</f>
        <v>0.68029540316546755</v>
      </c>
      <c r="V7" s="39">
        <f>(U7-0.142)/0.1278*0.1+7</f>
        <v>7.4212014109275959</v>
      </c>
      <c r="W7" s="39"/>
      <c r="X7" s="576">
        <v>277.38</v>
      </c>
      <c r="Y7" s="3">
        <v>278</v>
      </c>
      <c r="Z7" s="38">
        <f>X7/Y7*0.0113636*60</f>
        <v>0.68029540316546755</v>
      </c>
      <c r="AA7" s="39">
        <f>(Z7-0.142)/0.1278*0.1+7</f>
        <v>7.4212014109275959</v>
      </c>
      <c r="AB7" s="576"/>
      <c r="AC7" s="3"/>
      <c r="AD7" s="38"/>
      <c r="AE7" s="39"/>
      <c r="AF7" s="576"/>
      <c r="AG7" s="3"/>
      <c r="AH7" s="38"/>
      <c r="AI7" s="39"/>
      <c r="AK7" s="3"/>
      <c r="AL7" s="38"/>
      <c r="AM7" s="39"/>
      <c r="AP7" s="38"/>
      <c r="AQ7" s="39"/>
      <c r="AR7" s="38">
        <f t="shared" si="3"/>
        <v>0.68029540316546755</v>
      </c>
    </row>
    <row r="8" spans="1:44" x14ac:dyDescent="0.25">
      <c r="A8" s="576">
        <v>5</v>
      </c>
      <c r="B8" s="576">
        <v>5</v>
      </c>
      <c r="C8" s="40">
        <v>42707</v>
      </c>
      <c r="D8" s="41">
        <v>42707.441574074073</v>
      </c>
      <c r="E8" s="41" t="s">
        <v>148</v>
      </c>
      <c r="F8" s="3">
        <v>278</v>
      </c>
      <c r="G8" s="576">
        <v>277.38</v>
      </c>
      <c r="H8" s="38">
        <f t="shared" si="0"/>
        <v>0.68029540316546755</v>
      </c>
      <c r="I8" s="263">
        <v>0.88459161949702136</v>
      </c>
      <c r="J8" s="39">
        <f t="shared" si="1"/>
        <v>7.4212014109275959</v>
      </c>
      <c r="K8" s="576">
        <v>11</v>
      </c>
      <c r="L8" s="576">
        <v>1</v>
      </c>
      <c r="M8" s="576" t="s">
        <v>149</v>
      </c>
      <c r="P8" s="40">
        <v>43073</v>
      </c>
      <c r="U8" s="38"/>
      <c r="V8" s="39"/>
      <c r="W8" s="39"/>
      <c r="X8" s="576"/>
      <c r="Y8" s="3"/>
      <c r="Z8" s="38"/>
      <c r="AA8" s="39"/>
      <c r="AB8" s="576"/>
      <c r="AC8" s="3"/>
      <c r="AD8" s="38"/>
      <c r="AE8" s="39"/>
      <c r="AF8" s="576"/>
      <c r="AG8" s="3"/>
      <c r="AH8" s="39"/>
      <c r="AI8" s="39"/>
      <c r="AL8" s="38"/>
      <c r="AM8" s="39"/>
      <c r="AP8" s="38"/>
      <c r="AQ8" s="39"/>
      <c r="AR8" s="38">
        <f t="shared" si="3"/>
        <v>0</v>
      </c>
    </row>
    <row r="9" spans="1:44" x14ac:dyDescent="0.25">
      <c r="D9" s="41"/>
      <c r="E9" s="41"/>
      <c r="F9" s="3"/>
      <c r="I9" s="263"/>
      <c r="J9" s="39"/>
      <c r="P9" s="40">
        <v>43074</v>
      </c>
      <c r="U9" s="38"/>
      <c r="V9" s="39"/>
      <c r="W9" s="39"/>
      <c r="X9" s="576"/>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Z11" s="38"/>
      <c r="AA11" s="39"/>
      <c r="AD11" s="38"/>
      <c r="AE11" s="39"/>
      <c r="AR11" s="38">
        <f t="shared" si="3"/>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76"/>
      <c r="Y35" s="3"/>
      <c r="Z35" s="38"/>
      <c r="AA35" s="39"/>
      <c r="AB35" s="576"/>
      <c r="AC35" s="3"/>
      <c r="AD35" s="38"/>
      <c r="AE35" s="39"/>
      <c r="AF35" s="576"/>
      <c r="AG35" s="3"/>
      <c r="AH35" s="38"/>
      <c r="AI35" s="39"/>
      <c r="AL35" s="38"/>
      <c r="AM35" s="39"/>
    </row>
    <row r="36" spans="3:39" x14ac:dyDescent="0.25">
      <c r="C36" s="576">
        <v>4</v>
      </c>
      <c r="D36" s="575">
        <v>42826.631319444445</v>
      </c>
      <c r="E36" s="576">
        <v>139.5</v>
      </c>
      <c r="F36" s="576">
        <v>127</v>
      </c>
      <c r="G36" s="576">
        <v>0.74601499999999998</v>
      </c>
      <c r="H36" s="576">
        <v>1</v>
      </c>
      <c r="I36" s="576">
        <v>1</v>
      </c>
      <c r="J36" s="576">
        <v>0</v>
      </c>
      <c r="K36" s="576">
        <v>0</v>
      </c>
      <c r="L36" s="575">
        <v>42826.632627314815</v>
      </c>
      <c r="P36" s="40"/>
      <c r="U36" s="38"/>
      <c r="V36" s="39"/>
      <c r="W36" s="39"/>
      <c r="X36" s="576"/>
      <c r="Y36" s="3"/>
      <c r="Z36" s="38"/>
      <c r="AA36" s="39"/>
      <c r="AD36" s="38"/>
      <c r="AE36" s="39"/>
      <c r="AH36" s="38"/>
      <c r="AI36" s="39"/>
      <c r="AL36" s="38"/>
      <c r="AM36" s="39"/>
    </row>
    <row r="37" spans="3:39" x14ac:dyDescent="0.25">
      <c r="C37" s="576">
        <v>4</v>
      </c>
      <c r="D37" s="575">
        <v>42826.749444444446</v>
      </c>
      <c r="E37" s="576">
        <v>221.54</v>
      </c>
      <c r="F37" s="576">
        <v>233</v>
      </c>
      <c r="G37" s="576">
        <v>0.64599099999999998</v>
      </c>
      <c r="H37" s="576">
        <v>2</v>
      </c>
      <c r="I37" s="576">
        <v>2</v>
      </c>
      <c r="J37" s="576">
        <v>0</v>
      </c>
      <c r="K37" s="576">
        <v>0</v>
      </c>
      <c r="L37" s="575">
        <v>42826.75203703704</v>
      </c>
    </row>
    <row r="38" spans="3:39" x14ac:dyDescent="0.25">
      <c r="C38" s="576">
        <v>4</v>
      </c>
      <c r="D38" s="575">
        <v>42827.412997685184</v>
      </c>
      <c r="E38" s="576">
        <v>221.54</v>
      </c>
      <c r="F38" s="576">
        <v>217</v>
      </c>
      <c r="G38" s="576">
        <v>0.69479999999999997</v>
      </c>
      <c r="H38" s="576">
        <v>3</v>
      </c>
      <c r="I38" s="576">
        <v>1</v>
      </c>
      <c r="J38" s="576">
        <v>0</v>
      </c>
      <c r="K38" s="576">
        <v>0</v>
      </c>
      <c r="L38" s="575">
        <v>42827.415381944447</v>
      </c>
    </row>
    <row r="39" spans="3:39" x14ac:dyDescent="0.25">
      <c r="C39" s="576">
        <v>4</v>
      </c>
      <c r="D39" s="575">
        <v>42827.452118055553</v>
      </c>
      <c r="E39" s="576">
        <v>221.54</v>
      </c>
      <c r="F39" s="576">
        <v>218</v>
      </c>
      <c r="G39" s="576">
        <v>0.69274599999999997</v>
      </c>
      <c r="H39" s="576">
        <v>4</v>
      </c>
      <c r="I39" s="576">
        <v>2</v>
      </c>
      <c r="J39" s="576">
        <v>0</v>
      </c>
      <c r="K39" s="576">
        <v>0</v>
      </c>
      <c r="L39" s="575">
        <v>42827.454525462963</v>
      </c>
    </row>
    <row r="40" spans="3:39" x14ac:dyDescent="0.25">
      <c r="C40" s="576">
        <v>4</v>
      </c>
      <c r="D40" s="575">
        <v>42827.68546296296</v>
      </c>
      <c r="E40" s="576">
        <v>221.54</v>
      </c>
      <c r="F40" s="576">
        <v>217</v>
      </c>
      <c r="G40" s="576">
        <v>0.69553500000000001</v>
      </c>
      <c r="H40" s="576">
        <v>5</v>
      </c>
      <c r="I40" s="576">
        <v>3</v>
      </c>
      <c r="J40" s="576">
        <v>0</v>
      </c>
      <c r="K40" s="576">
        <v>0</v>
      </c>
      <c r="L40" s="575">
        <v>42827.687847222223</v>
      </c>
    </row>
    <row r="41" spans="3:39" x14ac:dyDescent="0.25">
      <c r="C41" s="576">
        <v>4</v>
      </c>
      <c r="D41" s="575">
        <v>42828.352164351854</v>
      </c>
      <c r="E41" s="576">
        <v>221.54</v>
      </c>
      <c r="F41" s="576">
        <v>194</v>
      </c>
      <c r="G41" s="576">
        <v>0.77679799999999999</v>
      </c>
      <c r="H41" s="576">
        <v>6</v>
      </c>
      <c r="I41" s="576">
        <v>1</v>
      </c>
      <c r="J41" s="576">
        <v>0</v>
      </c>
      <c r="K41" s="576">
        <v>0</v>
      </c>
      <c r="L41" s="575">
        <v>42828.354409722226</v>
      </c>
    </row>
    <row r="42" spans="3:39" x14ac:dyDescent="0.25">
      <c r="C42" s="576">
        <v>4</v>
      </c>
      <c r="D42" s="575">
        <v>42828.400671296295</v>
      </c>
      <c r="E42" s="576">
        <v>221.54</v>
      </c>
      <c r="F42" s="576">
        <v>200</v>
      </c>
      <c r="G42" s="576">
        <v>0.75179399999999996</v>
      </c>
      <c r="H42" s="576">
        <v>7</v>
      </c>
      <c r="I42" s="576">
        <v>2</v>
      </c>
      <c r="J42" s="576">
        <v>0</v>
      </c>
      <c r="K42" s="576">
        <v>0</v>
      </c>
      <c r="L42" s="575">
        <v>42828.402905092589</v>
      </c>
    </row>
    <row r="43" spans="3:39" x14ac:dyDescent="0.25">
      <c r="C43" s="576">
        <v>4</v>
      </c>
      <c r="D43" s="575">
        <v>42828.434270833335</v>
      </c>
      <c r="E43" s="576">
        <v>221.54</v>
      </c>
      <c r="F43" s="576">
        <v>181</v>
      </c>
      <c r="G43" s="576">
        <v>0.83241399999999999</v>
      </c>
      <c r="H43" s="576">
        <v>8</v>
      </c>
      <c r="I43" s="576">
        <v>3</v>
      </c>
      <c r="J43" s="576">
        <v>0</v>
      </c>
      <c r="K43" s="576">
        <v>0</v>
      </c>
      <c r="L43" s="575">
        <v>42828.436296296299</v>
      </c>
    </row>
    <row r="44" spans="3:39" x14ac:dyDescent="0.25">
      <c r="C44" s="576">
        <v>4</v>
      </c>
      <c r="D44" s="575">
        <v>42829.382187499999</v>
      </c>
      <c r="E44" s="576">
        <v>221.54</v>
      </c>
      <c r="F44" s="576">
        <v>191</v>
      </c>
      <c r="G44" s="576">
        <v>0.79069699999999998</v>
      </c>
      <c r="H44" s="576">
        <v>9</v>
      </c>
      <c r="I44" s="576">
        <v>1</v>
      </c>
      <c r="J44" s="576">
        <v>0</v>
      </c>
      <c r="K44" s="576">
        <v>0</v>
      </c>
      <c r="L44" s="575">
        <v>42829.384305555555</v>
      </c>
    </row>
    <row r="45" spans="3:39" x14ac:dyDescent="0.25">
      <c r="C45" s="576">
        <v>4</v>
      </c>
      <c r="D45" s="575">
        <v>42829.4455787037</v>
      </c>
      <c r="E45" s="576">
        <v>233.58</v>
      </c>
      <c r="F45" s="576">
        <v>189</v>
      </c>
      <c r="G45" s="576">
        <v>0.84179000000000004</v>
      </c>
      <c r="H45" s="576">
        <v>10</v>
      </c>
      <c r="I45" s="576">
        <v>2</v>
      </c>
      <c r="J45" s="576">
        <v>0</v>
      </c>
      <c r="K45" s="576">
        <v>0</v>
      </c>
      <c r="L45" s="575">
        <v>42829.447835648149</v>
      </c>
    </row>
    <row r="46" spans="3:39" x14ac:dyDescent="0.25">
      <c r="C46" s="576">
        <v>4</v>
      </c>
      <c r="D46" s="575">
        <v>42829.488703703704</v>
      </c>
      <c r="E46" s="576">
        <v>221.54</v>
      </c>
      <c r="F46" s="576">
        <v>189</v>
      </c>
      <c r="G46" s="576">
        <v>0.797238</v>
      </c>
      <c r="H46" s="576">
        <v>11</v>
      </c>
      <c r="I46" s="576">
        <v>3</v>
      </c>
      <c r="J46" s="576">
        <v>0</v>
      </c>
      <c r="K46" s="576">
        <v>0</v>
      </c>
      <c r="L46" s="575">
        <v>42829.490706018521</v>
      </c>
    </row>
    <row r="47" spans="3:39" x14ac:dyDescent="0.25">
      <c r="C47" s="576">
        <v>4</v>
      </c>
      <c r="D47" s="575">
        <v>42829.530381944445</v>
      </c>
      <c r="E47" s="576">
        <v>221.54</v>
      </c>
      <c r="F47" s="576">
        <v>242</v>
      </c>
      <c r="G47" s="576">
        <v>0.62291300000000005</v>
      </c>
      <c r="H47" s="576">
        <v>12</v>
      </c>
      <c r="I47" s="576">
        <v>4</v>
      </c>
      <c r="J47" s="576">
        <v>0</v>
      </c>
      <c r="K47" s="576">
        <v>0</v>
      </c>
      <c r="L47" s="575">
        <v>42829.533472222225</v>
      </c>
    </row>
    <row r="48" spans="3:39" x14ac:dyDescent="0.25">
      <c r="C48" s="576">
        <v>4</v>
      </c>
      <c r="D48" s="575">
        <v>42829.580300925925</v>
      </c>
      <c r="E48" s="576">
        <v>221.54</v>
      </c>
      <c r="F48" s="576">
        <v>189</v>
      </c>
      <c r="G48" s="576">
        <v>0.79546899999999998</v>
      </c>
      <c r="H48" s="576">
        <v>13</v>
      </c>
      <c r="I48" s="576">
        <v>5</v>
      </c>
      <c r="J48" s="576">
        <v>0</v>
      </c>
      <c r="K48" s="576">
        <v>0</v>
      </c>
      <c r="L48" s="575">
        <v>42829.582314814812</v>
      </c>
    </row>
    <row r="49" spans="3:12" x14ac:dyDescent="0.25">
      <c r="C49" s="576">
        <v>4</v>
      </c>
      <c r="D49" s="575">
        <v>42830.466296296298</v>
      </c>
      <c r="E49" s="576">
        <v>221.54</v>
      </c>
      <c r="F49" s="576">
        <v>183</v>
      </c>
      <c r="G49" s="576">
        <v>0.82319200000000003</v>
      </c>
      <c r="H49" s="576">
        <v>14</v>
      </c>
      <c r="I49" s="576">
        <v>1</v>
      </c>
      <c r="J49" s="576">
        <v>0</v>
      </c>
      <c r="K49" s="576">
        <v>0</v>
      </c>
      <c r="L49" s="575">
        <v>42830.468321759261</v>
      </c>
    </row>
    <row r="50" spans="3:12" x14ac:dyDescent="0.25">
      <c r="C50" s="576">
        <v>4</v>
      </c>
      <c r="D50" s="575">
        <v>42830.482835648145</v>
      </c>
      <c r="E50" s="576">
        <v>262.02999999999997</v>
      </c>
      <c r="F50" s="576">
        <v>149</v>
      </c>
      <c r="G50" s="576">
        <v>1.191684</v>
      </c>
      <c r="H50" s="576">
        <v>15</v>
      </c>
      <c r="I50" s="576">
        <v>2</v>
      </c>
      <c r="J50" s="576">
        <v>0</v>
      </c>
      <c r="K50" s="576">
        <v>0</v>
      </c>
      <c r="L50" s="575">
        <v>42830.484583333331</v>
      </c>
    </row>
    <row r="51" spans="3:12" x14ac:dyDescent="0.25">
      <c r="C51" s="576">
        <v>4</v>
      </c>
      <c r="D51" s="575">
        <v>42830.688055555554</v>
      </c>
      <c r="E51" s="576">
        <v>205.87</v>
      </c>
      <c r="F51" s="576">
        <v>186</v>
      </c>
      <c r="G51" s="576">
        <v>0.75447900000000001</v>
      </c>
      <c r="H51" s="576">
        <v>16</v>
      </c>
      <c r="I51" s="576">
        <v>3</v>
      </c>
      <c r="J51" s="576">
        <v>0</v>
      </c>
      <c r="K51" s="576">
        <v>0</v>
      </c>
      <c r="L51" s="575">
        <v>42830.690266203703</v>
      </c>
    </row>
    <row r="52" spans="3:12" x14ac:dyDescent="0.25">
      <c r="C52" s="576">
        <v>4</v>
      </c>
      <c r="D52" s="575">
        <v>42830.728009259263</v>
      </c>
      <c r="E52" s="576">
        <v>221.54</v>
      </c>
      <c r="F52" s="576">
        <v>168</v>
      </c>
      <c r="G52" s="576">
        <v>0.89398100000000003</v>
      </c>
      <c r="H52" s="576">
        <v>17</v>
      </c>
      <c r="I52" s="576">
        <v>4</v>
      </c>
      <c r="J52" s="576">
        <v>0</v>
      </c>
      <c r="K52" s="576">
        <v>0</v>
      </c>
      <c r="L52" s="575">
        <v>42830.729837962965</v>
      </c>
    </row>
    <row r="53" spans="3:12" x14ac:dyDescent="0.25">
      <c r="C53" s="576"/>
      <c r="D53" s="575"/>
      <c r="H53" s="576"/>
      <c r="I53" s="576"/>
      <c r="L53" s="575"/>
    </row>
    <row r="54" spans="3:12" x14ac:dyDescent="0.25">
      <c r="C54" s="576"/>
      <c r="D54" s="575"/>
      <c r="H54" s="576"/>
      <c r="I54" s="576"/>
      <c r="L54" s="575"/>
    </row>
    <row r="55" spans="3:12" x14ac:dyDescent="0.25">
      <c r="C55" s="576"/>
      <c r="D55" s="575"/>
      <c r="H55" s="576"/>
      <c r="I55" s="576"/>
      <c r="L55" s="575"/>
    </row>
    <row r="56" spans="3:12" x14ac:dyDescent="0.25">
      <c r="C56" s="576"/>
      <c r="D56" s="575"/>
      <c r="H56" s="576"/>
      <c r="I56" s="576"/>
      <c r="L56" s="575"/>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6"/>
  <sheetViews>
    <sheetView zoomScale="70" zoomScaleNormal="70" workbookViewId="0">
      <pane ySplit="3" topLeftCell="A4" activePane="bottomLeft" state="frozen"/>
      <selection pane="bottomLeft" activeCell="E39" sqref="E39:G41"/>
    </sheetView>
  </sheetViews>
  <sheetFormatPr defaultColWidth="9" defaultRowHeight="15" x14ac:dyDescent="0.25"/>
  <cols>
    <col min="1" max="1" width="3" style="576" bestFit="1" customWidth="1"/>
    <col min="2" max="2" width="10.42578125" style="576" bestFit="1" customWidth="1"/>
    <col min="3" max="3" width="6" style="40" bestFit="1" customWidth="1"/>
    <col min="4" max="4" width="17.28515625" style="576" bestFit="1" customWidth="1"/>
    <col min="5" max="5" width="14.140625" style="576" bestFit="1" customWidth="1"/>
    <col min="6" max="6" width="10.85546875" style="576" bestFit="1" customWidth="1"/>
    <col min="7" max="7" width="14.28515625" style="576" bestFit="1" customWidth="1"/>
    <col min="8" max="8" width="17.28515625" style="38" bestFit="1" customWidth="1"/>
    <col min="9" max="9" width="24.140625" style="38" bestFit="1" customWidth="1"/>
    <col min="10" max="10" width="4.85546875" style="576" bestFit="1" customWidth="1"/>
    <col min="11" max="11" width="14.5703125" style="576" bestFit="1" customWidth="1"/>
    <col min="12" max="12" width="17.7109375" style="576" bestFit="1" customWidth="1"/>
    <col min="13" max="13" width="14.28515625" style="576" bestFit="1" customWidth="1"/>
    <col min="14" max="15" width="4.85546875" style="576" customWidth="1"/>
    <col min="16" max="16" width="7.42578125" style="576" bestFit="1" customWidth="1"/>
    <col min="17" max="17" width="10.5703125" style="576" bestFit="1" customWidth="1"/>
    <col min="18" max="18" width="10.42578125" style="576" bestFit="1" customWidth="1"/>
    <col min="19" max="20" width="5.42578125" style="3" bestFit="1" customWidth="1"/>
    <col min="21" max="21" width="6.85546875" style="576" bestFit="1" customWidth="1"/>
    <col min="22" max="22" width="5" style="576" bestFit="1" customWidth="1"/>
    <col min="23" max="23" width="6.42578125" style="576" bestFit="1" customWidth="1"/>
    <col min="24" max="24" width="5.140625" style="3" bestFit="1" customWidth="1"/>
    <col min="25" max="25" width="5" style="576" bestFit="1" customWidth="1"/>
    <col min="26" max="26" width="6.85546875" style="576" bestFit="1" customWidth="1"/>
    <col min="27" max="27" width="5" style="576" bestFit="1" customWidth="1"/>
    <col min="28" max="28" width="8.7109375" style="3" bestFit="1" customWidth="1"/>
    <col min="29" max="29" width="5" style="576" bestFit="1" customWidth="1"/>
    <col min="30" max="30" width="6.85546875" style="576" bestFit="1" customWidth="1"/>
    <col min="31" max="31" width="5" style="576" bestFit="1" customWidth="1"/>
    <col min="32" max="32" width="4.42578125" style="3" bestFit="1" customWidth="1"/>
    <col min="33" max="33" width="4.140625" style="576" bestFit="1" customWidth="1"/>
    <col min="34" max="34" width="7.28515625" style="576" bestFit="1" customWidth="1"/>
    <col min="35" max="35" width="5" style="576" bestFit="1" customWidth="1"/>
    <col min="36" max="36" width="4.42578125" style="576" bestFit="1" customWidth="1"/>
    <col min="37" max="37" width="4.140625" style="576" bestFit="1" customWidth="1"/>
    <col min="38" max="38" width="6" style="576" bestFit="1" customWidth="1"/>
    <col min="39" max="39" width="5" style="576" bestFit="1" customWidth="1"/>
    <col min="40" max="40" width="2.42578125" style="576" bestFit="1" customWidth="1"/>
    <col min="41" max="41" width="4.140625" style="576" bestFit="1" customWidth="1"/>
    <col min="42" max="42" width="5.140625" style="576" bestFit="1" customWidth="1"/>
    <col min="43" max="43" width="5" style="576" bestFit="1" customWidth="1"/>
    <col min="44" max="16384" width="9" style="576"/>
  </cols>
  <sheetData>
    <row r="1" spans="1:44" x14ac:dyDescent="0.25">
      <c r="A1" s="589" t="s">
        <v>150</v>
      </c>
      <c r="B1" s="589"/>
      <c r="C1" s="589"/>
      <c r="D1" s="589"/>
      <c r="E1" s="589"/>
      <c r="F1" s="589"/>
      <c r="G1" s="589"/>
      <c r="H1" s="589"/>
      <c r="I1" s="589"/>
      <c r="J1" s="589"/>
      <c r="K1" s="589"/>
      <c r="L1" s="589"/>
      <c r="M1" s="589"/>
      <c r="P1" s="583" t="s">
        <v>146</v>
      </c>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row>
    <row r="2" spans="1:44" x14ac:dyDescent="0.25">
      <c r="A2" s="589"/>
      <c r="B2" s="589"/>
      <c r="C2" s="589"/>
      <c r="D2" s="589"/>
      <c r="E2" s="589"/>
      <c r="F2" s="589"/>
      <c r="G2" s="589"/>
      <c r="H2" s="589"/>
      <c r="I2" s="589"/>
      <c r="J2" s="589"/>
      <c r="K2" s="589"/>
      <c r="L2" s="589"/>
      <c r="M2" s="589"/>
      <c r="P2" s="9"/>
      <c r="Q2" s="583" t="s">
        <v>151</v>
      </c>
      <c r="R2" s="583"/>
      <c r="S2" s="583" t="s">
        <v>49</v>
      </c>
      <c r="T2" s="583"/>
      <c r="U2" s="583"/>
      <c r="V2" s="583"/>
      <c r="W2" s="39" t="s">
        <v>135</v>
      </c>
      <c r="X2" s="590" t="s">
        <v>47</v>
      </c>
      <c r="Y2" s="590"/>
      <c r="Z2" s="590"/>
      <c r="AA2" s="590"/>
      <c r="AB2" s="583" t="s">
        <v>48</v>
      </c>
      <c r="AC2" s="583"/>
      <c r="AD2" s="583"/>
      <c r="AE2" s="583"/>
      <c r="AF2" s="583" t="s">
        <v>152</v>
      </c>
      <c r="AG2" s="583"/>
      <c r="AH2" s="583"/>
      <c r="AI2" s="583"/>
      <c r="AJ2" s="583" t="s">
        <v>153</v>
      </c>
      <c r="AK2" s="583"/>
      <c r="AL2" s="583"/>
      <c r="AM2" s="583"/>
      <c r="AN2" s="583" t="s">
        <v>154</v>
      </c>
      <c r="AO2" s="583"/>
      <c r="AP2" s="583"/>
      <c r="AQ2" s="583"/>
    </row>
    <row r="3" spans="1:44" x14ac:dyDescent="0.25">
      <c r="A3" s="576" t="s">
        <v>16</v>
      </c>
      <c r="B3" s="576" t="s">
        <v>140</v>
      </c>
      <c r="C3" s="40" t="s">
        <v>15</v>
      </c>
      <c r="D3" s="576" t="s">
        <v>145</v>
      </c>
      <c r="E3" s="576" t="s">
        <v>147</v>
      </c>
      <c r="F3" s="576" t="s">
        <v>141</v>
      </c>
      <c r="G3" s="576" t="s">
        <v>142</v>
      </c>
      <c r="H3" s="38" t="s">
        <v>143</v>
      </c>
      <c r="I3" s="38" t="s">
        <v>498</v>
      </c>
      <c r="J3" s="576" t="s">
        <v>43</v>
      </c>
      <c r="K3" s="576" t="s">
        <v>138</v>
      </c>
      <c r="L3" s="576" t="s">
        <v>139</v>
      </c>
      <c r="M3" s="576" t="s">
        <v>144</v>
      </c>
      <c r="O3" s="576" t="s">
        <v>16</v>
      </c>
      <c r="P3" s="9" t="s">
        <v>15</v>
      </c>
      <c r="Q3" s="576" t="s">
        <v>17</v>
      </c>
      <c r="R3" s="576" t="s">
        <v>18</v>
      </c>
      <c r="S3" s="3" t="s">
        <v>44</v>
      </c>
      <c r="T3" s="3" t="s">
        <v>45</v>
      </c>
      <c r="U3" s="38" t="s">
        <v>46</v>
      </c>
      <c r="V3" s="39" t="s">
        <v>43</v>
      </c>
      <c r="W3" s="39" t="s">
        <v>44</v>
      </c>
      <c r="X3" s="3" t="s">
        <v>44</v>
      </c>
      <c r="Y3" s="576" t="s">
        <v>45</v>
      </c>
      <c r="Z3" s="576" t="s">
        <v>46</v>
      </c>
      <c r="AA3" s="576" t="s">
        <v>43</v>
      </c>
      <c r="AB3" s="3" t="s">
        <v>44</v>
      </c>
      <c r="AC3" s="576" t="s">
        <v>45</v>
      </c>
      <c r="AD3" s="576" t="s">
        <v>46</v>
      </c>
      <c r="AE3" s="576" t="s">
        <v>43</v>
      </c>
      <c r="AF3" s="3" t="s">
        <v>44</v>
      </c>
      <c r="AG3" s="576" t="s">
        <v>45</v>
      </c>
      <c r="AH3" s="576" t="s">
        <v>46</v>
      </c>
      <c r="AI3" s="576" t="s">
        <v>43</v>
      </c>
      <c r="AJ3" s="39" t="s">
        <v>44</v>
      </c>
      <c r="AK3" s="576" t="s">
        <v>45</v>
      </c>
      <c r="AL3" s="576" t="s">
        <v>46</v>
      </c>
      <c r="AM3" s="576" t="s">
        <v>43</v>
      </c>
      <c r="AN3" s="39" t="s">
        <v>44</v>
      </c>
      <c r="AO3" s="576" t="s">
        <v>45</v>
      </c>
      <c r="AP3" s="576" t="s">
        <v>46</v>
      </c>
      <c r="AQ3" s="576" t="s">
        <v>43</v>
      </c>
    </row>
    <row r="4" spans="1:44" x14ac:dyDescent="0.25">
      <c r="A4" s="576">
        <v>1</v>
      </c>
      <c r="B4" s="576">
        <v>5</v>
      </c>
      <c r="C4" s="40">
        <v>42705</v>
      </c>
      <c r="D4" s="41">
        <v>42705.549467592595</v>
      </c>
      <c r="E4" s="41" t="s">
        <v>148</v>
      </c>
      <c r="F4" s="3">
        <v>301</v>
      </c>
      <c r="G4" s="576">
        <v>279</v>
      </c>
      <c r="H4" s="38">
        <f t="shared" ref="H4:H8" si="0">G4/F4*0.0113636*60</f>
        <v>0.63198227242524918</v>
      </c>
      <c r="I4" s="263">
        <v>2.4563894673758986</v>
      </c>
      <c r="J4" s="39">
        <f>(H4-0.142)/0.1278*0.1+7</f>
        <v>7.3833977092529333</v>
      </c>
      <c r="K4" s="576">
        <v>12</v>
      </c>
      <c r="M4" s="576" t="s">
        <v>149</v>
      </c>
      <c r="O4" s="576">
        <v>1</v>
      </c>
      <c r="P4" s="40">
        <v>43069</v>
      </c>
      <c r="U4" s="38"/>
      <c r="V4" s="39"/>
      <c r="W4" s="39"/>
      <c r="X4" s="576"/>
      <c r="Y4" s="3"/>
      <c r="Z4" s="38"/>
      <c r="AA4" s="39"/>
      <c r="AB4" s="576"/>
      <c r="AC4" s="3"/>
      <c r="AD4" s="38"/>
      <c r="AE4" s="39"/>
      <c r="AH4" s="38"/>
      <c r="AI4" s="39"/>
      <c r="AL4" s="38"/>
      <c r="AM4" s="39"/>
      <c r="AP4" s="38"/>
      <c r="AQ4" s="39"/>
      <c r="AR4" s="38">
        <f>MAX(Z4,AD4,AH4,AL4,AP4)</f>
        <v>0</v>
      </c>
    </row>
    <row r="5" spans="1:44" x14ac:dyDescent="0.25">
      <c r="A5" s="576">
        <v>2</v>
      </c>
      <c r="B5" s="576">
        <v>5</v>
      </c>
      <c r="C5" s="40">
        <v>42705</v>
      </c>
      <c r="D5" s="41">
        <v>42705.639456018522</v>
      </c>
      <c r="E5" s="41" t="s">
        <v>148</v>
      </c>
      <c r="F5" s="3">
        <v>195</v>
      </c>
      <c r="G5" s="576">
        <v>152.34</v>
      </c>
      <c r="H5" s="38">
        <f t="shared" si="0"/>
        <v>0.5326556381538462</v>
      </c>
      <c r="I5" s="263">
        <v>0.77413787103890896</v>
      </c>
      <c r="J5" s="39">
        <f t="shared" ref="J5:J8" si="1">(H5-0.142)/0.1278*0.1+7</f>
        <v>7.3056773381485494</v>
      </c>
      <c r="K5" s="576">
        <v>6</v>
      </c>
      <c r="L5" s="576">
        <v>1</v>
      </c>
      <c r="M5" s="576" t="s">
        <v>149</v>
      </c>
      <c r="O5" s="576">
        <v>2</v>
      </c>
      <c r="P5" s="40">
        <v>43070</v>
      </c>
      <c r="Q5" s="576">
        <v>2</v>
      </c>
      <c r="R5" s="576">
        <v>2</v>
      </c>
      <c r="S5" s="3">
        <f>SUM(W5,X5,AB5,AF5,AJ5,AN5)</f>
        <v>431.34000000000003</v>
      </c>
      <c r="T5" s="3">
        <f>SUM(Y5,AC5,AG5,AK5,AO5)</f>
        <v>496</v>
      </c>
      <c r="U5" s="38">
        <f t="shared" ref="U5" si="2">S5/T5*0.0113636*60</f>
        <v>0.59293248677419363</v>
      </c>
      <c r="V5" s="39">
        <f>(U5-0.142)/0.1278*0.1+7</f>
        <v>7.3528423214195566</v>
      </c>
      <c r="W5" s="39"/>
      <c r="X5" s="576">
        <v>279</v>
      </c>
      <c r="Y5" s="3">
        <v>301</v>
      </c>
      <c r="Z5" s="38">
        <f>X5/Y5*0.0113636*60</f>
        <v>0.63198227242524918</v>
      </c>
      <c r="AA5" s="39">
        <f>(Z5-0.142)/0.1278*0.1+7</f>
        <v>7.3833977092529333</v>
      </c>
      <c r="AB5" s="576">
        <v>152.34</v>
      </c>
      <c r="AC5" s="3">
        <v>195</v>
      </c>
      <c r="AD5" s="38">
        <f>AB5/AC5*0.0113636*60</f>
        <v>0.5326556381538462</v>
      </c>
      <c r="AE5" s="39">
        <f>(AD5-0.142)/0.1278*0.1+7</f>
        <v>7.3056773381485494</v>
      </c>
      <c r="AF5" s="576"/>
      <c r="AG5" s="3"/>
      <c r="AH5" s="38"/>
      <c r="AI5" s="39"/>
      <c r="AL5" s="38"/>
      <c r="AM5" s="39"/>
      <c r="AP5" s="38"/>
      <c r="AQ5" s="39"/>
      <c r="AR5" s="38">
        <f t="shared" ref="AR5:AR16" si="3">MAX(Z5,AD5,AH5,AL5,AP5)</f>
        <v>0.63198227242524918</v>
      </c>
    </row>
    <row r="6" spans="1:44" x14ac:dyDescent="0.25">
      <c r="A6" s="576">
        <v>3</v>
      </c>
      <c r="B6" s="576">
        <v>5</v>
      </c>
      <c r="C6" s="40">
        <v>42706</v>
      </c>
      <c r="D6" s="41">
        <v>42706.659212962964</v>
      </c>
      <c r="E6" s="41" t="s">
        <v>148</v>
      </c>
      <c r="F6" s="3">
        <v>436</v>
      </c>
      <c r="G6" s="576">
        <v>246.04</v>
      </c>
      <c r="H6" s="38">
        <f t="shared" si="0"/>
        <v>0.38475690055045869</v>
      </c>
      <c r="I6" s="263">
        <v>0.41749148505220007</v>
      </c>
      <c r="J6" s="39">
        <f t="shared" si="1"/>
        <v>7.1899506264088098</v>
      </c>
      <c r="K6" s="576">
        <v>9</v>
      </c>
      <c r="L6" s="576">
        <v>1</v>
      </c>
      <c r="M6" s="576" t="s">
        <v>149</v>
      </c>
      <c r="O6" s="576">
        <v>3</v>
      </c>
      <c r="P6" s="40">
        <v>43071</v>
      </c>
      <c r="Q6" s="576">
        <v>2</v>
      </c>
      <c r="R6" s="576">
        <v>2</v>
      </c>
      <c r="S6" s="3">
        <f>SUM(W6,X6,AB6,AF6,AJ6,AN6)</f>
        <v>492.08</v>
      </c>
      <c r="T6" s="3">
        <f>SUM(Y6,AC6,AG6,AK6,AO6)</f>
        <v>706</v>
      </c>
      <c r="U6" s="38">
        <f>S6/T6*0.0113636*60</f>
        <v>0.47522382050991496</v>
      </c>
      <c r="V6" s="39">
        <f>(U6-0.142)/0.1278*0.1+7</f>
        <v>7.2607385137010292</v>
      </c>
      <c r="W6" s="39"/>
      <c r="X6" s="576">
        <v>246.04</v>
      </c>
      <c r="Y6" s="3">
        <v>436</v>
      </c>
      <c r="Z6" s="38">
        <f>X6/Y6*0.0113636*60</f>
        <v>0.38475690055045869</v>
      </c>
      <c r="AA6" s="39">
        <f>(Z6-0.142)/0.1278*0.1+7</f>
        <v>7.1899506264088098</v>
      </c>
      <c r="AB6" s="576">
        <v>246.04</v>
      </c>
      <c r="AC6" s="3">
        <v>270</v>
      </c>
      <c r="AD6" s="38">
        <f>AB6/AC6*0.0113636*60</f>
        <v>0.62131114311111113</v>
      </c>
      <c r="AE6" s="39">
        <f>(AD6-0.142)/0.1278*0.1+7</f>
        <v>7.3750478428099457</v>
      </c>
      <c r="AF6" s="576"/>
      <c r="AG6" s="3"/>
      <c r="AH6" s="38"/>
      <c r="AI6" s="39"/>
      <c r="AK6" s="3"/>
      <c r="AL6" s="38"/>
      <c r="AM6" s="39"/>
      <c r="AP6" s="38"/>
      <c r="AQ6" s="39"/>
      <c r="AR6" s="38">
        <f t="shared" si="3"/>
        <v>0.62131114311111113</v>
      </c>
    </row>
    <row r="7" spans="1:44" x14ac:dyDescent="0.25">
      <c r="A7" s="576">
        <v>4</v>
      </c>
      <c r="B7" s="576">
        <v>5</v>
      </c>
      <c r="C7" s="40">
        <v>42706</v>
      </c>
      <c r="D7" s="41">
        <v>42706.867418981485</v>
      </c>
      <c r="E7" s="41" t="s">
        <v>148</v>
      </c>
      <c r="F7" s="3">
        <v>270</v>
      </c>
      <c r="G7" s="576">
        <v>246.04</v>
      </c>
      <c r="H7" s="38">
        <f t="shared" si="0"/>
        <v>0.62131114311111113</v>
      </c>
      <c r="I7" s="263">
        <v>0.6666909100416073</v>
      </c>
      <c r="J7" s="39">
        <f t="shared" si="1"/>
        <v>7.3750478428099457</v>
      </c>
      <c r="K7" s="576">
        <v>9</v>
      </c>
      <c r="L7" s="576">
        <v>1</v>
      </c>
      <c r="M7" s="576" t="s">
        <v>149</v>
      </c>
      <c r="O7" s="576">
        <v>4</v>
      </c>
      <c r="P7" s="40">
        <v>43072</v>
      </c>
      <c r="Q7" s="576">
        <v>1</v>
      </c>
      <c r="R7" s="576">
        <v>1</v>
      </c>
      <c r="S7" s="3">
        <f>SUM(W7,X7,AB7,AF7,AJ7,AN7)</f>
        <v>277.38</v>
      </c>
      <c r="T7" s="3">
        <f>SUM(Y7,AC7,AG7,AK7,AO7)</f>
        <v>278</v>
      </c>
      <c r="U7" s="38">
        <f>S7/T7*0.0113636*60</f>
        <v>0.68029540316546755</v>
      </c>
      <c r="V7" s="39">
        <f>(U7-0.142)/0.1278*0.1+7</f>
        <v>7.4212014109275959</v>
      </c>
      <c r="W7" s="39"/>
      <c r="X7" s="576">
        <v>277.38</v>
      </c>
      <c r="Y7" s="3">
        <v>278</v>
      </c>
      <c r="Z7" s="38">
        <f>X7/Y7*0.0113636*60</f>
        <v>0.68029540316546755</v>
      </c>
      <c r="AA7" s="39">
        <f>(Z7-0.142)/0.1278*0.1+7</f>
        <v>7.4212014109275959</v>
      </c>
      <c r="AB7" s="576"/>
      <c r="AC7" s="3"/>
      <c r="AD7" s="38"/>
      <c r="AE7" s="39"/>
      <c r="AF7" s="576"/>
      <c r="AG7" s="3"/>
      <c r="AH7" s="38"/>
      <c r="AI7" s="39"/>
      <c r="AK7" s="3"/>
      <c r="AL7" s="38"/>
      <c r="AM7" s="39"/>
      <c r="AP7" s="38"/>
      <c r="AQ7" s="39"/>
      <c r="AR7" s="38">
        <f t="shared" si="3"/>
        <v>0.68029540316546755</v>
      </c>
    </row>
    <row r="8" spans="1:44" x14ac:dyDescent="0.25">
      <c r="A8" s="576">
        <v>5</v>
      </c>
      <c r="B8" s="576">
        <v>5</v>
      </c>
      <c r="C8" s="40">
        <v>42707</v>
      </c>
      <c r="D8" s="41">
        <v>42707.441574074073</v>
      </c>
      <c r="E8" s="41" t="s">
        <v>148</v>
      </c>
      <c r="F8" s="3">
        <v>278</v>
      </c>
      <c r="G8" s="576">
        <v>277.38</v>
      </c>
      <c r="H8" s="38">
        <f t="shared" si="0"/>
        <v>0.68029540316546755</v>
      </c>
      <c r="I8" s="263">
        <v>0.88459161949702136</v>
      </c>
      <c r="J8" s="39">
        <f t="shared" si="1"/>
        <v>7.4212014109275959</v>
      </c>
      <c r="K8" s="576">
        <v>11</v>
      </c>
      <c r="L8" s="576">
        <v>1</v>
      </c>
      <c r="M8" s="576" t="s">
        <v>149</v>
      </c>
      <c r="P8" s="40">
        <v>43073</v>
      </c>
      <c r="U8" s="38"/>
      <c r="V8" s="39"/>
      <c r="W8" s="39"/>
      <c r="X8" s="576"/>
      <c r="Y8" s="3"/>
      <c r="Z8" s="38"/>
      <c r="AA8" s="39"/>
      <c r="AB8" s="576"/>
      <c r="AC8" s="3"/>
      <c r="AD8" s="38"/>
      <c r="AE8" s="39"/>
      <c r="AF8" s="576"/>
      <c r="AG8" s="3"/>
      <c r="AH8" s="39"/>
      <c r="AI8" s="39"/>
      <c r="AL8" s="38"/>
      <c r="AM8" s="39"/>
      <c r="AP8" s="38"/>
      <c r="AQ8" s="39"/>
      <c r="AR8" s="38">
        <f t="shared" si="3"/>
        <v>0</v>
      </c>
    </row>
    <row r="9" spans="1:44" x14ac:dyDescent="0.25">
      <c r="D9" s="41"/>
      <c r="E9" s="41"/>
      <c r="F9" s="3"/>
      <c r="I9" s="263"/>
      <c r="J9" s="39"/>
      <c r="P9" s="40">
        <v>43074</v>
      </c>
      <c r="U9" s="38"/>
      <c r="V9" s="39"/>
      <c r="W9" s="39"/>
      <c r="X9" s="576"/>
      <c r="Y9" s="3"/>
      <c r="Z9" s="38"/>
      <c r="AA9" s="39"/>
      <c r="AD9" s="38"/>
      <c r="AE9" s="39"/>
      <c r="AH9" s="38"/>
      <c r="AI9" s="39"/>
      <c r="AL9" s="38"/>
      <c r="AM9" s="39"/>
      <c r="AP9" s="38"/>
      <c r="AQ9" s="39"/>
      <c r="AR9" s="38">
        <f>MAX(Z9,AD9,AH9,AL9,AP9)</f>
        <v>0</v>
      </c>
    </row>
    <row r="10" spans="1:44" x14ac:dyDescent="0.25">
      <c r="D10" s="41"/>
      <c r="E10" s="41"/>
      <c r="F10" s="3"/>
      <c r="I10" s="263"/>
      <c r="J10" s="39"/>
      <c r="P10" s="54">
        <v>43075</v>
      </c>
      <c r="U10" s="38"/>
      <c r="V10" s="39"/>
      <c r="W10" s="39"/>
      <c r="Z10" s="38"/>
      <c r="AR10" s="38">
        <f t="shared" si="3"/>
        <v>0</v>
      </c>
    </row>
    <row r="11" spans="1:44" x14ac:dyDescent="0.25">
      <c r="D11" s="41"/>
      <c r="E11" s="41"/>
      <c r="F11" s="3"/>
      <c r="I11" s="263"/>
      <c r="J11" s="39"/>
      <c r="U11" s="38"/>
      <c r="V11" s="39"/>
      <c r="W11" s="39"/>
      <c r="Z11" s="38"/>
      <c r="AA11" s="39"/>
      <c r="AD11" s="38"/>
      <c r="AE11" s="39"/>
      <c r="AR11" s="38">
        <f t="shared" si="3"/>
        <v>0</v>
      </c>
    </row>
    <row r="12" spans="1:44" x14ac:dyDescent="0.25">
      <c r="D12" s="41"/>
      <c r="E12" s="41"/>
      <c r="F12" s="3"/>
      <c r="I12" s="263"/>
      <c r="J12" s="39"/>
      <c r="P12" s="40"/>
      <c r="U12" s="38"/>
      <c r="V12" s="39"/>
      <c r="W12" s="39"/>
      <c r="Z12" s="38"/>
      <c r="AA12" s="39"/>
      <c r="AD12" s="38"/>
      <c r="AE12" s="39"/>
      <c r="AR12" s="38">
        <f>MAX(Z12,AD12,AH12,AL12,AP12)</f>
        <v>0</v>
      </c>
    </row>
    <row r="13" spans="1:44" x14ac:dyDescent="0.25">
      <c r="D13" s="261"/>
      <c r="E13" s="261"/>
      <c r="F13" s="3"/>
      <c r="I13" s="263"/>
      <c r="J13" s="265"/>
      <c r="K13" s="52"/>
      <c r="L13" s="52"/>
      <c r="P13" s="40"/>
      <c r="U13" s="38"/>
      <c r="V13" s="39"/>
      <c r="W13" s="39"/>
      <c r="Z13" s="38"/>
      <c r="AA13" s="39"/>
      <c r="AD13" s="38"/>
      <c r="AE13" s="39"/>
      <c r="AR13" s="38">
        <f t="shared" si="3"/>
        <v>0</v>
      </c>
    </row>
    <row r="14" spans="1:44" x14ac:dyDescent="0.25">
      <c r="D14" s="261"/>
      <c r="E14" s="261"/>
      <c r="F14" s="3"/>
      <c r="I14" s="263"/>
      <c r="J14" s="265"/>
      <c r="K14" s="52"/>
      <c r="P14" s="9"/>
      <c r="U14" s="38"/>
      <c r="V14" s="39"/>
      <c r="W14" s="39"/>
      <c r="AR14" s="38">
        <f t="shared" si="3"/>
        <v>0</v>
      </c>
    </row>
    <row r="15" spans="1:44" x14ac:dyDescent="0.25">
      <c r="D15" s="261"/>
      <c r="E15" s="261"/>
      <c r="F15" s="3"/>
      <c r="I15" s="263"/>
      <c r="J15" s="265"/>
      <c r="K15" s="52"/>
      <c r="P15" s="9"/>
      <c r="U15" s="38"/>
      <c r="V15" s="39"/>
      <c r="W15" s="39"/>
      <c r="AR15" s="38">
        <f t="shared" si="3"/>
        <v>0</v>
      </c>
    </row>
    <row r="16" spans="1:44" x14ac:dyDescent="0.25">
      <c r="D16" s="261"/>
      <c r="E16" s="261"/>
      <c r="F16" s="3"/>
      <c r="I16" s="263"/>
      <c r="J16" s="265"/>
      <c r="K16" s="52"/>
      <c r="L16" s="52"/>
      <c r="P16" s="9"/>
      <c r="U16" s="38"/>
      <c r="V16" s="39"/>
      <c r="W16" s="39"/>
      <c r="AR16" s="38">
        <f t="shared" si="3"/>
        <v>0</v>
      </c>
    </row>
    <row r="17" spans="4:39" x14ac:dyDescent="0.25">
      <c r="D17" s="261"/>
      <c r="E17" s="261"/>
      <c r="F17" s="3"/>
      <c r="I17" s="263"/>
      <c r="J17" s="52"/>
      <c r="K17" s="52"/>
      <c r="L17" s="52"/>
      <c r="P17" s="9"/>
      <c r="U17" s="38"/>
      <c r="V17" s="39"/>
      <c r="W17" s="39"/>
    </row>
    <row r="18" spans="4:39" x14ac:dyDescent="0.25">
      <c r="P18" s="9"/>
      <c r="U18" s="38"/>
      <c r="V18" s="39"/>
      <c r="W18" s="39"/>
    </row>
    <row r="19" spans="4:39" x14ac:dyDescent="0.25">
      <c r="P19" s="9"/>
      <c r="U19" s="38"/>
      <c r="V19" s="39"/>
      <c r="W19" s="39"/>
    </row>
    <row r="20" spans="4:39" x14ac:dyDescent="0.25">
      <c r="P20" s="9"/>
      <c r="U20" s="38"/>
      <c r="V20" s="39"/>
      <c r="W20" s="39"/>
    </row>
    <row r="21" spans="4:39" x14ac:dyDescent="0.25">
      <c r="P21" s="9"/>
      <c r="U21" s="38"/>
      <c r="V21" s="39"/>
      <c r="W21" s="39"/>
    </row>
    <row r="22" spans="4:39" x14ac:dyDescent="0.25">
      <c r="P22" s="9"/>
      <c r="U22" s="38"/>
      <c r="V22" s="39"/>
      <c r="W22" s="39"/>
    </row>
    <row r="23" spans="4:39" x14ac:dyDescent="0.25">
      <c r="P23" s="9"/>
      <c r="U23" s="38"/>
      <c r="V23" s="39"/>
      <c r="W23" s="39"/>
    </row>
    <row r="24" spans="4:39" x14ac:dyDescent="0.25">
      <c r="P24" s="9"/>
      <c r="U24" s="38"/>
      <c r="V24" s="39"/>
      <c r="W24" s="39"/>
    </row>
    <row r="25" spans="4:39" x14ac:dyDescent="0.25">
      <c r="P25" s="9"/>
      <c r="U25" s="38"/>
      <c r="V25" s="39"/>
      <c r="W25" s="39"/>
    </row>
    <row r="26" spans="4:39" x14ac:dyDescent="0.25">
      <c r="P26" s="9"/>
      <c r="U26" s="38"/>
      <c r="V26" s="39"/>
      <c r="W26" s="39"/>
    </row>
    <row r="27" spans="4:39" x14ac:dyDescent="0.25">
      <c r="P27" s="9"/>
      <c r="U27" s="38"/>
      <c r="V27" s="39"/>
      <c r="W27" s="39"/>
    </row>
    <row r="28" spans="4:39" x14ac:dyDescent="0.25">
      <c r="P28" s="9"/>
      <c r="U28" s="38"/>
      <c r="V28" s="39"/>
      <c r="W28" s="39"/>
    </row>
    <row r="29" spans="4:39" x14ac:dyDescent="0.25">
      <c r="P29" s="9"/>
      <c r="U29" s="38"/>
      <c r="V29" s="39"/>
      <c r="W29" s="39"/>
    </row>
    <row r="32" spans="4:39" x14ac:dyDescent="0.25">
      <c r="P32" s="40"/>
      <c r="U32" s="38"/>
      <c r="V32" s="39"/>
      <c r="W32" s="39"/>
      <c r="Y32" s="3"/>
      <c r="Z32" s="38"/>
      <c r="AA32" s="39"/>
      <c r="AD32" s="38"/>
      <c r="AE32" s="39"/>
      <c r="AH32" s="38"/>
      <c r="AI32" s="39"/>
      <c r="AL32" s="38"/>
      <c r="AM32" s="39"/>
    </row>
    <row r="33" spans="3:39" x14ac:dyDescent="0.25">
      <c r="P33" s="40"/>
      <c r="U33" s="38"/>
      <c r="V33" s="39"/>
      <c r="W33" s="39"/>
      <c r="Y33" s="3"/>
      <c r="Z33" s="38"/>
      <c r="AA33" s="39"/>
      <c r="AC33" s="3"/>
      <c r="AD33" s="38"/>
      <c r="AE33" s="39"/>
      <c r="AG33" s="3"/>
      <c r="AH33" s="38"/>
      <c r="AI33" s="39"/>
      <c r="AL33" s="38"/>
      <c r="AM33" s="39"/>
    </row>
    <row r="34" spans="3:39" x14ac:dyDescent="0.25">
      <c r="P34" s="40"/>
      <c r="U34" s="38"/>
      <c r="V34" s="39"/>
      <c r="W34" s="39"/>
      <c r="Y34" s="3"/>
      <c r="Z34" s="38"/>
      <c r="AA34" s="39"/>
      <c r="AC34" s="3"/>
      <c r="AD34" s="38"/>
      <c r="AE34" s="39"/>
      <c r="AG34" s="3"/>
      <c r="AH34" s="38"/>
      <c r="AI34" s="39"/>
      <c r="AJ34" s="3"/>
      <c r="AK34" s="3"/>
      <c r="AL34" s="38"/>
      <c r="AM34" s="39"/>
    </row>
    <row r="35" spans="3:39" x14ac:dyDescent="0.25">
      <c r="P35" s="40"/>
      <c r="U35" s="38"/>
      <c r="V35" s="39"/>
      <c r="W35" s="39"/>
      <c r="X35" s="576"/>
      <c r="Y35" s="3"/>
      <c r="Z35" s="38"/>
      <c r="AA35" s="39"/>
      <c r="AB35" s="576"/>
      <c r="AC35" s="3"/>
      <c r="AD35" s="38"/>
      <c r="AE35" s="39"/>
      <c r="AF35" s="576"/>
      <c r="AG35" s="3"/>
      <c r="AH35" s="38"/>
      <c r="AI35" s="39"/>
      <c r="AL35" s="38"/>
      <c r="AM35" s="39"/>
    </row>
    <row r="36" spans="3:39" x14ac:dyDescent="0.25">
      <c r="C36" s="576"/>
      <c r="D36" s="575"/>
      <c r="H36" s="576"/>
      <c r="I36" s="576"/>
      <c r="L36" s="575"/>
      <c r="P36" s="40"/>
      <c r="U36" s="38"/>
      <c r="V36" s="39"/>
      <c r="W36" s="39"/>
      <c r="X36" s="576"/>
      <c r="Y36" s="3"/>
      <c r="Z36" s="38"/>
      <c r="AA36" s="39"/>
      <c r="AD36" s="38"/>
      <c r="AE36" s="39"/>
      <c r="AH36" s="38"/>
      <c r="AI36" s="39"/>
      <c r="AL36" s="38"/>
      <c r="AM36" s="39"/>
    </row>
    <row r="37" spans="3:39" x14ac:dyDescent="0.25">
      <c r="C37" s="576">
        <v>25</v>
      </c>
      <c r="D37" s="575">
        <v>42823.704456018517</v>
      </c>
      <c r="E37" s="576">
        <v>395.14</v>
      </c>
      <c r="F37" s="576">
        <v>199</v>
      </c>
      <c r="G37" s="576">
        <v>1.348892</v>
      </c>
      <c r="H37" s="576">
        <v>1</v>
      </c>
      <c r="I37" s="576">
        <v>1</v>
      </c>
      <c r="J37" s="576">
        <v>0</v>
      </c>
      <c r="K37" s="576">
        <v>0</v>
      </c>
      <c r="L37" s="575">
        <v>42823.706759259258</v>
      </c>
    </row>
    <row r="38" spans="3:39" x14ac:dyDescent="0.25">
      <c r="C38" s="576">
        <v>25</v>
      </c>
      <c r="D38" s="575">
        <v>42824.714513888888</v>
      </c>
      <c r="E38" s="576">
        <v>302.8</v>
      </c>
      <c r="F38" s="576">
        <v>225</v>
      </c>
      <c r="G38" s="576">
        <v>0.91721600000000003</v>
      </c>
      <c r="H38" s="576">
        <v>2</v>
      </c>
      <c r="I38" s="576">
        <v>1</v>
      </c>
      <c r="J38" s="576">
        <v>0</v>
      </c>
      <c r="K38" s="576">
        <v>0</v>
      </c>
      <c r="L38" s="575">
        <v>42824.716967592591</v>
      </c>
    </row>
    <row r="39" spans="3:39" x14ac:dyDescent="0.25">
      <c r="C39" s="576">
        <v>25</v>
      </c>
      <c r="D39" s="575">
        <v>42825.218923611108</v>
      </c>
      <c r="E39" s="576">
        <v>302.8</v>
      </c>
      <c r="F39" s="576">
        <v>134</v>
      </c>
      <c r="G39" s="576">
        <v>1.5327090000000001</v>
      </c>
      <c r="H39" s="576">
        <v>3</v>
      </c>
      <c r="I39" s="576">
        <v>1</v>
      </c>
      <c r="J39" s="576">
        <v>0</v>
      </c>
      <c r="K39" s="576">
        <v>0</v>
      </c>
      <c r="L39" s="575">
        <v>42825.220289351855</v>
      </c>
    </row>
    <row r="40" spans="3:39" x14ac:dyDescent="0.25">
      <c r="C40" s="576">
        <v>25</v>
      </c>
      <c r="D40" s="575">
        <v>42825.371145833335</v>
      </c>
      <c r="E40" s="576">
        <v>717.68</v>
      </c>
      <c r="F40" s="576">
        <v>296</v>
      </c>
      <c r="G40" s="576">
        <v>1.6488290000000001</v>
      </c>
      <c r="H40" s="576">
        <v>4</v>
      </c>
      <c r="I40" s="576">
        <v>2</v>
      </c>
      <c r="J40" s="576">
        <v>0</v>
      </c>
      <c r="K40" s="576">
        <v>0</v>
      </c>
      <c r="L40" s="575">
        <v>42825.374467592592</v>
      </c>
    </row>
    <row r="41" spans="3:39" x14ac:dyDescent="0.25">
      <c r="C41" s="576">
        <v>25</v>
      </c>
      <c r="D41" s="575">
        <v>42825.47152777778</v>
      </c>
      <c r="E41" s="576">
        <v>302.8</v>
      </c>
      <c r="F41" s="576">
        <v>204</v>
      </c>
      <c r="G41" s="576">
        <v>1.0096639999999999</v>
      </c>
      <c r="H41" s="576">
        <v>5</v>
      </c>
      <c r="I41" s="576">
        <v>3</v>
      </c>
      <c r="J41" s="576">
        <v>0</v>
      </c>
      <c r="K41" s="576">
        <v>0</v>
      </c>
      <c r="L41" s="575">
        <v>42825.47388888889</v>
      </c>
    </row>
    <row r="42" spans="3:39" x14ac:dyDescent="0.25">
      <c r="C42" s="576"/>
      <c r="D42" s="575"/>
      <c r="H42" s="576"/>
      <c r="I42" s="576"/>
      <c r="L42" s="575"/>
    </row>
    <row r="43" spans="3:39" x14ac:dyDescent="0.25">
      <c r="C43" s="576"/>
      <c r="D43" s="575"/>
      <c r="H43" s="576"/>
      <c r="I43" s="576"/>
      <c r="L43" s="575"/>
    </row>
    <row r="44" spans="3:39" x14ac:dyDescent="0.25">
      <c r="C44" s="576"/>
      <c r="D44" s="575"/>
      <c r="H44" s="576"/>
      <c r="I44" s="576"/>
      <c r="L44" s="575"/>
    </row>
    <row r="45" spans="3:39" x14ac:dyDescent="0.25">
      <c r="C45" s="576"/>
      <c r="D45" s="575"/>
      <c r="H45" s="576"/>
      <c r="I45" s="576"/>
      <c r="L45" s="575"/>
    </row>
    <row r="46" spans="3:39" x14ac:dyDescent="0.25">
      <c r="C46" s="576"/>
      <c r="D46" s="575"/>
      <c r="H46" s="576"/>
      <c r="I46" s="576"/>
      <c r="L46" s="575"/>
    </row>
    <row r="47" spans="3:39" x14ac:dyDescent="0.25">
      <c r="C47" s="576"/>
      <c r="D47" s="575"/>
      <c r="H47" s="576"/>
      <c r="I47" s="576"/>
      <c r="L47" s="575"/>
    </row>
    <row r="48" spans="3:39" x14ac:dyDescent="0.25">
      <c r="C48" s="576"/>
      <c r="D48" s="575"/>
      <c r="H48" s="576"/>
      <c r="I48" s="576"/>
      <c r="L48" s="575"/>
    </row>
    <row r="49" spans="3:12" x14ac:dyDescent="0.25">
      <c r="C49" s="576"/>
      <c r="D49" s="575"/>
      <c r="H49" s="576"/>
      <c r="I49" s="576"/>
      <c r="L49" s="575"/>
    </row>
    <row r="50" spans="3:12" x14ac:dyDescent="0.25">
      <c r="C50" s="576"/>
      <c r="D50" s="575"/>
      <c r="H50" s="576"/>
      <c r="I50" s="576"/>
      <c r="L50" s="575"/>
    </row>
    <row r="51" spans="3:12" x14ac:dyDescent="0.25">
      <c r="C51" s="576"/>
      <c r="D51" s="575"/>
      <c r="H51" s="576"/>
      <c r="I51" s="576"/>
      <c r="L51" s="575"/>
    </row>
    <row r="52" spans="3:12" x14ac:dyDescent="0.25">
      <c r="C52" s="576"/>
      <c r="D52" s="575"/>
      <c r="H52" s="576"/>
      <c r="I52" s="576"/>
      <c r="L52" s="575"/>
    </row>
    <row r="53" spans="3:12" x14ac:dyDescent="0.25">
      <c r="C53" s="576"/>
      <c r="D53" s="575"/>
      <c r="H53" s="576"/>
      <c r="I53" s="576"/>
      <c r="L53" s="575"/>
    </row>
    <row r="54" spans="3:12" x14ac:dyDescent="0.25">
      <c r="C54" s="576"/>
      <c r="D54" s="575"/>
      <c r="H54" s="576"/>
      <c r="I54" s="576"/>
      <c r="L54" s="575"/>
    </row>
    <row r="55" spans="3:12" x14ac:dyDescent="0.25">
      <c r="C55" s="576"/>
      <c r="D55" s="575"/>
      <c r="H55" s="576"/>
      <c r="I55" s="576"/>
      <c r="L55" s="575"/>
    </row>
    <row r="56" spans="3:12" x14ac:dyDescent="0.25">
      <c r="C56" s="576"/>
      <c r="D56" s="575"/>
      <c r="H56" s="576"/>
      <c r="I56" s="576"/>
      <c r="L56" s="575"/>
    </row>
  </sheetData>
  <mergeCells count="9">
    <mergeCell ref="A1:M2"/>
    <mergeCell ref="P1:AQ1"/>
    <mergeCell ref="Q2:R2"/>
    <mergeCell ref="S2:V2"/>
    <mergeCell ref="X2:AA2"/>
    <mergeCell ref="AB2:AE2"/>
    <mergeCell ref="AF2:AI2"/>
    <mergeCell ref="AJ2:AM2"/>
    <mergeCell ref="AN2:AQ2"/>
  </mergeCells>
  <pageMargins left="0.7" right="0.7" top="0.75" bottom="0.75" header="0.3" footer="0.3"/>
  <pageSetup orientation="portrait" verticalDpi="300" r:id="rId1"/>
  <drawing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38"/>
  <sheetViews>
    <sheetView zoomScale="85" zoomScaleNormal="85" workbookViewId="0">
      <pane ySplit="2" topLeftCell="A60" activePane="bottomLeft" state="frozen"/>
      <selection pane="bottomLeft" activeCell="P163" sqref="P163"/>
    </sheetView>
  </sheetViews>
  <sheetFormatPr defaultRowHeight="15" x14ac:dyDescent="0.25"/>
  <cols>
    <col min="3" max="3" width="6" bestFit="1" customWidth="1"/>
    <col min="4" max="4" width="32.7109375" bestFit="1" customWidth="1"/>
    <col min="5" max="6" width="8.140625" bestFit="1" customWidth="1"/>
    <col min="11" max="11" width="9" style="138"/>
    <col min="12" max="12" width="9" style="4"/>
    <col min="13" max="13" width="9" style="138"/>
    <col min="14" max="15" width="9" style="3"/>
    <col min="17" max="17" width="9" style="138"/>
    <col min="22" max="22" width="32.7109375" bestFit="1" customWidth="1"/>
    <col min="23" max="24" width="8.140625" bestFit="1" customWidth="1"/>
  </cols>
  <sheetData>
    <row r="1" spans="1:28" s="138" customFormat="1" x14ac:dyDescent="0.25">
      <c r="A1" s="588" t="s">
        <v>136</v>
      </c>
      <c r="B1" s="588"/>
      <c r="C1" s="588"/>
      <c r="D1" s="588"/>
      <c r="E1" s="588"/>
      <c r="F1" s="588"/>
      <c r="G1" s="588"/>
      <c r="H1" s="588"/>
      <c r="I1" s="583" t="s">
        <v>125</v>
      </c>
      <c r="J1" s="583"/>
      <c r="K1" s="583"/>
      <c r="L1" s="4"/>
      <c r="M1" s="38"/>
      <c r="N1" s="583" t="s">
        <v>123</v>
      </c>
      <c r="O1" s="583"/>
      <c r="P1" s="583"/>
      <c r="Q1" s="583" t="s">
        <v>128</v>
      </c>
      <c r="R1" s="583"/>
      <c r="S1" s="50"/>
      <c r="U1" s="44"/>
      <c r="V1" s="115"/>
      <c r="X1" s="583" t="s">
        <v>130</v>
      </c>
      <c r="Y1" s="583"/>
      <c r="Z1" s="583"/>
      <c r="AA1" s="48" t="s">
        <v>135</v>
      </c>
      <c r="AB1" s="45" t="s">
        <v>133</v>
      </c>
    </row>
    <row r="2" spans="1:28" s="138" customFormat="1" x14ac:dyDescent="0.25">
      <c r="A2" s="9" t="s">
        <v>15</v>
      </c>
      <c r="B2" s="44" t="s">
        <v>112</v>
      </c>
      <c r="C2" s="138" t="s">
        <v>113</v>
      </c>
      <c r="D2" s="138" t="s">
        <v>114</v>
      </c>
      <c r="E2" s="138" t="s">
        <v>115</v>
      </c>
      <c r="F2" s="138" t="s">
        <v>116</v>
      </c>
      <c r="G2" s="138" t="s">
        <v>117</v>
      </c>
      <c r="H2" s="138" t="s">
        <v>137</v>
      </c>
      <c r="I2" s="138" t="s">
        <v>118</v>
      </c>
      <c r="J2" s="138" t="s">
        <v>119</v>
      </c>
      <c r="K2" s="3" t="s">
        <v>120</v>
      </c>
      <c r="L2" s="4" t="s">
        <v>121</v>
      </c>
      <c r="M2" s="38" t="s">
        <v>122</v>
      </c>
      <c r="N2" s="3" t="s">
        <v>119</v>
      </c>
      <c r="O2" s="3" t="s">
        <v>126</v>
      </c>
      <c r="P2" s="4" t="s">
        <v>127</v>
      </c>
      <c r="Q2" s="138" t="s">
        <v>129</v>
      </c>
      <c r="R2" s="4" t="s">
        <v>120</v>
      </c>
      <c r="S2" s="51" t="s">
        <v>179</v>
      </c>
      <c r="T2" s="138" t="s">
        <v>178</v>
      </c>
      <c r="U2" s="44" t="s">
        <v>416</v>
      </c>
      <c r="V2" s="116" t="s">
        <v>461</v>
      </c>
      <c r="X2" s="138" t="s">
        <v>124</v>
      </c>
      <c r="Y2" s="138" t="s">
        <v>131</v>
      </c>
      <c r="Z2" s="138" t="s">
        <v>132</v>
      </c>
      <c r="AA2" s="47" t="s">
        <v>18</v>
      </c>
      <c r="AB2" s="46" t="s">
        <v>134</v>
      </c>
    </row>
    <row r="3" spans="1:28" x14ac:dyDescent="0.25">
      <c r="A3" s="54">
        <v>42633</v>
      </c>
      <c r="B3">
        <v>302320</v>
      </c>
      <c r="C3">
        <v>20028</v>
      </c>
      <c r="D3" t="s">
        <v>165</v>
      </c>
      <c r="E3" s="1">
        <v>0.44693287037037038</v>
      </c>
      <c r="F3" s="1">
        <v>0.44693287037037038</v>
      </c>
    </row>
    <row r="4" spans="1:28" x14ac:dyDescent="0.25">
      <c r="B4">
        <v>302320</v>
      </c>
      <c r="C4">
        <v>20035</v>
      </c>
      <c r="D4" t="s">
        <v>8</v>
      </c>
      <c r="E4" s="1">
        <v>0.44729166666666664</v>
      </c>
      <c r="F4" s="1">
        <v>0.44738425925925923</v>
      </c>
    </row>
    <row r="5" spans="1:28" x14ac:dyDescent="0.25">
      <c r="B5">
        <v>302320</v>
      </c>
      <c r="C5">
        <v>20037</v>
      </c>
      <c r="D5" t="s">
        <v>8</v>
      </c>
      <c r="E5" s="1">
        <v>0.44738425925925923</v>
      </c>
      <c r="F5" s="1">
        <v>0.44761574074074079</v>
      </c>
    </row>
    <row r="6" spans="1:28" x14ac:dyDescent="0.25">
      <c r="B6">
        <v>302320</v>
      </c>
      <c r="C6">
        <v>20049</v>
      </c>
      <c r="D6" t="s">
        <v>13</v>
      </c>
      <c r="E6" s="1">
        <v>0.44761574074074079</v>
      </c>
      <c r="F6" s="1">
        <v>0.44761574074074079</v>
      </c>
    </row>
    <row r="8" spans="1:28" x14ac:dyDescent="0.25">
      <c r="B8">
        <v>302320</v>
      </c>
      <c r="C8">
        <v>20045</v>
      </c>
      <c r="D8" t="s">
        <v>14</v>
      </c>
      <c r="E8" s="1">
        <v>0.44796296296296295</v>
      </c>
      <c r="F8" s="1">
        <v>0.44796296296296295</v>
      </c>
      <c r="I8" s="2">
        <f>(F8-E8)*86400</f>
        <v>0</v>
      </c>
      <c r="J8" s="144">
        <f>L8*J9/L9</f>
        <v>0.86151882578326056</v>
      </c>
      <c r="K8" s="2">
        <v>0.86151882578326056</v>
      </c>
      <c r="L8" s="5">
        <v>13.5</v>
      </c>
      <c r="M8" s="38">
        <f>L8/K8*0.0113636*60</f>
        <v>10.68405671998125</v>
      </c>
      <c r="N8" s="2">
        <f>K8</f>
        <v>0.86151882578326056</v>
      </c>
      <c r="O8" s="2">
        <v>0.86151882578326056</v>
      </c>
      <c r="P8" s="4">
        <f>O8/60</f>
        <v>1.4358647096387676E-2</v>
      </c>
      <c r="Q8" s="4">
        <f>L8</f>
        <v>13.5</v>
      </c>
      <c r="R8">
        <v>13.5</v>
      </c>
      <c r="X8">
        <v>1.4358647096387676E-2</v>
      </c>
      <c r="Z8">
        <v>10.68405671998125</v>
      </c>
    </row>
    <row r="9" spans="1:28" x14ac:dyDescent="0.25">
      <c r="B9">
        <v>302320</v>
      </c>
      <c r="C9">
        <v>20044</v>
      </c>
      <c r="D9" t="s">
        <v>180</v>
      </c>
      <c r="E9" s="1">
        <v>0.44991898148148146</v>
      </c>
      <c r="F9" s="1">
        <v>0.44993055555555556</v>
      </c>
      <c r="I9" s="2">
        <f>(F9-E9)*86400</f>
        <v>1.000000000001755</v>
      </c>
      <c r="J9" s="2">
        <f>(E10-E9)*86400</f>
        <v>1.000000000001755</v>
      </c>
      <c r="K9" s="2">
        <v>1.000000000001755</v>
      </c>
      <c r="L9" s="5">
        <v>15.67</v>
      </c>
      <c r="M9" s="38">
        <f t="shared" ref="M9:M72" si="0">L9/K9*0.0113636*60</f>
        <v>10.68405671998125</v>
      </c>
      <c r="N9" s="2">
        <f>N8+K9</f>
        <v>1.8615188257850157</v>
      </c>
      <c r="O9" s="2">
        <v>1.8615188257850157</v>
      </c>
      <c r="P9" s="4">
        <f t="shared" ref="P9:P72" si="1">O9/60</f>
        <v>3.1025313763083595E-2</v>
      </c>
      <c r="Q9" s="4">
        <f>Q8+L9</f>
        <v>29.17</v>
      </c>
      <c r="R9">
        <v>29.17</v>
      </c>
      <c r="X9">
        <v>3.1025313763083595E-2</v>
      </c>
      <c r="Z9">
        <v>10.68405671998125</v>
      </c>
    </row>
    <row r="10" spans="1:28" x14ac:dyDescent="0.25">
      <c r="B10" s="46">
        <v>302320</v>
      </c>
      <c r="C10" s="46">
        <v>20059</v>
      </c>
      <c r="D10" s="46" t="s">
        <v>10</v>
      </c>
      <c r="E10" s="55">
        <v>0.44993055555555556</v>
      </c>
      <c r="F10" s="55">
        <v>0.45</v>
      </c>
      <c r="G10" s="46"/>
      <c r="H10" s="46"/>
      <c r="I10" s="49">
        <f t="shared" ref="I10:I74" si="2">(F10-E10)*86400</f>
        <v>6.0000000000009379</v>
      </c>
      <c r="J10" s="49">
        <f t="shared" ref="J10:J74" si="3">(E11-E10)*86400</f>
        <v>6.0000000000009379</v>
      </c>
      <c r="K10" s="49">
        <v>7</v>
      </c>
      <c r="L10" s="157">
        <v>26</v>
      </c>
      <c r="M10" s="38">
        <f t="shared" si="0"/>
        <v>2.5324594285714288</v>
      </c>
      <c r="N10" s="2">
        <f t="shared" ref="N10:N73" si="4">N9+K10</f>
        <v>8.8615188257850157</v>
      </c>
      <c r="O10" s="49">
        <v>8.8615188257850157</v>
      </c>
      <c r="P10" s="4">
        <f t="shared" si="1"/>
        <v>0.14769198042975026</v>
      </c>
      <c r="Q10" s="4">
        <f t="shared" ref="Q10:Q73" si="5">Q9+L10</f>
        <v>55.17</v>
      </c>
      <c r="R10">
        <v>55.17</v>
      </c>
      <c r="U10">
        <v>8</v>
      </c>
      <c r="X10">
        <v>0.14769198042975026</v>
      </c>
      <c r="Z10">
        <v>2.5324594285714288</v>
      </c>
    </row>
    <row r="11" spans="1:28" x14ac:dyDescent="0.25">
      <c r="A11" s="62"/>
      <c r="B11" s="63">
        <v>302320</v>
      </c>
      <c r="C11" s="63">
        <v>20052</v>
      </c>
      <c r="D11" s="63" t="s">
        <v>7</v>
      </c>
      <c r="E11" s="64">
        <v>0.45</v>
      </c>
      <c r="F11" s="64">
        <v>0.45001157407407405</v>
      </c>
      <c r="G11" s="63"/>
      <c r="H11" s="63"/>
      <c r="I11" s="65">
        <f t="shared" si="2"/>
        <v>0.99999999999695888</v>
      </c>
      <c r="J11" s="66">
        <f t="shared" si="3"/>
        <v>0</v>
      </c>
      <c r="K11" s="99"/>
      <c r="L11" s="158"/>
      <c r="M11" s="38"/>
      <c r="N11" s="2">
        <f t="shared" si="4"/>
        <v>8.8615188257850157</v>
      </c>
      <c r="O11" s="99"/>
      <c r="P11" s="4"/>
      <c r="Q11" s="4">
        <f t="shared" si="5"/>
        <v>55.17</v>
      </c>
      <c r="X11">
        <v>0.1810253137631421</v>
      </c>
      <c r="Z11">
        <v>9.5726966399831976</v>
      </c>
    </row>
    <row r="12" spans="1:28" x14ac:dyDescent="0.25">
      <c r="A12" s="67"/>
      <c r="B12" s="68">
        <v>302320</v>
      </c>
      <c r="C12" s="68">
        <v>20056</v>
      </c>
      <c r="D12" s="68" t="s">
        <v>9</v>
      </c>
      <c r="E12" s="69">
        <v>0.45</v>
      </c>
      <c r="F12" s="69">
        <v>0.45</v>
      </c>
      <c r="G12" s="68"/>
      <c r="H12" s="68"/>
      <c r="I12" s="70">
        <f t="shared" si="2"/>
        <v>0</v>
      </c>
      <c r="J12" s="71">
        <f t="shared" si="3"/>
        <v>0.99999999999695888</v>
      </c>
      <c r="K12" s="99"/>
      <c r="L12" s="158"/>
      <c r="M12" s="38"/>
      <c r="N12" s="2">
        <f t="shared" si="4"/>
        <v>8.8615188257850157</v>
      </c>
      <c r="O12" s="99"/>
      <c r="P12" s="4"/>
      <c r="Q12" s="4">
        <f t="shared" si="5"/>
        <v>55.17</v>
      </c>
      <c r="X12">
        <v>0.46435864709641311</v>
      </c>
      <c r="Z12">
        <v>1.1863598400002608</v>
      </c>
    </row>
    <row r="13" spans="1:28" x14ac:dyDescent="0.25">
      <c r="A13" s="46"/>
      <c r="B13" s="46">
        <v>302320</v>
      </c>
      <c r="C13" s="46">
        <v>20056</v>
      </c>
      <c r="D13" s="46" t="s">
        <v>9</v>
      </c>
      <c r="E13" s="55">
        <v>0.45001157407407405</v>
      </c>
      <c r="F13" s="55">
        <v>0.45003472222222224</v>
      </c>
      <c r="G13" s="46"/>
      <c r="H13" s="46"/>
      <c r="I13" s="49">
        <f t="shared" si="2"/>
        <v>2.0000000000035101</v>
      </c>
      <c r="J13" s="49">
        <f t="shared" si="3"/>
        <v>2.0000000000035101</v>
      </c>
      <c r="K13" s="49">
        <v>2.0000000000035101</v>
      </c>
      <c r="L13" s="157">
        <v>28.08</v>
      </c>
      <c r="M13" s="38">
        <f t="shared" si="0"/>
        <v>9.5726966399831976</v>
      </c>
      <c r="N13" s="2">
        <f t="shared" si="4"/>
        <v>10.861518825788526</v>
      </c>
      <c r="O13" s="49">
        <v>10.861518825788526</v>
      </c>
      <c r="P13" s="4">
        <f t="shared" si="1"/>
        <v>0.1810253137631421</v>
      </c>
      <c r="Q13" s="4">
        <f t="shared" si="5"/>
        <v>83.25</v>
      </c>
      <c r="R13">
        <v>83.25</v>
      </c>
      <c r="X13">
        <v>0.63102531376313253</v>
      </c>
      <c r="Z13">
        <v>2.7613547999991264</v>
      </c>
    </row>
    <row r="14" spans="1:28" x14ac:dyDescent="0.25">
      <c r="B14" s="46">
        <v>302320</v>
      </c>
      <c r="C14" s="46">
        <v>20052</v>
      </c>
      <c r="D14" s="46" t="s">
        <v>7</v>
      </c>
      <c r="E14" s="55">
        <v>0.45003472222222224</v>
      </c>
      <c r="F14" s="55">
        <v>0.45003472222222224</v>
      </c>
      <c r="G14" s="46"/>
      <c r="H14" s="46"/>
      <c r="I14" s="49">
        <f t="shared" si="2"/>
        <v>0</v>
      </c>
      <c r="J14" s="49">
        <f t="shared" si="3"/>
        <v>16.999999999996263</v>
      </c>
      <c r="K14" s="49">
        <v>16.999999999996263</v>
      </c>
      <c r="L14" s="157">
        <v>29.58</v>
      </c>
      <c r="M14" s="38">
        <f t="shared" si="0"/>
        <v>1.1863598400002608</v>
      </c>
      <c r="N14" s="2">
        <f t="shared" si="4"/>
        <v>27.861518825784788</v>
      </c>
      <c r="O14" s="49">
        <v>27.861518825784788</v>
      </c>
      <c r="P14" s="4">
        <f t="shared" si="1"/>
        <v>0.46435864709641311</v>
      </c>
      <c r="Q14" s="4">
        <f t="shared" si="5"/>
        <v>112.83</v>
      </c>
      <c r="R14">
        <v>112.83</v>
      </c>
      <c r="X14">
        <v>0.68102531376306041</v>
      </c>
      <c r="Z14">
        <v>6.98861400001008</v>
      </c>
    </row>
    <row r="15" spans="1:28" x14ac:dyDescent="0.25">
      <c r="B15" s="46">
        <v>302320</v>
      </c>
      <c r="C15" s="46">
        <v>20035</v>
      </c>
      <c r="D15" s="46" t="s">
        <v>8</v>
      </c>
      <c r="E15" s="55">
        <v>0.45023148148148145</v>
      </c>
      <c r="F15" s="55">
        <v>0.45034722222222223</v>
      </c>
      <c r="G15" s="46"/>
      <c r="H15" s="46"/>
      <c r="I15" s="49">
        <f t="shared" si="2"/>
        <v>10.000000000003162</v>
      </c>
      <c r="J15" s="49">
        <f t="shared" si="3"/>
        <v>10.000000000003162</v>
      </c>
      <c r="K15" s="49">
        <v>10.000000000003162</v>
      </c>
      <c r="L15" s="157">
        <v>40.5</v>
      </c>
      <c r="M15" s="38">
        <f t="shared" si="0"/>
        <v>2.7613547999991264</v>
      </c>
      <c r="N15" s="2">
        <f t="shared" si="4"/>
        <v>37.861518825787954</v>
      </c>
      <c r="O15" s="49">
        <v>37.861518825787954</v>
      </c>
      <c r="P15" s="4">
        <f t="shared" si="1"/>
        <v>0.63102531376313253</v>
      </c>
      <c r="Q15" s="4">
        <f t="shared" si="5"/>
        <v>153.32999999999998</v>
      </c>
      <c r="R15">
        <v>153.32999999999998</v>
      </c>
      <c r="X15">
        <v>0.74769198042976415</v>
      </c>
      <c r="Z15">
        <v>4.4880538199975035</v>
      </c>
    </row>
    <row r="16" spans="1:28" x14ac:dyDescent="0.25">
      <c r="B16">
        <v>302320</v>
      </c>
      <c r="C16">
        <v>20030</v>
      </c>
      <c r="D16" t="s">
        <v>6</v>
      </c>
      <c r="E16" s="1">
        <v>0.45034722222222223</v>
      </c>
      <c r="F16" s="1">
        <v>0.4503819444444444</v>
      </c>
      <c r="I16" s="2">
        <f t="shared" si="2"/>
        <v>2.9999999999956728</v>
      </c>
      <c r="J16" s="2">
        <f t="shared" si="3"/>
        <v>2.9999999999956728</v>
      </c>
      <c r="K16" s="2">
        <v>2.9999999999956728</v>
      </c>
      <c r="L16" s="5">
        <v>30.75</v>
      </c>
      <c r="M16" s="38">
        <f t="shared" si="0"/>
        <v>6.98861400001008</v>
      </c>
      <c r="N16" s="2">
        <f t="shared" si="4"/>
        <v>40.861518825783627</v>
      </c>
      <c r="O16" s="2">
        <v>40.861518825783627</v>
      </c>
      <c r="P16" s="4">
        <f t="shared" si="1"/>
        <v>0.68102531376306041</v>
      </c>
      <c r="Q16" s="4">
        <f t="shared" si="5"/>
        <v>184.07999999999998</v>
      </c>
      <c r="R16">
        <v>184.07999999999998</v>
      </c>
      <c r="X16">
        <v>0.88102531376309756</v>
      </c>
      <c r="Z16">
        <v>2.2943108400000001</v>
      </c>
    </row>
    <row r="17" spans="1:26" x14ac:dyDescent="0.25">
      <c r="B17" s="46">
        <v>302320</v>
      </c>
      <c r="C17" s="46">
        <v>20017</v>
      </c>
      <c r="D17" s="46" t="s">
        <v>5</v>
      </c>
      <c r="E17" s="55">
        <v>0.4503819444444444</v>
      </c>
      <c r="F17" s="55">
        <v>0.45042824074074073</v>
      </c>
      <c r="G17" s="46"/>
      <c r="H17" s="46"/>
      <c r="I17" s="49">
        <f t="shared" si="2"/>
        <v>4.000000000002224</v>
      </c>
      <c r="J17" s="49">
        <f t="shared" si="3"/>
        <v>4.000000000002224</v>
      </c>
      <c r="K17" s="49">
        <v>4.000000000002224</v>
      </c>
      <c r="L17" s="157">
        <v>26.33</v>
      </c>
      <c r="M17" s="38">
        <f t="shared" si="0"/>
        <v>4.4880538199975035</v>
      </c>
      <c r="N17" s="2">
        <f t="shared" si="4"/>
        <v>44.861518825785851</v>
      </c>
      <c r="O17" s="49">
        <v>44.861518825785851</v>
      </c>
      <c r="P17" s="4">
        <f t="shared" si="1"/>
        <v>0.74769198042976415</v>
      </c>
      <c r="Q17" s="4">
        <f t="shared" si="5"/>
        <v>210.40999999999997</v>
      </c>
      <c r="R17">
        <v>210.40999999999997</v>
      </c>
      <c r="U17">
        <v>7</v>
      </c>
      <c r="X17">
        <v>1.1310253137631365</v>
      </c>
      <c r="Z17">
        <v>1.4168136479997784</v>
      </c>
    </row>
    <row r="18" spans="1:26" x14ac:dyDescent="0.25">
      <c r="A18" s="46"/>
      <c r="B18" s="46">
        <v>302320</v>
      </c>
      <c r="C18" s="46">
        <v>20021</v>
      </c>
      <c r="D18" s="46" t="s">
        <v>0</v>
      </c>
      <c r="E18" s="55">
        <v>0.45042824074074073</v>
      </c>
      <c r="F18" s="55">
        <v>0.45045138888888886</v>
      </c>
      <c r="G18" s="46"/>
      <c r="H18" s="46"/>
      <c r="I18" s="49">
        <f t="shared" si="2"/>
        <v>1.9999999999987139</v>
      </c>
      <c r="J18" s="49">
        <f t="shared" si="3"/>
        <v>1.9999999999987139</v>
      </c>
      <c r="K18" s="49">
        <v>8</v>
      </c>
      <c r="L18" s="157">
        <v>26.92</v>
      </c>
      <c r="M18" s="38">
        <f t="shared" si="0"/>
        <v>2.2943108400000001</v>
      </c>
      <c r="N18" s="2">
        <f t="shared" si="4"/>
        <v>52.861518825785851</v>
      </c>
      <c r="O18" s="49">
        <v>52.861518825785851</v>
      </c>
      <c r="P18" s="4">
        <f t="shared" si="1"/>
        <v>0.88102531376309756</v>
      </c>
      <c r="Q18" s="4">
        <f t="shared" si="5"/>
        <v>237.32999999999998</v>
      </c>
      <c r="R18">
        <v>237.32999999999998</v>
      </c>
      <c r="X18">
        <v>1.3143586470964699</v>
      </c>
      <c r="Z18">
        <v>1.6487550545454546</v>
      </c>
    </row>
    <row r="19" spans="1:26" x14ac:dyDescent="0.25">
      <c r="A19" s="62"/>
      <c r="B19" s="63">
        <v>302320</v>
      </c>
      <c r="C19" s="63">
        <v>20010</v>
      </c>
      <c r="D19" s="63" t="s">
        <v>1</v>
      </c>
      <c r="E19" s="64">
        <v>0.45045138888888886</v>
      </c>
      <c r="F19" s="64">
        <v>0.45050925925925928</v>
      </c>
      <c r="G19" s="63"/>
      <c r="H19" s="63"/>
      <c r="I19" s="65">
        <f t="shared" si="2"/>
        <v>5.000000000003979</v>
      </c>
      <c r="J19" s="66">
        <f t="shared" si="3"/>
        <v>5.000000000003979</v>
      </c>
      <c r="K19" s="99"/>
      <c r="L19" s="158"/>
      <c r="M19" s="38"/>
      <c r="N19" s="2">
        <f t="shared" si="4"/>
        <v>52.861518825785851</v>
      </c>
      <c r="O19" s="99"/>
      <c r="P19" s="4"/>
      <c r="Q19" s="4">
        <f t="shared" si="5"/>
        <v>237.32999999999998</v>
      </c>
      <c r="X19">
        <v>1.4310253137632614</v>
      </c>
      <c r="Z19">
        <v>2.7837573257113073</v>
      </c>
    </row>
    <row r="20" spans="1:26" x14ac:dyDescent="0.25">
      <c r="A20" s="67"/>
      <c r="B20" s="68">
        <v>302320</v>
      </c>
      <c r="C20" s="68">
        <v>20021</v>
      </c>
      <c r="D20" s="68" t="s">
        <v>0</v>
      </c>
      <c r="E20" s="69">
        <v>0.45050925925925928</v>
      </c>
      <c r="F20" s="69">
        <v>0.45052083333333331</v>
      </c>
      <c r="G20" s="68"/>
      <c r="H20" s="68"/>
      <c r="I20" s="70">
        <f t="shared" si="2"/>
        <v>0.99999999999695888</v>
      </c>
      <c r="J20" s="71">
        <f t="shared" si="3"/>
        <v>0.99999999999695888</v>
      </c>
      <c r="K20" s="99"/>
      <c r="L20" s="158"/>
      <c r="M20" s="38"/>
      <c r="N20" s="2">
        <f t="shared" si="4"/>
        <v>52.861518825785851</v>
      </c>
      <c r="O20" s="99"/>
      <c r="P20" s="4"/>
      <c r="Q20" s="4">
        <f t="shared" si="5"/>
        <v>237.32999999999998</v>
      </c>
      <c r="X20">
        <v>1.547691980429893</v>
      </c>
      <c r="Z20">
        <v>2.768172960000832</v>
      </c>
    </row>
    <row r="21" spans="1:26" x14ac:dyDescent="0.25">
      <c r="B21" s="46">
        <v>302320</v>
      </c>
      <c r="C21" s="46">
        <v>20010</v>
      </c>
      <c r="D21" s="46" t="s">
        <v>1</v>
      </c>
      <c r="E21" s="55">
        <v>0.45052083333333331</v>
      </c>
      <c r="F21" s="55">
        <v>0.45069444444444445</v>
      </c>
      <c r="G21" s="46"/>
      <c r="H21" s="46"/>
      <c r="I21" s="49">
        <f t="shared" si="2"/>
        <v>15.000000000002345</v>
      </c>
      <c r="J21" s="49">
        <f t="shared" si="3"/>
        <v>15.000000000002345</v>
      </c>
      <c r="K21" s="49">
        <v>15.000000000002345</v>
      </c>
      <c r="L21" s="157">
        <v>31.17</v>
      </c>
      <c r="M21" s="38">
        <f t="shared" si="0"/>
        <v>1.4168136479997784</v>
      </c>
      <c r="N21" s="2">
        <f t="shared" si="4"/>
        <v>67.861518825788195</v>
      </c>
      <c r="O21" s="49">
        <v>67.861518825788195</v>
      </c>
      <c r="P21" s="4">
        <f t="shared" si="1"/>
        <v>1.1310253137631365</v>
      </c>
      <c r="Q21" s="4">
        <f t="shared" si="5"/>
        <v>268.5</v>
      </c>
      <c r="R21">
        <v>268.5</v>
      </c>
      <c r="X21">
        <v>1.6143586470965596</v>
      </c>
      <c r="Z21">
        <v>4.5460081800000003</v>
      </c>
    </row>
    <row r="22" spans="1:26" x14ac:dyDescent="0.25">
      <c r="B22" s="46">
        <v>302320</v>
      </c>
      <c r="C22" s="46">
        <v>20004</v>
      </c>
      <c r="D22" s="46" t="s">
        <v>2</v>
      </c>
      <c r="E22" s="55">
        <v>0.45069444444444445</v>
      </c>
      <c r="F22" s="55">
        <v>0.45069444444444445</v>
      </c>
      <c r="G22" s="46"/>
      <c r="H22" s="46"/>
      <c r="I22" s="49">
        <f t="shared" si="2"/>
        <v>0</v>
      </c>
      <c r="J22" s="49">
        <f t="shared" si="3"/>
        <v>3.9999999999974278</v>
      </c>
      <c r="K22" s="49">
        <v>11</v>
      </c>
      <c r="L22" s="157">
        <v>26.6</v>
      </c>
      <c r="M22" s="38">
        <f t="shared" si="0"/>
        <v>1.6487550545454546</v>
      </c>
      <c r="N22" s="2">
        <f t="shared" si="4"/>
        <v>78.861518825788195</v>
      </c>
      <c r="O22" s="49">
        <v>78.861518825788195</v>
      </c>
      <c r="P22" s="4">
        <f t="shared" si="1"/>
        <v>1.3143586470964699</v>
      </c>
      <c r="Q22" s="4">
        <f t="shared" si="5"/>
        <v>295.10000000000002</v>
      </c>
      <c r="R22">
        <v>295.10000000000002</v>
      </c>
      <c r="X22">
        <v>1.781025313763279</v>
      </c>
      <c r="Z22">
        <v>2.3209016639992659</v>
      </c>
    </row>
    <row r="23" spans="1:26" x14ac:dyDescent="0.25">
      <c r="A23" s="59"/>
      <c r="B23" s="59">
        <v>302320</v>
      </c>
      <c r="C23" s="59">
        <v>20001</v>
      </c>
      <c r="D23" s="59" t="s">
        <v>3</v>
      </c>
      <c r="E23" s="60">
        <v>0.45074074074074072</v>
      </c>
      <c r="F23" s="60">
        <v>0.45082175925925921</v>
      </c>
      <c r="G23" s="59"/>
      <c r="H23" s="59"/>
      <c r="I23" s="61">
        <f t="shared" si="2"/>
        <v>6.9999999999978968</v>
      </c>
      <c r="J23" s="61">
        <f t="shared" si="3"/>
        <v>6.9999999999978968</v>
      </c>
      <c r="K23" s="61"/>
      <c r="L23" s="159"/>
      <c r="M23" s="38"/>
      <c r="N23" s="2">
        <f t="shared" si="4"/>
        <v>78.861518825788195</v>
      </c>
      <c r="O23" s="61"/>
      <c r="P23" s="4"/>
      <c r="Q23" s="4">
        <f t="shared" si="5"/>
        <v>295.10000000000002</v>
      </c>
      <c r="X23">
        <v>1.9643586470966141</v>
      </c>
      <c r="Z23">
        <v>1.6890441818181632</v>
      </c>
    </row>
    <row r="24" spans="1:26" x14ac:dyDescent="0.25">
      <c r="B24">
        <v>302320</v>
      </c>
      <c r="C24">
        <v>20013</v>
      </c>
      <c r="D24" t="s">
        <v>36</v>
      </c>
      <c r="E24" s="1">
        <v>0.45082175925925921</v>
      </c>
      <c r="F24" s="1">
        <v>0.45090277777777782</v>
      </c>
      <c r="I24" s="2">
        <f t="shared" si="2"/>
        <v>7.0000000000074891</v>
      </c>
      <c r="J24" s="2">
        <f t="shared" si="3"/>
        <v>7.0000000000074891</v>
      </c>
      <c r="K24" s="2">
        <v>7.0000000000074891</v>
      </c>
      <c r="L24" s="5">
        <v>28.58</v>
      </c>
      <c r="M24" s="38">
        <f t="shared" si="0"/>
        <v>2.7837573257113073</v>
      </c>
      <c r="N24" s="2">
        <f t="shared" si="4"/>
        <v>85.861518825795685</v>
      </c>
      <c r="O24" s="2">
        <v>85.861518825795685</v>
      </c>
      <c r="P24" s="4">
        <f t="shared" si="1"/>
        <v>1.4310253137632614</v>
      </c>
      <c r="Q24" s="4">
        <f t="shared" si="5"/>
        <v>323.68</v>
      </c>
      <c r="R24">
        <v>323.68</v>
      </c>
      <c r="X24">
        <v>2.1810253137632616</v>
      </c>
      <c r="Z24">
        <v>1.8881058461540154</v>
      </c>
    </row>
    <row r="25" spans="1:26" x14ac:dyDescent="0.25">
      <c r="B25">
        <v>302320</v>
      </c>
      <c r="C25">
        <v>20015</v>
      </c>
      <c r="D25" t="s">
        <v>37</v>
      </c>
      <c r="E25" s="1">
        <v>0.45090277777777782</v>
      </c>
      <c r="F25" s="1">
        <v>0.45098379629629631</v>
      </c>
      <c r="I25" s="2">
        <f t="shared" si="2"/>
        <v>6.9999999999978968</v>
      </c>
      <c r="J25" s="2">
        <f t="shared" si="3"/>
        <v>6.9999999999978968</v>
      </c>
      <c r="K25" s="2">
        <v>6.9999999999978968</v>
      </c>
      <c r="L25" s="5">
        <v>28.42</v>
      </c>
      <c r="M25" s="38">
        <f t="shared" si="0"/>
        <v>2.768172960000832</v>
      </c>
      <c r="N25" s="2">
        <f t="shared" si="4"/>
        <v>92.861518825793581</v>
      </c>
      <c r="O25" s="2">
        <v>92.861518825793581</v>
      </c>
      <c r="P25" s="4">
        <f t="shared" si="1"/>
        <v>1.547691980429893</v>
      </c>
      <c r="Q25" s="4">
        <f t="shared" si="5"/>
        <v>352.1</v>
      </c>
      <c r="R25">
        <v>352.1</v>
      </c>
      <c r="X25">
        <v>2.2810253137632772</v>
      </c>
      <c r="Z25">
        <v>4.5647581199992864</v>
      </c>
    </row>
    <row r="26" spans="1:26" x14ac:dyDescent="0.25">
      <c r="B26" s="46">
        <v>302320</v>
      </c>
      <c r="C26" s="46">
        <v>20025</v>
      </c>
      <c r="D26" s="46" t="s">
        <v>39</v>
      </c>
      <c r="E26" s="55">
        <v>0.45098379629629631</v>
      </c>
      <c r="F26" s="55">
        <v>0.45103009259259258</v>
      </c>
      <c r="G26" s="46"/>
      <c r="H26" s="46"/>
      <c r="I26" s="49">
        <f t="shared" si="2"/>
        <v>3.9999999999974278</v>
      </c>
      <c r="J26" s="49">
        <f t="shared" si="3"/>
        <v>0</v>
      </c>
      <c r="K26" s="49">
        <v>4</v>
      </c>
      <c r="L26" s="157">
        <v>26.67</v>
      </c>
      <c r="M26" s="38">
        <f t="shared" si="0"/>
        <v>4.5460081800000003</v>
      </c>
      <c r="N26" s="2">
        <f t="shared" si="4"/>
        <v>96.861518825793581</v>
      </c>
      <c r="O26" s="49">
        <v>96.861518825793581</v>
      </c>
      <c r="P26" s="4">
        <f t="shared" si="1"/>
        <v>1.6143586470965596</v>
      </c>
      <c r="Q26" s="4">
        <f t="shared" si="5"/>
        <v>378.77000000000004</v>
      </c>
      <c r="R26">
        <v>378.77000000000004</v>
      </c>
      <c r="U26">
        <v>5</v>
      </c>
      <c r="X26">
        <v>2.3976919804299088</v>
      </c>
      <c r="Z26">
        <v>2.5324594285721895</v>
      </c>
    </row>
    <row r="27" spans="1:26" x14ac:dyDescent="0.25">
      <c r="A27" s="72"/>
      <c r="B27" s="81">
        <v>302320</v>
      </c>
      <c r="C27" s="81">
        <v>20027</v>
      </c>
      <c r="D27" s="81" t="s">
        <v>38</v>
      </c>
      <c r="E27" s="82">
        <v>0.45098379629629631</v>
      </c>
      <c r="F27" s="82">
        <v>0.45098379629629631</v>
      </c>
      <c r="G27" s="81"/>
      <c r="H27" s="81"/>
      <c r="I27" s="83">
        <f t="shared" si="2"/>
        <v>0</v>
      </c>
      <c r="J27" s="84">
        <f t="shared" si="3"/>
        <v>3.9999999999974278</v>
      </c>
      <c r="K27" s="99"/>
      <c r="L27" s="158"/>
      <c r="M27" s="38"/>
      <c r="N27" s="2">
        <f t="shared" si="4"/>
        <v>96.861518825793581</v>
      </c>
      <c r="O27" s="99"/>
      <c r="P27" s="4"/>
      <c r="Q27" s="4">
        <f t="shared" si="5"/>
        <v>378.77000000000004</v>
      </c>
      <c r="X27">
        <v>2.4143586470966047</v>
      </c>
      <c r="Z27">
        <v>19.145393279966395</v>
      </c>
    </row>
    <row r="28" spans="1:26" x14ac:dyDescent="0.25">
      <c r="B28" s="46">
        <v>302320</v>
      </c>
      <c r="C28" s="46">
        <v>20027</v>
      </c>
      <c r="D28" s="46" t="s">
        <v>38</v>
      </c>
      <c r="E28" s="55">
        <v>0.45103009259259258</v>
      </c>
      <c r="F28" s="55">
        <v>0.45114583333333336</v>
      </c>
      <c r="G28" s="46"/>
      <c r="H28" s="46"/>
      <c r="I28" s="49">
        <f t="shared" si="2"/>
        <v>10.000000000003162</v>
      </c>
      <c r="J28" s="49">
        <f t="shared" si="3"/>
        <v>10.000000000003162</v>
      </c>
      <c r="K28" s="49">
        <v>10.000000000003162</v>
      </c>
      <c r="L28" s="157">
        <v>34.04</v>
      </c>
      <c r="M28" s="38">
        <f t="shared" si="0"/>
        <v>2.3209016639992659</v>
      </c>
      <c r="N28" s="2">
        <f t="shared" si="4"/>
        <v>106.86151882579674</v>
      </c>
      <c r="O28" s="49">
        <v>106.86151882579674</v>
      </c>
      <c r="P28" s="4">
        <f t="shared" si="1"/>
        <v>1.781025313763279</v>
      </c>
      <c r="Q28" s="4">
        <f t="shared" si="5"/>
        <v>412.81000000000006</v>
      </c>
      <c r="R28">
        <v>412.81000000000006</v>
      </c>
      <c r="X28">
        <v>2.7476919804298836</v>
      </c>
      <c r="Z28">
        <v>1.0084058640001647</v>
      </c>
    </row>
    <row r="29" spans="1:26" x14ac:dyDescent="0.25">
      <c r="B29" s="46">
        <v>302320</v>
      </c>
      <c r="C29" s="46">
        <v>20050</v>
      </c>
      <c r="D29" s="46" t="s">
        <v>12</v>
      </c>
      <c r="E29" s="55">
        <v>0.45114583333333336</v>
      </c>
      <c r="F29" s="55">
        <v>0.45127314814814817</v>
      </c>
      <c r="G29" s="46"/>
      <c r="H29" s="46"/>
      <c r="I29" s="49">
        <f t="shared" si="2"/>
        <v>11.000000000000121</v>
      </c>
      <c r="J29" s="49">
        <f t="shared" si="3"/>
        <v>11.000000000000121</v>
      </c>
      <c r="K29" s="49">
        <v>11.000000000000121</v>
      </c>
      <c r="L29" s="157">
        <v>27.25</v>
      </c>
      <c r="M29" s="38">
        <f t="shared" si="0"/>
        <v>1.6890441818181632</v>
      </c>
      <c r="N29" s="2">
        <f t="shared" si="4"/>
        <v>117.86151882579685</v>
      </c>
      <c r="O29" s="49">
        <v>117.86151882579685</v>
      </c>
      <c r="P29" s="4">
        <f t="shared" si="1"/>
        <v>1.9643586470966141</v>
      </c>
      <c r="Q29" s="4">
        <f t="shared" si="5"/>
        <v>440.06000000000006</v>
      </c>
      <c r="R29">
        <v>440.06000000000006</v>
      </c>
      <c r="X29">
        <v>2.8310253137632833</v>
      </c>
      <c r="Z29">
        <v>3.2440805279974181</v>
      </c>
    </row>
    <row r="30" spans="1:26" x14ac:dyDescent="0.25">
      <c r="B30">
        <v>302320</v>
      </c>
      <c r="C30">
        <v>20049</v>
      </c>
      <c r="D30" t="s">
        <v>13</v>
      </c>
      <c r="E30" s="1">
        <v>0.45127314814814817</v>
      </c>
      <c r="F30" s="1">
        <v>0.45142361111111112</v>
      </c>
      <c r="I30" s="2">
        <f t="shared" si="2"/>
        <v>12.999999999998835</v>
      </c>
      <c r="J30" s="2">
        <f t="shared" si="3"/>
        <v>12.999999999998835</v>
      </c>
      <c r="K30" s="2">
        <v>12.999999999998835</v>
      </c>
      <c r="L30" s="5">
        <v>36</v>
      </c>
      <c r="M30" s="38">
        <f t="shared" si="0"/>
        <v>1.8881058461540154</v>
      </c>
      <c r="N30" s="2">
        <f t="shared" si="4"/>
        <v>130.86151882579568</v>
      </c>
      <c r="O30" s="2">
        <v>130.86151882579568</v>
      </c>
      <c r="P30" s="4">
        <f t="shared" si="1"/>
        <v>2.1810253137632616</v>
      </c>
      <c r="Q30" s="4">
        <f t="shared" si="5"/>
        <v>476.06000000000006</v>
      </c>
      <c r="R30">
        <v>476.06000000000006</v>
      </c>
      <c r="X30">
        <v>2.914358647096603</v>
      </c>
      <c r="Z30">
        <v>1.7959033440002936</v>
      </c>
    </row>
    <row r="31" spans="1:26" x14ac:dyDescent="0.25">
      <c r="B31">
        <v>302320</v>
      </c>
      <c r="C31">
        <v>20045</v>
      </c>
      <c r="D31" t="s">
        <v>14</v>
      </c>
      <c r="E31" s="1">
        <v>0.45142361111111112</v>
      </c>
      <c r="F31" s="1">
        <v>0.45142361111111112</v>
      </c>
      <c r="I31" s="2">
        <f t="shared" si="2"/>
        <v>0</v>
      </c>
      <c r="J31" s="2">
        <f>(E33-E31)*86400</f>
        <v>6.0000000000009379</v>
      </c>
      <c r="K31" s="2">
        <v>6.0000000000009379</v>
      </c>
      <c r="L31" s="5">
        <v>40.17</v>
      </c>
      <c r="M31" s="38">
        <f t="shared" si="0"/>
        <v>4.5647581199992864</v>
      </c>
      <c r="N31" s="2">
        <f t="shared" si="4"/>
        <v>136.86151882579662</v>
      </c>
      <c r="O31" s="2">
        <v>136.86151882579662</v>
      </c>
      <c r="P31" s="4">
        <f t="shared" si="1"/>
        <v>2.2810253137632772</v>
      </c>
      <c r="Q31" s="4">
        <f t="shared" si="5"/>
        <v>516.23</v>
      </c>
      <c r="R31">
        <v>516.23</v>
      </c>
      <c r="X31">
        <v>3.0643586470965465</v>
      </c>
      <c r="Z31">
        <v>2.0204480800007607</v>
      </c>
    </row>
    <row r="32" spans="1:26" x14ac:dyDescent="0.25">
      <c r="A32" s="73"/>
      <c r="B32" s="74"/>
      <c r="C32" s="78">
        <v>20044</v>
      </c>
      <c r="D32" s="74"/>
      <c r="E32" s="75"/>
      <c r="F32" s="75"/>
      <c r="G32" s="74"/>
      <c r="H32" s="74"/>
      <c r="I32" s="76"/>
      <c r="J32" s="77"/>
      <c r="K32" s="156"/>
      <c r="L32" s="160"/>
      <c r="M32" s="38"/>
      <c r="N32" s="2">
        <f t="shared" si="4"/>
        <v>136.86151882579662</v>
      </c>
      <c r="O32" s="156"/>
      <c r="P32" s="4"/>
      <c r="Q32" s="4">
        <f t="shared" si="5"/>
        <v>516.23</v>
      </c>
      <c r="U32">
        <v>2</v>
      </c>
      <c r="X32">
        <v>3.1643586470965621</v>
      </c>
      <c r="Z32">
        <v>3.2295351199994951</v>
      </c>
    </row>
    <row r="33" spans="1:26" x14ac:dyDescent="0.25">
      <c r="B33">
        <v>302320</v>
      </c>
      <c r="C33">
        <v>20059</v>
      </c>
      <c r="D33" t="s">
        <v>10</v>
      </c>
      <c r="E33" s="1">
        <v>0.45149305555555558</v>
      </c>
      <c r="F33" s="1">
        <v>0.45157407407407407</v>
      </c>
      <c r="I33" s="2">
        <f t="shared" si="2"/>
        <v>6.9999999999978968</v>
      </c>
      <c r="J33" s="2">
        <f t="shared" si="3"/>
        <v>6.9999999999978968</v>
      </c>
      <c r="K33" s="2">
        <v>6.9999999999978968</v>
      </c>
      <c r="L33" s="5">
        <v>26</v>
      </c>
      <c r="M33" s="38">
        <f t="shared" si="0"/>
        <v>2.5324594285721895</v>
      </c>
      <c r="N33" s="2">
        <f t="shared" si="4"/>
        <v>143.86151882579452</v>
      </c>
      <c r="O33" s="2">
        <v>143.86151882579452</v>
      </c>
      <c r="P33" s="4">
        <f t="shared" si="1"/>
        <v>2.3976919804299088</v>
      </c>
      <c r="Q33" s="4">
        <f t="shared" si="5"/>
        <v>542.23</v>
      </c>
      <c r="R33">
        <v>542.23</v>
      </c>
      <c r="X33">
        <v>3.3143586470965056</v>
      </c>
      <c r="Z33">
        <v>2.1651445866674819</v>
      </c>
    </row>
    <row r="34" spans="1:26" x14ac:dyDescent="0.25">
      <c r="B34">
        <v>302320</v>
      </c>
      <c r="C34">
        <v>20056</v>
      </c>
      <c r="D34" t="s">
        <v>9</v>
      </c>
      <c r="E34" s="1">
        <v>0.45157407407407407</v>
      </c>
      <c r="F34" s="1">
        <v>0.45158564814814817</v>
      </c>
      <c r="I34" s="2">
        <f t="shared" si="2"/>
        <v>1.000000000001755</v>
      </c>
      <c r="J34" s="2">
        <f t="shared" si="3"/>
        <v>1.000000000001755</v>
      </c>
      <c r="K34" s="2">
        <v>1.000000000001755</v>
      </c>
      <c r="L34" s="5">
        <v>28.08</v>
      </c>
      <c r="M34" s="38">
        <f t="shared" si="0"/>
        <v>19.145393279966395</v>
      </c>
      <c r="N34" s="2">
        <f t="shared" si="4"/>
        <v>144.86151882579628</v>
      </c>
      <c r="O34" s="2">
        <v>144.86151882579628</v>
      </c>
      <c r="P34" s="4">
        <f t="shared" si="1"/>
        <v>2.4143586470966047</v>
      </c>
      <c r="Q34" s="4">
        <f t="shared" si="5"/>
        <v>570.31000000000006</v>
      </c>
      <c r="R34">
        <v>570.31000000000006</v>
      </c>
      <c r="X34">
        <v>3.4310253137631723</v>
      </c>
      <c r="Z34">
        <v>2.5909008</v>
      </c>
    </row>
    <row r="35" spans="1:26" x14ac:dyDescent="0.25">
      <c r="B35">
        <v>302320</v>
      </c>
      <c r="C35">
        <v>20052</v>
      </c>
      <c r="D35" t="s">
        <v>7</v>
      </c>
      <c r="E35" s="1">
        <v>0.45158564814814817</v>
      </c>
      <c r="F35" s="1">
        <v>0.45181712962962961</v>
      </c>
      <c r="I35" s="2">
        <f t="shared" si="2"/>
        <v>19.999999999996732</v>
      </c>
      <c r="J35" s="2">
        <f t="shared" si="3"/>
        <v>19.999999999996732</v>
      </c>
      <c r="K35" s="2">
        <v>19.999999999996732</v>
      </c>
      <c r="L35" s="5">
        <v>29.58</v>
      </c>
      <c r="M35" s="38">
        <f t="shared" si="0"/>
        <v>1.0084058640001647</v>
      </c>
      <c r="N35" s="2">
        <f t="shared" si="4"/>
        <v>164.86151882579301</v>
      </c>
      <c r="O35" s="2">
        <v>164.86151882579301</v>
      </c>
      <c r="P35" s="4">
        <f t="shared" si="1"/>
        <v>2.7476919804298836</v>
      </c>
      <c r="Q35" s="4">
        <f t="shared" si="5"/>
        <v>599.8900000000001</v>
      </c>
      <c r="R35">
        <v>599.8900000000001</v>
      </c>
      <c r="X35">
        <v>3.5143586470964125</v>
      </c>
      <c r="Z35">
        <v>4.2504409440047715</v>
      </c>
    </row>
    <row r="36" spans="1:26" x14ac:dyDescent="0.25">
      <c r="B36">
        <v>302320</v>
      </c>
      <c r="C36">
        <v>20035</v>
      </c>
      <c r="D36" t="s">
        <v>8</v>
      </c>
      <c r="E36" s="1">
        <v>0.45181712962962961</v>
      </c>
      <c r="F36" s="1">
        <v>0.45187500000000003</v>
      </c>
      <c r="I36" s="2">
        <f t="shared" si="2"/>
        <v>5.000000000003979</v>
      </c>
      <c r="J36" s="2">
        <f t="shared" si="3"/>
        <v>5.000000000003979</v>
      </c>
      <c r="K36" s="2">
        <v>5.000000000003979</v>
      </c>
      <c r="L36" s="5">
        <v>23.79</v>
      </c>
      <c r="M36" s="38">
        <f t="shared" si="0"/>
        <v>3.2440805279974181</v>
      </c>
      <c r="N36" s="2">
        <f t="shared" si="4"/>
        <v>169.86151882579699</v>
      </c>
      <c r="O36" s="2">
        <v>169.86151882579699</v>
      </c>
      <c r="P36" s="4">
        <f t="shared" si="1"/>
        <v>2.8310253137632833</v>
      </c>
      <c r="Q36" s="4">
        <f t="shared" si="5"/>
        <v>623.68000000000006</v>
      </c>
      <c r="R36">
        <v>623.68000000000006</v>
      </c>
      <c r="X36">
        <v>3.6476919804298196</v>
      </c>
      <c r="Z36">
        <v>2.2943108399987242</v>
      </c>
    </row>
    <row r="37" spans="1:26" x14ac:dyDescent="0.25">
      <c r="B37">
        <v>302320</v>
      </c>
      <c r="C37">
        <v>20037</v>
      </c>
      <c r="D37" t="s">
        <v>8</v>
      </c>
      <c r="E37" s="1">
        <v>0.45187500000000003</v>
      </c>
      <c r="F37" s="1">
        <v>0.45193287037037039</v>
      </c>
      <c r="I37" s="2">
        <f t="shared" si="2"/>
        <v>4.9999999999991829</v>
      </c>
      <c r="J37" s="2">
        <f t="shared" si="3"/>
        <v>4.9999999999991829</v>
      </c>
      <c r="K37" s="2">
        <v>4.9999999999991829</v>
      </c>
      <c r="L37" s="5">
        <v>13.17</v>
      </c>
      <c r="M37" s="38">
        <f t="shared" si="0"/>
        <v>1.7959033440002936</v>
      </c>
      <c r="N37" s="2">
        <f t="shared" si="4"/>
        <v>174.86151882579617</v>
      </c>
      <c r="O37" s="2">
        <v>174.86151882579617</v>
      </c>
      <c r="P37" s="4">
        <f t="shared" si="1"/>
        <v>2.914358647096603</v>
      </c>
      <c r="Q37" s="4">
        <f t="shared" si="5"/>
        <v>636.85</v>
      </c>
      <c r="R37">
        <v>636.85</v>
      </c>
      <c r="X37">
        <v>3.7810253137631471</v>
      </c>
      <c r="Z37">
        <v>2.2440269100000974</v>
      </c>
    </row>
    <row r="38" spans="1:26" x14ac:dyDescent="0.25">
      <c r="B38">
        <v>302320</v>
      </c>
      <c r="C38">
        <v>20027</v>
      </c>
      <c r="D38" t="s">
        <v>38</v>
      </c>
      <c r="E38" s="1">
        <v>0.45193287037037039</v>
      </c>
      <c r="F38" s="1">
        <v>0.45203703703703701</v>
      </c>
      <c r="I38" s="2">
        <f t="shared" si="2"/>
        <v>8.9999999999966107</v>
      </c>
      <c r="J38" s="2">
        <f t="shared" si="3"/>
        <v>8.9999999999966107</v>
      </c>
      <c r="K38" s="2">
        <v>8.9999999999966107</v>
      </c>
      <c r="L38" s="5">
        <v>26.67</v>
      </c>
      <c r="M38" s="38">
        <f t="shared" si="0"/>
        <v>2.0204480800007607</v>
      </c>
      <c r="N38" s="2">
        <f t="shared" si="4"/>
        <v>183.86151882579279</v>
      </c>
      <c r="O38" s="2">
        <v>183.86151882579279</v>
      </c>
      <c r="P38" s="4">
        <f t="shared" si="1"/>
        <v>3.0643586470965465</v>
      </c>
      <c r="Q38" s="4">
        <f t="shared" si="5"/>
        <v>663.52</v>
      </c>
      <c r="R38">
        <v>663.52</v>
      </c>
      <c r="X38">
        <v>3.8810253137631627</v>
      </c>
      <c r="Z38">
        <v>3.4943069999994538</v>
      </c>
    </row>
    <row r="39" spans="1:26" x14ac:dyDescent="0.25">
      <c r="B39">
        <v>302320</v>
      </c>
      <c r="C39">
        <v>20025</v>
      </c>
      <c r="D39" t="s">
        <v>39</v>
      </c>
      <c r="E39" s="1">
        <v>0.45203703703703701</v>
      </c>
      <c r="F39" s="1">
        <v>0.45210648148148147</v>
      </c>
      <c r="I39" s="2">
        <f t="shared" si="2"/>
        <v>6.0000000000009379</v>
      </c>
      <c r="J39" s="2">
        <f t="shared" si="3"/>
        <v>6.0000000000009379</v>
      </c>
      <c r="K39" s="2">
        <v>6.0000000000009379</v>
      </c>
      <c r="L39" s="5">
        <v>28.42</v>
      </c>
      <c r="M39" s="38">
        <f t="shared" si="0"/>
        <v>3.2295351199994951</v>
      </c>
      <c r="N39" s="2">
        <f t="shared" si="4"/>
        <v>189.86151882579372</v>
      </c>
      <c r="O39" s="2">
        <v>189.86151882579372</v>
      </c>
      <c r="P39" s="4">
        <f t="shared" si="1"/>
        <v>3.1643586470965621</v>
      </c>
      <c r="Q39" s="4">
        <f t="shared" si="5"/>
        <v>691.93999999999994</v>
      </c>
      <c r="R39">
        <v>691.93999999999994</v>
      </c>
      <c r="X39">
        <v>4.1310253137631632</v>
      </c>
      <c r="Z39">
        <v>1.8409032000000001</v>
      </c>
    </row>
    <row r="40" spans="1:26" x14ac:dyDescent="0.25">
      <c r="B40">
        <v>302320</v>
      </c>
      <c r="C40">
        <v>20015</v>
      </c>
      <c r="D40" t="s">
        <v>37</v>
      </c>
      <c r="E40" s="1">
        <v>0.45210648148148147</v>
      </c>
      <c r="F40" s="1">
        <v>0.45210648148148147</v>
      </c>
      <c r="I40" s="2">
        <f t="shared" si="2"/>
        <v>0</v>
      </c>
      <c r="J40" s="2">
        <f t="shared" si="3"/>
        <v>8.9999999999966107</v>
      </c>
      <c r="K40" s="2">
        <v>8.9999999999966107</v>
      </c>
      <c r="L40" s="5">
        <v>28.58</v>
      </c>
      <c r="M40" s="38">
        <f t="shared" si="0"/>
        <v>2.1651445866674819</v>
      </c>
      <c r="N40" s="2">
        <f t="shared" si="4"/>
        <v>198.86151882579034</v>
      </c>
      <c r="O40" s="2">
        <v>198.86151882579034</v>
      </c>
      <c r="P40" s="4">
        <f t="shared" si="1"/>
        <v>3.3143586470965056</v>
      </c>
      <c r="Q40" s="4">
        <f t="shared" si="5"/>
        <v>720.52</v>
      </c>
      <c r="R40">
        <v>720.52</v>
      </c>
      <c r="X40">
        <v>4.181025313763171</v>
      </c>
      <c r="Z40">
        <v>6.7227057599989486</v>
      </c>
    </row>
    <row r="41" spans="1:26" x14ac:dyDescent="0.25">
      <c r="B41">
        <v>302320</v>
      </c>
      <c r="C41">
        <v>20013</v>
      </c>
      <c r="D41" t="s">
        <v>36</v>
      </c>
      <c r="E41" s="1">
        <v>0.4522106481481481</v>
      </c>
      <c r="F41" s="1">
        <v>0.45224537037037038</v>
      </c>
      <c r="I41" s="2">
        <f t="shared" si="2"/>
        <v>3.0000000000052651</v>
      </c>
      <c r="J41" s="2">
        <f t="shared" si="3"/>
        <v>3.0000000000052651</v>
      </c>
      <c r="K41" s="2">
        <v>7</v>
      </c>
      <c r="L41" s="5">
        <v>26.6</v>
      </c>
      <c r="M41" s="38">
        <f t="shared" si="0"/>
        <v>2.5909008</v>
      </c>
      <c r="N41" s="2">
        <f t="shared" si="4"/>
        <v>205.86151882579034</v>
      </c>
      <c r="O41" s="2">
        <v>205.86151882579034</v>
      </c>
      <c r="P41" s="4">
        <f t="shared" si="1"/>
        <v>3.4310253137631723</v>
      </c>
      <c r="Q41" s="4">
        <f t="shared" si="5"/>
        <v>747.12</v>
      </c>
      <c r="R41">
        <v>747.12</v>
      </c>
      <c r="X41">
        <v>4.3143586470964985</v>
      </c>
      <c r="Z41">
        <v>2.393174160000104</v>
      </c>
    </row>
    <row r="42" spans="1:26" x14ac:dyDescent="0.25">
      <c r="A42" s="59"/>
      <c r="B42" s="59">
        <v>302320</v>
      </c>
      <c r="C42" s="59">
        <v>20001</v>
      </c>
      <c r="D42" s="59" t="s">
        <v>3</v>
      </c>
      <c r="E42" s="60">
        <v>0.45224537037037038</v>
      </c>
      <c r="F42" s="60">
        <v>0.4522916666666667</v>
      </c>
      <c r="G42" s="59"/>
      <c r="H42" s="59"/>
      <c r="I42" s="61">
        <f t="shared" si="2"/>
        <v>4.000000000002224</v>
      </c>
      <c r="J42" s="61">
        <f t="shared" si="3"/>
        <v>4.000000000002224</v>
      </c>
      <c r="K42" s="61"/>
      <c r="L42" s="159"/>
      <c r="M42" s="38"/>
      <c r="N42" s="2">
        <f t="shared" si="4"/>
        <v>205.86151882579034</v>
      </c>
      <c r="O42" s="61"/>
      <c r="P42" s="4"/>
      <c r="Q42" s="4">
        <f t="shared" si="5"/>
        <v>747.12</v>
      </c>
      <c r="X42">
        <v>4.4310253137631301</v>
      </c>
      <c r="Z42">
        <v>2.5324594285721895</v>
      </c>
    </row>
    <row r="43" spans="1:26" x14ac:dyDescent="0.25">
      <c r="B43">
        <v>302320</v>
      </c>
      <c r="C43">
        <v>20004</v>
      </c>
      <c r="D43" t="s">
        <v>2</v>
      </c>
      <c r="E43" s="1">
        <v>0.4522916666666667</v>
      </c>
      <c r="F43" s="1">
        <v>0.45234953703703701</v>
      </c>
      <c r="I43" s="2">
        <f t="shared" si="2"/>
        <v>4.9999999999943867</v>
      </c>
      <c r="J43" s="2">
        <f t="shared" si="3"/>
        <v>4.9999999999943867</v>
      </c>
      <c r="K43" s="2">
        <v>4.9999999999943867</v>
      </c>
      <c r="L43" s="5">
        <v>31.17</v>
      </c>
      <c r="M43" s="38">
        <f t="shared" si="0"/>
        <v>4.2504409440047715</v>
      </c>
      <c r="N43" s="2">
        <f t="shared" si="4"/>
        <v>210.86151882578474</v>
      </c>
      <c r="O43" s="2">
        <v>210.86151882578474</v>
      </c>
      <c r="P43" s="4">
        <f t="shared" si="1"/>
        <v>3.5143586470964125</v>
      </c>
      <c r="Q43" s="4">
        <f t="shared" si="5"/>
        <v>778.29</v>
      </c>
      <c r="R43">
        <v>778.29</v>
      </c>
      <c r="X43">
        <v>4.5476919804298417</v>
      </c>
      <c r="Z43">
        <v>1.5262938171422697</v>
      </c>
    </row>
    <row r="44" spans="1:26" x14ac:dyDescent="0.25">
      <c r="B44">
        <v>302320</v>
      </c>
      <c r="C44">
        <v>20010</v>
      </c>
      <c r="D44" t="s">
        <v>1</v>
      </c>
      <c r="E44" s="1">
        <v>0.45234953703703701</v>
      </c>
      <c r="F44" s="1">
        <v>0.45244212962962965</v>
      </c>
      <c r="I44" s="2">
        <f t="shared" si="2"/>
        <v>8.000000000004448</v>
      </c>
      <c r="J44" s="2">
        <f t="shared" si="3"/>
        <v>8.000000000004448</v>
      </c>
      <c r="K44" s="2">
        <v>8.000000000004448</v>
      </c>
      <c r="L44" s="5">
        <v>26.92</v>
      </c>
      <c r="M44" s="38">
        <f t="shared" si="0"/>
        <v>2.2943108399987242</v>
      </c>
      <c r="N44" s="2">
        <f t="shared" si="4"/>
        <v>218.86151882578918</v>
      </c>
      <c r="O44" s="2">
        <v>218.86151882578918</v>
      </c>
      <c r="P44" s="4">
        <f t="shared" si="1"/>
        <v>3.6476919804298196</v>
      </c>
      <c r="Q44" s="4">
        <f t="shared" si="5"/>
        <v>805.20999999999992</v>
      </c>
      <c r="R44">
        <v>805.20999999999992</v>
      </c>
      <c r="X44">
        <v>4.6476919804297774</v>
      </c>
      <c r="Z44">
        <v>2.7840820000017907</v>
      </c>
    </row>
    <row r="45" spans="1:26" x14ac:dyDescent="0.25">
      <c r="B45">
        <v>302320</v>
      </c>
      <c r="C45">
        <v>20021</v>
      </c>
      <c r="D45" t="s">
        <v>0</v>
      </c>
      <c r="E45" s="1">
        <v>0.45244212962962965</v>
      </c>
      <c r="F45" s="1">
        <v>0.45253472222222224</v>
      </c>
      <c r="I45" s="2">
        <f t="shared" si="2"/>
        <v>7.9999999999996518</v>
      </c>
      <c r="J45" s="2">
        <f t="shared" si="3"/>
        <v>7.9999999999996518</v>
      </c>
      <c r="K45" s="2">
        <v>7.9999999999996518</v>
      </c>
      <c r="L45" s="5">
        <v>26.33</v>
      </c>
      <c r="M45" s="38">
        <f t="shared" si="0"/>
        <v>2.2440269100000974</v>
      </c>
      <c r="N45" s="2">
        <f t="shared" si="4"/>
        <v>226.86151882578883</v>
      </c>
      <c r="O45" s="2">
        <v>226.86151882578883</v>
      </c>
      <c r="P45" s="4">
        <f t="shared" si="1"/>
        <v>3.7810253137631471</v>
      </c>
      <c r="Q45" s="4">
        <f t="shared" si="5"/>
        <v>831.54</v>
      </c>
      <c r="R45">
        <v>831.54</v>
      </c>
      <c r="X45">
        <v>4.6976919804298651</v>
      </c>
      <c r="Z45">
        <v>8.1817919999856414</v>
      </c>
    </row>
    <row r="46" spans="1:26" x14ac:dyDescent="0.25">
      <c r="B46">
        <v>302320</v>
      </c>
      <c r="C46">
        <v>20017</v>
      </c>
      <c r="D46" t="s">
        <v>5</v>
      </c>
      <c r="E46" s="1">
        <v>0.45253472222222224</v>
      </c>
      <c r="F46" s="1">
        <v>0.4526041666666667</v>
      </c>
      <c r="I46" s="2">
        <f t="shared" si="2"/>
        <v>6.0000000000009379</v>
      </c>
      <c r="J46" s="2">
        <f t="shared" si="3"/>
        <v>6.0000000000009379</v>
      </c>
      <c r="K46" s="2">
        <v>6.0000000000009379</v>
      </c>
      <c r="L46" s="5">
        <v>30.75</v>
      </c>
      <c r="M46" s="38">
        <f t="shared" si="0"/>
        <v>3.4943069999994538</v>
      </c>
      <c r="N46" s="2">
        <f t="shared" si="4"/>
        <v>232.86151882578977</v>
      </c>
      <c r="O46" s="2">
        <v>232.86151882578977</v>
      </c>
      <c r="P46" s="4">
        <f t="shared" si="1"/>
        <v>3.8810253137631627</v>
      </c>
      <c r="Q46" s="4">
        <f t="shared" si="5"/>
        <v>862.29</v>
      </c>
      <c r="R46">
        <v>862.29</v>
      </c>
      <c r="X46">
        <v>4.8643586470965046</v>
      </c>
      <c r="Z46">
        <v>1.8579486000003036</v>
      </c>
    </row>
    <row r="47" spans="1:26" x14ac:dyDescent="0.25">
      <c r="B47" s="46">
        <v>302320</v>
      </c>
      <c r="C47" s="46">
        <v>20030</v>
      </c>
      <c r="D47" s="46" t="s">
        <v>6</v>
      </c>
      <c r="E47" s="55">
        <v>0.4526041666666667</v>
      </c>
      <c r="F47" s="55">
        <v>0.45275462962962965</v>
      </c>
      <c r="G47" s="46"/>
      <c r="H47" s="46"/>
      <c r="I47" s="49">
        <f t="shared" si="2"/>
        <v>12.999999999998835</v>
      </c>
      <c r="J47" s="49">
        <f t="shared" si="3"/>
        <v>12.999999999998835</v>
      </c>
      <c r="K47" s="49">
        <v>15</v>
      </c>
      <c r="L47" s="157">
        <v>40.5</v>
      </c>
      <c r="M47" s="38">
        <f t="shared" si="0"/>
        <v>1.8409032000000001</v>
      </c>
      <c r="N47" s="2">
        <f t="shared" si="4"/>
        <v>247.86151882578977</v>
      </c>
      <c r="O47" s="49">
        <v>247.86151882578977</v>
      </c>
      <c r="P47" s="4">
        <f t="shared" si="1"/>
        <v>4.1310253137631632</v>
      </c>
      <c r="Q47" s="4">
        <f t="shared" si="5"/>
        <v>902.79</v>
      </c>
      <c r="R47">
        <v>902.79</v>
      </c>
      <c r="U47">
        <v>6</v>
      </c>
      <c r="X47">
        <v>5.0643586470964559</v>
      </c>
      <c r="Z47">
        <v>1.9982890600004863</v>
      </c>
    </row>
    <row r="48" spans="1:26" x14ac:dyDescent="0.25">
      <c r="A48" s="80"/>
      <c r="B48" s="81">
        <v>302320</v>
      </c>
      <c r="C48" s="81">
        <v>20052</v>
      </c>
      <c r="D48" s="81" t="s">
        <v>7</v>
      </c>
      <c r="E48" s="82">
        <v>0.45275462962962965</v>
      </c>
      <c r="F48" s="82">
        <v>0.45277777777777778</v>
      </c>
      <c r="G48" s="81"/>
      <c r="H48" s="81"/>
      <c r="I48" s="83">
        <f t="shared" si="2"/>
        <v>1.9999999999987139</v>
      </c>
      <c r="J48" s="84">
        <f t="shared" si="3"/>
        <v>1.9999999999987139</v>
      </c>
      <c r="K48" s="99"/>
      <c r="L48" s="158"/>
      <c r="M48" s="38"/>
      <c r="N48" s="2">
        <f t="shared" si="4"/>
        <v>247.86151882578977</v>
      </c>
      <c r="O48" s="99"/>
      <c r="P48" s="4"/>
      <c r="Q48" s="4">
        <f t="shared" si="5"/>
        <v>902.79</v>
      </c>
      <c r="X48">
        <v>5.1976919804297834</v>
      </c>
      <c r="Z48">
        <v>2.0275503300000879</v>
      </c>
    </row>
    <row r="49" spans="1:26" x14ac:dyDescent="0.25">
      <c r="A49" s="46"/>
      <c r="B49" s="46">
        <v>302320</v>
      </c>
      <c r="C49" s="46">
        <v>20035</v>
      </c>
      <c r="D49" s="46" t="s">
        <v>8</v>
      </c>
      <c r="E49" s="55">
        <v>0.45277777777777778</v>
      </c>
      <c r="F49" s="55">
        <v>0.45281250000000001</v>
      </c>
      <c r="G49" s="46"/>
      <c r="H49" s="46"/>
      <c r="I49" s="49">
        <f t="shared" si="2"/>
        <v>3.000000000000469</v>
      </c>
      <c r="J49" s="49">
        <f t="shared" si="3"/>
        <v>3.000000000000469</v>
      </c>
      <c r="K49" s="49">
        <v>3.000000000000469</v>
      </c>
      <c r="L49" s="157">
        <v>29.58</v>
      </c>
      <c r="M49" s="38">
        <f t="shared" si="0"/>
        <v>6.7227057599989486</v>
      </c>
      <c r="N49" s="2">
        <f t="shared" si="4"/>
        <v>250.86151882579026</v>
      </c>
      <c r="O49" s="49">
        <v>250.86151882579026</v>
      </c>
      <c r="P49" s="4">
        <f t="shared" si="1"/>
        <v>4.181025313763171</v>
      </c>
      <c r="Q49" s="4">
        <f t="shared" si="5"/>
        <v>932.37</v>
      </c>
      <c r="R49">
        <v>932.37</v>
      </c>
      <c r="X49">
        <v>5.3643586470965037</v>
      </c>
      <c r="Z49">
        <v>2.7613547999991264</v>
      </c>
    </row>
    <row r="50" spans="1:26" x14ac:dyDescent="0.25">
      <c r="B50" s="46">
        <v>302320</v>
      </c>
      <c r="C50" s="46">
        <v>20052</v>
      </c>
      <c r="D50" s="46" t="s">
        <v>7</v>
      </c>
      <c r="E50" s="55">
        <v>0.45281250000000001</v>
      </c>
      <c r="F50" s="55">
        <v>0.45281250000000001</v>
      </c>
      <c r="G50" s="46"/>
      <c r="H50" s="46"/>
      <c r="I50" s="49">
        <f t="shared" si="2"/>
        <v>0</v>
      </c>
      <c r="J50" s="49">
        <f t="shared" si="3"/>
        <v>7.9999999999996518</v>
      </c>
      <c r="K50" s="49">
        <v>7.9999999999996518</v>
      </c>
      <c r="L50" s="157">
        <v>28.08</v>
      </c>
      <c r="M50" s="38">
        <f t="shared" si="0"/>
        <v>2.393174160000104</v>
      </c>
      <c r="N50" s="2">
        <f t="shared" si="4"/>
        <v>258.86151882578991</v>
      </c>
      <c r="O50" s="49">
        <v>258.86151882578991</v>
      </c>
      <c r="P50" s="4">
        <f t="shared" si="1"/>
        <v>4.3143586470964985</v>
      </c>
      <c r="Q50" s="4">
        <f t="shared" si="5"/>
        <v>960.45</v>
      </c>
      <c r="R50">
        <v>960.45</v>
      </c>
      <c r="X50">
        <v>5.3976919804298147</v>
      </c>
      <c r="Z50">
        <v>10.482921000006741</v>
      </c>
    </row>
    <row r="51" spans="1:26" x14ac:dyDescent="0.25">
      <c r="B51" s="46">
        <v>302320</v>
      </c>
      <c r="C51" s="46">
        <v>20056</v>
      </c>
      <c r="D51" s="46" t="s">
        <v>9</v>
      </c>
      <c r="E51" s="55">
        <v>0.4529050925925926</v>
      </c>
      <c r="F51" s="55">
        <v>0.45298611111111109</v>
      </c>
      <c r="G51" s="46"/>
      <c r="H51" s="46"/>
      <c r="I51" s="49">
        <f t="shared" si="2"/>
        <v>6.9999999999978968</v>
      </c>
      <c r="J51" s="49">
        <f t="shared" si="3"/>
        <v>6.9999999999978968</v>
      </c>
      <c r="K51" s="49">
        <v>6.9999999999978968</v>
      </c>
      <c r="L51" s="157">
        <v>26</v>
      </c>
      <c r="M51" s="38">
        <f t="shared" si="0"/>
        <v>2.5324594285721895</v>
      </c>
      <c r="N51" s="2">
        <f t="shared" si="4"/>
        <v>265.86151882578781</v>
      </c>
      <c r="O51" s="49">
        <v>265.86151882578781</v>
      </c>
      <c r="P51" s="4">
        <f t="shared" si="1"/>
        <v>4.4310253137631301</v>
      </c>
      <c r="Q51" s="4">
        <f t="shared" si="5"/>
        <v>986.45</v>
      </c>
      <c r="R51">
        <v>986.45</v>
      </c>
      <c r="X51">
        <v>5.547691980429815</v>
      </c>
      <c r="Z51">
        <v>1.9946905866666667</v>
      </c>
    </row>
    <row r="52" spans="1:26" x14ac:dyDescent="0.25">
      <c r="B52">
        <v>302320</v>
      </c>
      <c r="C52">
        <v>20059</v>
      </c>
      <c r="D52" t="s">
        <v>10</v>
      </c>
      <c r="E52" s="1">
        <v>0.45298611111111109</v>
      </c>
      <c r="F52" s="1">
        <v>0.45306712962962964</v>
      </c>
      <c r="I52" s="2">
        <f t="shared" si="2"/>
        <v>7.000000000002693</v>
      </c>
      <c r="J52" s="2">
        <f t="shared" si="3"/>
        <v>7.000000000002693</v>
      </c>
      <c r="K52" s="2">
        <v>7.000000000002693</v>
      </c>
      <c r="L52" s="5">
        <v>15.67</v>
      </c>
      <c r="M52" s="38">
        <f t="shared" si="0"/>
        <v>1.5262938171422697</v>
      </c>
      <c r="N52" s="2">
        <f t="shared" si="4"/>
        <v>272.86151882579048</v>
      </c>
      <c r="O52" s="2">
        <v>272.86151882579048</v>
      </c>
      <c r="P52" s="4">
        <f t="shared" si="1"/>
        <v>4.5476919804298417</v>
      </c>
      <c r="Q52" s="4">
        <f t="shared" si="5"/>
        <v>1002.12</v>
      </c>
      <c r="R52">
        <v>1002.12</v>
      </c>
      <c r="X52">
        <v>5.5976919804298229</v>
      </c>
      <c r="Z52">
        <v>6.1181622399990436</v>
      </c>
    </row>
    <row r="53" spans="1:26" x14ac:dyDescent="0.25">
      <c r="B53">
        <v>302320</v>
      </c>
      <c r="C53">
        <v>20044</v>
      </c>
      <c r="D53" t="s">
        <v>180</v>
      </c>
      <c r="E53" s="1">
        <v>0.45306712962962964</v>
      </c>
      <c r="F53" s="1">
        <v>0.45313657407407404</v>
      </c>
      <c r="I53" s="2">
        <f t="shared" si="2"/>
        <v>5.9999999999961418</v>
      </c>
      <c r="J53" s="2">
        <f t="shared" si="3"/>
        <v>5.9999999999961418</v>
      </c>
      <c r="K53" s="2">
        <v>5.9999999999961418</v>
      </c>
      <c r="L53" s="5">
        <v>24.5</v>
      </c>
      <c r="M53" s="38">
        <f t="shared" si="0"/>
        <v>2.7840820000017907</v>
      </c>
      <c r="N53" s="2">
        <f t="shared" si="4"/>
        <v>278.86151882578662</v>
      </c>
      <c r="O53" s="2">
        <v>278.86151882578662</v>
      </c>
      <c r="P53" s="4">
        <f t="shared" si="1"/>
        <v>4.6476919804297774</v>
      </c>
      <c r="Q53" s="4">
        <f t="shared" si="5"/>
        <v>1026.6199999999999</v>
      </c>
      <c r="R53">
        <v>1026.6199999999999</v>
      </c>
      <c r="X53">
        <v>5.8643586470964779</v>
      </c>
      <c r="Z53">
        <v>1.3282627950000578</v>
      </c>
    </row>
    <row r="54" spans="1:26" x14ac:dyDescent="0.25">
      <c r="B54">
        <v>302320</v>
      </c>
      <c r="C54">
        <v>20045</v>
      </c>
      <c r="D54" t="s">
        <v>14</v>
      </c>
      <c r="E54" s="1">
        <v>0.45313657407407404</v>
      </c>
      <c r="F54" s="1">
        <v>0.45317129629629632</v>
      </c>
      <c r="I54" s="2">
        <f t="shared" si="2"/>
        <v>3.0000000000052651</v>
      </c>
      <c r="J54" s="2">
        <f t="shared" si="3"/>
        <v>3.0000000000052651</v>
      </c>
      <c r="K54" s="2">
        <v>3.0000000000052651</v>
      </c>
      <c r="L54" s="5">
        <v>36</v>
      </c>
      <c r="M54" s="38">
        <f t="shared" si="0"/>
        <v>8.1817919999856414</v>
      </c>
      <c r="N54" s="2">
        <f t="shared" si="4"/>
        <v>281.8615188257919</v>
      </c>
      <c r="O54" s="2">
        <v>281.8615188257919</v>
      </c>
      <c r="P54" s="4">
        <f t="shared" si="1"/>
        <v>4.6976919804298651</v>
      </c>
      <c r="Q54" s="4">
        <f t="shared" si="5"/>
        <v>1062.6199999999999</v>
      </c>
      <c r="R54">
        <v>1062.6199999999999</v>
      </c>
      <c r="X54">
        <v>6.197691980429811</v>
      </c>
      <c r="Z54">
        <v>0.90681528</v>
      </c>
    </row>
    <row r="55" spans="1:26" x14ac:dyDescent="0.25">
      <c r="B55">
        <v>302320</v>
      </c>
      <c r="C55">
        <v>20049</v>
      </c>
      <c r="D55" t="s">
        <v>13</v>
      </c>
      <c r="E55" s="1">
        <v>0.45317129629629632</v>
      </c>
      <c r="F55" s="1">
        <v>0.45328703703703704</v>
      </c>
      <c r="I55" s="2">
        <f t="shared" si="2"/>
        <v>9.9999999999983658</v>
      </c>
      <c r="J55" s="2">
        <f t="shared" si="3"/>
        <v>9.9999999999983658</v>
      </c>
      <c r="K55" s="2">
        <v>9.9999999999983658</v>
      </c>
      <c r="L55" s="5">
        <v>27.25</v>
      </c>
      <c r="M55" s="38">
        <f t="shared" si="0"/>
        <v>1.8579486000003036</v>
      </c>
      <c r="N55" s="2">
        <f t="shared" si="4"/>
        <v>291.86151882579026</v>
      </c>
      <c r="O55" s="2">
        <v>291.86151882579026</v>
      </c>
      <c r="P55" s="4">
        <f t="shared" si="1"/>
        <v>4.8643586470965046</v>
      </c>
      <c r="Q55" s="4">
        <f t="shared" si="5"/>
        <v>1089.8699999999999</v>
      </c>
      <c r="R55">
        <v>1089.8699999999999</v>
      </c>
      <c r="X55">
        <v>6.3143586470964426</v>
      </c>
      <c r="Z55">
        <v>2.783757325715122</v>
      </c>
    </row>
    <row r="56" spans="1:26" x14ac:dyDescent="0.25">
      <c r="B56">
        <v>302320</v>
      </c>
      <c r="C56">
        <v>20050</v>
      </c>
      <c r="D56" t="s">
        <v>12</v>
      </c>
      <c r="E56" s="1">
        <v>0.45328703703703704</v>
      </c>
      <c r="F56" s="1">
        <v>0.4534259259259259</v>
      </c>
      <c r="I56" s="2">
        <f t="shared" si="2"/>
        <v>11.99999999999708</v>
      </c>
      <c r="J56" s="2">
        <f t="shared" si="3"/>
        <v>11.99999999999708</v>
      </c>
      <c r="K56" s="2">
        <v>11.99999999999708</v>
      </c>
      <c r="L56" s="5">
        <v>35.17</v>
      </c>
      <c r="M56" s="38">
        <f t="shared" si="0"/>
        <v>1.9982890600004863</v>
      </c>
      <c r="N56" s="2">
        <f t="shared" si="4"/>
        <v>303.86151882578736</v>
      </c>
      <c r="O56" s="2">
        <v>303.86151882578736</v>
      </c>
      <c r="P56" s="4">
        <f t="shared" si="1"/>
        <v>5.0643586470964559</v>
      </c>
      <c r="Q56" s="4">
        <f t="shared" si="5"/>
        <v>1125.04</v>
      </c>
      <c r="R56">
        <v>1125.04</v>
      </c>
      <c r="X56">
        <v>6.4476919804297701</v>
      </c>
      <c r="Z56">
        <v>2.4221513400001053</v>
      </c>
    </row>
    <row r="57" spans="1:26" x14ac:dyDescent="0.25">
      <c r="B57">
        <v>302320</v>
      </c>
      <c r="C57">
        <v>20037</v>
      </c>
      <c r="D57" t="s">
        <v>8</v>
      </c>
      <c r="E57" s="1">
        <v>0.4534259259259259</v>
      </c>
      <c r="F57" s="1">
        <v>0.4534259259259259</v>
      </c>
      <c r="I57" s="2">
        <f t="shared" si="2"/>
        <v>0</v>
      </c>
      <c r="J57" s="2">
        <f t="shared" si="3"/>
        <v>7.9999999999996518</v>
      </c>
      <c r="K57" s="2">
        <v>7.9999999999996518</v>
      </c>
      <c r="L57" s="5">
        <v>23.79</v>
      </c>
      <c r="M57" s="38">
        <f t="shared" si="0"/>
        <v>2.0275503300000879</v>
      </c>
      <c r="N57" s="2">
        <f t="shared" si="4"/>
        <v>311.86151882578702</v>
      </c>
      <c r="O57" s="2">
        <v>311.86151882578702</v>
      </c>
      <c r="P57" s="4">
        <f t="shared" si="1"/>
        <v>5.1976919804297834</v>
      </c>
      <c r="Q57" s="4">
        <f t="shared" si="5"/>
        <v>1148.83</v>
      </c>
      <c r="R57">
        <v>1148.83</v>
      </c>
      <c r="X57">
        <v>6.5143586470964738</v>
      </c>
      <c r="Z57">
        <v>4.5460081799974725</v>
      </c>
    </row>
    <row r="58" spans="1:26" x14ac:dyDescent="0.25">
      <c r="B58">
        <v>302320</v>
      </c>
      <c r="C58">
        <v>20035</v>
      </c>
      <c r="D58" t="s">
        <v>8</v>
      </c>
      <c r="E58" s="1">
        <v>0.45351851851851849</v>
      </c>
      <c r="F58" s="1">
        <v>0.45363425925925926</v>
      </c>
      <c r="I58" s="2">
        <f t="shared" si="2"/>
        <v>10.000000000003162</v>
      </c>
      <c r="J58" s="2">
        <f t="shared" si="3"/>
        <v>10.000000000003162</v>
      </c>
      <c r="K58" s="2">
        <v>10.000000000003162</v>
      </c>
      <c r="L58" s="5">
        <v>40.5</v>
      </c>
      <c r="M58" s="38">
        <f t="shared" si="0"/>
        <v>2.7613547999991264</v>
      </c>
      <c r="N58" s="2">
        <f t="shared" si="4"/>
        <v>321.8615188257902</v>
      </c>
      <c r="O58" s="2">
        <v>321.8615188257902</v>
      </c>
      <c r="P58" s="4">
        <f t="shared" si="1"/>
        <v>5.3643586470965037</v>
      </c>
      <c r="Q58" s="4">
        <f t="shared" si="5"/>
        <v>1189.33</v>
      </c>
      <c r="R58">
        <v>1189.33</v>
      </c>
      <c r="X58">
        <v>6.6143586470964904</v>
      </c>
      <c r="Z58">
        <v>3.8681694399993951</v>
      </c>
    </row>
    <row r="59" spans="1:26" x14ac:dyDescent="0.25">
      <c r="B59" s="46">
        <v>302320</v>
      </c>
      <c r="C59" s="46">
        <v>20030</v>
      </c>
      <c r="D59" s="46" t="s">
        <v>6</v>
      </c>
      <c r="E59" s="55">
        <v>0.45363425925925926</v>
      </c>
      <c r="F59" s="55">
        <v>0.4536574074074074</v>
      </c>
      <c r="G59" s="46"/>
      <c r="H59" s="46"/>
      <c r="I59" s="49">
        <f t="shared" si="2"/>
        <v>1.9999999999987139</v>
      </c>
      <c r="J59" s="49">
        <f t="shared" si="3"/>
        <v>1.9999999999987139</v>
      </c>
      <c r="K59" s="49">
        <v>1.9999999999987139</v>
      </c>
      <c r="L59" s="157">
        <v>30.75</v>
      </c>
      <c r="M59" s="38">
        <f t="shared" si="0"/>
        <v>10.482921000006741</v>
      </c>
      <c r="N59" s="2">
        <f t="shared" si="4"/>
        <v>323.86151882578889</v>
      </c>
      <c r="O59" s="49">
        <v>323.86151882578889</v>
      </c>
      <c r="P59" s="4">
        <f t="shared" si="1"/>
        <v>5.3976919804298147</v>
      </c>
      <c r="Q59" s="4">
        <f t="shared" si="5"/>
        <v>1220.08</v>
      </c>
      <c r="R59">
        <v>1220.08</v>
      </c>
      <c r="U59">
        <v>10</v>
      </c>
      <c r="X59">
        <v>6.7976919804298257</v>
      </c>
      <c r="Z59">
        <v>1.6890441818181632</v>
      </c>
    </row>
    <row r="60" spans="1:26" x14ac:dyDescent="0.25">
      <c r="A60" s="46"/>
      <c r="B60" s="46">
        <v>302320</v>
      </c>
      <c r="C60" s="46">
        <v>20017</v>
      </c>
      <c r="D60" s="46" t="s">
        <v>5</v>
      </c>
      <c r="E60" s="55">
        <v>0.4536574074074074</v>
      </c>
      <c r="F60" s="55">
        <v>0.45370370370370372</v>
      </c>
      <c r="G60" s="46"/>
      <c r="H60" s="46"/>
      <c r="I60" s="49">
        <f t="shared" si="2"/>
        <v>4.000000000002224</v>
      </c>
      <c r="J60" s="49">
        <f t="shared" si="3"/>
        <v>4.000000000002224</v>
      </c>
      <c r="K60" s="49">
        <v>9</v>
      </c>
      <c r="L60" s="157">
        <v>26.33</v>
      </c>
      <c r="M60" s="38">
        <f t="shared" si="0"/>
        <v>1.9946905866666667</v>
      </c>
      <c r="N60" s="2">
        <f t="shared" si="4"/>
        <v>332.86151882578889</v>
      </c>
      <c r="O60" s="49">
        <v>332.86151882578889</v>
      </c>
      <c r="P60" s="4">
        <f t="shared" si="1"/>
        <v>5.547691980429815</v>
      </c>
      <c r="Q60" s="4">
        <f t="shared" si="5"/>
        <v>1246.4099999999999</v>
      </c>
      <c r="R60">
        <v>1246.4099999999999</v>
      </c>
      <c r="X60">
        <v>6.9643586470964642</v>
      </c>
      <c r="Z60">
        <v>2.4545376000004011</v>
      </c>
    </row>
    <row r="61" spans="1:26" x14ac:dyDescent="0.25">
      <c r="A61" s="62"/>
      <c r="B61" s="63">
        <v>302320</v>
      </c>
      <c r="C61" s="63">
        <v>20021</v>
      </c>
      <c r="D61" s="63" t="s">
        <v>0</v>
      </c>
      <c r="E61" s="64">
        <v>0.45370370370370372</v>
      </c>
      <c r="F61" s="64">
        <v>0.45371527777777776</v>
      </c>
      <c r="G61" s="63"/>
      <c r="H61" s="63"/>
      <c r="I61" s="65">
        <f t="shared" si="2"/>
        <v>0.99999999999695888</v>
      </c>
      <c r="J61" s="66">
        <f t="shared" si="3"/>
        <v>0.99999999999695888</v>
      </c>
      <c r="K61" s="99"/>
      <c r="L61" s="158"/>
      <c r="M61" s="38"/>
      <c r="N61" s="2">
        <f t="shared" si="4"/>
        <v>332.86151882578889</v>
      </c>
      <c r="O61" s="99"/>
      <c r="P61" s="4"/>
      <c r="Q61" s="4">
        <f t="shared" si="5"/>
        <v>1246.4099999999999</v>
      </c>
      <c r="X61">
        <v>7.0152845730223818</v>
      </c>
      <c r="Z61">
        <v>2.4545376000004011</v>
      </c>
    </row>
    <row r="62" spans="1:26" x14ac:dyDescent="0.25">
      <c r="A62" s="67"/>
      <c r="B62" s="68">
        <v>302320</v>
      </c>
      <c r="C62" s="68">
        <v>20017</v>
      </c>
      <c r="D62" s="68" t="s">
        <v>5</v>
      </c>
      <c r="E62" s="69">
        <v>0.45371527777777776</v>
      </c>
      <c r="F62" s="69">
        <v>0.45372685185185185</v>
      </c>
      <c r="G62" s="68"/>
      <c r="H62" s="68"/>
      <c r="I62" s="70">
        <f t="shared" si="2"/>
        <v>1.000000000001755</v>
      </c>
      <c r="J62" s="71">
        <f t="shared" si="3"/>
        <v>1.000000000001755</v>
      </c>
      <c r="K62" s="99"/>
      <c r="L62" s="158"/>
      <c r="M62" s="38"/>
      <c r="N62" s="2">
        <f t="shared" si="4"/>
        <v>332.86151882578889</v>
      </c>
      <c r="O62" s="99"/>
      <c r="P62" s="4"/>
      <c r="Q62" s="4">
        <f t="shared" si="5"/>
        <v>1246.4099999999999</v>
      </c>
    </row>
    <row r="63" spans="1:26" x14ac:dyDescent="0.25">
      <c r="A63" s="62"/>
      <c r="B63" s="63">
        <v>302320</v>
      </c>
      <c r="C63" s="63">
        <v>20021</v>
      </c>
      <c r="D63" s="63" t="s">
        <v>0</v>
      </c>
      <c r="E63" s="64">
        <v>0.45372685185185185</v>
      </c>
      <c r="F63" s="64">
        <v>0.45375000000000004</v>
      </c>
      <c r="G63" s="63"/>
      <c r="H63" s="63"/>
      <c r="I63" s="65">
        <f t="shared" si="2"/>
        <v>2.0000000000035101</v>
      </c>
      <c r="J63" s="66">
        <f t="shared" si="3"/>
        <v>2.0000000000035101</v>
      </c>
      <c r="K63" s="99"/>
      <c r="L63" s="158"/>
      <c r="M63" s="38"/>
      <c r="N63" s="2">
        <f t="shared" si="4"/>
        <v>332.86151882578889</v>
      </c>
      <c r="O63" s="99"/>
      <c r="P63" s="4"/>
      <c r="Q63" s="4">
        <f t="shared" si="5"/>
        <v>1246.4099999999999</v>
      </c>
    </row>
    <row r="64" spans="1:26" x14ac:dyDescent="0.25">
      <c r="A64" s="67"/>
      <c r="B64" s="68">
        <v>302320</v>
      </c>
      <c r="C64" s="68">
        <v>20010</v>
      </c>
      <c r="D64" s="68" t="s">
        <v>1</v>
      </c>
      <c r="E64" s="69">
        <v>0.45375000000000004</v>
      </c>
      <c r="F64" s="69">
        <v>0.45376157407407408</v>
      </c>
      <c r="G64" s="68"/>
      <c r="H64" s="68"/>
      <c r="I64" s="70">
        <f t="shared" si="2"/>
        <v>0.99999999999695888</v>
      </c>
      <c r="J64" s="71">
        <f t="shared" si="3"/>
        <v>0.99999999999695888</v>
      </c>
      <c r="K64" s="99"/>
      <c r="L64" s="158"/>
      <c r="M64" s="38"/>
      <c r="N64" s="2">
        <f t="shared" si="4"/>
        <v>332.86151882578889</v>
      </c>
      <c r="O64" s="99"/>
      <c r="P64" s="4"/>
      <c r="Q64" s="4">
        <f t="shared" si="5"/>
        <v>1246.4099999999999</v>
      </c>
    </row>
    <row r="65" spans="1:18" x14ac:dyDescent="0.25">
      <c r="A65" s="46"/>
      <c r="B65" s="46">
        <v>302320</v>
      </c>
      <c r="C65" s="46">
        <v>20021</v>
      </c>
      <c r="D65" s="46" t="s">
        <v>0</v>
      </c>
      <c r="E65" s="55">
        <v>0.45376157407407408</v>
      </c>
      <c r="F65" s="55">
        <v>0.45379629629629631</v>
      </c>
      <c r="G65" s="46"/>
      <c r="H65" s="46"/>
      <c r="I65" s="49">
        <f t="shared" si="2"/>
        <v>3.000000000000469</v>
      </c>
      <c r="J65" s="49">
        <f t="shared" si="3"/>
        <v>3.000000000000469</v>
      </c>
      <c r="K65" s="49">
        <v>3.000000000000469</v>
      </c>
      <c r="L65" s="157">
        <v>26.92</v>
      </c>
      <c r="M65" s="38">
        <f t="shared" si="0"/>
        <v>6.1181622399990436</v>
      </c>
      <c r="N65" s="2">
        <f t="shared" si="4"/>
        <v>335.86151882578935</v>
      </c>
      <c r="O65" s="49">
        <v>335.86151882578935</v>
      </c>
      <c r="P65" s="4">
        <f t="shared" si="1"/>
        <v>5.5976919804298229</v>
      </c>
      <c r="Q65" s="4">
        <f t="shared" si="5"/>
        <v>1273.33</v>
      </c>
      <c r="R65">
        <v>1273.33</v>
      </c>
    </row>
    <row r="66" spans="1:18" x14ac:dyDescent="0.25">
      <c r="B66" s="46">
        <v>302320</v>
      </c>
      <c r="C66" s="46">
        <v>20010</v>
      </c>
      <c r="D66" s="46" t="s">
        <v>1</v>
      </c>
      <c r="E66" s="55">
        <v>0.45379629629629631</v>
      </c>
      <c r="F66" s="55">
        <v>0.45398148148148149</v>
      </c>
      <c r="G66" s="46"/>
      <c r="H66" s="46"/>
      <c r="I66" s="49">
        <f t="shared" si="2"/>
        <v>15.999999999999304</v>
      </c>
      <c r="J66" s="49">
        <f t="shared" si="3"/>
        <v>15.999999999999304</v>
      </c>
      <c r="K66" s="49">
        <v>15.999999999999304</v>
      </c>
      <c r="L66" s="157">
        <v>31.17</v>
      </c>
      <c r="M66" s="38">
        <f t="shared" si="0"/>
        <v>1.3282627950000578</v>
      </c>
      <c r="N66" s="2">
        <f t="shared" si="4"/>
        <v>351.86151882578866</v>
      </c>
      <c r="O66" s="49">
        <v>351.86151882578866</v>
      </c>
      <c r="P66" s="4">
        <f t="shared" si="1"/>
        <v>5.8643586470964779</v>
      </c>
      <c r="Q66" s="4">
        <f t="shared" si="5"/>
        <v>1304.5</v>
      </c>
      <c r="R66">
        <v>1304.5</v>
      </c>
    </row>
    <row r="67" spans="1:18" x14ac:dyDescent="0.25">
      <c r="B67" s="46">
        <v>302320</v>
      </c>
      <c r="C67" s="46">
        <v>20004</v>
      </c>
      <c r="D67" s="46" t="s">
        <v>2</v>
      </c>
      <c r="E67" s="55">
        <v>0.45398148148148149</v>
      </c>
      <c r="F67" s="55">
        <v>0.45402777777777775</v>
      </c>
      <c r="G67" s="46"/>
      <c r="H67" s="46"/>
      <c r="I67" s="49">
        <f t="shared" si="2"/>
        <v>3.9999999999974278</v>
      </c>
      <c r="J67" s="49">
        <f t="shared" si="3"/>
        <v>3.9999999999974278</v>
      </c>
      <c r="K67" s="49">
        <v>20</v>
      </c>
      <c r="L67" s="157">
        <v>26.6</v>
      </c>
      <c r="M67" s="38">
        <f t="shared" si="0"/>
        <v>0.90681528</v>
      </c>
      <c r="N67" s="2">
        <f t="shared" si="4"/>
        <v>371.86151882578866</v>
      </c>
      <c r="O67" s="49">
        <v>371.86151882578866</v>
      </c>
      <c r="P67" s="4">
        <f t="shared" si="1"/>
        <v>6.197691980429811</v>
      </c>
      <c r="Q67" s="4">
        <f t="shared" si="5"/>
        <v>1331.1</v>
      </c>
      <c r="R67">
        <v>1331.1</v>
      </c>
    </row>
    <row r="68" spans="1:18" x14ac:dyDescent="0.25">
      <c r="A68" s="59"/>
      <c r="B68" s="59">
        <v>302320</v>
      </c>
      <c r="C68" s="59">
        <v>20001</v>
      </c>
      <c r="D68" s="59" t="s">
        <v>3</v>
      </c>
      <c r="E68" s="60">
        <v>0.45402777777777775</v>
      </c>
      <c r="F68" s="60">
        <v>0.45402777777777775</v>
      </c>
      <c r="G68" s="59"/>
      <c r="H68" s="59"/>
      <c r="I68" s="61">
        <f t="shared" si="2"/>
        <v>0</v>
      </c>
      <c r="J68" s="61">
        <f t="shared" si="3"/>
        <v>16.0000000000041</v>
      </c>
      <c r="K68" s="61"/>
      <c r="L68" s="159"/>
      <c r="M68" s="38"/>
      <c r="N68" s="2">
        <f t="shared" si="4"/>
        <v>371.86151882578866</v>
      </c>
      <c r="O68" s="61"/>
      <c r="P68" s="4"/>
      <c r="Q68" s="4">
        <f t="shared" si="5"/>
        <v>1331.1</v>
      </c>
    </row>
    <row r="69" spans="1:18" x14ac:dyDescent="0.25">
      <c r="B69">
        <v>302320</v>
      </c>
      <c r="C69">
        <v>20013</v>
      </c>
      <c r="D69" t="s">
        <v>36</v>
      </c>
      <c r="E69" s="1">
        <v>0.45421296296296299</v>
      </c>
      <c r="F69" s="1">
        <v>0.45429398148148148</v>
      </c>
      <c r="I69" s="2">
        <f t="shared" si="2"/>
        <v>6.9999999999978968</v>
      </c>
      <c r="J69" s="2">
        <f t="shared" si="3"/>
        <v>6.9999999999978968</v>
      </c>
      <c r="K69" s="2">
        <v>6.9999999999978968</v>
      </c>
      <c r="L69" s="5">
        <v>28.58</v>
      </c>
      <c r="M69" s="38">
        <f t="shared" si="0"/>
        <v>2.783757325715122</v>
      </c>
      <c r="N69" s="2">
        <f t="shared" si="4"/>
        <v>378.86151882578656</v>
      </c>
      <c r="O69" s="2">
        <v>378.86151882578656</v>
      </c>
      <c r="P69" s="4">
        <f t="shared" si="1"/>
        <v>6.3143586470964426</v>
      </c>
      <c r="Q69" s="4">
        <f t="shared" si="5"/>
        <v>1359.6799999999998</v>
      </c>
      <c r="R69">
        <v>1359.6799999999998</v>
      </c>
    </row>
    <row r="70" spans="1:18" x14ac:dyDescent="0.25">
      <c r="B70">
        <v>302320</v>
      </c>
      <c r="C70">
        <v>20015</v>
      </c>
      <c r="D70" t="s">
        <v>37</v>
      </c>
      <c r="E70" s="1">
        <v>0.45429398148148148</v>
      </c>
      <c r="F70" s="1">
        <v>0.45438657407407407</v>
      </c>
      <c r="I70" s="2">
        <f t="shared" si="2"/>
        <v>7.9999999999996518</v>
      </c>
      <c r="J70" s="2">
        <f t="shared" si="3"/>
        <v>7.9999999999996518</v>
      </c>
      <c r="K70" s="2">
        <v>7.9999999999996518</v>
      </c>
      <c r="L70" s="5">
        <v>28.42</v>
      </c>
      <c r="M70" s="38">
        <f t="shared" si="0"/>
        <v>2.4221513400001053</v>
      </c>
      <c r="N70" s="2">
        <f t="shared" si="4"/>
        <v>386.86151882578622</v>
      </c>
      <c r="O70" s="2">
        <v>386.86151882578622</v>
      </c>
      <c r="P70" s="4">
        <f t="shared" si="1"/>
        <v>6.4476919804297701</v>
      </c>
      <c r="Q70" s="4">
        <f t="shared" si="5"/>
        <v>1388.1</v>
      </c>
      <c r="R70">
        <v>1388.1</v>
      </c>
    </row>
    <row r="71" spans="1:18" x14ac:dyDescent="0.25">
      <c r="B71">
        <v>302320</v>
      </c>
      <c r="C71">
        <v>20025</v>
      </c>
      <c r="D71" t="s">
        <v>39</v>
      </c>
      <c r="E71" s="1">
        <v>0.45438657407407407</v>
      </c>
      <c r="F71" s="1">
        <v>0.45443287037037039</v>
      </c>
      <c r="I71" s="2">
        <f t="shared" si="2"/>
        <v>4.000000000002224</v>
      </c>
      <c r="J71" s="2">
        <f t="shared" si="3"/>
        <v>4.000000000002224</v>
      </c>
      <c r="K71" s="2">
        <v>4.000000000002224</v>
      </c>
      <c r="L71" s="5">
        <v>26.67</v>
      </c>
      <c r="M71" s="38">
        <f t="shared" si="0"/>
        <v>4.5460081799974725</v>
      </c>
      <c r="N71" s="2">
        <f t="shared" si="4"/>
        <v>390.86151882578844</v>
      </c>
      <c r="O71" s="2">
        <v>390.86151882578844</v>
      </c>
      <c r="P71" s="4">
        <f t="shared" si="1"/>
        <v>6.5143586470964738</v>
      </c>
      <c r="Q71" s="4">
        <f t="shared" si="5"/>
        <v>1414.77</v>
      </c>
      <c r="R71">
        <v>1414.77</v>
      </c>
    </row>
    <row r="72" spans="1:18" x14ac:dyDescent="0.25">
      <c r="B72">
        <v>302320</v>
      </c>
      <c r="C72">
        <v>20027</v>
      </c>
      <c r="D72" t="s">
        <v>38</v>
      </c>
      <c r="E72" s="1">
        <v>0.45443287037037039</v>
      </c>
      <c r="F72" s="1">
        <v>0.45450231481481485</v>
      </c>
      <c r="I72" s="2">
        <f t="shared" si="2"/>
        <v>6.0000000000009379</v>
      </c>
      <c r="J72" s="2">
        <f t="shared" si="3"/>
        <v>6.0000000000009379</v>
      </c>
      <c r="K72" s="2">
        <v>6.0000000000009379</v>
      </c>
      <c r="L72" s="5">
        <v>34.04</v>
      </c>
      <c r="M72" s="38">
        <f t="shared" si="0"/>
        <v>3.8681694399993951</v>
      </c>
      <c r="N72" s="2">
        <f t="shared" si="4"/>
        <v>396.8615188257894</v>
      </c>
      <c r="O72" s="2">
        <v>396.8615188257894</v>
      </c>
      <c r="P72" s="4">
        <f t="shared" si="1"/>
        <v>6.6143586470964904</v>
      </c>
      <c r="Q72" s="4">
        <f t="shared" si="5"/>
        <v>1448.81</v>
      </c>
      <c r="R72">
        <v>1448.81</v>
      </c>
    </row>
    <row r="73" spans="1:18" x14ac:dyDescent="0.25">
      <c r="B73">
        <v>302320</v>
      </c>
      <c r="C73">
        <v>20050</v>
      </c>
      <c r="D73" t="s">
        <v>12</v>
      </c>
      <c r="E73" s="1">
        <v>0.45450231481481485</v>
      </c>
      <c r="F73" s="1">
        <v>0.45462962962962966</v>
      </c>
      <c r="I73" s="2">
        <f t="shared" si="2"/>
        <v>11.000000000000121</v>
      </c>
      <c r="J73" s="2">
        <f t="shared" si="3"/>
        <v>11.000000000000121</v>
      </c>
      <c r="K73" s="2">
        <v>11.000000000000121</v>
      </c>
      <c r="L73" s="5">
        <v>27.25</v>
      </c>
      <c r="M73" s="38">
        <f>L73/K73*0.0113636*60</f>
        <v>1.6890441818181632</v>
      </c>
      <c r="N73" s="2">
        <f t="shared" si="4"/>
        <v>407.86151882578952</v>
      </c>
      <c r="O73" s="2">
        <v>407.86151882578952</v>
      </c>
      <c r="P73" s="4">
        <f>O73/60</f>
        <v>6.7976919804298257</v>
      </c>
      <c r="Q73" s="4">
        <f t="shared" si="5"/>
        <v>1476.06</v>
      </c>
      <c r="R73">
        <v>1476.06</v>
      </c>
    </row>
    <row r="74" spans="1:18" x14ac:dyDescent="0.25">
      <c r="B74">
        <v>302320</v>
      </c>
      <c r="C74">
        <v>20049</v>
      </c>
      <c r="D74" t="s">
        <v>13</v>
      </c>
      <c r="E74" s="1">
        <v>0.45462962962962966</v>
      </c>
      <c r="F74" s="1">
        <v>0.45474537037037038</v>
      </c>
      <c r="I74" s="2">
        <f t="shared" si="2"/>
        <v>9.9999999999983658</v>
      </c>
      <c r="J74" s="2">
        <f t="shared" si="3"/>
        <v>9.9999999999983658</v>
      </c>
      <c r="K74" s="2">
        <v>9.9999999999983658</v>
      </c>
      <c r="L74" s="5">
        <v>36</v>
      </c>
      <c r="M74" s="38">
        <f>L74/K74*0.0113636*60</f>
        <v>2.4545376000004011</v>
      </c>
      <c r="N74" s="2">
        <f>N73+K74</f>
        <v>417.86151882578787</v>
      </c>
      <c r="O74" s="2">
        <v>417.86151882578787</v>
      </c>
      <c r="P74" s="4">
        <f>O74/60</f>
        <v>6.9643586470964642</v>
      </c>
      <c r="Q74" s="4">
        <f>Q73+L74</f>
        <v>1512.06</v>
      </c>
      <c r="R74">
        <v>1512.06</v>
      </c>
    </row>
    <row r="75" spans="1:18" x14ac:dyDescent="0.25">
      <c r="B75">
        <v>302320</v>
      </c>
      <c r="C75">
        <v>20045</v>
      </c>
      <c r="D75" t="s">
        <v>14</v>
      </c>
      <c r="E75" s="1">
        <v>0.45474537037037038</v>
      </c>
      <c r="F75" s="1">
        <v>0.45479166666666665</v>
      </c>
      <c r="I75" s="2">
        <f t="shared" ref="I75:I141" si="6">(F75-E75)*86400</f>
        <v>3.9999999999974278</v>
      </c>
      <c r="J75" s="2">
        <f>L75*J74/L74</f>
        <v>3.0555555555550562</v>
      </c>
      <c r="K75" s="2">
        <v>3.0555555555550562</v>
      </c>
      <c r="L75" s="5">
        <v>11</v>
      </c>
      <c r="M75" s="38">
        <f>L75/K75*0.0113636*60</f>
        <v>2.4545376000004011</v>
      </c>
      <c r="N75" s="2">
        <f>N74+K75</f>
        <v>420.9170743813429</v>
      </c>
      <c r="O75" s="2">
        <v>420.9170743813429</v>
      </c>
      <c r="P75" s="4">
        <f>O75/60</f>
        <v>7.0152845730223818</v>
      </c>
      <c r="Q75" s="4">
        <f>Q74+L75</f>
        <v>1523.06</v>
      </c>
      <c r="R75">
        <v>1523.06</v>
      </c>
    </row>
    <row r="76" spans="1:18" x14ac:dyDescent="0.25">
      <c r="A76" s="56"/>
      <c r="B76" s="56">
        <v>302320</v>
      </c>
      <c r="C76" s="56">
        <v>20239</v>
      </c>
      <c r="D76" s="56" t="s">
        <v>181</v>
      </c>
      <c r="E76" s="57">
        <v>0.45479166666666665</v>
      </c>
      <c r="F76" s="57">
        <v>0.45479166666666665</v>
      </c>
      <c r="G76" s="56"/>
      <c r="H76" s="56"/>
      <c r="I76" s="58">
        <f t="shared" si="6"/>
        <v>0</v>
      </c>
      <c r="J76" s="58">
        <f>(E79-E76)*86400</f>
        <v>44.000000000000483</v>
      </c>
      <c r="K76" s="58"/>
      <c r="L76" s="161"/>
      <c r="M76" s="58"/>
      <c r="N76" s="58"/>
      <c r="O76" s="58"/>
    </row>
    <row r="77" spans="1:18" s="52" customFormat="1" x14ac:dyDescent="0.25">
      <c r="E77" s="79"/>
      <c r="F77" s="79"/>
      <c r="I77" s="2"/>
      <c r="J77" s="2"/>
      <c r="K77" s="2"/>
      <c r="L77" s="5"/>
      <c r="M77" s="53">
        <f>AVERAGE(M9:M74)</f>
        <v>3.6032817869015834</v>
      </c>
      <c r="N77" s="2"/>
      <c r="O77" s="2"/>
      <c r="P77" s="52">
        <v>420.9170743813429</v>
      </c>
      <c r="Q77" s="52">
        <v>1523.06</v>
      </c>
      <c r="R77" s="38">
        <f>Q77/P77*0.0113636*60</f>
        <v>2.4671051381944817</v>
      </c>
    </row>
    <row r="78" spans="1:18" s="52" customFormat="1" x14ac:dyDescent="0.25">
      <c r="E78" s="79"/>
      <c r="F78" s="79"/>
      <c r="I78" s="2"/>
      <c r="J78" s="2"/>
      <c r="K78" s="2"/>
      <c r="L78" s="5"/>
      <c r="M78" s="2"/>
      <c r="N78" s="2"/>
      <c r="O78" s="2"/>
    </row>
    <row r="79" spans="1:18" x14ac:dyDescent="0.25">
      <c r="B79">
        <v>302320</v>
      </c>
      <c r="C79">
        <v>20045</v>
      </c>
      <c r="D79" t="s">
        <v>14</v>
      </c>
      <c r="E79" s="1">
        <v>0.45530092592592591</v>
      </c>
      <c r="F79" s="1">
        <v>0.45537037037037037</v>
      </c>
      <c r="I79" s="2">
        <f t="shared" si="6"/>
        <v>6.0000000000009379</v>
      </c>
      <c r="J79" s="2">
        <f t="shared" ref="J79:J141" si="7">(E80-E79)*86400</f>
        <v>6.0000000000009379</v>
      </c>
      <c r="K79" s="2"/>
      <c r="L79" s="5"/>
      <c r="M79" s="2"/>
      <c r="N79" s="2"/>
      <c r="O79" s="2"/>
    </row>
    <row r="80" spans="1:18" x14ac:dyDescent="0.25">
      <c r="B80">
        <v>302320</v>
      </c>
      <c r="C80">
        <v>20044</v>
      </c>
      <c r="D80" t="s">
        <v>180</v>
      </c>
      <c r="E80" s="1">
        <v>0.45537037037037037</v>
      </c>
      <c r="F80" s="1">
        <v>0.4553935185185185</v>
      </c>
      <c r="I80" s="2">
        <f t="shared" si="6"/>
        <v>1.9999999999987139</v>
      </c>
      <c r="J80" s="2">
        <f t="shared" si="7"/>
        <v>1.9999999999987139</v>
      </c>
      <c r="K80" s="2"/>
      <c r="L80" s="5"/>
      <c r="M80" s="2"/>
      <c r="N80" s="2"/>
      <c r="O80" s="2"/>
    </row>
    <row r="81" spans="1:21" x14ac:dyDescent="0.25">
      <c r="B81" s="46">
        <v>302320</v>
      </c>
      <c r="C81" s="46">
        <v>20059</v>
      </c>
      <c r="D81" s="46" t="s">
        <v>10</v>
      </c>
      <c r="E81" s="55">
        <v>0.4553935185185185</v>
      </c>
      <c r="F81" s="55">
        <v>0.45545138888888892</v>
      </c>
      <c r="G81" s="46"/>
      <c r="H81" s="46"/>
      <c r="I81" s="49">
        <f t="shared" si="6"/>
        <v>5.000000000003979</v>
      </c>
      <c r="J81" s="49">
        <f t="shared" si="7"/>
        <v>5.000000000003979</v>
      </c>
      <c r="K81" s="49"/>
      <c r="L81" s="157"/>
      <c r="M81" s="49"/>
      <c r="N81" s="49"/>
      <c r="O81" s="49"/>
      <c r="U81">
        <v>7</v>
      </c>
    </row>
    <row r="82" spans="1:21" x14ac:dyDescent="0.25">
      <c r="A82" s="46"/>
      <c r="B82" s="46">
        <v>302320</v>
      </c>
      <c r="C82" s="46">
        <v>20056</v>
      </c>
      <c r="D82" s="46" t="s">
        <v>9</v>
      </c>
      <c r="E82" s="55">
        <v>0.45545138888888892</v>
      </c>
      <c r="F82" s="55">
        <v>0.45546296296296296</v>
      </c>
      <c r="G82" s="46"/>
      <c r="H82" s="46"/>
      <c r="I82" s="49">
        <f t="shared" si="6"/>
        <v>0.99999999999695888</v>
      </c>
      <c r="J82" s="49">
        <f t="shared" si="7"/>
        <v>0.99999999999695888</v>
      </c>
      <c r="K82" s="49"/>
      <c r="L82" s="157"/>
      <c r="M82" s="49"/>
      <c r="N82" s="49"/>
      <c r="O82" s="49"/>
    </row>
    <row r="83" spans="1:21" x14ac:dyDescent="0.25">
      <c r="A83" s="62"/>
      <c r="B83" s="63">
        <v>302320</v>
      </c>
      <c r="C83" s="63">
        <v>20052</v>
      </c>
      <c r="D83" s="63" t="s">
        <v>7</v>
      </c>
      <c r="E83" s="64">
        <v>0.45546296296296296</v>
      </c>
      <c r="F83" s="64">
        <v>0.45549768518518513</v>
      </c>
      <c r="G83" s="63"/>
      <c r="H83" s="63"/>
      <c r="I83" s="65">
        <f t="shared" si="6"/>
        <v>2.9999999999956728</v>
      </c>
      <c r="J83" s="66">
        <f t="shared" si="7"/>
        <v>2.9999999999956728</v>
      </c>
      <c r="K83" s="99"/>
      <c r="L83" s="158"/>
      <c r="M83" s="99"/>
      <c r="N83" s="99"/>
      <c r="O83" s="99"/>
    </row>
    <row r="84" spans="1:21" x14ac:dyDescent="0.25">
      <c r="A84" s="67"/>
      <c r="B84" s="68">
        <v>302320</v>
      </c>
      <c r="C84" s="68">
        <v>20056</v>
      </c>
      <c r="D84" s="68" t="s">
        <v>9</v>
      </c>
      <c r="E84" s="69">
        <v>0.45549768518518513</v>
      </c>
      <c r="F84" s="69">
        <v>0.45552083333333332</v>
      </c>
      <c r="G84" s="68"/>
      <c r="H84" s="68"/>
      <c r="I84" s="70">
        <f t="shared" si="6"/>
        <v>2.0000000000035101</v>
      </c>
      <c r="J84" s="71">
        <f t="shared" si="7"/>
        <v>2.0000000000035101</v>
      </c>
      <c r="K84" s="99"/>
      <c r="L84" s="158"/>
      <c r="M84" s="99"/>
      <c r="N84" s="99"/>
      <c r="O84" s="99"/>
    </row>
    <row r="85" spans="1:21" x14ac:dyDescent="0.25">
      <c r="B85" s="46">
        <v>302320</v>
      </c>
      <c r="C85" s="46">
        <v>20052</v>
      </c>
      <c r="D85" s="46" t="s">
        <v>7</v>
      </c>
      <c r="E85" s="55">
        <v>0.45552083333333332</v>
      </c>
      <c r="F85" s="55">
        <v>0.45552083333333332</v>
      </c>
      <c r="G85" s="46"/>
      <c r="H85" s="46"/>
      <c r="I85" s="49">
        <f t="shared" si="6"/>
        <v>0</v>
      </c>
      <c r="J85" s="49">
        <f t="shared" si="7"/>
        <v>15.000000000002345</v>
      </c>
      <c r="K85" s="49"/>
      <c r="L85" s="157"/>
      <c r="M85" s="49"/>
      <c r="N85" s="49"/>
      <c r="O85" s="49"/>
    </row>
    <row r="86" spans="1:21" x14ac:dyDescent="0.25">
      <c r="B86" s="46">
        <v>302320</v>
      </c>
      <c r="C86" s="46">
        <v>20035</v>
      </c>
      <c r="D86" s="46" t="s">
        <v>8</v>
      </c>
      <c r="E86" s="55">
        <v>0.45569444444444446</v>
      </c>
      <c r="F86" s="55">
        <v>0.45576388888888886</v>
      </c>
      <c r="G86" s="46"/>
      <c r="H86" s="46"/>
      <c r="I86" s="49">
        <f t="shared" si="6"/>
        <v>5.9999999999961418</v>
      </c>
      <c r="J86" s="49">
        <f t="shared" si="7"/>
        <v>5.9999999999961418</v>
      </c>
      <c r="K86" s="49"/>
      <c r="L86" s="157"/>
      <c r="M86" s="49"/>
      <c r="N86" s="49"/>
      <c r="O86" s="49"/>
    </row>
    <row r="87" spans="1:21" x14ac:dyDescent="0.25">
      <c r="B87">
        <v>302320</v>
      </c>
      <c r="C87">
        <v>20037</v>
      </c>
      <c r="D87" t="s">
        <v>8</v>
      </c>
      <c r="E87" s="1">
        <v>0.45576388888888886</v>
      </c>
      <c r="F87" s="1">
        <v>0.45584490740740741</v>
      </c>
      <c r="I87" s="2">
        <f t="shared" si="6"/>
        <v>7.000000000002693</v>
      </c>
      <c r="J87" s="2">
        <f t="shared" si="7"/>
        <v>7.000000000002693</v>
      </c>
      <c r="K87" s="2"/>
      <c r="L87" s="5"/>
      <c r="M87" s="2"/>
      <c r="N87" s="2"/>
      <c r="O87" s="2"/>
    </row>
    <row r="88" spans="1:21" x14ac:dyDescent="0.25">
      <c r="B88">
        <v>302320</v>
      </c>
      <c r="C88">
        <v>20050</v>
      </c>
      <c r="D88" t="s">
        <v>12</v>
      </c>
      <c r="E88" s="1">
        <v>0.45584490740740741</v>
      </c>
      <c r="F88" s="1">
        <v>0.4559259259259259</v>
      </c>
      <c r="I88" s="2">
        <f t="shared" si="6"/>
        <v>6.9999999999978968</v>
      </c>
      <c r="J88" s="2">
        <f t="shared" si="7"/>
        <v>6.9999999999978968</v>
      </c>
      <c r="K88" s="2"/>
      <c r="L88" s="5"/>
      <c r="M88" s="2"/>
      <c r="N88" s="2"/>
      <c r="O88" s="2"/>
    </row>
    <row r="89" spans="1:21" x14ac:dyDescent="0.25">
      <c r="B89">
        <v>302320</v>
      </c>
      <c r="C89">
        <v>20049</v>
      </c>
      <c r="D89" t="s">
        <v>13</v>
      </c>
      <c r="E89" s="1">
        <v>0.4559259259259259</v>
      </c>
      <c r="F89" s="1">
        <v>0.45604166666666668</v>
      </c>
      <c r="I89" s="2">
        <f t="shared" si="6"/>
        <v>10.000000000003162</v>
      </c>
      <c r="J89" s="2">
        <f t="shared" si="7"/>
        <v>10.000000000003162</v>
      </c>
      <c r="K89" s="2"/>
      <c r="L89" s="5"/>
      <c r="M89" s="2"/>
      <c r="N89" s="2"/>
      <c r="O89" s="2"/>
    </row>
    <row r="90" spans="1:21" x14ac:dyDescent="0.25">
      <c r="B90">
        <v>302320</v>
      </c>
      <c r="C90">
        <v>20045</v>
      </c>
      <c r="D90" t="s">
        <v>14</v>
      </c>
      <c r="E90" s="1">
        <v>0.45604166666666668</v>
      </c>
      <c r="F90" s="1">
        <v>0.45611111111111113</v>
      </c>
      <c r="I90" s="2">
        <f t="shared" si="6"/>
        <v>6.0000000000009379</v>
      </c>
      <c r="J90" s="2">
        <f t="shared" si="7"/>
        <v>6.0000000000009379</v>
      </c>
      <c r="K90" s="2"/>
      <c r="L90" s="5"/>
      <c r="M90" s="2"/>
      <c r="N90" s="2"/>
      <c r="O90" s="2"/>
    </row>
    <row r="91" spans="1:21" x14ac:dyDescent="0.25">
      <c r="B91">
        <v>302320</v>
      </c>
      <c r="C91">
        <v>20044</v>
      </c>
      <c r="D91" t="s">
        <v>180</v>
      </c>
      <c r="E91" s="1">
        <v>0.45611111111111113</v>
      </c>
      <c r="F91" s="1">
        <v>0.45614583333333331</v>
      </c>
      <c r="I91" s="2">
        <f t="shared" si="6"/>
        <v>2.9999999999956728</v>
      </c>
      <c r="J91" s="2">
        <f t="shared" si="7"/>
        <v>2.9999999999956728</v>
      </c>
      <c r="K91" s="2"/>
      <c r="L91" s="5"/>
      <c r="M91" s="2"/>
      <c r="N91" s="2"/>
      <c r="O91" s="2"/>
    </row>
    <row r="92" spans="1:21" x14ac:dyDescent="0.25">
      <c r="B92" s="46">
        <v>302320</v>
      </c>
      <c r="C92" s="46">
        <v>20059</v>
      </c>
      <c r="D92" s="46" t="s">
        <v>10</v>
      </c>
      <c r="E92" s="55">
        <v>0.45614583333333331</v>
      </c>
      <c r="F92" s="55">
        <v>0.45619212962962963</v>
      </c>
      <c r="G92" s="46"/>
      <c r="H92" s="46"/>
      <c r="I92" s="49">
        <f t="shared" si="6"/>
        <v>4.000000000002224</v>
      </c>
      <c r="J92" s="49">
        <f t="shared" si="7"/>
        <v>4.000000000002224</v>
      </c>
      <c r="K92" s="49"/>
      <c r="L92" s="157"/>
      <c r="M92" s="49"/>
      <c r="N92" s="49"/>
      <c r="O92" s="49"/>
    </row>
    <row r="93" spans="1:21" x14ac:dyDescent="0.25">
      <c r="A93" s="80"/>
      <c r="B93" s="81">
        <v>302320</v>
      </c>
      <c r="C93" s="81">
        <v>20052</v>
      </c>
      <c r="D93" s="81" t="s">
        <v>7</v>
      </c>
      <c r="E93" s="82">
        <v>0.45619212962962963</v>
      </c>
      <c r="F93" s="82">
        <v>0.45620370370370367</v>
      </c>
      <c r="G93" s="81"/>
      <c r="H93" s="81"/>
      <c r="I93" s="83">
        <f t="shared" si="6"/>
        <v>0.99999999999695888</v>
      </c>
      <c r="J93" s="84">
        <f t="shared" si="7"/>
        <v>0.99999999999695888</v>
      </c>
      <c r="K93" s="99"/>
      <c r="L93" s="158"/>
      <c r="M93" s="99"/>
      <c r="N93" s="99"/>
      <c r="O93" s="99"/>
    </row>
    <row r="94" spans="1:21" x14ac:dyDescent="0.25">
      <c r="A94" s="46"/>
      <c r="B94" s="46">
        <v>302320</v>
      </c>
      <c r="C94" s="46">
        <v>20056</v>
      </c>
      <c r="D94" s="46" t="s">
        <v>9</v>
      </c>
      <c r="E94" s="55">
        <v>0.45620370370370367</v>
      </c>
      <c r="F94" s="55">
        <v>0.4562268518518518</v>
      </c>
      <c r="G94" s="46"/>
      <c r="H94" s="46"/>
      <c r="I94" s="49">
        <f t="shared" si="6"/>
        <v>1.9999999999987139</v>
      </c>
      <c r="J94" s="49">
        <f t="shared" si="7"/>
        <v>1.9999999999987139</v>
      </c>
      <c r="K94" s="49"/>
      <c r="L94" s="157"/>
      <c r="M94" s="49"/>
      <c r="N94" s="49"/>
      <c r="O94" s="49"/>
    </row>
    <row r="95" spans="1:21" x14ac:dyDescent="0.25">
      <c r="B95" s="46">
        <v>302320</v>
      </c>
      <c r="C95" s="46">
        <v>20052</v>
      </c>
      <c r="D95" s="46" t="s">
        <v>7</v>
      </c>
      <c r="E95" s="55">
        <v>0.4562268518518518</v>
      </c>
      <c r="F95" s="55">
        <v>0.45626157407407408</v>
      </c>
      <c r="G95" s="46"/>
      <c r="H95" s="46"/>
      <c r="I95" s="49">
        <f t="shared" si="6"/>
        <v>3.0000000000052651</v>
      </c>
      <c r="J95" s="49">
        <f t="shared" si="7"/>
        <v>3.0000000000052651</v>
      </c>
      <c r="K95" s="49"/>
      <c r="L95" s="157"/>
      <c r="M95" s="49"/>
      <c r="N95" s="49"/>
      <c r="O95" s="49"/>
    </row>
    <row r="96" spans="1:21" x14ac:dyDescent="0.25">
      <c r="B96">
        <v>302320</v>
      </c>
      <c r="C96">
        <v>20056</v>
      </c>
      <c r="D96" t="s">
        <v>9</v>
      </c>
      <c r="E96" s="1">
        <v>0.45626157407407408</v>
      </c>
      <c r="F96" s="1">
        <v>0.45626157407407408</v>
      </c>
      <c r="I96" s="2">
        <f t="shared" si="6"/>
        <v>0</v>
      </c>
      <c r="J96" s="2">
        <f t="shared" si="7"/>
        <v>6.0000000000009379</v>
      </c>
      <c r="K96" s="2"/>
      <c r="L96" s="5"/>
      <c r="M96" s="2"/>
      <c r="N96" s="2"/>
      <c r="O96" s="2"/>
    </row>
    <row r="97" spans="2:15" x14ac:dyDescent="0.25">
      <c r="B97">
        <v>302320</v>
      </c>
      <c r="C97">
        <v>20059</v>
      </c>
      <c r="D97" t="s">
        <v>10</v>
      </c>
      <c r="E97" s="1">
        <v>0.45633101851851854</v>
      </c>
      <c r="F97" s="1">
        <v>0.4563888888888889</v>
      </c>
      <c r="I97" s="2">
        <f t="shared" si="6"/>
        <v>4.9999999999991829</v>
      </c>
      <c r="J97" s="2">
        <f t="shared" si="7"/>
        <v>4.9999999999991829</v>
      </c>
      <c r="K97" s="2"/>
      <c r="L97" s="5"/>
      <c r="M97" s="2"/>
      <c r="N97" s="2"/>
      <c r="O97" s="2"/>
    </row>
    <row r="98" spans="2:15" x14ac:dyDescent="0.25">
      <c r="B98">
        <v>302320</v>
      </c>
      <c r="C98">
        <v>20044</v>
      </c>
      <c r="D98" t="s">
        <v>180</v>
      </c>
      <c r="E98" s="1">
        <v>0.4563888888888889</v>
      </c>
      <c r="F98" s="1">
        <v>0.4564467592592592</v>
      </c>
      <c r="I98" s="2">
        <f t="shared" si="6"/>
        <v>4.9999999999943867</v>
      </c>
      <c r="J98" s="2">
        <f t="shared" si="7"/>
        <v>4.9999999999943867</v>
      </c>
      <c r="K98" s="2"/>
      <c r="L98" s="5"/>
      <c r="M98" s="2"/>
      <c r="N98" s="2"/>
      <c r="O98" s="2"/>
    </row>
    <row r="99" spans="2:15" x14ac:dyDescent="0.25">
      <c r="B99">
        <v>302320</v>
      </c>
      <c r="C99">
        <v>20045</v>
      </c>
      <c r="D99" t="s">
        <v>14</v>
      </c>
      <c r="E99" s="1">
        <v>0.4564467592592592</v>
      </c>
      <c r="F99" s="1">
        <v>0.45651620370370366</v>
      </c>
      <c r="I99" s="2">
        <f t="shared" si="6"/>
        <v>6.0000000000009379</v>
      </c>
      <c r="J99" s="2">
        <f t="shared" si="7"/>
        <v>6.0000000000009379</v>
      </c>
      <c r="K99" s="2"/>
      <c r="L99" s="5"/>
      <c r="M99" s="2"/>
      <c r="N99" s="2"/>
      <c r="O99" s="2"/>
    </row>
    <row r="100" spans="2:15" x14ac:dyDescent="0.25">
      <c r="B100">
        <v>302320</v>
      </c>
      <c r="C100">
        <v>20049</v>
      </c>
      <c r="D100" t="s">
        <v>13</v>
      </c>
      <c r="E100" s="1">
        <v>0.45651620370370366</v>
      </c>
      <c r="F100" s="1">
        <v>0.45663194444444444</v>
      </c>
      <c r="I100" s="2">
        <f t="shared" si="6"/>
        <v>10.000000000003162</v>
      </c>
      <c r="J100" s="2">
        <f t="shared" si="7"/>
        <v>10.000000000003162</v>
      </c>
      <c r="K100" s="2"/>
      <c r="L100" s="5"/>
      <c r="M100" s="2"/>
      <c r="N100" s="2"/>
      <c r="O100" s="2"/>
    </row>
    <row r="101" spans="2:15" x14ac:dyDescent="0.25">
      <c r="B101">
        <v>302320</v>
      </c>
      <c r="C101">
        <v>20050</v>
      </c>
      <c r="D101" t="s">
        <v>12</v>
      </c>
      <c r="E101" s="1">
        <v>0.45663194444444444</v>
      </c>
      <c r="F101" s="1">
        <v>0.45673611111111106</v>
      </c>
      <c r="I101" s="2">
        <f t="shared" si="6"/>
        <v>8.9999999999966107</v>
      </c>
      <c r="J101" s="2">
        <f t="shared" si="7"/>
        <v>8.9999999999966107</v>
      </c>
      <c r="K101" s="2"/>
      <c r="L101" s="5"/>
      <c r="M101" s="2"/>
      <c r="N101" s="2"/>
      <c r="O101" s="2"/>
    </row>
    <row r="102" spans="2:15" x14ac:dyDescent="0.25">
      <c r="B102">
        <v>302320</v>
      </c>
      <c r="C102">
        <v>20037</v>
      </c>
      <c r="D102" t="s">
        <v>8</v>
      </c>
      <c r="E102" s="1">
        <v>0.45673611111111106</v>
      </c>
      <c r="F102" s="1">
        <v>0.45681712962962967</v>
      </c>
      <c r="I102" s="2">
        <f t="shared" si="6"/>
        <v>7.0000000000074891</v>
      </c>
      <c r="J102" s="2">
        <f t="shared" si="7"/>
        <v>7.0000000000074891</v>
      </c>
      <c r="K102" s="2"/>
      <c r="L102" s="5"/>
      <c r="M102" s="2"/>
      <c r="N102" s="2"/>
      <c r="O102" s="2"/>
    </row>
    <row r="103" spans="2:15" x14ac:dyDescent="0.25">
      <c r="B103">
        <v>302320</v>
      </c>
      <c r="C103">
        <v>20035</v>
      </c>
      <c r="D103" t="s">
        <v>8</v>
      </c>
      <c r="E103" s="1">
        <v>0.45681712962962967</v>
      </c>
      <c r="F103" s="1">
        <v>0.45688657407407413</v>
      </c>
      <c r="I103" s="2">
        <f t="shared" si="6"/>
        <v>6.0000000000009379</v>
      </c>
      <c r="J103" s="2">
        <f t="shared" si="7"/>
        <v>6.0000000000009379</v>
      </c>
      <c r="K103" s="2"/>
      <c r="L103" s="5"/>
      <c r="M103" s="2"/>
      <c r="N103" s="2"/>
      <c r="O103" s="2"/>
    </row>
    <row r="104" spans="2:15" x14ac:dyDescent="0.25">
      <c r="B104">
        <v>302320</v>
      </c>
      <c r="C104">
        <v>20052</v>
      </c>
      <c r="D104" t="s">
        <v>7</v>
      </c>
      <c r="E104" s="1">
        <v>0.45688657407407413</v>
      </c>
      <c r="F104" s="1">
        <v>0.45696759259259262</v>
      </c>
      <c r="I104" s="2">
        <f t="shared" si="6"/>
        <v>6.9999999999978968</v>
      </c>
      <c r="J104" s="2">
        <f t="shared" si="7"/>
        <v>6.9999999999978968</v>
      </c>
      <c r="K104" s="2"/>
      <c r="L104" s="5"/>
      <c r="M104" s="2"/>
      <c r="N104" s="2"/>
      <c r="O104" s="2"/>
    </row>
    <row r="105" spans="2:15" x14ac:dyDescent="0.25">
      <c r="B105">
        <v>302320</v>
      </c>
      <c r="C105">
        <v>20056</v>
      </c>
      <c r="D105" t="s">
        <v>9</v>
      </c>
      <c r="E105" s="1">
        <v>0.45696759259259262</v>
      </c>
      <c r="F105" s="1">
        <v>0.45696759259259262</v>
      </c>
      <c r="I105" s="2">
        <f t="shared" si="6"/>
        <v>0</v>
      </c>
      <c r="J105" s="2">
        <f t="shared" si="7"/>
        <v>7.9999999999996518</v>
      </c>
      <c r="K105" s="2"/>
      <c r="L105" s="5"/>
      <c r="M105" s="2"/>
      <c r="N105" s="2"/>
      <c r="O105" s="2"/>
    </row>
    <row r="106" spans="2:15" x14ac:dyDescent="0.25">
      <c r="B106">
        <v>302320</v>
      </c>
      <c r="C106">
        <v>20059</v>
      </c>
      <c r="D106" t="s">
        <v>10</v>
      </c>
      <c r="E106" s="1">
        <v>0.45706018518518521</v>
      </c>
      <c r="F106" s="1">
        <v>0.45711805555555557</v>
      </c>
      <c r="I106" s="2">
        <f t="shared" si="6"/>
        <v>4.9999999999991829</v>
      </c>
      <c r="J106" s="2">
        <f t="shared" si="7"/>
        <v>4.9999999999991829</v>
      </c>
      <c r="K106" s="2"/>
      <c r="L106" s="5"/>
      <c r="M106" s="2"/>
      <c r="N106" s="2"/>
      <c r="O106" s="2"/>
    </row>
    <row r="107" spans="2:15" x14ac:dyDescent="0.25">
      <c r="B107">
        <v>302320</v>
      </c>
      <c r="C107">
        <v>20044</v>
      </c>
      <c r="D107" t="s">
        <v>180</v>
      </c>
      <c r="E107" s="1">
        <v>0.45711805555555557</v>
      </c>
      <c r="F107" s="1">
        <v>0.45721064814814816</v>
      </c>
      <c r="I107" s="2">
        <f t="shared" si="6"/>
        <v>7.9999999999996518</v>
      </c>
      <c r="J107" s="2">
        <f t="shared" si="7"/>
        <v>7.9999999999996518</v>
      </c>
      <c r="K107" s="2"/>
      <c r="L107" s="5"/>
      <c r="M107" s="2"/>
      <c r="N107" s="2"/>
      <c r="O107" s="2"/>
    </row>
    <row r="108" spans="2:15" x14ac:dyDescent="0.25">
      <c r="B108">
        <v>302320</v>
      </c>
      <c r="C108">
        <v>20045</v>
      </c>
      <c r="D108" t="s">
        <v>14</v>
      </c>
      <c r="E108" s="1">
        <v>0.45721064814814816</v>
      </c>
      <c r="F108" s="1">
        <v>0.4572222222222222</v>
      </c>
      <c r="I108" s="2">
        <f t="shared" si="6"/>
        <v>0.99999999999695888</v>
      </c>
      <c r="J108" s="2">
        <f t="shared" si="7"/>
        <v>0.99999999999695888</v>
      </c>
      <c r="K108" s="2"/>
      <c r="L108" s="5"/>
      <c r="M108" s="2"/>
      <c r="N108" s="2"/>
      <c r="O108" s="2"/>
    </row>
    <row r="109" spans="2:15" x14ac:dyDescent="0.25">
      <c r="B109">
        <v>302320</v>
      </c>
      <c r="C109">
        <v>20049</v>
      </c>
      <c r="D109" t="s">
        <v>13</v>
      </c>
      <c r="E109" s="1">
        <v>0.4572222222222222</v>
      </c>
      <c r="F109" s="1">
        <v>0.45732638888888894</v>
      </c>
      <c r="I109" s="2">
        <f t="shared" si="6"/>
        <v>9.000000000006203</v>
      </c>
      <c r="J109" s="2">
        <f t="shared" si="7"/>
        <v>9.000000000006203</v>
      </c>
      <c r="K109" s="2"/>
      <c r="L109" s="5"/>
      <c r="M109" s="2"/>
      <c r="N109" s="2"/>
      <c r="O109" s="2"/>
    </row>
    <row r="110" spans="2:15" x14ac:dyDescent="0.25">
      <c r="B110">
        <v>302320</v>
      </c>
      <c r="C110">
        <v>20050</v>
      </c>
      <c r="D110" t="s">
        <v>12</v>
      </c>
      <c r="E110" s="1">
        <v>0.45732638888888894</v>
      </c>
      <c r="F110" s="1">
        <v>0.4574421296296296</v>
      </c>
      <c r="I110" s="2">
        <f t="shared" si="6"/>
        <v>9.9999999999935696</v>
      </c>
      <c r="J110" s="2">
        <f t="shared" si="7"/>
        <v>9.9999999999935696</v>
      </c>
      <c r="K110" s="2"/>
      <c r="L110" s="5"/>
      <c r="M110" s="2"/>
      <c r="N110" s="2"/>
      <c r="O110" s="2"/>
    </row>
    <row r="111" spans="2:15" x14ac:dyDescent="0.25">
      <c r="B111">
        <v>302320</v>
      </c>
      <c r="C111">
        <v>20027</v>
      </c>
      <c r="D111" t="s">
        <v>38</v>
      </c>
      <c r="E111" s="1">
        <v>0.4574421296296296</v>
      </c>
      <c r="F111" s="1">
        <v>0.45753472222222219</v>
      </c>
      <c r="I111" s="2">
        <f t="shared" si="6"/>
        <v>7.9999999999996518</v>
      </c>
      <c r="J111" s="2">
        <f t="shared" si="7"/>
        <v>7.9999999999996518</v>
      </c>
      <c r="K111" s="2"/>
      <c r="L111" s="5"/>
      <c r="M111" s="2"/>
      <c r="N111" s="2"/>
      <c r="O111" s="2"/>
    </row>
    <row r="112" spans="2:15" x14ac:dyDescent="0.25">
      <c r="B112">
        <v>302320</v>
      </c>
      <c r="C112">
        <v>20025</v>
      </c>
      <c r="D112" t="s">
        <v>39</v>
      </c>
      <c r="E112" s="1">
        <v>0.45753472222222219</v>
      </c>
      <c r="F112" s="1">
        <v>0.4576157407407408</v>
      </c>
      <c r="I112" s="2">
        <f t="shared" si="6"/>
        <v>7.0000000000074891</v>
      </c>
      <c r="J112" s="2">
        <f t="shared" si="7"/>
        <v>7.0000000000074891</v>
      </c>
      <c r="K112" s="2"/>
      <c r="L112" s="5"/>
      <c r="M112" s="2"/>
      <c r="N112" s="2"/>
      <c r="O112" s="2"/>
    </row>
    <row r="113" spans="1:15" x14ac:dyDescent="0.25">
      <c r="B113">
        <v>302320</v>
      </c>
      <c r="C113">
        <v>20015</v>
      </c>
      <c r="D113" t="s">
        <v>37</v>
      </c>
      <c r="E113" s="1">
        <v>0.4576157407407408</v>
      </c>
      <c r="F113" s="1">
        <v>0.4576157407407408</v>
      </c>
      <c r="I113" s="2">
        <f t="shared" si="6"/>
        <v>0</v>
      </c>
      <c r="J113" s="2">
        <f t="shared" si="7"/>
        <v>6.9999999999978968</v>
      </c>
      <c r="K113" s="2"/>
      <c r="L113" s="5"/>
      <c r="M113" s="2"/>
      <c r="N113" s="2"/>
      <c r="O113" s="2"/>
    </row>
    <row r="114" spans="1:15" x14ac:dyDescent="0.25">
      <c r="B114">
        <v>302320</v>
      </c>
      <c r="C114">
        <v>20013</v>
      </c>
      <c r="D114" t="s">
        <v>36</v>
      </c>
      <c r="E114" s="1">
        <v>0.45769675925925929</v>
      </c>
      <c r="F114" s="1">
        <v>0.45771990740740742</v>
      </c>
      <c r="I114" s="2">
        <f t="shared" si="6"/>
        <v>1.9999999999987139</v>
      </c>
      <c r="J114" s="2">
        <f t="shared" si="7"/>
        <v>1.9999999999987139</v>
      </c>
      <c r="K114" s="2"/>
      <c r="L114" s="5"/>
      <c r="M114" s="2"/>
      <c r="N114" s="2"/>
      <c r="O114" s="2"/>
    </row>
    <row r="115" spans="1:15" x14ac:dyDescent="0.25">
      <c r="A115" s="59"/>
      <c r="B115" s="59">
        <v>302320</v>
      </c>
      <c r="C115" s="59">
        <v>20001</v>
      </c>
      <c r="D115" s="59" t="s">
        <v>3</v>
      </c>
      <c r="E115" s="60">
        <v>0.45771990740740742</v>
      </c>
      <c r="F115" s="60">
        <v>0.45778935185185188</v>
      </c>
      <c r="G115" s="59"/>
      <c r="H115" s="59"/>
      <c r="I115" s="61">
        <f t="shared" si="6"/>
        <v>6.0000000000009379</v>
      </c>
      <c r="J115" s="61">
        <f t="shared" si="7"/>
        <v>6.0000000000009379</v>
      </c>
      <c r="K115" s="61"/>
      <c r="L115" s="159"/>
      <c r="M115" s="61"/>
      <c r="N115" s="61"/>
      <c r="O115" s="61"/>
    </row>
    <row r="116" spans="1:15" x14ac:dyDescent="0.25">
      <c r="B116">
        <v>302320</v>
      </c>
      <c r="C116">
        <v>20004</v>
      </c>
      <c r="D116" t="s">
        <v>2</v>
      </c>
      <c r="E116" s="1">
        <v>0.45778935185185188</v>
      </c>
      <c r="F116" s="1">
        <v>0.45780092592592592</v>
      </c>
      <c r="I116" s="2">
        <f t="shared" si="6"/>
        <v>0.99999999999695888</v>
      </c>
      <c r="J116" s="2">
        <f t="shared" si="7"/>
        <v>0.99999999999695888</v>
      </c>
      <c r="K116" s="2"/>
      <c r="L116" s="5"/>
      <c r="M116" s="2"/>
      <c r="N116" s="2"/>
      <c r="O116" s="2"/>
    </row>
    <row r="117" spans="1:15" x14ac:dyDescent="0.25">
      <c r="B117">
        <v>302320</v>
      </c>
      <c r="C117">
        <v>20010</v>
      </c>
      <c r="D117" t="s">
        <v>1</v>
      </c>
      <c r="E117" s="1">
        <v>0.45780092592592592</v>
      </c>
      <c r="F117" s="1">
        <v>0.45792824074074073</v>
      </c>
      <c r="I117" s="2">
        <f t="shared" si="6"/>
        <v>11.000000000000121</v>
      </c>
      <c r="J117" s="2">
        <f t="shared" si="7"/>
        <v>11.000000000000121</v>
      </c>
      <c r="K117" s="2"/>
      <c r="L117" s="5"/>
      <c r="M117" s="2"/>
      <c r="N117" s="2"/>
      <c r="O117" s="2"/>
    </row>
    <row r="118" spans="1:15" x14ac:dyDescent="0.25">
      <c r="B118">
        <v>302320</v>
      </c>
      <c r="C118">
        <v>20021</v>
      </c>
      <c r="D118" t="s">
        <v>0</v>
      </c>
      <c r="E118" s="1">
        <v>0.45792824074074073</v>
      </c>
      <c r="F118" s="1">
        <v>0.45798611111111115</v>
      </c>
      <c r="I118" s="2">
        <f t="shared" si="6"/>
        <v>5.000000000003979</v>
      </c>
      <c r="J118" s="2">
        <f t="shared" si="7"/>
        <v>5.000000000003979</v>
      </c>
      <c r="K118" s="2"/>
      <c r="L118" s="5"/>
      <c r="M118" s="2"/>
      <c r="N118" s="2"/>
      <c r="O118" s="2"/>
    </row>
    <row r="119" spans="1:15" x14ac:dyDescent="0.25">
      <c r="B119">
        <v>302320</v>
      </c>
      <c r="C119">
        <v>20017</v>
      </c>
      <c r="D119" t="s">
        <v>5</v>
      </c>
      <c r="E119" s="1">
        <v>0.45798611111111115</v>
      </c>
      <c r="F119" s="1">
        <v>0.45804398148148145</v>
      </c>
      <c r="I119" s="2">
        <f t="shared" si="6"/>
        <v>4.9999999999943867</v>
      </c>
      <c r="J119" s="2">
        <f t="shared" si="7"/>
        <v>4.9999999999943867</v>
      </c>
      <c r="K119" s="2"/>
      <c r="L119" s="5"/>
      <c r="M119" s="2"/>
      <c r="N119" s="2"/>
      <c r="O119" s="2"/>
    </row>
    <row r="120" spans="1:15" x14ac:dyDescent="0.25">
      <c r="B120">
        <v>302320</v>
      </c>
      <c r="C120">
        <v>20030</v>
      </c>
      <c r="D120" t="s">
        <v>6</v>
      </c>
      <c r="E120" s="1">
        <v>0.45804398148148145</v>
      </c>
      <c r="F120" s="1">
        <v>0.4581365740740741</v>
      </c>
      <c r="I120" s="2">
        <f t="shared" si="6"/>
        <v>8.000000000004448</v>
      </c>
      <c r="J120" s="2">
        <f t="shared" si="7"/>
        <v>8.000000000004448</v>
      </c>
      <c r="K120" s="2"/>
      <c r="L120" s="5"/>
      <c r="M120" s="2"/>
      <c r="N120" s="2"/>
      <c r="O120" s="2"/>
    </row>
    <row r="121" spans="1:15" x14ac:dyDescent="0.25">
      <c r="A121" s="59"/>
      <c r="B121" s="59">
        <v>302320</v>
      </c>
      <c r="C121" s="59">
        <v>20029</v>
      </c>
      <c r="D121" s="59" t="s">
        <v>11</v>
      </c>
      <c r="E121" s="60">
        <v>0.4581365740740741</v>
      </c>
      <c r="F121" s="60">
        <v>0.45821759259259259</v>
      </c>
      <c r="G121" s="59"/>
      <c r="H121" s="59"/>
      <c r="I121" s="61">
        <f t="shared" si="6"/>
        <v>6.9999999999978968</v>
      </c>
      <c r="J121" s="61">
        <f t="shared" si="7"/>
        <v>6.9999999999978968</v>
      </c>
      <c r="K121" s="61"/>
      <c r="L121" s="159"/>
      <c r="M121" s="61"/>
      <c r="N121" s="61"/>
      <c r="O121" s="61"/>
    </row>
    <row r="122" spans="1:15" x14ac:dyDescent="0.25">
      <c r="B122">
        <v>302320</v>
      </c>
      <c r="C122">
        <v>20035</v>
      </c>
      <c r="D122" t="s">
        <v>8</v>
      </c>
      <c r="E122" s="1">
        <v>0.45821759259259259</v>
      </c>
      <c r="F122" s="1">
        <v>0.45825231481481482</v>
      </c>
      <c r="I122" s="2">
        <f t="shared" si="6"/>
        <v>3.000000000000469</v>
      </c>
      <c r="J122" s="2">
        <f t="shared" si="7"/>
        <v>3.000000000000469</v>
      </c>
      <c r="K122" s="2"/>
      <c r="L122" s="5"/>
      <c r="M122" s="2"/>
      <c r="N122" s="2"/>
      <c r="O122" s="2"/>
    </row>
    <row r="123" spans="1:15" x14ac:dyDescent="0.25">
      <c r="B123">
        <v>302320</v>
      </c>
      <c r="C123">
        <v>20052</v>
      </c>
      <c r="D123" t="s">
        <v>7</v>
      </c>
      <c r="E123" s="1">
        <v>0.45825231481481482</v>
      </c>
      <c r="F123" s="1">
        <v>0.45834490740740735</v>
      </c>
      <c r="I123" s="2">
        <f t="shared" si="6"/>
        <v>7.9999999999948557</v>
      </c>
      <c r="J123" s="2">
        <f t="shared" si="7"/>
        <v>7.9999999999948557</v>
      </c>
      <c r="K123" s="2"/>
      <c r="L123" s="5"/>
      <c r="M123" s="2"/>
      <c r="N123" s="2"/>
      <c r="O123" s="2"/>
    </row>
    <row r="124" spans="1:15" x14ac:dyDescent="0.25">
      <c r="B124">
        <v>302320</v>
      </c>
      <c r="C124">
        <v>20056</v>
      </c>
      <c r="D124" t="s">
        <v>9</v>
      </c>
      <c r="E124" s="1">
        <v>0.45834490740740735</v>
      </c>
      <c r="F124" s="1">
        <v>0.45834490740740735</v>
      </c>
      <c r="I124" s="2">
        <f t="shared" si="6"/>
        <v>0</v>
      </c>
      <c r="J124" s="2">
        <f t="shared" si="7"/>
        <v>7.0000000000074891</v>
      </c>
      <c r="K124" s="2"/>
      <c r="L124" s="5"/>
      <c r="M124" s="2"/>
      <c r="N124" s="2"/>
      <c r="O124" s="2"/>
    </row>
    <row r="125" spans="1:15" x14ac:dyDescent="0.25">
      <c r="B125">
        <v>302320</v>
      </c>
      <c r="C125">
        <v>20059</v>
      </c>
      <c r="D125" t="s">
        <v>10</v>
      </c>
      <c r="E125" s="1">
        <v>0.45842592592592596</v>
      </c>
      <c r="F125" s="1">
        <v>0.45850694444444445</v>
      </c>
      <c r="I125" s="2">
        <f t="shared" si="6"/>
        <v>6.9999999999978968</v>
      </c>
      <c r="J125" s="2">
        <f t="shared" si="7"/>
        <v>6.9999999999978968</v>
      </c>
      <c r="K125" s="2"/>
      <c r="L125" s="5"/>
      <c r="M125" s="2"/>
      <c r="N125" s="2"/>
      <c r="O125" s="2"/>
    </row>
    <row r="126" spans="1:15" x14ac:dyDescent="0.25">
      <c r="B126">
        <v>302320</v>
      </c>
      <c r="C126">
        <v>20044</v>
      </c>
      <c r="D126" t="s">
        <v>180</v>
      </c>
      <c r="E126" s="1">
        <v>0.45850694444444445</v>
      </c>
      <c r="F126" s="1">
        <v>0.45857638888888891</v>
      </c>
      <c r="I126" s="2">
        <f t="shared" si="6"/>
        <v>6.0000000000009379</v>
      </c>
      <c r="J126" s="2">
        <f t="shared" si="7"/>
        <v>6.0000000000009379</v>
      </c>
      <c r="K126" s="2"/>
      <c r="L126" s="5"/>
      <c r="M126" s="2"/>
      <c r="N126" s="2"/>
      <c r="O126" s="2"/>
    </row>
    <row r="127" spans="1:15" x14ac:dyDescent="0.25">
      <c r="B127">
        <v>302320</v>
      </c>
      <c r="C127">
        <v>20045</v>
      </c>
      <c r="D127" t="s">
        <v>14</v>
      </c>
      <c r="E127" s="1">
        <v>0.45857638888888891</v>
      </c>
      <c r="F127" s="1">
        <v>0.45871527777777782</v>
      </c>
      <c r="I127" s="2">
        <f t="shared" si="6"/>
        <v>12.000000000001876</v>
      </c>
      <c r="J127" s="2">
        <f t="shared" si="7"/>
        <v>12.000000000001876</v>
      </c>
      <c r="K127" s="2"/>
      <c r="L127" s="5"/>
      <c r="M127" s="2"/>
      <c r="N127" s="2"/>
      <c r="O127" s="2"/>
    </row>
    <row r="128" spans="1:15" x14ac:dyDescent="0.25">
      <c r="B128">
        <v>302320</v>
      </c>
      <c r="C128">
        <v>20239</v>
      </c>
      <c r="D128" t="s">
        <v>181</v>
      </c>
      <c r="E128" s="1">
        <v>0.45871527777777782</v>
      </c>
      <c r="F128" s="1">
        <v>0.45871527777777782</v>
      </c>
      <c r="I128" s="2">
        <f t="shared" si="6"/>
        <v>0</v>
      </c>
      <c r="J128" s="2">
        <f t="shared" si="7"/>
        <v>586.99999999999909</v>
      </c>
      <c r="K128" s="2"/>
      <c r="L128" s="5"/>
      <c r="M128" s="2"/>
      <c r="N128" s="2"/>
      <c r="O128" s="2"/>
    </row>
    <row r="129" spans="1:15" x14ac:dyDescent="0.25">
      <c r="B129">
        <v>302320</v>
      </c>
      <c r="C129">
        <v>20045</v>
      </c>
      <c r="D129" t="s">
        <v>14</v>
      </c>
      <c r="E129" s="1">
        <v>0.46550925925925929</v>
      </c>
      <c r="F129" s="1">
        <v>0.4656481481481482</v>
      </c>
      <c r="I129" s="2">
        <f t="shared" si="6"/>
        <v>12.000000000001876</v>
      </c>
      <c r="J129" s="2">
        <f t="shared" si="7"/>
        <v>12.000000000001876</v>
      </c>
      <c r="K129" s="2"/>
      <c r="L129" s="5"/>
      <c r="M129" s="2"/>
      <c r="N129" s="2"/>
      <c r="O129" s="2"/>
    </row>
    <row r="130" spans="1:15" x14ac:dyDescent="0.25">
      <c r="B130">
        <v>302320</v>
      </c>
      <c r="C130">
        <v>20044</v>
      </c>
      <c r="D130" t="s">
        <v>180</v>
      </c>
      <c r="E130" s="1">
        <v>0.4656481481481482</v>
      </c>
      <c r="F130" s="1">
        <v>0.46572916666666669</v>
      </c>
      <c r="I130" s="2">
        <f t="shared" si="6"/>
        <v>6.9999999999978968</v>
      </c>
      <c r="J130" s="2">
        <f t="shared" si="7"/>
        <v>6.9999999999978968</v>
      </c>
      <c r="K130" s="2"/>
      <c r="L130" s="5"/>
      <c r="M130" s="2"/>
      <c r="N130" s="2"/>
      <c r="O130" s="2"/>
    </row>
    <row r="131" spans="1:15" x14ac:dyDescent="0.25">
      <c r="B131">
        <v>302320</v>
      </c>
      <c r="C131">
        <v>20045</v>
      </c>
      <c r="D131" t="s">
        <v>14</v>
      </c>
      <c r="E131" s="1">
        <v>0.46572916666666669</v>
      </c>
      <c r="F131" s="1">
        <v>0.46575231481481483</v>
      </c>
      <c r="I131" s="2">
        <f t="shared" si="6"/>
        <v>1.9999999999987139</v>
      </c>
      <c r="J131" s="2">
        <f t="shared" si="7"/>
        <v>14.00000000000059</v>
      </c>
      <c r="K131" s="2"/>
      <c r="L131" s="5"/>
      <c r="M131" s="2"/>
      <c r="N131" s="2"/>
      <c r="O131" s="2"/>
    </row>
    <row r="132" spans="1:15" x14ac:dyDescent="0.25">
      <c r="A132" s="56"/>
      <c r="B132" s="56">
        <v>302320</v>
      </c>
      <c r="C132" s="56">
        <v>20239</v>
      </c>
      <c r="D132" s="56" t="s">
        <v>181</v>
      </c>
      <c r="E132" s="57">
        <v>0.46589120370370374</v>
      </c>
      <c r="F132" s="57">
        <v>0.46589120370370374</v>
      </c>
      <c r="G132" s="56"/>
      <c r="H132" s="56"/>
      <c r="I132" s="58">
        <f t="shared" si="6"/>
        <v>0</v>
      </c>
      <c r="J132" s="58">
        <f>(E134-E132)*86400</f>
        <v>309.99999999999727</v>
      </c>
      <c r="K132" s="58"/>
      <c r="L132" s="161"/>
      <c r="M132" s="58"/>
      <c r="N132" s="58"/>
      <c r="O132" s="58"/>
    </row>
    <row r="133" spans="1:15" s="52" customFormat="1" x14ac:dyDescent="0.25">
      <c r="E133" s="79"/>
      <c r="F133" s="79"/>
      <c r="I133" s="2"/>
      <c r="J133" s="2"/>
      <c r="K133" s="2"/>
      <c r="L133" s="5"/>
      <c r="M133" s="2"/>
      <c r="N133" s="2"/>
      <c r="O133" s="2"/>
    </row>
    <row r="134" spans="1:15" x14ac:dyDescent="0.25">
      <c r="B134">
        <v>302320</v>
      </c>
      <c r="C134">
        <v>20044</v>
      </c>
      <c r="D134" t="s">
        <v>180</v>
      </c>
      <c r="E134" s="1">
        <v>0.46947916666666667</v>
      </c>
      <c r="F134" s="1">
        <v>0.46947916666666667</v>
      </c>
      <c r="I134" s="2">
        <f t="shared" si="6"/>
        <v>0</v>
      </c>
      <c r="J134" s="2">
        <f t="shared" si="7"/>
        <v>84.999999999995708</v>
      </c>
      <c r="K134" s="2"/>
      <c r="L134" s="5"/>
      <c r="M134" s="2"/>
      <c r="N134" s="2"/>
      <c r="O134" s="2"/>
    </row>
    <row r="135" spans="1:15" x14ac:dyDescent="0.25">
      <c r="B135">
        <v>302320</v>
      </c>
      <c r="C135">
        <v>20045</v>
      </c>
      <c r="D135" t="s">
        <v>14</v>
      </c>
      <c r="E135" s="1">
        <v>0.47046296296296292</v>
      </c>
      <c r="F135" s="1">
        <v>0.47053240740740737</v>
      </c>
      <c r="I135" s="2">
        <f t="shared" si="6"/>
        <v>6.0000000000009379</v>
      </c>
      <c r="J135" s="2">
        <f t="shared" si="7"/>
        <v>6.0000000000009379</v>
      </c>
      <c r="K135" s="2"/>
      <c r="L135" s="5"/>
      <c r="M135" s="2"/>
      <c r="N135" s="2"/>
      <c r="O135" s="2"/>
    </row>
    <row r="136" spans="1:15" x14ac:dyDescent="0.25">
      <c r="B136">
        <v>302320</v>
      </c>
      <c r="C136">
        <v>20049</v>
      </c>
      <c r="D136" t="s">
        <v>13</v>
      </c>
      <c r="E136" s="1">
        <v>0.47053240740740737</v>
      </c>
      <c r="F136" s="1">
        <v>0.47062500000000002</v>
      </c>
      <c r="I136" s="2">
        <f t="shared" si="6"/>
        <v>8.000000000004448</v>
      </c>
      <c r="J136" s="2">
        <f t="shared" si="7"/>
        <v>8.000000000004448</v>
      </c>
      <c r="K136" s="2"/>
      <c r="L136" s="5"/>
      <c r="M136" s="2"/>
      <c r="N136" s="2"/>
      <c r="O136" s="2"/>
    </row>
    <row r="137" spans="1:15" x14ac:dyDescent="0.25">
      <c r="B137">
        <v>302320</v>
      </c>
      <c r="C137">
        <v>20050</v>
      </c>
      <c r="D137" t="s">
        <v>12</v>
      </c>
      <c r="E137" s="1">
        <v>0.47062500000000002</v>
      </c>
      <c r="F137" s="1">
        <v>0.4707986111111111</v>
      </c>
      <c r="I137" s="2">
        <f t="shared" si="6"/>
        <v>14.999999999997549</v>
      </c>
      <c r="J137" s="2">
        <f t="shared" si="7"/>
        <v>14.999999999997549</v>
      </c>
      <c r="K137" s="2"/>
      <c r="L137" s="5"/>
      <c r="M137" s="2"/>
      <c r="N137" s="2"/>
      <c r="O137" s="2"/>
    </row>
    <row r="138" spans="1:15" x14ac:dyDescent="0.25">
      <c r="B138">
        <v>302320</v>
      </c>
      <c r="C138">
        <v>20025</v>
      </c>
      <c r="D138" t="s">
        <v>39</v>
      </c>
      <c r="E138" s="1">
        <v>0.4707986111111111</v>
      </c>
      <c r="F138" s="1">
        <v>0.4707986111111111</v>
      </c>
      <c r="I138" s="2">
        <f t="shared" si="6"/>
        <v>0</v>
      </c>
      <c r="J138" s="2">
        <f t="shared" si="7"/>
        <v>25.000000000000711</v>
      </c>
      <c r="K138" s="2"/>
      <c r="L138" s="5"/>
      <c r="M138" s="2"/>
      <c r="N138" s="2"/>
      <c r="O138" s="2"/>
    </row>
    <row r="139" spans="1:15" x14ac:dyDescent="0.25">
      <c r="B139">
        <v>302320</v>
      </c>
      <c r="C139">
        <v>20022</v>
      </c>
      <c r="D139" t="s">
        <v>177</v>
      </c>
      <c r="E139" s="1">
        <v>0.47108796296296296</v>
      </c>
      <c r="F139" s="1">
        <v>0.47108796296296296</v>
      </c>
      <c r="I139" s="2">
        <f t="shared" si="6"/>
        <v>0</v>
      </c>
      <c r="J139" s="2">
        <f t="shared" si="7"/>
        <v>15232.999999999996</v>
      </c>
      <c r="K139" s="2"/>
      <c r="L139" s="5"/>
      <c r="M139" s="2"/>
      <c r="N139" s="2"/>
      <c r="O139" s="2"/>
    </row>
    <row r="140" spans="1:15" x14ac:dyDescent="0.25">
      <c r="B140">
        <v>302320</v>
      </c>
      <c r="C140">
        <v>20015</v>
      </c>
      <c r="D140" t="s">
        <v>37</v>
      </c>
      <c r="E140" s="1">
        <v>0.64739583333333328</v>
      </c>
      <c r="F140" s="1">
        <v>0.64773148148148152</v>
      </c>
      <c r="I140" s="2">
        <f t="shared" si="6"/>
        <v>29.000000000007731</v>
      </c>
      <c r="J140" s="2">
        <f t="shared" si="7"/>
        <v>29.000000000007731</v>
      </c>
      <c r="K140" s="2"/>
      <c r="L140" s="5"/>
      <c r="M140" s="2"/>
      <c r="N140" s="2"/>
      <c r="O140" s="2"/>
    </row>
    <row r="141" spans="1:15" x14ac:dyDescent="0.25">
      <c r="B141">
        <v>302320</v>
      </c>
      <c r="C141">
        <v>20013</v>
      </c>
      <c r="D141" t="s">
        <v>36</v>
      </c>
      <c r="E141" s="1">
        <v>0.64773148148148152</v>
      </c>
      <c r="F141" s="1">
        <v>0.64773148148148152</v>
      </c>
      <c r="I141" s="2">
        <f t="shared" si="6"/>
        <v>0</v>
      </c>
      <c r="J141" s="2">
        <f t="shared" si="7"/>
        <v>35.999999999996035</v>
      </c>
      <c r="K141" s="2"/>
      <c r="L141" s="5"/>
      <c r="M141" s="2"/>
      <c r="N141" s="2"/>
      <c r="O141" s="2"/>
    </row>
    <row r="142" spans="1:15" x14ac:dyDescent="0.25">
      <c r="B142">
        <v>302320</v>
      </c>
      <c r="C142">
        <v>20001</v>
      </c>
      <c r="D142" t="s">
        <v>3</v>
      </c>
      <c r="E142" s="1">
        <v>0.64814814814814814</v>
      </c>
      <c r="F142" s="1">
        <v>0.64814814814814814</v>
      </c>
      <c r="I142" s="2">
        <f t="shared" ref="I142:I154" si="8">(F142-E142)*86400</f>
        <v>0</v>
      </c>
      <c r="J142" s="2">
        <f t="shared" ref="J142:J154" si="9">(E143-E142)*86400</f>
        <v>0</v>
      </c>
      <c r="K142" s="2"/>
      <c r="L142" s="5"/>
      <c r="M142" s="2"/>
      <c r="N142" s="2"/>
      <c r="O142" s="2"/>
    </row>
    <row r="143" spans="1:15" x14ac:dyDescent="0.25">
      <c r="B143">
        <v>302320</v>
      </c>
      <c r="C143">
        <v>20004</v>
      </c>
      <c r="D143" t="s">
        <v>2</v>
      </c>
      <c r="E143" s="1">
        <v>0.64814814814814814</v>
      </c>
      <c r="F143" s="1">
        <v>0.64856481481481476</v>
      </c>
      <c r="I143" s="2">
        <f t="shared" si="8"/>
        <v>35.999999999996035</v>
      </c>
      <c r="J143" s="2">
        <f t="shared" si="9"/>
        <v>35.999999999996035</v>
      </c>
      <c r="K143" s="2"/>
      <c r="L143" s="5"/>
      <c r="M143" s="2"/>
      <c r="N143" s="2"/>
      <c r="O143" s="2"/>
    </row>
    <row r="144" spans="1:15" x14ac:dyDescent="0.25">
      <c r="B144">
        <v>302320</v>
      </c>
      <c r="C144">
        <v>20010</v>
      </c>
      <c r="D144" t="s">
        <v>1</v>
      </c>
      <c r="E144" s="1">
        <v>0.64856481481481476</v>
      </c>
      <c r="F144" s="1">
        <v>0.64856481481481476</v>
      </c>
      <c r="I144" s="2">
        <f t="shared" si="8"/>
        <v>0</v>
      </c>
      <c r="J144" s="2">
        <f t="shared" si="9"/>
        <v>25.000000000000711</v>
      </c>
      <c r="K144" s="2"/>
      <c r="L144" s="5"/>
      <c r="M144" s="2"/>
      <c r="N144" s="2"/>
      <c r="O144" s="2"/>
    </row>
    <row r="145" spans="2:15" x14ac:dyDescent="0.25">
      <c r="B145">
        <v>302320</v>
      </c>
      <c r="C145">
        <v>20021</v>
      </c>
      <c r="D145" t="s">
        <v>0</v>
      </c>
      <c r="E145" s="1">
        <v>0.64885416666666662</v>
      </c>
      <c r="F145" s="1">
        <v>0.64885416666666662</v>
      </c>
      <c r="I145" s="2">
        <f t="shared" si="8"/>
        <v>0</v>
      </c>
      <c r="J145" s="2">
        <f t="shared" si="9"/>
        <v>56.999999999999318</v>
      </c>
      <c r="K145" s="2"/>
      <c r="L145" s="5"/>
      <c r="M145" s="2"/>
      <c r="N145" s="2"/>
      <c r="O145" s="2"/>
    </row>
    <row r="146" spans="2:15" x14ac:dyDescent="0.25">
      <c r="B146">
        <v>302320</v>
      </c>
      <c r="C146">
        <v>20017</v>
      </c>
      <c r="D146" t="s">
        <v>5</v>
      </c>
      <c r="E146" s="1">
        <v>0.64951388888888884</v>
      </c>
      <c r="F146" s="1">
        <v>0.64996527777777779</v>
      </c>
      <c r="I146" s="2">
        <f t="shared" si="8"/>
        <v>39.000000000006096</v>
      </c>
      <c r="J146" s="2">
        <f t="shared" si="9"/>
        <v>39.000000000006096</v>
      </c>
      <c r="K146" s="2"/>
      <c r="L146" s="5"/>
      <c r="M146" s="2"/>
      <c r="N146" s="2"/>
      <c r="O146" s="2"/>
    </row>
    <row r="147" spans="2:15" x14ac:dyDescent="0.25">
      <c r="B147">
        <v>302320</v>
      </c>
      <c r="C147">
        <v>20030</v>
      </c>
      <c r="D147" t="s">
        <v>6</v>
      </c>
      <c r="E147" s="1">
        <v>0.64996527777777779</v>
      </c>
      <c r="F147" s="1">
        <v>0.64996527777777779</v>
      </c>
      <c r="I147" s="2">
        <f t="shared" si="8"/>
        <v>0</v>
      </c>
      <c r="J147" s="2">
        <f t="shared" si="9"/>
        <v>69.999999999998153</v>
      </c>
      <c r="K147" s="2"/>
      <c r="L147" s="5"/>
      <c r="M147" s="2"/>
      <c r="N147" s="2"/>
      <c r="O147" s="2"/>
    </row>
    <row r="148" spans="2:15" x14ac:dyDescent="0.25">
      <c r="B148">
        <v>302320</v>
      </c>
      <c r="C148">
        <v>20035</v>
      </c>
      <c r="D148" t="s">
        <v>8</v>
      </c>
      <c r="E148" s="1">
        <v>0.65077546296296296</v>
      </c>
      <c r="F148" s="1">
        <v>0.65077546296296296</v>
      </c>
      <c r="I148" s="2">
        <f t="shared" si="8"/>
        <v>0</v>
      </c>
      <c r="J148" s="2">
        <f t="shared" si="9"/>
        <v>28.999999999998138</v>
      </c>
      <c r="K148" s="2"/>
      <c r="L148" s="5"/>
      <c r="M148" s="2"/>
      <c r="N148" s="2"/>
      <c r="O148" s="2"/>
    </row>
    <row r="149" spans="2:15" x14ac:dyDescent="0.25">
      <c r="B149">
        <v>302320</v>
      </c>
      <c r="C149">
        <v>20037</v>
      </c>
      <c r="D149" t="s">
        <v>8</v>
      </c>
      <c r="E149" s="1">
        <v>0.65111111111111108</v>
      </c>
      <c r="F149" s="1">
        <v>0.65150462962962963</v>
      </c>
      <c r="I149" s="2">
        <f t="shared" si="8"/>
        <v>34.000000000002117</v>
      </c>
      <c r="J149" s="2">
        <f t="shared" si="9"/>
        <v>34.000000000002117</v>
      </c>
      <c r="K149" s="2"/>
      <c r="L149" s="5"/>
      <c r="M149" s="2"/>
      <c r="N149" s="2"/>
      <c r="O149" s="2"/>
    </row>
    <row r="150" spans="2:15" x14ac:dyDescent="0.25">
      <c r="B150">
        <v>302320</v>
      </c>
      <c r="C150">
        <v>20038</v>
      </c>
      <c r="D150" t="s">
        <v>182</v>
      </c>
      <c r="E150" s="1">
        <v>0.65150462962962963</v>
      </c>
      <c r="F150" s="1">
        <v>0.65150462962962963</v>
      </c>
      <c r="I150" s="2">
        <f t="shared" si="8"/>
        <v>0</v>
      </c>
      <c r="J150" s="2">
        <f t="shared" si="9"/>
        <v>3.9999999999974278</v>
      </c>
      <c r="K150" s="2"/>
      <c r="L150" s="5"/>
      <c r="M150" s="2"/>
      <c r="N150" s="2"/>
      <c r="O150" s="2"/>
    </row>
    <row r="151" spans="2:15" x14ac:dyDescent="0.25">
      <c r="B151">
        <v>302320</v>
      </c>
      <c r="C151">
        <v>20027</v>
      </c>
      <c r="D151" t="s">
        <v>38</v>
      </c>
      <c r="E151" s="1">
        <v>0.65155092592592589</v>
      </c>
      <c r="F151" s="1">
        <v>0.65155092592592589</v>
      </c>
      <c r="I151" s="2">
        <f t="shared" si="8"/>
        <v>0</v>
      </c>
      <c r="J151" s="2">
        <f t="shared" si="9"/>
        <v>65.000000000003766</v>
      </c>
      <c r="K151" s="2"/>
      <c r="L151" s="5"/>
      <c r="M151" s="2"/>
      <c r="N151" s="2"/>
      <c r="O151" s="2"/>
    </row>
    <row r="152" spans="2:15" x14ac:dyDescent="0.25">
      <c r="B152">
        <v>302320</v>
      </c>
      <c r="C152">
        <v>20025</v>
      </c>
      <c r="D152" t="s">
        <v>39</v>
      </c>
      <c r="E152" s="1">
        <v>0.65230324074074075</v>
      </c>
      <c r="F152" s="1">
        <v>0.65278935185185183</v>
      </c>
      <c r="I152" s="2">
        <f t="shared" si="8"/>
        <v>41.999999999996973</v>
      </c>
      <c r="J152" s="2">
        <f t="shared" si="9"/>
        <v>41.999999999996973</v>
      </c>
      <c r="K152" s="2"/>
      <c r="L152" s="5"/>
      <c r="M152" s="2"/>
      <c r="N152" s="2"/>
      <c r="O152" s="2"/>
    </row>
    <row r="153" spans="2:15" x14ac:dyDescent="0.25">
      <c r="B153">
        <v>302320</v>
      </c>
      <c r="C153">
        <v>20022</v>
      </c>
      <c r="D153" t="s">
        <v>177</v>
      </c>
      <c r="E153" s="1">
        <v>0.65278935185185183</v>
      </c>
      <c r="F153" s="1">
        <v>0.65278935185185183</v>
      </c>
      <c r="I153" s="2">
        <f t="shared" si="8"/>
        <v>0</v>
      </c>
      <c r="J153" s="2">
        <f t="shared" si="9"/>
        <v>27655.000000000004</v>
      </c>
      <c r="K153" s="2"/>
      <c r="L153" s="5"/>
      <c r="M153" s="2"/>
      <c r="N153" s="2"/>
      <c r="O153" s="2"/>
    </row>
    <row r="154" spans="2:15" x14ac:dyDescent="0.25">
      <c r="B154">
        <v>302320</v>
      </c>
      <c r="C154">
        <v>20022</v>
      </c>
      <c r="D154" t="s">
        <v>177</v>
      </c>
      <c r="E154" s="1">
        <v>0.97287037037037039</v>
      </c>
      <c r="F154" s="1">
        <v>0.97287037037037039</v>
      </c>
      <c r="I154" s="2">
        <f t="shared" si="8"/>
        <v>0</v>
      </c>
      <c r="J154" s="2">
        <f t="shared" si="9"/>
        <v>-84056</v>
      </c>
      <c r="K154" s="2"/>
      <c r="L154" s="5"/>
      <c r="M154" s="2"/>
      <c r="N154" s="2"/>
      <c r="O154" s="2"/>
    </row>
    <row r="161" spans="1:26" x14ac:dyDescent="0.25">
      <c r="B161">
        <v>234744</v>
      </c>
      <c r="C161">
        <v>20028</v>
      </c>
      <c r="D161" t="s">
        <v>165</v>
      </c>
      <c r="E161" s="1">
        <v>0.44689814814814816</v>
      </c>
      <c r="F161" s="1">
        <v>0.44689814814814816</v>
      </c>
      <c r="K161"/>
    </row>
    <row r="162" spans="1:26" x14ac:dyDescent="0.25">
      <c r="B162">
        <v>234744</v>
      </c>
      <c r="C162">
        <v>20037</v>
      </c>
      <c r="D162" t="s">
        <v>8</v>
      </c>
      <c r="E162" s="1">
        <v>0.44738425925925923</v>
      </c>
      <c r="F162" s="1">
        <v>0.44738425925925923</v>
      </c>
      <c r="K162"/>
    </row>
    <row r="163" spans="1:26" x14ac:dyDescent="0.25">
      <c r="B163">
        <v>234744</v>
      </c>
      <c r="C163">
        <v>20045</v>
      </c>
      <c r="D163" t="s">
        <v>14</v>
      </c>
      <c r="E163" s="1">
        <v>0.4493287037037037</v>
      </c>
      <c r="F163" s="1">
        <v>0.4493287037037037</v>
      </c>
      <c r="K163"/>
    </row>
    <row r="164" spans="1:26" x14ac:dyDescent="0.25">
      <c r="B164">
        <v>234744</v>
      </c>
      <c r="C164">
        <v>20239</v>
      </c>
      <c r="D164" t="s">
        <v>181</v>
      </c>
      <c r="E164" s="1">
        <v>0.44960648148148147</v>
      </c>
      <c r="F164" s="1">
        <v>0.44978009259259261</v>
      </c>
      <c r="K164"/>
    </row>
    <row r="165" spans="1:26" x14ac:dyDescent="0.25">
      <c r="K165"/>
    </row>
    <row r="166" spans="1:26" x14ac:dyDescent="0.25">
      <c r="B166">
        <v>234744</v>
      </c>
      <c r="C166">
        <v>20045</v>
      </c>
      <c r="D166" t="s">
        <v>14</v>
      </c>
      <c r="E166" s="1">
        <v>0.44978009259259261</v>
      </c>
      <c r="F166" s="1">
        <v>0.44994212962962959</v>
      </c>
      <c r="I166" s="2">
        <f>(F166-E166)*86400</f>
        <v>13.999999999995794</v>
      </c>
      <c r="J166" s="144">
        <f>L166*J167/L167</f>
        <v>6.8921506062578208</v>
      </c>
      <c r="K166" s="138">
        <v>6.8921506062578208</v>
      </c>
      <c r="L166" s="5">
        <v>13.5</v>
      </c>
      <c r="M166" s="38">
        <f t="shared" ref="M166:M227" si="10">L166/K166*0.0113636*60</f>
        <v>1.3355070899992574</v>
      </c>
      <c r="N166" s="3">
        <f>K166</f>
        <v>6.8921506062578208</v>
      </c>
      <c r="O166" s="3">
        <v>6.8921506062578208</v>
      </c>
      <c r="P166" s="4">
        <f t="shared" ref="P166:P227" si="11">O166/60</f>
        <v>0.11486917677096369</v>
      </c>
      <c r="Q166" s="5">
        <v>13.5</v>
      </c>
      <c r="R166">
        <v>13.5</v>
      </c>
      <c r="X166">
        <v>0.11486917677096369</v>
      </c>
      <c r="Z166">
        <v>1.3355070899992574</v>
      </c>
    </row>
    <row r="167" spans="1:26" x14ac:dyDescent="0.25">
      <c r="B167">
        <v>234744</v>
      </c>
      <c r="C167">
        <v>20044</v>
      </c>
      <c r="D167" t="s">
        <v>180</v>
      </c>
      <c r="E167" s="1">
        <v>0.44994212962962959</v>
      </c>
      <c r="F167" s="1">
        <v>0.45003472222222224</v>
      </c>
      <c r="I167" s="2">
        <f>(F167-E167)*86400</f>
        <v>8.000000000004448</v>
      </c>
      <c r="J167" s="2">
        <f t="shared" ref="J167:J185" si="12">(E168-E167)*86400</f>
        <v>8.000000000004448</v>
      </c>
      <c r="K167" s="138">
        <v>8.000000000004448</v>
      </c>
      <c r="L167" s="5">
        <v>15.67</v>
      </c>
      <c r="M167" s="38">
        <f t="shared" si="10"/>
        <v>1.3355070899992574</v>
      </c>
      <c r="N167" s="3">
        <f>N166+K167</f>
        <v>14.89215060626227</v>
      </c>
      <c r="O167" s="3">
        <v>14.89215060626227</v>
      </c>
      <c r="P167" s="4">
        <f t="shared" si="11"/>
        <v>0.24820251010437117</v>
      </c>
      <c r="Q167" s="4">
        <f t="shared" ref="Q167:Q198" si="13">Q166+L167</f>
        <v>29.17</v>
      </c>
      <c r="R167">
        <v>29.17</v>
      </c>
      <c r="X167">
        <v>0.24820251010437117</v>
      </c>
      <c r="Z167">
        <v>1.3355070899992574</v>
      </c>
    </row>
    <row r="168" spans="1:26" x14ac:dyDescent="0.25">
      <c r="B168">
        <v>234744</v>
      </c>
      <c r="C168">
        <v>20059</v>
      </c>
      <c r="D168" t="s">
        <v>10</v>
      </c>
      <c r="E168" s="1">
        <v>0.45003472222222224</v>
      </c>
      <c r="F168" s="1">
        <v>0.45003472222222224</v>
      </c>
      <c r="I168" s="2">
        <f>(F168-E168)*86400</f>
        <v>0</v>
      </c>
      <c r="J168" s="2">
        <f t="shared" si="12"/>
        <v>1.9999999999987139</v>
      </c>
      <c r="K168" s="138">
        <v>1.9999999999987139</v>
      </c>
      <c r="L168" s="157">
        <v>26</v>
      </c>
      <c r="M168" s="38">
        <f t="shared" si="10"/>
        <v>8.8636080000056996</v>
      </c>
      <c r="N168" s="3">
        <f t="shared" ref="N168:N227" si="14">N167+K168</f>
        <v>16.892150606260984</v>
      </c>
      <c r="O168" s="3">
        <v>16.892150606260984</v>
      </c>
      <c r="P168" s="4">
        <f t="shared" si="11"/>
        <v>0.28153584343768306</v>
      </c>
      <c r="Q168" s="4">
        <f t="shared" si="13"/>
        <v>55.17</v>
      </c>
      <c r="R168">
        <v>55.17</v>
      </c>
      <c r="X168">
        <v>0.28153584343768306</v>
      </c>
      <c r="Z168">
        <v>8.8636080000056996</v>
      </c>
    </row>
    <row r="169" spans="1:26" x14ac:dyDescent="0.25">
      <c r="B169">
        <v>234744</v>
      </c>
      <c r="C169">
        <v>20056</v>
      </c>
      <c r="D169" t="s">
        <v>9</v>
      </c>
      <c r="E169" s="1">
        <v>0.45005787037037037</v>
      </c>
      <c r="F169" s="1">
        <v>0.45009259259259254</v>
      </c>
      <c r="I169" s="2">
        <f t="shared" ref="I169:I186" si="15">(F169-E169)*86400</f>
        <v>2.9999999999956728</v>
      </c>
      <c r="J169" s="2">
        <f t="shared" si="12"/>
        <v>2.9999999999956728</v>
      </c>
      <c r="K169" s="138">
        <v>2.9999999999956728</v>
      </c>
      <c r="L169" s="157">
        <v>28.08</v>
      </c>
      <c r="M169" s="38">
        <f t="shared" si="10"/>
        <v>6.3817977600092037</v>
      </c>
      <c r="N169" s="3">
        <f t="shared" si="14"/>
        <v>19.892150606256656</v>
      </c>
      <c r="O169" s="3">
        <v>19.892150606256656</v>
      </c>
      <c r="P169" s="4">
        <f t="shared" si="11"/>
        <v>0.33153584343761094</v>
      </c>
      <c r="Q169" s="4">
        <f t="shared" si="13"/>
        <v>83.25</v>
      </c>
      <c r="R169">
        <v>83.25</v>
      </c>
      <c r="X169">
        <v>0.33153584343761094</v>
      </c>
      <c r="Z169">
        <v>6.3817977600092037</v>
      </c>
    </row>
    <row r="170" spans="1:26" x14ac:dyDescent="0.25">
      <c r="B170">
        <v>234744</v>
      </c>
      <c r="C170">
        <v>20052</v>
      </c>
      <c r="D170" t="s">
        <v>7</v>
      </c>
      <c r="E170" s="1">
        <v>0.45009259259259254</v>
      </c>
      <c r="F170" s="1">
        <v>0.45026620370370374</v>
      </c>
      <c r="I170" s="2">
        <f t="shared" si="15"/>
        <v>15.000000000007141</v>
      </c>
      <c r="J170" s="2">
        <f t="shared" si="12"/>
        <v>15.000000000007141</v>
      </c>
      <c r="K170" s="138">
        <v>15.000000000007141</v>
      </c>
      <c r="L170" s="157">
        <v>29.58</v>
      </c>
      <c r="M170" s="38">
        <f t="shared" si="10"/>
        <v>1.3445411519993598</v>
      </c>
      <c r="N170" s="3">
        <f t="shared" si="14"/>
        <v>34.892150606263797</v>
      </c>
      <c r="O170" s="3">
        <v>34.892150606263797</v>
      </c>
      <c r="P170" s="4">
        <f t="shared" si="11"/>
        <v>0.5815358434377299</v>
      </c>
      <c r="Q170" s="4">
        <f t="shared" si="13"/>
        <v>112.83</v>
      </c>
      <c r="R170">
        <v>112.83</v>
      </c>
      <c r="X170">
        <v>0.5815358434377299</v>
      </c>
      <c r="Z170">
        <v>1.3445411519993598</v>
      </c>
    </row>
    <row r="171" spans="1:26" x14ac:dyDescent="0.25">
      <c r="B171">
        <v>234744</v>
      </c>
      <c r="C171">
        <v>20035</v>
      </c>
      <c r="D171" t="s">
        <v>8</v>
      </c>
      <c r="E171" s="1">
        <v>0.45026620370370374</v>
      </c>
      <c r="F171" s="1">
        <v>0.45042824074074073</v>
      </c>
      <c r="I171" s="2">
        <f t="shared" si="15"/>
        <v>13.999999999995794</v>
      </c>
      <c r="J171" s="2">
        <f t="shared" si="12"/>
        <v>13.999999999995794</v>
      </c>
      <c r="K171" s="138">
        <v>13.999999999995794</v>
      </c>
      <c r="L171" s="157">
        <v>71.25</v>
      </c>
      <c r="M171" s="38">
        <f t="shared" si="10"/>
        <v>3.4699564285724707</v>
      </c>
      <c r="N171" s="3">
        <f t="shared" si="14"/>
        <v>48.892150606259591</v>
      </c>
      <c r="O171" s="3">
        <v>48.892150606259591</v>
      </c>
      <c r="P171" s="4">
        <f t="shared" si="11"/>
        <v>0.81486917677099313</v>
      </c>
      <c r="Q171" s="4">
        <f t="shared" si="13"/>
        <v>184.07999999999998</v>
      </c>
      <c r="R171">
        <v>184.07999999999998</v>
      </c>
      <c r="X171">
        <v>0.81486917677099313</v>
      </c>
      <c r="Z171">
        <v>3.4699564285724707</v>
      </c>
    </row>
    <row r="172" spans="1:26" x14ac:dyDescent="0.25">
      <c r="A172" s="46"/>
      <c r="B172" s="46">
        <v>234744</v>
      </c>
      <c r="C172" s="46">
        <v>20030</v>
      </c>
      <c r="D172" s="46" t="s">
        <v>6</v>
      </c>
      <c r="E172" s="55">
        <v>0.45042824074074073</v>
      </c>
      <c r="F172" s="55">
        <v>0.45042824074074073</v>
      </c>
      <c r="G172" s="46"/>
      <c r="H172" s="46"/>
      <c r="I172" s="49">
        <f t="shared" si="15"/>
        <v>0</v>
      </c>
      <c r="J172" s="49">
        <f t="shared" si="12"/>
        <v>0</v>
      </c>
      <c r="K172" s="138">
        <v>0</v>
      </c>
      <c r="L172" s="5"/>
      <c r="M172" s="38"/>
      <c r="N172" s="3">
        <f t="shared" si="14"/>
        <v>48.892150606259591</v>
      </c>
      <c r="P172" s="4"/>
      <c r="Q172" s="4">
        <f t="shared" si="13"/>
        <v>184.07999999999998</v>
      </c>
      <c r="U172">
        <v>7</v>
      </c>
      <c r="X172">
        <v>0.96486917677099315</v>
      </c>
      <c r="Z172">
        <v>1.9946905866666667</v>
      </c>
    </row>
    <row r="173" spans="1:26" x14ac:dyDescent="0.25">
      <c r="A173" s="46"/>
      <c r="B173" s="46">
        <v>234744</v>
      </c>
      <c r="C173" s="46">
        <v>20017</v>
      </c>
      <c r="D173" s="46" t="s">
        <v>5</v>
      </c>
      <c r="E173" s="55">
        <v>0.45042824074074073</v>
      </c>
      <c r="F173" s="55">
        <v>0.45045138888888886</v>
      </c>
      <c r="G173" s="46"/>
      <c r="H173" s="46"/>
      <c r="I173" s="49">
        <f t="shared" si="15"/>
        <v>1.9999999999987139</v>
      </c>
      <c r="J173" s="49">
        <f t="shared" si="12"/>
        <v>1.9999999999987139</v>
      </c>
      <c r="K173" s="138">
        <v>9</v>
      </c>
      <c r="L173" s="157">
        <v>26.33</v>
      </c>
      <c r="M173" s="38">
        <f t="shared" si="10"/>
        <v>1.9946905866666667</v>
      </c>
      <c r="N173" s="3">
        <f t="shared" si="14"/>
        <v>57.892150606259591</v>
      </c>
      <c r="O173" s="3">
        <v>57.892150606259591</v>
      </c>
      <c r="P173" s="4">
        <f t="shared" si="11"/>
        <v>0.96486917677099315</v>
      </c>
      <c r="Q173" s="4">
        <f t="shared" si="13"/>
        <v>210.40999999999997</v>
      </c>
      <c r="R173">
        <v>210.40999999999997</v>
      </c>
      <c r="X173">
        <v>1.0648691767710088</v>
      </c>
      <c r="Z173">
        <v>3.0590811199995218</v>
      </c>
    </row>
    <row r="174" spans="1:26" x14ac:dyDescent="0.25">
      <c r="A174" s="62"/>
      <c r="B174" s="63">
        <v>234744</v>
      </c>
      <c r="C174" s="63">
        <v>20021</v>
      </c>
      <c r="D174" s="63" t="s">
        <v>0</v>
      </c>
      <c r="E174" s="64">
        <v>0.45045138888888886</v>
      </c>
      <c r="F174" s="64">
        <v>0.45048611111111114</v>
      </c>
      <c r="G174" s="63"/>
      <c r="H174" s="63"/>
      <c r="I174" s="65">
        <f t="shared" si="15"/>
        <v>3.0000000000052651</v>
      </c>
      <c r="J174" s="66">
        <f t="shared" si="12"/>
        <v>3.0000000000052651</v>
      </c>
      <c r="M174" s="38"/>
      <c r="N174" s="3">
        <f t="shared" si="14"/>
        <v>57.892150606259591</v>
      </c>
      <c r="P174" s="4"/>
      <c r="Q174" s="4">
        <f t="shared" si="13"/>
        <v>210.40999999999997</v>
      </c>
      <c r="X174">
        <v>1.26486917677104</v>
      </c>
      <c r="Z174">
        <v>1.7710170599997233</v>
      </c>
    </row>
    <row r="175" spans="1:26" x14ac:dyDescent="0.25">
      <c r="A175" s="67"/>
      <c r="B175" s="68">
        <v>234744</v>
      </c>
      <c r="C175" s="68">
        <v>20017</v>
      </c>
      <c r="D175" s="68" t="s">
        <v>5</v>
      </c>
      <c r="E175" s="69">
        <v>0.45048611111111114</v>
      </c>
      <c r="F175" s="69">
        <v>0.45053240740740735</v>
      </c>
      <c r="G175" s="68"/>
      <c r="H175" s="68"/>
      <c r="I175" s="70">
        <f t="shared" si="15"/>
        <v>3.9999999999926317</v>
      </c>
      <c r="J175" s="71">
        <f t="shared" si="12"/>
        <v>3.9999999999926317</v>
      </c>
      <c r="M175" s="38"/>
      <c r="N175" s="3">
        <f t="shared" si="14"/>
        <v>57.892150606259591</v>
      </c>
      <c r="P175" s="4"/>
      <c r="Q175" s="4">
        <f t="shared" si="13"/>
        <v>210.40999999999997</v>
      </c>
      <c r="X175">
        <v>1.4815358434376873</v>
      </c>
      <c r="Z175">
        <v>1.395100430769356</v>
      </c>
    </row>
    <row r="176" spans="1:26" x14ac:dyDescent="0.25">
      <c r="A176" s="46"/>
      <c r="B176" s="46">
        <v>234744</v>
      </c>
      <c r="C176" s="46">
        <v>20021</v>
      </c>
      <c r="D176" s="46" t="s">
        <v>0</v>
      </c>
      <c r="E176" s="55">
        <v>0.45053240740740735</v>
      </c>
      <c r="F176" s="55">
        <v>0.45060185185185181</v>
      </c>
      <c r="G176" s="46"/>
      <c r="H176" s="46"/>
      <c r="I176" s="49">
        <f t="shared" si="15"/>
        <v>6.0000000000009379</v>
      </c>
      <c r="J176" s="49">
        <f t="shared" si="12"/>
        <v>6.0000000000009379</v>
      </c>
      <c r="K176" s="138">
        <v>6.0000000000009379</v>
      </c>
      <c r="L176" s="157">
        <v>26.92</v>
      </c>
      <c r="M176" s="38">
        <f t="shared" si="10"/>
        <v>3.0590811199995218</v>
      </c>
      <c r="N176" s="3">
        <f t="shared" si="14"/>
        <v>63.892150606260529</v>
      </c>
      <c r="O176" s="3">
        <v>63.892150606260529</v>
      </c>
      <c r="P176" s="4">
        <f t="shared" si="11"/>
        <v>1.0648691767710088</v>
      </c>
      <c r="Q176" s="4">
        <f t="shared" si="13"/>
        <v>237.32999999999998</v>
      </c>
      <c r="R176">
        <v>237.32999999999998</v>
      </c>
      <c r="X176">
        <v>1.6148691767710948</v>
      </c>
      <c r="Z176">
        <v>2.4357876599986454</v>
      </c>
    </row>
    <row r="177" spans="1:26" x14ac:dyDescent="0.25">
      <c r="A177" s="46"/>
      <c r="B177" s="46">
        <v>234744</v>
      </c>
      <c r="C177" s="46">
        <v>20010</v>
      </c>
      <c r="D177" s="46" t="s">
        <v>1</v>
      </c>
      <c r="E177" s="55">
        <v>0.45060185185185181</v>
      </c>
      <c r="F177" s="55">
        <v>0.45060185185185181</v>
      </c>
      <c r="G177" s="46"/>
      <c r="H177" s="46"/>
      <c r="I177" s="49">
        <f t="shared" si="15"/>
        <v>0</v>
      </c>
      <c r="J177" s="49">
        <f t="shared" si="12"/>
        <v>12.000000000001876</v>
      </c>
      <c r="K177" s="138">
        <v>12.000000000001876</v>
      </c>
      <c r="L177" s="157">
        <v>31.17</v>
      </c>
      <c r="M177" s="38">
        <f t="shared" si="10"/>
        <v>1.7710170599997233</v>
      </c>
      <c r="N177" s="3">
        <f t="shared" si="14"/>
        <v>75.892150606262405</v>
      </c>
      <c r="O177" s="3">
        <v>75.892150606262405</v>
      </c>
      <c r="P177" s="4">
        <f t="shared" si="11"/>
        <v>1.26486917677104</v>
      </c>
      <c r="Q177" s="4">
        <f t="shared" si="13"/>
        <v>268.5</v>
      </c>
      <c r="R177">
        <v>268.5</v>
      </c>
      <c r="X177">
        <v>1.7315358434377615</v>
      </c>
      <c r="Z177">
        <v>2.7681729600000002</v>
      </c>
    </row>
    <row r="178" spans="1:26" x14ac:dyDescent="0.25">
      <c r="B178">
        <v>234744</v>
      </c>
      <c r="C178">
        <v>20004</v>
      </c>
      <c r="D178" t="s">
        <v>2</v>
      </c>
      <c r="E178" s="1">
        <v>0.45074074074074072</v>
      </c>
      <c r="F178" s="1">
        <v>0.45089120370370367</v>
      </c>
      <c r="I178" s="2">
        <f t="shared" si="15"/>
        <v>12.999999999998835</v>
      </c>
      <c r="J178" s="2">
        <f t="shared" si="12"/>
        <v>12.999999999998835</v>
      </c>
      <c r="K178" s="138">
        <v>12.999999999998835</v>
      </c>
      <c r="L178" s="157">
        <v>26.6</v>
      </c>
      <c r="M178" s="38">
        <f t="shared" si="10"/>
        <v>1.395100430769356</v>
      </c>
      <c r="N178" s="3">
        <f t="shared" si="14"/>
        <v>88.892150606261239</v>
      </c>
      <c r="O178" s="3">
        <v>88.892150606261239</v>
      </c>
      <c r="P178" s="4">
        <f t="shared" si="11"/>
        <v>1.4815358434376873</v>
      </c>
      <c r="Q178" s="4">
        <f t="shared" si="13"/>
        <v>295.10000000000002</v>
      </c>
      <c r="R178">
        <v>295.10000000000002</v>
      </c>
      <c r="X178">
        <v>1.8148691767711611</v>
      </c>
      <c r="Z178">
        <v>3.636806543997106</v>
      </c>
    </row>
    <row r="179" spans="1:26" x14ac:dyDescent="0.25">
      <c r="B179">
        <v>234744</v>
      </c>
      <c r="C179">
        <v>20013</v>
      </c>
      <c r="D179" t="s">
        <v>36</v>
      </c>
      <c r="E179" s="1">
        <v>0.45089120370370367</v>
      </c>
      <c r="F179" s="1">
        <v>0.45098379629629631</v>
      </c>
      <c r="I179" s="2">
        <f t="shared" si="15"/>
        <v>8.000000000004448</v>
      </c>
      <c r="J179" s="2">
        <f t="shared" si="12"/>
        <v>8.000000000004448</v>
      </c>
      <c r="K179" s="138">
        <v>8.000000000004448</v>
      </c>
      <c r="L179" s="5">
        <v>28.58</v>
      </c>
      <c r="M179" s="38">
        <f t="shared" si="10"/>
        <v>2.4357876599986454</v>
      </c>
      <c r="N179" s="3">
        <f t="shared" si="14"/>
        <v>96.892150606265687</v>
      </c>
      <c r="O179" s="3">
        <v>96.892150606265687</v>
      </c>
      <c r="P179" s="4">
        <f t="shared" si="11"/>
        <v>1.6148691767710948</v>
      </c>
      <c r="Q179" s="4">
        <f t="shared" si="13"/>
        <v>323.68</v>
      </c>
      <c r="R179">
        <v>323.68</v>
      </c>
      <c r="X179">
        <v>1.9815358434377208</v>
      </c>
      <c r="Z179">
        <v>2.3209016640014921</v>
      </c>
    </row>
    <row r="180" spans="1:26" x14ac:dyDescent="0.25">
      <c r="A180" s="46"/>
      <c r="B180" s="46">
        <v>234744</v>
      </c>
      <c r="C180" s="46">
        <v>20015</v>
      </c>
      <c r="D180" s="46" t="s">
        <v>37</v>
      </c>
      <c r="E180" s="55">
        <v>0.45098379629629631</v>
      </c>
      <c r="F180" s="55">
        <v>0.45103009259259258</v>
      </c>
      <c r="G180" s="46"/>
      <c r="H180" s="46"/>
      <c r="I180" s="49">
        <f t="shared" si="15"/>
        <v>3.9999999999974278</v>
      </c>
      <c r="J180" s="49">
        <f t="shared" si="12"/>
        <v>3.9999999999974278</v>
      </c>
      <c r="K180" s="117">
        <v>7</v>
      </c>
      <c r="L180" s="5">
        <v>28.42</v>
      </c>
      <c r="M180" s="38">
        <f t="shared" si="10"/>
        <v>2.7681729600000002</v>
      </c>
      <c r="N180" s="3">
        <f t="shared" si="14"/>
        <v>103.89215060626569</v>
      </c>
      <c r="O180" s="3">
        <v>103.89215060626569</v>
      </c>
      <c r="P180" s="4">
        <f t="shared" si="11"/>
        <v>1.7315358434377615</v>
      </c>
      <c r="Q180" s="4">
        <f t="shared" si="13"/>
        <v>352.1</v>
      </c>
      <c r="R180">
        <v>352.1</v>
      </c>
      <c r="U180">
        <v>6</v>
      </c>
      <c r="X180">
        <v>2.131535843437824</v>
      </c>
      <c r="Z180">
        <v>2.0643873333319105</v>
      </c>
    </row>
    <row r="181" spans="1:26" x14ac:dyDescent="0.25">
      <c r="A181" s="80"/>
      <c r="B181" s="81">
        <v>234744</v>
      </c>
      <c r="C181" s="81">
        <v>20027</v>
      </c>
      <c r="D181" s="81" t="s">
        <v>38</v>
      </c>
      <c r="E181" s="82">
        <v>0.45103009259259258</v>
      </c>
      <c r="F181" s="82">
        <v>0.45106481481481481</v>
      </c>
      <c r="G181" s="81"/>
      <c r="H181" s="81"/>
      <c r="I181" s="83">
        <f t="shared" si="15"/>
        <v>3.000000000000469</v>
      </c>
      <c r="J181" s="84">
        <f t="shared" si="12"/>
        <v>3.000000000000469</v>
      </c>
      <c r="M181" s="38"/>
      <c r="N181" s="3">
        <f t="shared" si="14"/>
        <v>103.89215060626569</v>
      </c>
      <c r="P181" s="4"/>
      <c r="Q181" s="4">
        <f t="shared" si="13"/>
        <v>352.1</v>
      </c>
      <c r="X181">
        <v>2.3482025101044712</v>
      </c>
      <c r="Z181">
        <v>1.8881058461540154</v>
      </c>
    </row>
    <row r="182" spans="1:26" x14ac:dyDescent="0.25">
      <c r="A182" s="46"/>
      <c r="B182" s="46">
        <v>234744</v>
      </c>
      <c r="C182" s="46">
        <v>20025</v>
      </c>
      <c r="D182" s="46" t="s">
        <v>39</v>
      </c>
      <c r="E182" s="55">
        <v>0.45106481481481481</v>
      </c>
      <c r="F182" s="55">
        <v>0.45112268518518522</v>
      </c>
      <c r="G182" s="46"/>
      <c r="H182" s="46"/>
      <c r="I182" s="49">
        <f t="shared" si="15"/>
        <v>5.000000000003979</v>
      </c>
      <c r="J182" s="49">
        <f t="shared" si="12"/>
        <v>5.000000000003979</v>
      </c>
      <c r="K182" s="138">
        <v>5.000000000003979</v>
      </c>
      <c r="L182" s="157">
        <v>26.67</v>
      </c>
      <c r="M182" s="38">
        <f t="shared" si="10"/>
        <v>3.636806543997106</v>
      </c>
      <c r="N182" s="3">
        <f t="shared" si="14"/>
        <v>108.89215060626967</v>
      </c>
      <c r="O182" s="3">
        <v>108.89215060626967</v>
      </c>
      <c r="P182" s="4">
        <f t="shared" si="11"/>
        <v>1.8148691767711611</v>
      </c>
      <c r="Q182" s="4">
        <f t="shared" si="13"/>
        <v>378.77000000000004</v>
      </c>
      <c r="R182">
        <v>378.77000000000004</v>
      </c>
      <c r="X182">
        <v>2.4648691767711028</v>
      </c>
      <c r="Z182">
        <v>3.9126498171440325</v>
      </c>
    </row>
    <row r="183" spans="1:26" x14ac:dyDescent="0.25">
      <c r="A183" s="46"/>
      <c r="B183" s="46">
        <v>234744</v>
      </c>
      <c r="C183" s="46">
        <v>20027</v>
      </c>
      <c r="D183" s="46" t="s">
        <v>38</v>
      </c>
      <c r="E183" s="55">
        <v>0.45112268518518522</v>
      </c>
      <c r="F183" s="55">
        <v>0.45123842592592589</v>
      </c>
      <c r="G183" s="46"/>
      <c r="H183" s="46"/>
      <c r="I183" s="49">
        <f t="shared" si="15"/>
        <v>9.9999999999935696</v>
      </c>
      <c r="J183" s="49">
        <f t="shared" si="12"/>
        <v>9.9999999999935696</v>
      </c>
      <c r="K183" s="138">
        <v>9.9999999999935696</v>
      </c>
      <c r="L183" s="157">
        <v>34.04</v>
      </c>
      <c r="M183" s="38">
        <f t="shared" si="10"/>
        <v>2.3209016640014921</v>
      </c>
      <c r="N183" s="3">
        <f t="shared" si="14"/>
        <v>118.89215060626324</v>
      </c>
      <c r="O183" s="3">
        <v>118.89215060626324</v>
      </c>
      <c r="P183" s="4">
        <f t="shared" si="11"/>
        <v>1.9815358434377208</v>
      </c>
      <c r="Q183" s="4">
        <f t="shared" si="13"/>
        <v>412.81000000000006</v>
      </c>
      <c r="R183">
        <v>412.81000000000006</v>
      </c>
      <c r="X183">
        <v>2.6648691767711341</v>
      </c>
      <c r="Z183">
        <v>3.0727174399995194</v>
      </c>
    </row>
    <row r="184" spans="1:26" x14ac:dyDescent="0.25">
      <c r="A184" s="46"/>
      <c r="B184" s="46">
        <v>234744</v>
      </c>
      <c r="C184" s="46">
        <v>20050</v>
      </c>
      <c r="D184" s="46" t="s">
        <v>12</v>
      </c>
      <c r="E184" s="55">
        <v>0.45123842592592589</v>
      </c>
      <c r="F184" s="55">
        <v>0.45134259259259263</v>
      </c>
      <c r="G184" s="46"/>
      <c r="H184" s="46"/>
      <c r="I184" s="49">
        <f t="shared" si="15"/>
        <v>9.000000000006203</v>
      </c>
      <c r="J184" s="49">
        <f t="shared" si="12"/>
        <v>9.000000000006203</v>
      </c>
      <c r="K184" s="138">
        <v>9.000000000006203</v>
      </c>
      <c r="L184" s="157">
        <v>27.25</v>
      </c>
      <c r="M184" s="38">
        <f t="shared" si="10"/>
        <v>2.0643873333319105</v>
      </c>
      <c r="N184" s="3">
        <f t="shared" si="14"/>
        <v>127.89215060626944</v>
      </c>
      <c r="O184" s="3">
        <v>127.89215060626944</v>
      </c>
      <c r="P184" s="4">
        <f t="shared" si="11"/>
        <v>2.131535843437824</v>
      </c>
      <c r="Q184" s="4">
        <f t="shared" si="13"/>
        <v>440.06000000000006</v>
      </c>
      <c r="R184">
        <v>440.06000000000006</v>
      </c>
      <c r="X184">
        <v>3.0148691767711089</v>
      </c>
      <c r="Z184">
        <v>1.7327866628572675</v>
      </c>
    </row>
    <row r="185" spans="1:26" x14ac:dyDescent="0.25">
      <c r="B185">
        <v>234744</v>
      </c>
      <c r="C185">
        <v>20049</v>
      </c>
      <c r="D185" t="s">
        <v>13</v>
      </c>
      <c r="E185" s="1">
        <v>0.45134259259259263</v>
      </c>
      <c r="F185" s="1">
        <v>0.45134259259259263</v>
      </c>
      <c r="I185" s="2">
        <f t="shared" si="15"/>
        <v>0</v>
      </c>
      <c r="J185" s="2">
        <f t="shared" si="12"/>
        <v>12.999999999998835</v>
      </c>
      <c r="K185" s="138">
        <v>12.999999999998835</v>
      </c>
      <c r="L185" s="5">
        <v>36</v>
      </c>
      <c r="M185" s="38">
        <f t="shared" si="10"/>
        <v>1.8881058461540154</v>
      </c>
      <c r="N185" s="3">
        <f t="shared" si="14"/>
        <v>140.89215060626827</v>
      </c>
      <c r="O185" s="3">
        <v>140.89215060626827</v>
      </c>
      <c r="P185" s="4">
        <f t="shared" si="11"/>
        <v>2.3482025101044712</v>
      </c>
      <c r="Q185" s="4">
        <f t="shared" si="13"/>
        <v>476.06000000000006</v>
      </c>
      <c r="R185">
        <v>476.06000000000006</v>
      </c>
      <c r="X185">
        <v>3.0648691767710372</v>
      </c>
      <c r="Z185">
        <v>2.9931722400043177</v>
      </c>
    </row>
    <row r="186" spans="1:26" x14ac:dyDescent="0.25">
      <c r="B186">
        <v>234744</v>
      </c>
      <c r="C186">
        <v>20045</v>
      </c>
      <c r="D186" t="s">
        <v>14</v>
      </c>
      <c r="E186" s="1">
        <v>0.45149305555555558</v>
      </c>
      <c r="F186" s="1">
        <v>0.45157407407407407</v>
      </c>
      <c r="I186" s="2">
        <f t="shared" si="15"/>
        <v>6.9999999999978968</v>
      </c>
      <c r="J186" s="2">
        <f>(E188-E186)*86400</f>
        <v>6.9999999999978968</v>
      </c>
      <c r="K186" s="138">
        <v>6.9999999999978968</v>
      </c>
      <c r="L186" s="5">
        <v>40.17</v>
      </c>
      <c r="M186" s="38">
        <f t="shared" si="10"/>
        <v>3.9126498171440325</v>
      </c>
      <c r="N186" s="3">
        <f t="shared" si="14"/>
        <v>147.89215060626617</v>
      </c>
      <c r="O186" s="3">
        <v>147.89215060626617</v>
      </c>
      <c r="P186" s="4">
        <f t="shared" si="11"/>
        <v>2.4648691767711028</v>
      </c>
      <c r="Q186" s="4">
        <f t="shared" si="13"/>
        <v>516.23</v>
      </c>
      <c r="R186">
        <v>516.23</v>
      </c>
      <c r="X186">
        <v>3.2148691767711401</v>
      </c>
      <c r="Z186">
        <v>2.0204480799986073</v>
      </c>
    </row>
    <row r="187" spans="1:26" x14ac:dyDescent="0.25">
      <c r="A187" s="73"/>
      <c r="B187" s="74"/>
      <c r="C187" s="78">
        <v>20044</v>
      </c>
      <c r="D187" s="74"/>
      <c r="E187" s="75"/>
      <c r="F187" s="75"/>
      <c r="G187" s="74"/>
      <c r="H187" s="74"/>
      <c r="I187" s="76"/>
      <c r="J187" s="77"/>
      <c r="L187" s="160"/>
      <c r="M187" s="38"/>
      <c r="N187" s="3">
        <f t="shared" si="14"/>
        <v>147.89215060626617</v>
      </c>
      <c r="P187" s="4"/>
      <c r="Q187" s="4">
        <f t="shared" si="13"/>
        <v>516.23</v>
      </c>
      <c r="X187">
        <v>3.3148691767711558</v>
      </c>
      <c r="Z187">
        <v>3.2295351199994951</v>
      </c>
    </row>
    <row r="188" spans="1:26" x14ac:dyDescent="0.25">
      <c r="B188">
        <v>234744</v>
      </c>
      <c r="C188">
        <v>20059</v>
      </c>
      <c r="D188" t="s">
        <v>10</v>
      </c>
      <c r="E188" s="1">
        <v>0.45157407407407407</v>
      </c>
      <c r="F188" s="1">
        <v>0.45171296296296298</v>
      </c>
      <c r="I188" s="2">
        <f>(F188-E188)*86400</f>
        <v>12.000000000001876</v>
      </c>
      <c r="J188" s="2">
        <f>(E190-E188)*86400</f>
        <v>12.000000000001876</v>
      </c>
      <c r="K188" s="138">
        <v>12.000000000001876</v>
      </c>
      <c r="L188" s="4">
        <v>54.08</v>
      </c>
      <c r="M188" s="38">
        <f t="shared" si="10"/>
        <v>3.0727174399995194</v>
      </c>
      <c r="N188" s="3">
        <f t="shared" si="14"/>
        <v>159.89215060626805</v>
      </c>
      <c r="O188" s="3">
        <v>159.89215060626805</v>
      </c>
      <c r="P188" s="4">
        <f t="shared" si="11"/>
        <v>2.6648691767711341</v>
      </c>
      <c r="Q188" s="4">
        <f t="shared" si="13"/>
        <v>570.31000000000006</v>
      </c>
      <c r="R188">
        <v>570.31000000000006</v>
      </c>
      <c r="X188">
        <v>3.4815358434377157</v>
      </c>
      <c r="Z188">
        <v>1.948630128001253</v>
      </c>
    </row>
    <row r="189" spans="1:26" x14ac:dyDescent="0.25">
      <c r="A189" s="73"/>
      <c r="B189" s="74"/>
      <c r="C189" s="78">
        <v>20056</v>
      </c>
      <c r="D189" s="74"/>
      <c r="E189" s="75"/>
      <c r="F189" s="75"/>
      <c r="G189" s="74"/>
      <c r="H189" s="74"/>
      <c r="I189" s="76"/>
      <c r="J189" s="77"/>
      <c r="M189" s="38"/>
      <c r="N189" s="3">
        <f t="shared" si="14"/>
        <v>159.89215060626805</v>
      </c>
      <c r="P189" s="4"/>
      <c r="Q189" s="4">
        <f t="shared" si="13"/>
        <v>570.31000000000006</v>
      </c>
      <c r="X189">
        <v>3.5815358434377154</v>
      </c>
      <c r="Z189">
        <v>3.0227176</v>
      </c>
    </row>
    <row r="190" spans="1:26" x14ac:dyDescent="0.25">
      <c r="B190">
        <v>234744</v>
      </c>
      <c r="C190">
        <v>20052</v>
      </c>
      <c r="D190" t="s">
        <v>7</v>
      </c>
      <c r="E190" s="1">
        <v>0.45171296296296298</v>
      </c>
      <c r="F190" s="1">
        <v>0.45195601851851852</v>
      </c>
      <c r="I190" s="2">
        <f t="shared" ref="I190:I228" si="16">(F190-E190)*86400</f>
        <v>20.999999999998487</v>
      </c>
      <c r="J190" s="2">
        <f>(E192-E190)*86400</f>
        <v>20.999999999998487</v>
      </c>
      <c r="K190" s="138">
        <v>20.999999999998487</v>
      </c>
      <c r="L190" s="5">
        <v>53.37</v>
      </c>
      <c r="M190" s="38">
        <f t="shared" si="10"/>
        <v>1.7327866628572675</v>
      </c>
      <c r="N190" s="3">
        <f t="shared" si="14"/>
        <v>180.89215060626654</v>
      </c>
      <c r="O190" s="3">
        <v>180.89215060626654</v>
      </c>
      <c r="P190" s="4">
        <f t="shared" si="11"/>
        <v>3.0148691767711089</v>
      </c>
      <c r="Q190" s="4">
        <f t="shared" si="13"/>
        <v>623.68000000000006</v>
      </c>
      <c r="R190">
        <v>623.68000000000006</v>
      </c>
      <c r="X190">
        <v>3.681535843437731</v>
      </c>
      <c r="Z190">
        <v>3.5420341199994465</v>
      </c>
    </row>
    <row r="191" spans="1:26" s="138" customFormat="1" x14ac:dyDescent="0.25">
      <c r="A191" s="73"/>
      <c r="B191" s="74"/>
      <c r="C191" s="78">
        <v>20035</v>
      </c>
      <c r="D191" s="74"/>
      <c r="E191" s="75"/>
      <c r="F191" s="75"/>
      <c r="G191" s="74"/>
      <c r="H191" s="74"/>
      <c r="I191" s="76"/>
      <c r="J191" s="77"/>
      <c r="L191" s="5"/>
      <c r="M191" s="38"/>
      <c r="N191" s="3">
        <f t="shared" si="14"/>
        <v>180.89215060626654</v>
      </c>
      <c r="O191" s="3"/>
      <c r="P191" s="4"/>
      <c r="Q191" s="4">
        <f t="shared" si="13"/>
        <v>623.68000000000006</v>
      </c>
      <c r="X191">
        <v>3.8482025101044504</v>
      </c>
      <c r="Y191"/>
      <c r="Z191">
        <v>1.8354486719994196</v>
      </c>
    </row>
    <row r="192" spans="1:26" x14ac:dyDescent="0.25">
      <c r="B192">
        <v>234744</v>
      </c>
      <c r="C192">
        <v>20037</v>
      </c>
      <c r="D192" t="s">
        <v>8</v>
      </c>
      <c r="E192" s="1">
        <v>0.45195601851851852</v>
      </c>
      <c r="F192" s="1">
        <v>0.45199074074074069</v>
      </c>
      <c r="I192" s="2">
        <f t="shared" si="16"/>
        <v>2.9999999999956728</v>
      </c>
      <c r="J192" s="2">
        <f t="shared" ref="J192:J226" si="17">(E193-E192)*86400</f>
        <v>2.9999999999956728</v>
      </c>
      <c r="K192" s="138">
        <v>2.9999999999956728</v>
      </c>
      <c r="L192" s="5">
        <v>13.17</v>
      </c>
      <c r="M192" s="38">
        <f t="shared" si="10"/>
        <v>2.9931722400043177</v>
      </c>
      <c r="N192" s="3">
        <f t="shared" si="14"/>
        <v>183.89215060626222</v>
      </c>
      <c r="O192" s="3">
        <v>183.89215060626222</v>
      </c>
      <c r="P192" s="4">
        <f t="shared" si="11"/>
        <v>3.0648691767710372</v>
      </c>
      <c r="Q192" s="4">
        <f t="shared" si="13"/>
        <v>636.85</v>
      </c>
      <c r="R192">
        <v>636.85</v>
      </c>
      <c r="X192">
        <v>3.9315358434377701</v>
      </c>
      <c r="Z192">
        <v>3.5904430560005869</v>
      </c>
    </row>
    <row r="193" spans="1:26" x14ac:dyDescent="0.25">
      <c r="B193">
        <v>234744</v>
      </c>
      <c r="C193">
        <v>20027</v>
      </c>
      <c r="D193" t="s">
        <v>38</v>
      </c>
      <c r="E193" s="1">
        <v>0.45199074074074069</v>
      </c>
      <c r="F193" s="1">
        <v>0.45209490740740743</v>
      </c>
      <c r="I193" s="2">
        <f t="shared" si="16"/>
        <v>9.000000000006203</v>
      </c>
      <c r="J193" s="2">
        <f t="shared" si="17"/>
        <v>9.000000000006203</v>
      </c>
      <c r="K193" s="138">
        <v>9.000000000006203</v>
      </c>
      <c r="L193" s="5">
        <v>26.67</v>
      </c>
      <c r="M193" s="38">
        <f t="shared" si="10"/>
        <v>2.0204480799986073</v>
      </c>
      <c r="N193" s="3">
        <f t="shared" si="14"/>
        <v>192.89215060626842</v>
      </c>
      <c r="O193" s="3">
        <v>192.89215060626842</v>
      </c>
      <c r="P193" s="4">
        <f t="shared" si="11"/>
        <v>3.2148691767711401</v>
      </c>
      <c r="Q193" s="4">
        <f t="shared" si="13"/>
        <v>663.52</v>
      </c>
      <c r="R193">
        <v>663.52</v>
      </c>
      <c r="X193">
        <v>4.0315358434377853</v>
      </c>
      <c r="Z193">
        <v>3.4943069999994538</v>
      </c>
    </row>
    <row r="194" spans="1:26" x14ac:dyDescent="0.25">
      <c r="B194">
        <v>234744</v>
      </c>
      <c r="C194">
        <v>20025</v>
      </c>
      <c r="D194" t="s">
        <v>39</v>
      </c>
      <c r="E194" s="1">
        <v>0.45209490740740743</v>
      </c>
      <c r="F194" s="1">
        <v>0.45209490740740743</v>
      </c>
      <c r="I194" s="2">
        <f t="shared" si="16"/>
        <v>0</v>
      </c>
      <c r="J194" s="2">
        <f t="shared" si="17"/>
        <v>6.0000000000009379</v>
      </c>
      <c r="K194" s="138">
        <v>6.0000000000009379</v>
      </c>
      <c r="L194" s="5">
        <v>28.42</v>
      </c>
      <c r="M194" s="38">
        <f t="shared" si="10"/>
        <v>3.2295351199994951</v>
      </c>
      <c r="N194" s="3">
        <f t="shared" si="14"/>
        <v>198.89215060626935</v>
      </c>
      <c r="O194" s="3">
        <v>198.89215060626935</v>
      </c>
      <c r="P194" s="4">
        <f t="shared" si="11"/>
        <v>3.3148691767711558</v>
      </c>
      <c r="Q194" s="4">
        <f t="shared" si="13"/>
        <v>691.93999999999994</v>
      </c>
      <c r="R194">
        <v>691.93999999999994</v>
      </c>
      <c r="X194">
        <v>4.2815358434377853</v>
      </c>
      <c r="Z194">
        <v>1.8409032000000001</v>
      </c>
    </row>
    <row r="195" spans="1:26" x14ac:dyDescent="0.25">
      <c r="B195">
        <v>234744</v>
      </c>
      <c r="C195">
        <v>20015</v>
      </c>
      <c r="D195" t="s">
        <v>37</v>
      </c>
      <c r="E195" s="1">
        <v>0.45216435185185189</v>
      </c>
      <c r="F195" s="1">
        <v>0.45228009259259255</v>
      </c>
      <c r="I195" s="2">
        <f t="shared" si="16"/>
        <v>9.9999999999935696</v>
      </c>
      <c r="J195" s="2">
        <f t="shared" si="17"/>
        <v>9.9999999999935696</v>
      </c>
      <c r="K195" s="138">
        <v>9.9999999999935696</v>
      </c>
      <c r="L195" s="5">
        <v>28.58</v>
      </c>
      <c r="M195" s="38">
        <f t="shared" si="10"/>
        <v>1.948630128001253</v>
      </c>
      <c r="N195" s="3">
        <f t="shared" si="14"/>
        <v>208.89215060626293</v>
      </c>
      <c r="O195" s="3">
        <v>208.89215060626293</v>
      </c>
      <c r="P195" s="4">
        <f t="shared" si="11"/>
        <v>3.4815358434377157</v>
      </c>
      <c r="Q195" s="4">
        <f t="shared" si="13"/>
        <v>720.52</v>
      </c>
      <c r="R195">
        <v>720.52</v>
      </c>
      <c r="X195">
        <v>4.4148691767711137</v>
      </c>
      <c r="Z195">
        <v>2.5210146600001093</v>
      </c>
    </row>
    <row r="196" spans="1:26" x14ac:dyDescent="0.25">
      <c r="B196">
        <v>234744</v>
      </c>
      <c r="C196">
        <v>20013</v>
      </c>
      <c r="D196" t="s">
        <v>36</v>
      </c>
      <c r="E196" s="1">
        <v>0.45228009259259255</v>
      </c>
      <c r="F196" s="1">
        <v>0.45231481481481484</v>
      </c>
      <c r="I196" s="2">
        <f t="shared" si="16"/>
        <v>3.0000000000052651</v>
      </c>
      <c r="J196" s="2">
        <f t="shared" si="17"/>
        <v>3.0000000000052651</v>
      </c>
      <c r="K196" s="138">
        <v>6</v>
      </c>
      <c r="L196" s="5">
        <v>26.6</v>
      </c>
      <c r="M196" s="38">
        <f t="shared" si="10"/>
        <v>3.0227176</v>
      </c>
      <c r="N196" s="3">
        <f t="shared" si="14"/>
        <v>214.89215060626293</v>
      </c>
      <c r="O196" s="3">
        <v>214.89215060626293</v>
      </c>
      <c r="P196" s="4">
        <f t="shared" si="11"/>
        <v>3.5815358434377154</v>
      </c>
      <c r="Q196" s="4">
        <f t="shared" si="13"/>
        <v>747.12</v>
      </c>
      <c r="R196">
        <v>747.12</v>
      </c>
      <c r="X196">
        <v>4.4982025101044334</v>
      </c>
      <c r="Z196">
        <v>3.8290786560006249</v>
      </c>
    </row>
    <row r="197" spans="1:26" x14ac:dyDescent="0.25">
      <c r="A197" s="59"/>
      <c r="B197" s="59">
        <v>234744</v>
      </c>
      <c r="C197" s="59">
        <v>20001</v>
      </c>
      <c r="D197" s="59" t="s">
        <v>3</v>
      </c>
      <c r="E197" s="60">
        <v>0.45231481481481484</v>
      </c>
      <c r="F197" s="60">
        <v>0.45234953703703701</v>
      </c>
      <c r="G197" s="59"/>
      <c r="H197" s="59"/>
      <c r="I197" s="61">
        <f t="shared" si="16"/>
        <v>2.9999999999956728</v>
      </c>
      <c r="J197" s="61">
        <f t="shared" si="17"/>
        <v>2.9999999999956728</v>
      </c>
      <c r="L197" s="159"/>
      <c r="M197" s="38"/>
      <c r="N197" s="3">
        <f t="shared" si="14"/>
        <v>214.89215060626293</v>
      </c>
      <c r="P197" s="4"/>
      <c r="Q197" s="4">
        <f t="shared" si="13"/>
        <v>747.12</v>
      </c>
      <c r="X197">
        <v>4.6482025101045368</v>
      </c>
      <c r="Z197">
        <v>1.9696906666653091</v>
      </c>
    </row>
    <row r="198" spans="1:26" x14ac:dyDescent="0.25">
      <c r="B198">
        <v>234744</v>
      </c>
      <c r="C198">
        <v>20004</v>
      </c>
      <c r="D198" t="s">
        <v>2</v>
      </c>
      <c r="E198" s="1">
        <v>0.45234953703703701</v>
      </c>
      <c r="F198" s="1">
        <v>0.45241898148148146</v>
      </c>
      <c r="I198" s="2">
        <f t="shared" si="16"/>
        <v>6.0000000000009379</v>
      </c>
      <c r="J198" s="2">
        <f t="shared" si="17"/>
        <v>6.0000000000009379</v>
      </c>
      <c r="K198" s="138">
        <v>6.0000000000009379</v>
      </c>
      <c r="L198" s="5">
        <v>31.17</v>
      </c>
      <c r="M198" s="38">
        <f t="shared" si="10"/>
        <v>3.5420341199994465</v>
      </c>
      <c r="N198" s="3">
        <f t="shared" si="14"/>
        <v>220.89215060626387</v>
      </c>
      <c r="O198" s="3">
        <v>220.89215060626387</v>
      </c>
      <c r="P198" s="4">
        <f t="shared" si="11"/>
        <v>3.681535843437731</v>
      </c>
      <c r="Q198" s="4">
        <f t="shared" si="13"/>
        <v>778.29</v>
      </c>
      <c r="R198">
        <v>778.29</v>
      </c>
      <c r="X198">
        <v>4.7148691767710798</v>
      </c>
      <c r="Z198">
        <v>2.6710141800049199</v>
      </c>
    </row>
    <row r="199" spans="1:26" x14ac:dyDescent="0.25">
      <c r="B199">
        <v>234744</v>
      </c>
      <c r="C199">
        <v>20010</v>
      </c>
      <c r="D199" t="s">
        <v>1</v>
      </c>
      <c r="E199" s="1">
        <v>0.45241898148148146</v>
      </c>
      <c r="F199" s="1">
        <v>0.45253472222222224</v>
      </c>
      <c r="I199" s="2">
        <f t="shared" si="16"/>
        <v>10.000000000003162</v>
      </c>
      <c r="J199" s="2">
        <f t="shared" si="17"/>
        <v>10.000000000003162</v>
      </c>
      <c r="K199" s="138">
        <v>10.000000000003162</v>
      </c>
      <c r="L199" s="5">
        <v>26.92</v>
      </c>
      <c r="M199" s="38">
        <f t="shared" si="10"/>
        <v>1.8354486719994196</v>
      </c>
      <c r="N199" s="3">
        <f t="shared" si="14"/>
        <v>230.89215060626702</v>
      </c>
      <c r="O199" s="3">
        <v>230.89215060626702</v>
      </c>
      <c r="P199" s="4">
        <f t="shared" si="11"/>
        <v>3.8482025101044504</v>
      </c>
      <c r="Q199" s="4">
        <f t="shared" ref="Q199:Q227" si="18">Q198+L199</f>
        <v>805.20999999999992</v>
      </c>
      <c r="R199">
        <v>805.20999999999992</v>
      </c>
      <c r="X199">
        <v>4.8148691767710963</v>
      </c>
      <c r="Z199">
        <v>2.784081999999565</v>
      </c>
    </row>
    <row r="200" spans="1:26" x14ac:dyDescent="0.25">
      <c r="B200">
        <v>234744</v>
      </c>
      <c r="C200">
        <v>20021</v>
      </c>
      <c r="D200" t="s">
        <v>0</v>
      </c>
      <c r="E200" s="1">
        <v>0.45253472222222224</v>
      </c>
      <c r="F200" s="1">
        <v>0.4525925925925926</v>
      </c>
      <c r="I200" s="2">
        <f t="shared" si="16"/>
        <v>4.9999999999991829</v>
      </c>
      <c r="J200" s="2">
        <f t="shared" si="17"/>
        <v>4.9999999999991829</v>
      </c>
      <c r="K200" s="138">
        <v>4.9999999999991829</v>
      </c>
      <c r="L200" s="5">
        <v>26.33</v>
      </c>
      <c r="M200" s="38">
        <f t="shared" si="10"/>
        <v>3.5904430560005869</v>
      </c>
      <c r="N200" s="3">
        <f t="shared" si="14"/>
        <v>235.8921506062662</v>
      </c>
      <c r="O200" s="3">
        <v>235.8921506062662</v>
      </c>
      <c r="P200" s="4">
        <f t="shared" si="11"/>
        <v>3.9315358434377701</v>
      </c>
      <c r="Q200" s="4">
        <f t="shared" si="18"/>
        <v>831.54</v>
      </c>
      <c r="R200">
        <v>831.54</v>
      </c>
      <c r="X200">
        <v>4.864869176771184</v>
      </c>
      <c r="Z200">
        <v>8.1817919999856414</v>
      </c>
    </row>
    <row r="201" spans="1:26" x14ac:dyDescent="0.25">
      <c r="B201">
        <v>234744</v>
      </c>
      <c r="C201">
        <v>20017</v>
      </c>
      <c r="D201" t="s">
        <v>5</v>
      </c>
      <c r="E201" s="1">
        <v>0.4525925925925926</v>
      </c>
      <c r="F201" s="1">
        <v>0.45266203703703706</v>
      </c>
      <c r="I201" s="2">
        <f t="shared" si="16"/>
        <v>6.0000000000009379</v>
      </c>
      <c r="J201" s="2">
        <f t="shared" si="17"/>
        <v>6.0000000000009379</v>
      </c>
      <c r="K201" s="138">
        <v>6.0000000000009379</v>
      </c>
      <c r="L201" s="5">
        <v>30.75</v>
      </c>
      <c r="M201" s="38">
        <f t="shared" si="10"/>
        <v>3.4943069999994538</v>
      </c>
      <c r="N201" s="3">
        <f t="shared" si="14"/>
        <v>241.89215060626714</v>
      </c>
      <c r="O201" s="3">
        <v>241.89215060626714</v>
      </c>
      <c r="P201" s="4">
        <f t="shared" si="11"/>
        <v>4.0315358434377853</v>
      </c>
      <c r="Q201" s="4">
        <f t="shared" si="18"/>
        <v>862.29</v>
      </c>
      <c r="R201">
        <v>862.29</v>
      </c>
      <c r="X201">
        <v>5.0648691767710554</v>
      </c>
      <c r="Z201">
        <v>1.5482905000009954</v>
      </c>
    </row>
    <row r="202" spans="1:26" x14ac:dyDescent="0.25">
      <c r="A202" s="46"/>
      <c r="B202" s="46">
        <v>234744</v>
      </c>
      <c r="C202" s="46">
        <v>20030</v>
      </c>
      <c r="D202" s="46" t="s">
        <v>6</v>
      </c>
      <c r="E202" s="55">
        <v>0.45266203703703706</v>
      </c>
      <c r="F202" s="55">
        <v>0.45281250000000001</v>
      </c>
      <c r="G202" s="46"/>
      <c r="H202" s="46"/>
      <c r="I202" s="49">
        <f t="shared" si="16"/>
        <v>12.999999999998835</v>
      </c>
      <c r="J202" s="49">
        <f t="shared" si="17"/>
        <v>12.999999999998835</v>
      </c>
      <c r="K202" s="138">
        <v>15</v>
      </c>
      <c r="L202" s="157">
        <v>40.5</v>
      </c>
      <c r="M202" s="38">
        <f t="shared" si="10"/>
        <v>1.8409032000000001</v>
      </c>
      <c r="N202" s="3">
        <f t="shared" si="14"/>
        <v>256.89215060626714</v>
      </c>
      <c r="O202" s="3">
        <v>256.89215060626714</v>
      </c>
      <c r="P202" s="4">
        <f t="shared" si="11"/>
        <v>4.2815358434377853</v>
      </c>
      <c r="Q202" s="4">
        <f t="shared" si="18"/>
        <v>902.79</v>
      </c>
      <c r="R202">
        <v>902.79</v>
      </c>
      <c r="U202">
        <v>6</v>
      </c>
      <c r="X202">
        <v>5.3815358434377183</v>
      </c>
      <c r="Z202">
        <v>1.2620773010526467</v>
      </c>
    </row>
    <row r="203" spans="1:26" x14ac:dyDescent="0.25">
      <c r="A203" s="80"/>
      <c r="B203" s="81">
        <v>234744</v>
      </c>
      <c r="C203" s="81">
        <v>20052</v>
      </c>
      <c r="D203" s="81" t="s">
        <v>7</v>
      </c>
      <c r="E203" s="82">
        <v>0.45281250000000001</v>
      </c>
      <c r="F203" s="82">
        <v>0.45281250000000001</v>
      </c>
      <c r="G203" s="81"/>
      <c r="H203" s="81"/>
      <c r="I203" s="83">
        <f t="shared" si="16"/>
        <v>0</v>
      </c>
      <c r="J203" s="84">
        <f t="shared" si="17"/>
        <v>1.9999999999987139</v>
      </c>
      <c r="L203" s="158"/>
      <c r="M203" s="38"/>
      <c r="N203" s="3">
        <f t="shared" si="14"/>
        <v>256.89215060626714</v>
      </c>
      <c r="P203" s="4"/>
      <c r="Q203" s="4">
        <f t="shared" si="18"/>
        <v>902.79</v>
      </c>
      <c r="X203">
        <v>5.4815358434377348</v>
      </c>
      <c r="Z203">
        <v>2.7034004399995775</v>
      </c>
    </row>
    <row r="204" spans="1:26" x14ac:dyDescent="0.25">
      <c r="A204" s="46"/>
      <c r="B204" s="46">
        <v>234744</v>
      </c>
      <c r="C204" s="46">
        <v>20035</v>
      </c>
      <c r="D204" s="46" t="s">
        <v>8</v>
      </c>
      <c r="E204" s="55">
        <v>0.45283564814814814</v>
      </c>
      <c r="F204" s="55">
        <v>0.45292824074074073</v>
      </c>
      <c r="G204" s="46"/>
      <c r="H204" s="46"/>
      <c r="I204" s="49">
        <f t="shared" si="16"/>
        <v>7.9999999999996518</v>
      </c>
      <c r="J204" s="49">
        <f t="shared" si="17"/>
        <v>7.9999999999996518</v>
      </c>
      <c r="K204" s="138">
        <v>7.9999999999996518</v>
      </c>
      <c r="L204" s="157">
        <v>29.58</v>
      </c>
      <c r="M204" s="38">
        <f t="shared" si="10"/>
        <v>2.5210146600001093</v>
      </c>
      <c r="N204" s="3">
        <f t="shared" si="14"/>
        <v>264.8921506062668</v>
      </c>
      <c r="O204" s="3">
        <v>264.8921506062668</v>
      </c>
      <c r="P204" s="4">
        <f t="shared" si="11"/>
        <v>4.4148691767711137</v>
      </c>
      <c r="Q204" s="4">
        <f t="shared" si="18"/>
        <v>932.37</v>
      </c>
      <c r="R204">
        <v>932.37</v>
      </c>
      <c r="X204">
        <v>5.5982025101045263</v>
      </c>
      <c r="Z204">
        <v>3.944792571424351</v>
      </c>
    </row>
    <row r="205" spans="1:26" x14ac:dyDescent="0.25">
      <c r="A205" s="46"/>
      <c r="B205" s="46">
        <v>234744</v>
      </c>
      <c r="C205" s="46">
        <v>20052</v>
      </c>
      <c r="D205" s="46" t="s">
        <v>7</v>
      </c>
      <c r="E205" s="55">
        <v>0.45292824074074073</v>
      </c>
      <c r="F205" s="55">
        <v>0.45298611111111109</v>
      </c>
      <c r="G205" s="46"/>
      <c r="H205" s="46"/>
      <c r="I205" s="49">
        <f t="shared" si="16"/>
        <v>4.9999999999991829</v>
      </c>
      <c r="J205" s="49">
        <f t="shared" si="17"/>
        <v>4.9999999999991829</v>
      </c>
      <c r="K205" s="138">
        <v>4.9999999999991829</v>
      </c>
      <c r="L205" s="157">
        <v>28.08</v>
      </c>
      <c r="M205" s="38">
        <f t="shared" si="10"/>
        <v>3.8290786560006249</v>
      </c>
      <c r="N205" s="3">
        <f t="shared" si="14"/>
        <v>269.892150606266</v>
      </c>
      <c r="O205" s="3">
        <v>269.892150606266</v>
      </c>
      <c r="P205" s="4">
        <f t="shared" si="11"/>
        <v>4.4982025101044334</v>
      </c>
      <c r="Q205" s="4">
        <f t="shared" si="18"/>
        <v>960.45</v>
      </c>
      <c r="R205">
        <v>960.45</v>
      </c>
      <c r="X205">
        <v>5.6315358434378373</v>
      </c>
      <c r="Z205">
        <v>10.482921000006741</v>
      </c>
    </row>
    <row r="206" spans="1:26" x14ac:dyDescent="0.25">
      <c r="A206" s="46"/>
      <c r="B206" s="46">
        <v>234744</v>
      </c>
      <c r="C206" s="46">
        <v>20056</v>
      </c>
      <c r="D206" s="46" t="s">
        <v>9</v>
      </c>
      <c r="E206" s="55">
        <v>0.45298611111111109</v>
      </c>
      <c r="F206" s="55">
        <v>0.45309027777777783</v>
      </c>
      <c r="G206" s="46"/>
      <c r="H206" s="46"/>
      <c r="I206" s="49">
        <f t="shared" si="16"/>
        <v>9.000000000006203</v>
      </c>
      <c r="J206" s="49">
        <f t="shared" si="17"/>
        <v>9.000000000006203</v>
      </c>
      <c r="K206" s="138">
        <v>9.000000000006203</v>
      </c>
      <c r="L206" s="157">
        <v>26</v>
      </c>
      <c r="M206" s="38">
        <f t="shared" si="10"/>
        <v>1.9696906666653091</v>
      </c>
      <c r="N206" s="3">
        <f t="shared" si="14"/>
        <v>278.8921506062722</v>
      </c>
      <c r="O206" s="3">
        <v>278.8921506062722</v>
      </c>
      <c r="P206" s="4">
        <f t="shared" si="11"/>
        <v>4.6482025101045368</v>
      </c>
      <c r="Q206" s="4">
        <f t="shared" si="18"/>
        <v>986.45</v>
      </c>
      <c r="R206">
        <v>986.45</v>
      </c>
      <c r="X206">
        <v>5.7482025101044689</v>
      </c>
      <c r="Z206">
        <v>2.5646021828579131</v>
      </c>
    </row>
    <row r="207" spans="1:26" x14ac:dyDescent="0.25">
      <c r="B207">
        <v>234744</v>
      </c>
      <c r="C207">
        <v>20059</v>
      </c>
      <c r="D207" t="s">
        <v>10</v>
      </c>
      <c r="E207" s="1">
        <v>0.45309027777777783</v>
      </c>
      <c r="F207" s="1">
        <v>0.45313657407407404</v>
      </c>
      <c r="I207" s="2">
        <f t="shared" si="16"/>
        <v>3.9999999999926317</v>
      </c>
      <c r="J207" s="2">
        <f t="shared" si="17"/>
        <v>3.9999999999926317</v>
      </c>
      <c r="K207" s="138">
        <v>3.9999999999926317</v>
      </c>
      <c r="L207" s="5">
        <v>15.67</v>
      </c>
      <c r="M207" s="38">
        <f t="shared" si="10"/>
        <v>2.6710141800049199</v>
      </c>
      <c r="N207" s="3">
        <f t="shared" si="14"/>
        <v>282.89215060626481</v>
      </c>
      <c r="O207" s="3">
        <v>282.89215060626481</v>
      </c>
      <c r="P207" s="4">
        <f t="shared" si="11"/>
        <v>4.7148691767710798</v>
      </c>
      <c r="Q207" s="4">
        <f t="shared" si="18"/>
        <v>1002.12</v>
      </c>
      <c r="R207">
        <v>1002.12</v>
      </c>
      <c r="X207">
        <v>5.8148691767711727</v>
      </c>
      <c r="Z207">
        <v>4.5886216799974484</v>
      </c>
    </row>
    <row r="208" spans="1:26" x14ac:dyDescent="0.25">
      <c r="B208">
        <v>234744</v>
      </c>
      <c r="C208">
        <v>20044</v>
      </c>
      <c r="D208" t="s">
        <v>180</v>
      </c>
      <c r="E208" s="1">
        <v>0.45313657407407404</v>
      </c>
      <c r="F208" s="1">
        <v>0.45320601851851849</v>
      </c>
      <c r="I208" s="2">
        <f t="shared" si="16"/>
        <v>6.0000000000009379</v>
      </c>
      <c r="J208" s="2">
        <f t="shared" si="17"/>
        <v>6.0000000000009379</v>
      </c>
      <c r="K208" s="138">
        <v>6.0000000000009379</v>
      </c>
      <c r="L208" s="5">
        <v>24.5</v>
      </c>
      <c r="M208" s="38">
        <f t="shared" si="10"/>
        <v>2.784081999999565</v>
      </c>
      <c r="N208" s="3">
        <f t="shared" si="14"/>
        <v>288.89215060626577</v>
      </c>
      <c r="O208" s="3">
        <v>288.89215060626577</v>
      </c>
      <c r="P208" s="4">
        <f t="shared" si="11"/>
        <v>4.8148691767710963</v>
      </c>
      <c r="Q208" s="4">
        <f t="shared" si="18"/>
        <v>1026.6199999999999</v>
      </c>
      <c r="R208">
        <v>1026.6199999999999</v>
      </c>
      <c r="X208">
        <v>6.0148691767712039</v>
      </c>
      <c r="Z208">
        <v>1.7710170599997233</v>
      </c>
    </row>
    <row r="209" spans="1:26" x14ac:dyDescent="0.25">
      <c r="B209">
        <v>234744</v>
      </c>
      <c r="C209">
        <v>20045</v>
      </c>
      <c r="D209" t="s">
        <v>14</v>
      </c>
      <c r="E209" s="1">
        <v>0.45320601851851849</v>
      </c>
      <c r="F209" s="1">
        <v>0.45324074074074078</v>
      </c>
      <c r="I209" s="2">
        <f t="shared" si="16"/>
        <v>3.0000000000052651</v>
      </c>
      <c r="J209" s="2">
        <f t="shared" si="17"/>
        <v>3.0000000000052651</v>
      </c>
      <c r="K209" s="138">
        <v>3.0000000000052651</v>
      </c>
      <c r="L209" s="5">
        <v>36</v>
      </c>
      <c r="M209" s="38">
        <f t="shared" si="10"/>
        <v>8.1817919999856414</v>
      </c>
      <c r="N209" s="3">
        <f t="shared" si="14"/>
        <v>291.89215060627106</v>
      </c>
      <c r="O209" s="3">
        <v>291.89215060627106</v>
      </c>
      <c r="P209" s="4">
        <f t="shared" si="11"/>
        <v>4.864869176771184</v>
      </c>
      <c r="Q209" s="4">
        <f t="shared" si="18"/>
        <v>1062.6199999999999</v>
      </c>
      <c r="R209">
        <v>1062.6199999999999</v>
      </c>
      <c r="X209">
        <v>6.3815358434378711</v>
      </c>
      <c r="Z209">
        <v>0.82437752727272728</v>
      </c>
    </row>
    <row r="210" spans="1:26" x14ac:dyDescent="0.25">
      <c r="B210">
        <v>234744</v>
      </c>
      <c r="C210">
        <v>20049</v>
      </c>
      <c r="D210" t="s">
        <v>13</v>
      </c>
      <c r="E210" s="1">
        <v>0.45324074074074078</v>
      </c>
      <c r="F210" s="1">
        <v>0.45337962962962958</v>
      </c>
      <c r="I210" s="2">
        <f t="shared" si="16"/>
        <v>11.999999999992284</v>
      </c>
      <c r="J210" s="2">
        <f t="shared" si="17"/>
        <v>11.999999999992284</v>
      </c>
      <c r="K210" s="138">
        <v>11.999999999992284</v>
      </c>
      <c r="L210" s="5">
        <v>27.25</v>
      </c>
      <c r="M210" s="38">
        <f t="shared" si="10"/>
        <v>1.5482905000009954</v>
      </c>
      <c r="N210" s="3">
        <f t="shared" si="14"/>
        <v>303.89215060626333</v>
      </c>
      <c r="O210" s="3">
        <v>303.89215060626333</v>
      </c>
      <c r="P210" s="4">
        <f t="shared" si="11"/>
        <v>5.0648691767710554</v>
      </c>
      <c r="Q210" s="4">
        <f t="shared" si="18"/>
        <v>1089.8699999999999</v>
      </c>
      <c r="R210">
        <v>1089.8699999999999</v>
      </c>
      <c r="X210">
        <v>6.5148691767711986</v>
      </c>
      <c r="Z210">
        <v>2.4357876600001056</v>
      </c>
    </row>
    <row r="211" spans="1:26" x14ac:dyDescent="0.25">
      <c r="B211">
        <v>234744</v>
      </c>
      <c r="C211">
        <v>20050</v>
      </c>
      <c r="D211" t="s">
        <v>12</v>
      </c>
      <c r="E211" s="1">
        <v>0.45337962962962958</v>
      </c>
      <c r="F211" s="1">
        <v>0.45337962962962958</v>
      </c>
      <c r="I211" s="2">
        <f t="shared" si="16"/>
        <v>0</v>
      </c>
      <c r="J211" s="2">
        <f t="shared" si="17"/>
        <v>18.999999999999773</v>
      </c>
      <c r="K211" s="138">
        <v>18.999999999999773</v>
      </c>
      <c r="L211" s="5">
        <v>35.17</v>
      </c>
      <c r="M211" s="38">
        <f t="shared" si="10"/>
        <v>1.2620773010526467</v>
      </c>
      <c r="N211" s="3">
        <f t="shared" si="14"/>
        <v>322.8921506062631</v>
      </c>
      <c r="O211" s="3">
        <v>322.8921506062631</v>
      </c>
      <c r="P211" s="4">
        <f t="shared" si="11"/>
        <v>5.3815358434377183</v>
      </c>
      <c r="Q211" s="4">
        <f t="shared" si="18"/>
        <v>1125.04</v>
      </c>
      <c r="R211">
        <v>1125.04</v>
      </c>
      <c r="X211">
        <v>6.6148691767711982</v>
      </c>
      <c r="Z211">
        <v>3.22953512</v>
      </c>
    </row>
    <row r="212" spans="1:26" x14ac:dyDescent="0.25">
      <c r="B212">
        <v>234744</v>
      </c>
      <c r="C212">
        <v>20037</v>
      </c>
      <c r="D212" t="s">
        <v>8</v>
      </c>
      <c r="E212" s="1">
        <v>0.45359953703703698</v>
      </c>
      <c r="F212" s="1">
        <v>0.45366898148148144</v>
      </c>
      <c r="I212" s="2">
        <f t="shared" si="16"/>
        <v>6.0000000000009379</v>
      </c>
      <c r="J212" s="2">
        <f t="shared" si="17"/>
        <v>6.0000000000009379</v>
      </c>
      <c r="K212" s="138">
        <v>6.0000000000009379</v>
      </c>
      <c r="L212" s="5">
        <v>23.79</v>
      </c>
      <c r="M212" s="38">
        <f t="shared" si="10"/>
        <v>2.7034004399995775</v>
      </c>
      <c r="N212" s="3">
        <f t="shared" si="14"/>
        <v>328.89215060626407</v>
      </c>
      <c r="O212" s="3">
        <v>328.89215060626407</v>
      </c>
      <c r="P212" s="4">
        <f t="shared" si="11"/>
        <v>5.4815358434377348</v>
      </c>
      <c r="Q212" s="4">
        <f t="shared" si="18"/>
        <v>1148.83</v>
      </c>
      <c r="R212">
        <v>1148.83</v>
      </c>
      <c r="X212">
        <v>6.7315358434378298</v>
      </c>
      <c r="Z212">
        <v>2.5977189600007806</v>
      </c>
    </row>
    <row r="213" spans="1:26" x14ac:dyDescent="0.25">
      <c r="B213">
        <v>234744</v>
      </c>
      <c r="C213">
        <v>20035</v>
      </c>
      <c r="D213" t="s">
        <v>8</v>
      </c>
      <c r="E213" s="1">
        <v>0.45366898148148144</v>
      </c>
      <c r="F213" s="1">
        <v>0.45375000000000004</v>
      </c>
      <c r="I213" s="2">
        <f t="shared" si="16"/>
        <v>7.0000000000074891</v>
      </c>
      <c r="J213" s="2">
        <f t="shared" si="17"/>
        <v>7.0000000000074891</v>
      </c>
      <c r="K213" s="138">
        <v>7.0000000000074891</v>
      </c>
      <c r="L213" s="5">
        <v>40.5</v>
      </c>
      <c r="M213" s="38">
        <f t="shared" si="10"/>
        <v>3.944792571424351</v>
      </c>
      <c r="N213" s="3">
        <f t="shared" si="14"/>
        <v>335.89215060627157</v>
      </c>
      <c r="O213" s="3">
        <v>335.89215060627157</v>
      </c>
      <c r="P213" s="4">
        <f t="shared" si="11"/>
        <v>5.5982025101045263</v>
      </c>
      <c r="Q213" s="4">
        <f t="shared" si="18"/>
        <v>1189.33</v>
      </c>
      <c r="R213">
        <v>1189.33</v>
      </c>
      <c r="X213">
        <v>6.8815358434378542</v>
      </c>
      <c r="Z213">
        <v>2.5787796266662637</v>
      </c>
    </row>
    <row r="214" spans="1:26" x14ac:dyDescent="0.25">
      <c r="B214">
        <v>234744</v>
      </c>
      <c r="C214">
        <v>20030</v>
      </c>
      <c r="D214" t="s">
        <v>6</v>
      </c>
      <c r="E214" s="1">
        <v>0.45375000000000004</v>
      </c>
      <c r="F214" s="1">
        <v>0.45377314814814818</v>
      </c>
      <c r="I214" s="2">
        <f t="shared" si="16"/>
        <v>1.9999999999987139</v>
      </c>
      <c r="J214" s="2">
        <f t="shared" si="17"/>
        <v>1.9999999999987139</v>
      </c>
      <c r="K214" s="138">
        <v>1.9999999999987139</v>
      </c>
      <c r="L214" s="157">
        <v>30.75</v>
      </c>
      <c r="M214" s="38">
        <f t="shared" si="10"/>
        <v>10.482921000006741</v>
      </c>
      <c r="N214" s="3">
        <f t="shared" si="14"/>
        <v>337.89215060627026</v>
      </c>
      <c r="O214" s="3">
        <v>337.89215060627026</v>
      </c>
      <c r="P214" s="4">
        <f t="shared" si="11"/>
        <v>5.6315358434378373</v>
      </c>
      <c r="Q214" s="4">
        <f t="shared" si="18"/>
        <v>1220.08</v>
      </c>
      <c r="R214">
        <v>1220.08</v>
      </c>
      <c r="X214">
        <v>6.9982025101045648</v>
      </c>
      <c r="Z214">
        <v>2.6542122857132648</v>
      </c>
    </row>
    <row r="215" spans="1:26" x14ac:dyDescent="0.25">
      <c r="B215">
        <v>234744</v>
      </c>
      <c r="C215">
        <v>20017</v>
      </c>
      <c r="D215" t="s">
        <v>5</v>
      </c>
      <c r="E215" s="1">
        <v>0.45377314814814818</v>
      </c>
      <c r="F215" s="1">
        <v>0.45385416666666667</v>
      </c>
      <c r="I215" s="2">
        <f t="shared" si="16"/>
        <v>6.9999999999978968</v>
      </c>
      <c r="J215" s="2">
        <f t="shared" si="17"/>
        <v>6.9999999999978968</v>
      </c>
      <c r="K215" s="138">
        <v>6.9999999999978968</v>
      </c>
      <c r="L215" s="157">
        <v>26.33</v>
      </c>
      <c r="M215" s="38">
        <f t="shared" si="10"/>
        <v>2.5646021828579131</v>
      </c>
      <c r="N215" s="3">
        <f t="shared" si="14"/>
        <v>344.89215060626816</v>
      </c>
      <c r="O215" s="3">
        <v>344.89215060626816</v>
      </c>
      <c r="P215" s="4">
        <f t="shared" si="11"/>
        <v>5.7482025101044689</v>
      </c>
      <c r="Q215" s="4">
        <f t="shared" si="18"/>
        <v>1246.4099999999999</v>
      </c>
      <c r="R215">
        <v>1246.4099999999999</v>
      </c>
      <c r="X215">
        <v>7.1982025101045171</v>
      </c>
      <c r="Z215">
        <v>2.0454480000004978</v>
      </c>
    </row>
    <row r="216" spans="1:26" x14ac:dyDescent="0.25">
      <c r="B216">
        <v>234744</v>
      </c>
      <c r="C216">
        <v>20021</v>
      </c>
      <c r="D216" t="s">
        <v>0</v>
      </c>
      <c r="E216" s="1">
        <v>0.45385416666666667</v>
      </c>
      <c r="F216" s="1">
        <v>0.45390046296296299</v>
      </c>
      <c r="I216" s="2">
        <f t="shared" si="16"/>
        <v>4.000000000002224</v>
      </c>
      <c r="J216" s="2">
        <f t="shared" si="17"/>
        <v>4.000000000002224</v>
      </c>
      <c r="K216" s="138">
        <v>4.000000000002224</v>
      </c>
      <c r="L216" s="157">
        <v>26.92</v>
      </c>
      <c r="M216" s="38">
        <f t="shared" si="10"/>
        <v>4.5886216799974484</v>
      </c>
      <c r="N216" s="3">
        <f t="shared" si="14"/>
        <v>348.89215060627038</v>
      </c>
      <c r="O216" s="3">
        <v>348.89215060627038</v>
      </c>
      <c r="P216" s="4">
        <f t="shared" si="11"/>
        <v>5.8148691767711727</v>
      </c>
      <c r="Q216" s="4">
        <f t="shared" si="18"/>
        <v>1273.33</v>
      </c>
      <c r="R216">
        <v>1273.33</v>
      </c>
      <c r="X216">
        <v>7.2593136212156129</v>
      </c>
      <c r="Z216">
        <v>2.0454480000004978</v>
      </c>
    </row>
    <row r="217" spans="1:26" x14ac:dyDescent="0.25">
      <c r="B217">
        <v>234744</v>
      </c>
      <c r="C217">
        <v>20010</v>
      </c>
      <c r="D217" t="s">
        <v>1</v>
      </c>
      <c r="E217" s="1">
        <v>0.45390046296296299</v>
      </c>
      <c r="F217" s="1">
        <v>0.4540393518518519</v>
      </c>
      <c r="I217" s="2">
        <f t="shared" si="16"/>
        <v>12.000000000001876</v>
      </c>
      <c r="J217" s="2">
        <f t="shared" si="17"/>
        <v>12.000000000001876</v>
      </c>
      <c r="K217" s="138">
        <v>12.000000000001876</v>
      </c>
      <c r="L217" s="157">
        <v>31.17</v>
      </c>
      <c r="M217" s="38">
        <f t="shared" si="10"/>
        <v>1.7710170599997233</v>
      </c>
      <c r="N217" s="3">
        <f t="shared" si="14"/>
        <v>360.89215060627225</v>
      </c>
      <c r="O217" s="3">
        <v>360.89215060627225</v>
      </c>
      <c r="P217" s="4">
        <f t="shared" si="11"/>
        <v>6.0148691767712039</v>
      </c>
      <c r="Q217" s="4">
        <f t="shared" si="18"/>
        <v>1304.5</v>
      </c>
      <c r="R217">
        <v>1304.5</v>
      </c>
    </row>
    <row r="218" spans="1:26" x14ac:dyDescent="0.25">
      <c r="B218">
        <v>234744</v>
      </c>
      <c r="C218">
        <v>20004</v>
      </c>
      <c r="D218" t="s">
        <v>2</v>
      </c>
      <c r="E218" s="1">
        <v>0.4540393518518519</v>
      </c>
      <c r="F218" s="1">
        <v>0.45410879629629625</v>
      </c>
      <c r="I218" s="2">
        <f t="shared" si="16"/>
        <v>5.9999999999913456</v>
      </c>
      <c r="J218" s="2">
        <f t="shared" si="17"/>
        <v>5.9999999999913456</v>
      </c>
      <c r="K218" s="138">
        <v>22</v>
      </c>
      <c r="L218" s="157">
        <v>26.6</v>
      </c>
      <c r="M218" s="38">
        <f t="shared" si="10"/>
        <v>0.82437752727272728</v>
      </c>
      <c r="N218" s="3">
        <f t="shared" si="14"/>
        <v>382.89215060627225</v>
      </c>
      <c r="O218" s="3">
        <v>382.89215060627225</v>
      </c>
      <c r="P218" s="4">
        <f t="shared" si="11"/>
        <v>6.3815358434378711</v>
      </c>
      <c r="Q218" s="4">
        <f t="shared" si="18"/>
        <v>1331.1</v>
      </c>
      <c r="R218">
        <v>1331.1</v>
      </c>
    </row>
    <row r="219" spans="1:26" x14ac:dyDescent="0.25">
      <c r="A219" s="59"/>
      <c r="B219" s="59">
        <v>234744</v>
      </c>
      <c r="C219" s="59">
        <v>20001</v>
      </c>
      <c r="D219" s="59" t="s">
        <v>3</v>
      </c>
      <c r="E219" s="60">
        <v>0.45410879629629625</v>
      </c>
      <c r="F219" s="60">
        <v>0.45410879629629625</v>
      </c>
      <c r="G219" s="59"/>
      <c r="H219" s="59"/>
      <c r="I219" s="61">
        <f t="shared" si="16"/>
        <v>0</v>
      </c>
      <c r="J219" s="61">
        <f t="shared" si="17"/>
        <v>16.0000000000041</v>
      </c>
      <c r="L219" s="159"/>
      <c r="M219" s="38"/>
      <c r="N219" s="3">
        <f t="shared" si="14"/>
        <v>382.89215060627225</v>
      </c>
      <c r="P219" s="4"/>
      <c r="Q219" s="4">
        <f t="shared" si="18"/>
        <v>1331.1</v>
      </c>
    </row>
    <row r="220" spans="1:26" x14ac:dyDescent="0.25">
      <c r="B220">
        <v>234744</v>
      </c>
      <c r="C220">
        <v>20013</v>
      </c>
      <c r="D220" t="s">
        <v>36</v>
      </c>
      <c r="E220" s="1">
        <v>0.45429398148148148</v>
      </c>
      <c r="F220" s="1">
        <v>0.45438657407407407</v>
      </c>
      <c r="I220" s="2">
        <f t="shared" si="16"/>
        <v>7.9999999999996518</v>
      </c>
      <c r="J220" s="2">
        <f t="shared" si="17"/>
        <v>7.9999999999996518</v>
      </c>
      <c r="K220" s="138">
        <v>7.9999999999996518</v>
      </c>
      <c r="L220" s="5">
        <v>28.58</v>
      </c>
      <c r="M220" s="38">
        <f t="shared" si="10"/>
        <v>2.4357876600001056</v>
      </c>
      <c r="N220" s="3">
        <f t="shared" si="14"/>
        <v>390.89215060627191</v>
      </c>
      <c r="O220" s="3">
        <v>390.89215060627191</v>
      </c>
      <c r="P220" s="4">
        <f t="shared" si="11"/>
        <v>6.5148691767711986</v>
      </c>
      <c r="Q220" s="4">
        <f t="shared" si="18"/>
        <v>1359.6799999999998</v>
      </c>
      <c r="R220">
        <v>1359.6799999999998</v>
      </c>
    </row>
    <row r="221" spans="1:26" x14ac:dyDescent="0.25">
      <c r="A221" s="46"/>
      <c r="B221" s="46">
        <v>234744</v>
      </c>
      <c r="C221" s="46">
        <v>20015</v>
      </c>
      <c r="D221" s="46" t="s">
        <v>37</v>
      </c>
      <c r="E221" s="55">
        <v>0.45438657407407407</v>
      </c>
      <c r="F221" s="55">
        <v>0.45443287037037039</v>
      </c>
      <c r="G221" s="46"/>
      <c r="H221" s="46"/>
      <c r="I221" s="49">
        <f t="shared" si="16"/>
        <v>4.000000000002224</v>
      </c>
      <c r="J221" s="49">
        <f t="shared" si="17"/>
        <v>4.000000000002224</v>
      </c>
      <c r="K221" s="138">
        <v>6</v>
      </c>
      <c r="L221" s="5">
        <v>28.42</v>
      </c>
      <c r="M221" s="38">
        <f t="shared" si="10"/>
        <v>3.22953512</v>
      </c>
      <c r="N221" s="3">
        <f t="shared" si="14"/>
        <v>396.89215060627191</v>
      </c>
      <c r="O221" s="3">
        <v>396.89215060627191</v>
      </c>
      <c r="P221" s="4">
        <f t="shared" si="11"/>
        <v>6.6148691767711982</v>
      </c>
      <c r="Q221" s="4">
        <f t="shared" si="18"/>
        <v>1388.1</v>
      </c>
      <c r="R221">
        <v>1388.1</v>
      </c>
      <c r="U221" t="s">
        <v>456</v>
      </c>
    </row>
    <row r="222" spans="1:26" x14ac:dyDescent="0.25">
      <c r="A222" s="80"/>
      <c r="B222" s="81">
        <v>234744</v>
      </c>
      <c r="C222" s="81">
        <v>20027</v>
      </c>
      <c r="D222" s="81" t="s">
        <v>38</v>
      </c>
      <c r="E222" s="82">
        <v>0.45443287037037039</v>
      </c>
      <c r="F222" s="82">
        <v>0.45445601851851852</v>
      </c>
      <c r="G222" s="81"/>
      <c r="H222" s="81"/>
      <c r="I222" s="83">
        <f t="shared" si="16"/>
        <v>1.9999999999987139</v>
      </c>
      <c r="J222" s="84">
        <f t="shared" si="17"/>
        <v>1.9999999999987139</v>
      </c>
      <c r="M222" s="38"/>
      <c r="N222" s="3">
        <f t="shared" si="14"/>
        <v>396.89215060627191</v>
      </c>
      <c r="P222" s="4"/>
      <c r="Q222" s="4">
        <f t="shared" si="18"/>
        <v>1388.1</v>
      </c>
    </row>
    <row r="223" spans="1:26" x14ac:dyDescent="0.25">
      <c r="A223" s="46"/>
      <c r="B223" s="46">
        <v>234744</v>
      </c>
      <c r="C223" s="46">
        <v>20025</v>
      </c>
      <c r="D223" s="46" t="s">
        <v>39</v>
      </c>
      <c r="E223" s="55">
        <v>0.45445601851851852</v>
      </c>
      <c r="F223" s="55">
        <v>0.45453703703703702</v>
      </c>
      <c r="G223" s="46"/>
      <c r="H223" s="46"/>
      <c r="I223" s="49">
        <f t="shared" si="16"/>
        <v>6.9999999999978968</v>
      </c>
      <c r="J223" s="49">
        <f t="shared" si="17"/>
        <v>6.9999999999978968</v>
      </c>
      <c r="K223" s="138">
        <v>6.9999999999978968</v>
      </c>
      <c r="L223" s="5">
        <v>26.67</v>
      </c>
      <c r="M223" s="38">
        <f t="shared" si="10"/>
        <v>2.5977189600007806</v>
      </c>
      <c r="N223" s="3">
        <f t="shared" si="14"/>
        <v>403.89215060626981</v>
      </c>
      <c r="O223" s="3">
        <v>403.89215060626981</v>
      </c>
      <c r="P223" s="4">
        <f t="shared" si="11"/>
        <v>6.7315358434378298</v>
      </c>
      <c r="Q223" s="4">
        <f t="shared" si="18"/>
        <v>1414.77</v>
      </c>
      <c r="R223">
        <v>1414.77</v>
      </c>
    </row>
    <row r="224" spans="1:26" x14ac:dyDescent="0.25">
      <c r="A224" s="46"/>
      <c r="B224" s="46">
        <v>234744</v>
      </c>
      <c r="C224" s="46">
        <v>20027</v>
      </c>
      <c r="D224" s="46" t="s">
        <v>38</v>
      </c>
      <c r="E224" s="55">
        <v>0.45453703703703702</v>
      </c>
      <c r="F224" s="55">
        <v>0.4546412037037037</v>
      </c>
      <c r="G224" s="46"/>
      <c r="H224" s="46"/>
      <c r="I224" s="49">
        <f t="shared" si="16"/>
        <v>9.0000000000014069</v>
      </c>
      <c r="J224" s="49">
        <f t="shared" si="17"/>
        <v>9.0000000000014069</v>
      </c>
      <c r="K224" s="138">
        <v>9.0000000000014069</v>
      </c>
      <c r="L224" s="5">
        <v>34.04</v>
      </c>
      <c r="M224" s="38">
        <f t="shared" si="10"/>
        <v>2.5787796266662637</v>
      </c>
      <c r="N224" s="3">
        <f t="shared" si="14"/>
        <v>412.89215060627123</v>
      </c>
      <c r="O224" s="3">
        <v>412.89215060627123</v>
      </c>
      <c r="P224" s="4">
        <f t="shared" si="11"/>
        <v>6.8815358434378542</v>
      </c>
      <c r="Q224" s="4">
        <f t="shared" si="18"/>
        <v>1448.81</v>
      </c>
      <c r="R224">
        <v>1448.81</v>
      </c>
    </row>
    <row r="225" spans="1:18" x14ac:dyDescent="0.25">
      <c r="A225" s="46"/>
      <c r="B225" s="46">
        <v>234744</v>
      </c>
      <c r="C225" s="46">
        <v>20050</v>
      </c>
      <c r="D225" s="46" t="s">
        <v>12</v>
      </c>
      <c r="E225" s="55">
        <v>0.4546412037037037</v>
      </c>
      <c r="F225" s="55">
        <v>0.45472222222222225</v>
      </c>
      <c r="G225" s="46"/>
      <c r="H225" s="46"/>
      <c r="I225" s="49">
        <f t="shared" si="16"/>
        <v>7.000000000002693</v>
      </c>
      <c r="J225" s="49">
        <f t="shared" si="17"/>
        <v>7.000000000002693</v>
      </c>
      <c r="K225" s="138">
        <v>7.000000000002693</v>
      </c>
      <c r="L225" s="5">
        <v>27.25</v>
      </c>
      <c r="M225" s="38">
        <f t="shared" si="10"/>
        <v>2.6542122857132648</v>
      </c>
      <c r="N225" s="3">
        <f t="shared" si="14"/>
        <v>419.8921506062739</v>
      </c>
      <c r="O225" s="3">
        <v>419.8921506062739</v>
      </c>
      <c r="P225" s="4">
        <f t="shared" si="11"/>
        <v>6.9982025101045648</v>
      </c>
      <c r="Q225" s="4">
        <f t="shared" si="18"/>
        <v>1476.06</v>
      </c>
      <c r="R225">
        <v>1476.06</v>
      </c>
    </row>
    <row r="226" spans="1:18" x14ac:dyDescent="0.25">
      <c r="B226">
        <v>234744</v>
      </c>
      <c r="C226">
        <v>20049</v>
      </c>
      <c r="D226" t="s">
        <v>13</v>
      </c>
      <c r="E226" s="1">
        <v>0.45472222222222225</v>
      </c>
      <c r="F226" s="1">
        <v>0.4548611111111111</v>
      </c>
      <c r="I226" s="2">
        <f t="shared" si="16"/>
        <v>11.99999999999708</v>
      </c>
      <c r="J226" s="2">
        <f t="shared" si="17"/>
        <v>11.99999999999708</v>
      </c>
      <c r="K226" s="138">
        <v>11.99999999999708</v>
      </c>
      <c r="L226" s="5">
        <v>36</v>
      </c>
      <c r="M226" s="38">
        <f t="shared" si="10"/>
        <v>2.0454480000004978</v>
      </c>
      <c r="N226" s="3">
        <f t="shared" si="14"/>
        <v>431.892150606271</v>
      </c>
      <c r="O226" s="3">
        <v>431.892150606271</v>
      </c>
      <c r="P226" s="4">
        <f t="shared" si="11"/>
        <v>7.1982025101045171</v>
      </c>
      <c r="Q226" s="4">
        <f t="shared" si="18"/>
        <v>1512.06</v>
      </c>
      <c r="R226">
        <v>1512.06</v>
      </c>
    </row>
    <row r="227" spans="1:18" x14ac:dyDescent="0.25">
      <c r="B227">
        <v>234744</v>
      </c>
      <c r="C227">
        <v>20045</v>
      </c>
      <c r="D227" t="s">
        <v>14</v>
      </c>
      <c r="E227" s="1">
        <v>0.4548611111111111</v>
      </c>
      <c r="F227" s="1">
        <v>0.45489583333333333</v>
      </c>
      <c r="I227" s="2">
        <f t="shared" si="16"/>
        <v>3.000000000000469</v>
      </c>
      <c r="J227" s="2">
        <f>L227*J226/L226</f>
        <v>3.6666666666657743</v>
      </c>
      <c r="K227" s="138">
        <v>3.6666666666657743</v>
      </c>
      <c r="L227" s="5">
        <v>11</v>
      </c>
      <c r="M227" s="38">
        <f t="shared" si="10"/>
        <v>2.0454480000004978</v>
      </c>
      <c r="N227" s="3">
        <f t="shared" si="14"/>
        <v>435.55881727293678</v>
      </c>
      <c r="O227" s="3">
        <v>435.55881727293678</v>
      </c>
      <c r="P227" s="4">
        <f t="shared" si="11"/>
        <v>7.2593136212156129</v>
      </c>
      <c r="Q227" s="4">
        <f t="shared" si="18"/>
        <v>1523.06</v>
      </c>
      <c r="R227">
        <v>1523.06</v>
      </c>
    </row>
    <row r="228" spans="1:18" x14ac:dyDescent="0.25">
      <c r="A228" s="56"/>
      <c r="B228" s="56">
        <v>234744</v>
      </c>
      <c r="C228" s="56">
        <v>20239</v>
      </c>
      <c r="D228" s="56" t="s">
        <v>181</v>
      </c>
      <c r="E228" s="57">
        <v>0.45489583333333333</v>
      </c>
      <c r="F228" s="57">
        <v>0.45489583333333333</v>
      </c>
      <c r="G228" s="56"/>
      <c r="H228" s="56"/>
      <c r="I228" s="58">
        <f t="shared" si="16"/>
        <v>0</v>
      </c>
      <c r="J228" s="58">
        <f>(E230-E228)*86400</f>
        <v>731.99999999999932</v>
      </c>
    </row>
    <row r="229" spans="1:18" x14ac:dyDescent="0.25">
      <c r="M229" s="38">
        <f>AVERAGE(M167:M226)</f>
        <v>3.0235409969215716</v>
      </c>
      <c r="P229" s="3">
        <v>435.55881727293678</v>
      </c>
      <c r="Q229" s="138">
        <v>1523.06</v>
      </c>
      <c r="R229" s="38">
        <f>Q229/P229*0.0113636*60</f>
        <v>2.3841709449524746</v>
      </c>
    </row>
    <row r="230" spans="1:18" x14ac:dyDescent="0.25">
      <c r="B230">
        <v>234744</v>
      </c>
      <c r="C230">
        <v>20045</v>
      </c>
      <c r="D230" t="s">
        <v>14</v>
      </c>
      <c r="E230" s="1">
        <v>0.46336805555555555</v>
      </c>
      <c r="F230" s="1">
        <v>0.46347222222222223</v>
      </c>
      <c r="I230" s="2">
        <f t="shared" ref="I230:I235" si="19">(F230-E230)*86400</f>
        <v>9.0000000000014069</v>
      </c>
      <c r="J230" s="2">
        <f>(E231-E230)*86400</f>
        <v>9.0000000000014069</v>
      </c>
    </row>
    <row r="231" spans="1:18" x14ac:dyDescent="0.25">
      <c r="B231">
        <v>234744</v>
      </c>
      <c r="C231">
        <v>20239</v>
      </c>
      <c r="D231" t="s">
        <v>181</v>
      </c>
      <c r="E231" s="1">
        <v>0.46347222222222223</v>
      </c>
      <c r="F231" s="1">
        <v>0.46347222222222223</v>
      </c>
      <c r="I231" s="2">
        <f t="shared" si="19"/>
        <v>0</v>
      </c>
      <c r="J231" s="2">
        <f>(E232-E231)*86400</f>
        <v>456.99999999999631</v>
      </c>
    </row>
    <row r="232" spans="1:18" x14ac:dyDescent="0.25">
      <c r="B232">
        <v>234744</v>
      </c>
      <c r="C232">
        <v>20044</v>
      </c>
      <c r="D232" t="s">
        <v>180</v>
      </c>
      <c r="E232" s="1">
        <v>0.46876157407407404</v>
      </c>
      <c r="F232" s="1">
        <v>0.46876157407407404</v>
      </c>
      <c r="I232" s="2">
        <f t="shared" si="19"/>
        <v>0</v>
      </c>
      <c r="J232" s="2">
        <f>(E233-E232)*86400</f>
        <v>152.99999999999994</v>
      </c>
    </row>
    <row r="233" spans="1:18" x14ac:dyDescent="0.25">
      <c r="B233">
        <v>234744</v>
      </c>
      <c r="C233">
        <v>20049</v>
      </c>
      <c r="D233" t="s">
        <v>13</v>
      </c>
      <c r="E233" s="1">
        <v>0.47053240740740737</v>
      </c>
      <c r="F233" s="1">
        <v>0.47074074074074074</v>
      </c>
      <c r="I233" s="2">
        <f t="shared" si="19"/>
        <v>18.000000000002814</v>
      </c>
      <c r="J233" s="2">
        <f>(E234-E233)*86400</f>
        <v>18.000000000002814</v>
      </c>
    </row>
    <row r="234" spans="1:18" x14ac:dyDescent="0.25">
      <c r="B234">
        <v>234744</v>
      </c>
      <c r="C234">
        <v>20027</v>
      </c>
      <c r="D234" t="s">
        <v>38</v>
      </c>
      <c r="E234" s="1">
        <v>0.47074074074074074</v>
      </c>
      <c r="F234" s="1">
        <v>0.47074074074074074</v>
      </c>
      <c r="I234" s="2">
        <f t="shared" si="19"/>
        <v>0</v>
      </c>
      <c r="J234" s="2">
        <f>(E235-E234)*86400</f>
        <v>31.999999999998607</v>
      </c>
    </row>
    <row r="235" spans="1:18" x14ac:dyDescent="0.25">
      <c r="B235">
        <v>234744</v>
      </c>
      <c r="C235">
        <v>20022</v>
      </c>
      <c r="D235" t="s">
        <v>177</v>
      </c>
      <c r="E235" s="1">
        <v>0.47111111111111109</v>
      </c>
      <c r="F235" s="1">
        <v>0.47111111111111109</v>
      </c>
      <c r="I235" s="2">
        <f t="shared" si="19"/>
        <v>0</v>
      </c>
      <c r="J235" s="2"/>
      <c r="K235"/>
    </row>
    <row r="236" spans="1:18" x14ac:dyDescent="0.25">
      <c r="A236" s="52"/>
      <c r="B236" s="52"/>
      <c r="C236" s="52"/>
      <c r="D236" s="52"/>
      <c r="E236" s="52"/>
      <c r="F236" s="52"/>
      <c r="G236" s="52"/>
      <c r="H236" s="52"/>
      <c r="I236" s="52"/>
      <c r="J236" s="52"/>
      <c r="K236" s="52"/>
    </row>
    <row r="237" spans="1:18" x14ac:dyDescent="0.25">
      <c r="K237"/>
    </row>
    <row r="238" spans="1:18" x14ac:dyDescent="0.25">
      <c r="K238"/>
    </row>
  </sheetData>
  <mergeCells count="5">
    <mergeCell ref="A1:H1"/>
    <mergeCell ref="I1:K1"/>
    <mergeCell ref="N1:P1"/>
    <mergeCell ref="Q1:R1"/>
    <mergeCell ref="X1:Z1"/>
  </mergeCells>
  <pageMargins left="0.7" right="0.7" top="0.75" bottom="0.75" header="0.3" footer="0.3"/>
  <pageSetup orientation="portrait" verticalDpi="300"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40"/>
  <sheetViews>
    <sheetView zoomScale="85" zoomScaleNormal="85" workbookViewId="0">
      <pane ySplit="2" topLeftCell="A81" activePane="bottomLeft" state="frozen"/>
      <selection pane="bottomLeft" activeCell="H65" sqref="H65"/>
    </sheetView>
  </sheetViews>
  <sheetFormatPr defaultColWidth="9" defaultRowHeight="15" x14ac:dyDescent="0.25"/>
  <cols>
    <col min="1" max="2" width="9" style="138"/>
    <col min="3" max="3" width="6" style="138" bestFit="1" customWidth="1"/>
    <col min="4" max="4" width="32.7109375" style="138" bestFit="1" customWidth="1"/>
    <col min="5" max="6" width="8.140625" style="138" bestFit="1" customWidth="1"/>
    <col min="7" max="11" width="9" style="138"/>
    <col min="12" max="12" width="9" style="4"/>
    <col min="13" max="13" width="9" style="138"/>
    <col min="14" max="15" width="9" style="3"/>
    <col min="16" max="21" width="9" style="138"/>
    <col min="22" max="22" width="32.7109375" style="138" bestFit="1" customWidth="1"/>
    <col min="23" max="24" width="8.140625" style="138" bestFit="1" customWidth="1"/>
    <col min="25" max="16384" width="9" style="138"/>
  </cols>
  <sheetData>
    <row r="1" spans="1:28" x14ac:dyDescent="0.25">
      <c r="A1" s="588" t="s">
        <v>136</v>
      </c>
      <c r="B1" s="588"/>
      <c r="C1" s="588"/>
      <c r="D1" s="588"/>
      <c r="E1" s="588"/>
      <c r="F1" s="588"/>
      <c r="G1" s="588"/>
      <c r="H1" s="588"/>
      <c r="I1" s="583" t="s">
        <v>125</v>
      </c>
      <c r="J1" s="583"/>
      <c r="K1" s="583"/>
      <c r="M1" s="38"/>
      <c r="N1" s="583" t="s">
        <v>123</v>
      </c>
      <c r="O1" s="583"/>
      <c r="P1" s="583"/>
      <c r="Q1" s="583" t="s">
        <v>128</v>
      </c>
      <c r="R1" s="583"/>
      <c r="S1" s="50"/>
      <c r="U1" s="44"/>
      <c r="V1" s="115"/>
      <c r="X1" s="583" t="s">
        <v>130</v>
      </c>
      <c r="Y1" s="583"/>
      <c r="Z1" s="583"/>
      <c r="AA1" s="48" t="s">
        <v>135</v>
      </c>
      <c r="AB1" s="45" t="s">
        <v>133</v>
      </c>
    </row>
    <row r="2" spans="1:28" x14ac:dyDescent="0.25">
      <c r="A2" s="9" t="s">
        <v>15</v>
      </c>
      <c r="B2" s="44" t="s">
        <v>112</v>
      </c>
      <c r="C2" s="138" t="s">
        <v>113</v>
      </c>
      <c r="D2" s="138" t="s">
        <v>114</v>
      </c>
      <c r="E2" s="138" t="s">
        <v>115</v>
      </c>
      <c r="F2" s="138" t="s">
        <v>116</v>
      </c>
      <c r="G2" s="138" t="s">
        <v>117</v>
      </c>
      <c r="H2" s="138" t="s">
        <v>137</v>
      </c>
      <c r="I2" s="138" t="s">
        <v>118</v>
      </c>
      <c r="J2" s="138" t="s">
        <v>119</v>
      </c>
      <c r="K2" s="3" t="s">
        <v>120</v>
      </c>
      <c r="L2" s="4" t="s">
        <v>121</v>
      </c>
      <c r="M2" s="38" t="s">
        <v>122</v>
      </c>
      <c r="N2" s="3" t="s">
        <v>119</v>
      </c>
      <c r="O2" s="3" t="s">
        <v>126</v>
      </c>
      <c r="P2" s="4" t="s">
        <v>127</v>
      </c>
      <c r="Q2" s="138" t="s">
        <v>129</v>
      </c>
      <c r="R2" s="4" t="s">
        <v>120</v>
      </c>
      <c r="S2" s="51" t="s">
        <v>179</v>
      </c>
      <c r="T2" s="138" t="s">
        <v>178</v>
      </c>
      <c r="U2" s="44" t="s">
        <v>416</v>
      </c>
      <c r="V2" s="116" t="s">
        <v>461</v>
      </c>
      <c r="X2" s="138" t="s">
        <v>124</v>
      </c>
      <c r="Y2" s="138" t="s">
        <v>131</v>
      </c>
      <c r="Z2" s="138" t="s">
        <v>132</v>
      </c>
      <c r="AA2" s="47" t="s">
        <v>18</v>
      </c>
      <c r="AB2" s="46" t="s">
        <v>134</v>
      </c>
    </row>
    <row r="3" spans="1:28" x14ac:dyDescent="0.25">
      <c r="A3" s="54">
        <v>42639</v>
      </c>
      <c r="B3" s="138">
        <v>302316</v>
      </c>
      <c r="C3" s="138">
        <v>13035</v>
      </c>
      <c r="D3" s="138" t="s">
        <v>42</v>
      </c>
      <c r="E3" s="1">
        <v>0.43703703703703706</v>
      </c>
      <c r="F3" s="1">
        <v>0.43703703703703706</v>
      </c>
      <c r="L3" s="138"/>
      <c r="N3" s="138"/>
    </row>
    <row r="4" spans="1:28" x14ac:dyDescent="0.25">
      <c r="B4" s="138">
        <v>302316</v>
      </c>
      <c r="C4" s="138">
        <v>13047</v>
      </c>
      <c r="D4" s="138" t="s">
        <v>41</v>
      </c>
      <c r="E4" s="1">
        <v>0.43710648148148151</v>
      </c>
      <c r="F4" s="1">
        <v>0.43730324074074073</v>
      </c>
      <c r="L4" s="138"/>
      <c r="N4" s="138"/>
    </row>
    <row r="5" spans="1:28" x14ac:dyDescent="0.25">
      <c r="B5" s="138">
        <v>302316</v>
      </c>
      <c r="C5" s="138">
        <v>13060</v>
      </c>
      <c r="D5" s="138" t="s">
        <v>24</v>
      </c>
      <c r="E5" s="1">
        <v>0.43730324074074073</v>
      </c>
      <c r="F5" s="1">
        <v>0.43739583333333337</v>
      </c>
      <c r="L5" s="138"/>
      <c r="N5" s="138"/>
    </row>
    <row r="6" spans="1:28" x14ac:dyDescent="0.25">
      <c r="B6" s="138">
        <v>302316</v>
      </c>
      <c r="C6" s="138">
        <v>13071</v>
      </c>
      <c r="D6" s="138" t="s">
        <v>25</v>
      </c>
      <c r="E6" s="1">
        <v>0.43739583333333337</v>
      </c>
      <c r="F6" s="1">
        <v>0.43748842592592596</v>
      </c>
      <c r="L6" s="138"/>
      <c r="N6" s="138"/>
    </row>
    <row r="7" spans="1:28" x14ac:dyDescent="0.25">
      <c r="B7" s="138">
        <v>302316</v>
      </c>
      <c r="C7" s="138">
        <v>13069</v>
      </c>
      <c r="D7" s="138" t="s">
        <v>21</v>
      </c>
      <c r="E7" s="1">
        <v>0.43748842592592596</v>
      </c>
      <c r="F7" s="1">
        <v>0.4375</v>
      </c>
      <c r="L7" s="138"/>
      <c r="N7" s="138"/>
    </row>
    <row r="8" spans="1:28" x14ac:dyDescent="0.25">
      <c r="B8" s="138">
        <v>302316</v>
      </c>
      <c r="C8" s="138">
        <v>13071</v>
      </c>
      <c r="D8" s="138" t="s">
        <v>25</v>
      </c>
      <c r="E8" s="1">
        <v>0.4375</v>
      </c>
      <c r="F8" s="1">
        <v>0.43752314814814813</v>
      </c>
      <c r="L8" s="138"/>
      <c r="N8" s="138"/>
    </row>
    <row r="9" spans="1:28" x14ac:dyDescent="0.25">
      <c r="B9" s="138">
        <v>302316</v>
      </c>
      <c r="C9" s="138">
        <v>13069</v>
      </c>
      <c r="D9" s="138" t="s">
        <v>21</v>
      </c>
      <c r="E9" s="1">
        <v>0.43752314814814813</v>
      </c>
      <c r="F9" s="1">
        <v>0.43752314814814813</v>
      </c>
      <c r="L9" s="138"/>
      <c r="N9" s="138"/>
    </row>
    <row r="10" spans="1:28" x14ac:dyDescent="0.25">
      <c r="B10" s="138">
        <v>302316</v>
      </c>
      <c r="C10" s="138">
        <v>20061</v>
      </c>
      <c r="D10" s="138" t="s">
        <v>20</v>
      </c>
      <c r="E10" s="1">
        <v>0.43821759259259263</v>
      </c>
      <c r="F10" s="1">
        <v>0.43821759259259263</v>
      </c>
      <c r="L10" s="138"/>
      <c r="N10" s="138"/>
    </row>
    <row r="11" spans="1:28" x14ac:dyDescent="0.25">
      <c r="B11" s="138">
        <v>302316</v>
      </c>
      <c r="C11" s="138">
        <v>20064</v>
      </c>
      <c r="D11" s="138" t="s">
        <v>450</v>
      </c>
      <c r="E11" s="1">
        <v>0.43916666666666665</v>
      </c>
      <c r="F11" s="1">
        <v>0.43917824074074074</v>
      </c>
      <c r="L11" s="138"/>
      <c r="N11" s="138"/>
    </row>
    <row r="12" spans="1:28" x14ac:dyDescent="0.25">
      <c r="B12" s="138">
        <v>302316</v>
      </c>
      <c r="C12" s="138">
        <v>20061</v>
      </c>
      <c r="D12" s="138" t="s">
        <v>20</v>
      </c>
      <c r="E12" s="1">
        <v>0.43917824074074074</v>
      </c>
      <c r="F12" s="1">
        <v>0.43917824074074074</v>
      </c>
      <c r="L12" s="138"/>
      <c r="N12" s="138"/>
    </row>
    <row r="13" spans="1:28" x14ac:dyDescent="0.25">
      <c r="B13" s="138">
        <v>302316</v>
      </c>
      <c r="C13" s="138">
        <v>20047</v>
      </c>
      <c r="D13" s="138" t="s">
        <v>20</v>
      </c>
      <c r="E13" s="1">
        <v>0.44120370370370371</v>
      </c>
      <c r="F13" s="1">
        <v>0.44120370370370371</v>
      </c>
      <c r="L13" s="138"/>
      <c r="N13" s="138"/>
    </row>
    <row r="14" spans="1:28" x14ac:dyDescent="0.25">
      <c r="B14" s="138">
        <v>302316</v>
      </c>
      <c r="C14" s="138">
        <v>20049</v>
      </c>
      <c r="D14" s="138" t="s">
        <v>13</v>
      </c>
      <c r="E14" s="1">
        <v>0.44135416666666666</v>
      </c>
      <c r="F14" s="1">
        <v>0.44145833333333334</v>
      </c>
      <c r="L14" s="138"/>
      <c r="N14" s="138"/>
    </row>
    <row r="15" spans="1:28" x14ac:dyDescent="0.25">
      <c r="B15" s="138">
        <v>302316</v>
      </c>
      <c r="C15" s="138">
        <v>20050</v>
      </c>
      <c r="D15" s="138" t="s">
        <v>12</v>
      </c>
      <c r="E15" s="1">
        <v>0.44145833333333334</v>
      </c>
      <c r="F15" s="1">
        <v>0.44164351851851852</v>
      </c>
      <c r="L15" s="138"/>
      <c r="N15" s="138"/>
    </row>
    <row r="16" spans="1:28" x14ac:dyDescent="0.25">
      <c r="B16" s="138">
        <v>302316</v>
      </c>
      <c r="C16" s="138">
        <v>20027</v>
      </c>
      <c r="D16" s="138" t="s">
        <v>38</v>
      </c>
      <c r="E16" s="1">
        <v>0.44164351851851852</v>
      </c>
      <c r="F16" s="1">
        <v>0.44177083333333328</v>
      </c>
      <c r="L16" s="138"/>
      <c r="N16" s="138"/>
    </row>
    <row r="17" spans="2:21" x14ac:dyDescent="0.25">
      <c r="B17" s="138">
        <v>302316</v>
      </c>
      <c r="C17" s="138">
        <v>20025</v>
      </c>
      <c r="D17" s="138" t="s">
        <v>39</v>
      </c>
      <c r="E17" s="1">
        <v>0.44177083333333328</v>
      </c>
      <c r="F17" s="1">
        <v>0.44187500000000002</v>
      </c>
      <c r="L17" s="138"/>
      <c r="N17" s="138"/>
    </row>
    <row r="18" spans="2:21" x14ac:dyDescent="0.25">
      <c r="B18" s="138">
        <v>302316</v>
      </c>
      <c r="C18" s="138">
        <v>20015</v>
      </c>
      <c r="D18" s="138" t="s">
        <v>37</v>
      </c>
      <c r="E18" s="1">
        <v>0.44187500000000002</v>
      </c>
      <c r="F18" s="1">
        <v>0.44187500000000002</v>
      </c>
      <c r="L18" s="138"/>
      <c r="N18" s="138"/>
    </row>
    <row r="19" spans="2:21" x14ac:dyDescent="0.25">
      <c r="B19" s="138">
        <v>302316</v>
      </c>
      <c r="C19" s="138">
        <v>20013</v>
      </c>
      <c r="D19" s="138" t="s">
        <v>36</v>
      </c>
      <c r="E19" s="1">
        <v>0.44200231481481483</v>
      </c>
      <c r="F19" s="1">
        <v>0.44200231481481483</v>
      </c>
      <c r="L19" s="138"/>
      <c r="N19" s="138"/>
    </row>
    <row r="20" spans="2:21" x14ac:dyDescent="0.25">
      <c r="B20" s="138">
        <v>302316</v>
      </c>
      <c r="C20" s="138">
        <v>20029</v>
      </c>
      <c r="D20" s="138" t="s">
        <v>11</v>
      </c>
      <c r="E20" s="1">
        <v>0.44773148148148145</v>
      </c>
      <c r="F20" s="1">
        <v>0.44773148148148145</v>
      </c>
      <c r="L20" s="138"/>
      <c r="N20" s="138"/>
    </row>
    <row r="21" spans="2:21" x14ac:dyDescent="0.25">
      <c r="B21" s="138">
        <v>302316</v>
      </c>
      <c r="C21" s="138">
        <v>20030</v>
      </c>
      <c r="D21" s="138" t="s">
        <v>6</v>
      </c>
      <c r="E21" s="1">
        <v>0.45256944444444441</v>
      </c>
      <c r="F21" s="1">
        <v>0.45270833333333332</v>
      </c>
      <c r="L21" s="138"/>
      <c r="N21" s="138"/>
    </row>
    <row r="22" spans="2:21" x14ac:dyDescent="0.25">
      <c r="B22" s="138">
        <v>302316</v>
      </c>
      <c r="C22" s="138">
        <v>20029</v>
      </c>
      <c r="D22" s="138" t="s">
        <v>11</v>
      </c>
      <c r="E22" s="1">
        <v>0.45270833333333332</v>
      </c>
      <c r="F22" s="1">
        <v>0.45273148148148151</v>
      </c>
      <c r="L22" s="138"/>
      <c r="N22" s="138"/>
    </row>
    <row r="23" spans="2:21" x14ac:dyDescent="0.25">
      <c r="I23" s="2"/>
      <c r="J23" s="2"/>
      <c r="L23" s="2"/>
      <c r="N23" s="138"/>
      <c r="U23" s="2"/>
    </row>
    <row r="24" spans="2:21" x14ac:dyDescent="0.25">
      <c r="I24" s="2"/>
      <c r="J24" s="2"/>
      <c r="L24" s="2"/>
      <c r="N24" s="138"/>
      <c r="U24" s="2"/>
    </row>
    <row r="25" spans="2:21" x14ac:dyDescent="0.25">
      <c r="B25" s="138">
        <v>302316</v>
      </c>
      <c r="C25" s="138">
        <v>20030</v>
      </c>
      <c r="D25" s="138" t="s">
        <v>6</v>
      </c>
      <c r="E25" s="1">
        <v>0.45273148148148151</v>
      </c>
      <c r="F25" s="1">
        <v>0.45277777777777778</v>
      </c>
      <c r="I25" s="2">
        <f t="shared" ref="I25:I36" si="0">(F25-E25)*86400</f>
        <v>3.9999999999974278</v>
      </c>
      <c r="J25" s="2">
        <f t="shared" ref="J25:J35" si="1">(E26-E25)*86400</f>
        <v>3.9999999999974278</v>
      </c>
      <c r="L25" s="138"/>
      <c r="N25" s="138"/>
    </row>
    <row r="26" spans="2:21" x14ac:dyDescent="0.25">
      <c r="B26" s="138">
        <v>302316</v>
      </c>
      <c r="C26" s="138">
        <v>20017</v>
      </c>
      <c r="D26" s="138" t="s">
        <v>5</v>
      </c>
      <c r="E26" s="1">
        <v>0.45277777777777778</v>
      </c>
      <c r="F26" s="1">
        <v>0.45284722222222223</v>
      </c>
      <c r="I26" s="2">
        <f t="shared" si="0"/>
        <v>6.0000000000009379</v>
      </c>
      <c r="J26" s="2">
        <f t="shared" si="1"/>
        <v>6.0000000000009379</v>
      </c>
      <c r="L26" s="138"/>
      <c r="N26" s="138"/>
    </row>
    <row r="27" spans="2:21" x14ac:dyDescent="0.25">
      <c r="B27" s="138">
        <v>302316</v>
      </c>
      <c r="C27" s="138">
        <v>20021</v>
      </c>
      <c r="D27" s="138" t="s">
        <v>0</v>
      </c>
      <c r="E27" s="1">
        <v>0.45284722222222223</v>
      </c>
      <c r="F27" s="1">
        <v>0.4529050925925926</v>
      </c>
      <c r="I27" s="2">
        <f t="shared" si="0"/>
        <v>4.9999999999991829</v>
      </c>
      <c r="J27" s="2">
        <f t="shared" si="1"/>
        <v>4.9999999999991829</v>
      </c>
      <c r="L27" s="138"/>
      <c r="N27" s="138"/>
    </row>
    <row r="28" spans="2:21" x14ac:dyDescent="0.25">
      <c r="B28" s="138">
        <v>302316</v>
      </c>
      <c r="C28" s="138">
        <v>20010</v>
      </c>
      <c r="D28" s="138" t="s">
        <v>1</v>
      </c>
      <c r="E28" s="1">
        <v>0.4529050925925926</v>
      </c>
      <c r="F28" s="1">
        <v>0.4529050925925926</v>
      </c>
      <c r="I28" s="2">
        <f t="shared" si="0"/>
        <v>0</v>
      </c>
      <c r="J28" s="2">
        <f t="shared" si="1"/>
        <v>14.999999999997549</v>
      </c>
      <c r="L28" s="138"/>
      <c r="N28" s="138"/>
    </row>
    <row r="29" spans="2:21" x14ac:dyDescent="0.25">
      <c r="B29" s="138">
        <v>302316</v>
      </c>
      <c r="C29" s="138">
        <v>20004</v>
      </c>
      <c r="D29" s="138" t="s">
        <v>2</v>
      </c>
      <c r="E29" s="1">
        <v>0.45307870370370368</v>
      </c>
      <c r="F29" s="1">
        <v>0.45317129629629632</v>
      </c>
      <c r="I29" s="2">
        <f t="shared" si="0"/>
        <v>8.000000000004448</v>
      </c>
      <c r="J29" s="2">
        <f t="shared" si="1"/>
        <v>8.000000000004448</v>
      </c>
      <c r="L29" s="138"/>
      <c r="N29" s="138"/>
    </row>
    <row r="30" spans="2:21" x14ac:dyDescent="0.25">
      <c r="B30" s="138">
        <v>302316</v>
      </c>
      <c r="C30" s="138">
        <v>20013</v>
      </c>
      <c r="D30" s="138" t="s">
        <v>36</v>
      </c>
      <c r="E30" s="1">
        <v>0.45317129629629632</v>
      </c>
      <c r="F30" s="1">
        <v>0.45327546296296295</v>
      </c>
      <c r="I30" s="2">
        <f t="shared" si="0"/>
        <v>8.9999999999966107</v>
      </c>
      <c r="J30" s="2">
        <f t="shared" si="1"/>
        <v>8.9999999999966107</v>
      </c>
      <c r="L30" s="138"/>
      <c r="N30" s="138"/>
    </row>
    <row r="31" spans="2:21" x14ac:dyDescent="0.25">
      <c r="B31" s="138">
        <v>302316</v>
      </c>
      <c r="C31" s="138">
        <v>20015</v>
      </c>
      <c r="D31" s="138" t="s">
        <v>37</v>
      </c>
      <c r="E31" s="1">
        <v>0.45327546296296295</v>
      </c>
      <c r="F31" s="1">
        <v>0.45332175925925927</v>
      </c>
      <c r="I31" s="2">
        <f t="shared" si="0"/>
        <v>4.000000000002224</v>
      </c>
      <c r="J31" s="2">
        <f t="shared" si="1"/>
        <v>4.000000000002224</v>
      </c>
      <c r="L31" s="138"/>
      <c r="N31" s="138"/>
    </row>
    <row r="32" spans="2:21" x14ac:dyDescent="0.25">
      <c r="B32" s="138">
        <v>302316</v>
      </c>
      <c r="C32" s="138">
        <v>20025</v>
      </c>
      <c r="D32" s="138" t="s">
        <v>39</v>
      </c>
      <c r="E32" s="1">
        <v>0.45332175925925927</v>
      </c>
      <c r="F32" s="1">
        <v>0.45336805555555554</v>
      </c>
      <c r="I32" s="2">
        <f t="shared" si="0"/>
        <v>3.9999999999974278</v>
      </c>
      <c r="J32" s="2">
        <f t="shared" si="1"/>
        <v>3.9999999999974278</v>
      </c>
      <c r="L32" s="138"/>
      <c r="N32" s="138"/>
    </row>
    <row r="33" spans="2:14" x14ac:dyDescent="0.25">
      <c r="B33" s="138">
        <v>302316</v>
      </c>
      <c r="C33" s="138">
        <v>20027</v>
      </c>
      <c r="D33" s="138" t="s">
        <v>38</v>
      </c>
      <c r="E33" s="1">
        <v>0.45336805555555554</v>
      </c>
      <c r="F33" s="1">
        <v>0.45346064814814818</v>
      </c>
      <c r="I33" s="2">
        <f t="shared" si="0"/>
        <v>8.000000000004448</v>
      </c>
      <c r="J33" s="2">
        <f t="shared" si="1"/>
        <v>8.000000000004448</v>
      </c>
      <c r="L33" s="138"/>
      <c r="N33" s="138"/>
    </row>
    <row r="34" spans="2:14" x14ac:dyDescent="0.25">
      <c r="B34" s="138">
        <v>302316</v>
      </c>
      <c r="C34" s="138">
        <v>20050</v>
      </c>
      <c r="D34" s="138" t="s">
        <v>12</v>
      </c>
      <c r="E34" s="1">
        <v>0.45346064814814818</v>
      </c>
      <c r="F34" s="1">
        <v>0.45355324074074077</v>
      </c>
      <c r="I34" s="2">
        <f t="shared" si="0"/>
        <v>7.9999999999996518</v>
      </c>
      <c r="J34" s="2">
        <f t="shared" si="1"/>
        <v>7.9999999999996518</v>
      </c>
      <c r="L34" s="138"/>
      <c r="N34" s="138"/>
    </row>
    <row r="35" spans="2:14" x14ac:dyDescent="0.25">
      <c r="B35" s="138">
        <v>302316</v>
      </c>
      <c r="C35" s="138">
        <v>20049</v>
      </c>
      <c r="D35" s="138" t="s">
        <v>13</v>
      </c>
      <c r="E35" s="1">
        <v>0.45355324074074077</v>
      </c>
      <c r="F35" s="1">
        <v>0.45366898148148144</v>
      </c>
      <c r="I35" s="2">
        <f t="shared" si="0"/>
        <v>9.9999999999935696</v>
      </c>
      <c r="J35" s="2">
        <f t="shared" si="1"/>
        <v>9.9999999999935696</v>
      </c>
      <c r="L35" s="138"/>
      <c r="N35" s="138"/>
    </row>
    <row r="36" spans="2:14" x14ac:dyDescent="0.25">
      <c r="B36" s="138">
        <v>302316</v>
      </c>
      <c r="C36" s="138">
        <v>20045</v>
      </c>
      <c r="D36" s="138" t="s">
        <v>14</v>
      </c>
      <c r="E36" s="1">
        <v>0.45366898148148144</v>
      </c>
      <c r="F36" s="1">
        <v>0.45366898148148144</v>
      </c>
      <c r="I36" s="2">
        <f t="shared" si="0"/>
        <v>0</v>
      </c>
      <c r="J36" s="2">
        <f>(E38-E36)*86400</f>
        <v>6.0000000000009379</v>
      </c>
      <c r="L36" s="138"/>
      <c r="N36" s="138"/>
    </row>
    <row r="37" spans="2:14" x14ac:dyDescent="0.25">
      <c r="B37" s="90"/>
      <c r="C37" s="91">
        <v>20044</v>
      </c>
      <c r="D37" s="92"/>
      <c r="E37" s="92"/>
      <c r="F37" s="92"/>
      <c r="G37" s="92"/>
      <c r="H37" s="92"/>
      <c r="I37" s="92"/>
      <c r="J37" s="93"/>
      <c r="L37" s="138"/>
      <c r="N37" s="138"/>
    </row>
    <row r="38" spans="2:14" x14ac:dyDescent="0.25">
      <c r="B38" s="138">
        <v>302316</v>
      </c>
      <c r="C38" s="138">
        <v>20059</v>
      </c>
      <c r="D38" s="138" t="s">
        <v>10</v>
      </c>
      <c r="E38" s="1">
        <v>0.45373842592592589</v>
      </c>
      <c r="F38" s="1">
        <v>0.45379629629629631</v>
      </c>
      <c r="I38" s="2">
        <f t="shared" ref="I38:I98" si="2">(F38-E38)*86400</f>
        <v>5.000000000003979</v>
      </c>
      <c r="J38" s="2">
        <f t="shared" ref="J38:J97" si="3">(E39-E38)*86400</f>
        <v>5.000000000003979</v>
      </c>
      <c r="L38" s="138"/>
      <c r="N38" s="138"/>
    </row>
    <row r="39" spans="2:14" x14ac:dyDescent="0.25">
      <c r="B39" s="138">
        <v>302316</v>
      </c>
      <c r="C39" s="138">
        <v>20056</v>
      </c>
      <c r="D39" s="138" t="s">
        <v>9</v>
      </c>
      <c r="E39" s="1">
        <v>0.45379629629629631</v>
      </c>
      <c r="F39" s="1">
        <v>0.45383101851851854</v>
      </c>
      <c r="I39" s="2">
        <f t="shared" si="2"/>
        <v>3.000000000000469</v>
      </c>
      <c r="J39" s="2">
        <f t="shared" si="3"/>
        <v>3.000000000000469</v>
      </c>
      <c r="L39" s="138"/>
      <c r="N39" s="138"/>
    </row>
    <row r="40" spans="2:14" x14ac:dyDescent="0.25">
      <c r="B40" s="138">
        <v>302316</v>
      </c>
      <c r="C40" s="138">
        <v>20052</v>
      </c>
      <c r="D40" s="138" t="s">
        <v>7</v>
      </c>
      <c r="E40" s="1">
        <v>0.45383101851851854</v>
      </c>
      <c r="F40" s="1">
        <v>0.45399305555555558</v>
      </c>
      <c r="I40" s="2">
        <f t="shared" si="2"/>
        <v>14.00000000000059</v>
      </c>
      <c r="J40" s="2">
        <f t="shared" si="3"/>
        <v>14.00000000000059</v>
      </c>
      <c r="L40" s="138"/>
      <c r="N40" s="138"/>
    </row>
    <row r="41" spans="2:14" x14ac:dyDescent="0.25">
      <c r="B41" s="138">
        <v>302316</v>
      </c>
      <c r="C41" s="138">
        <v>20035</v>
      </c>
      <c r="D41" s="138" t="s">
        <v>8</v>
      </c>
      <c r="E41" s="1">
        <v>0.45399305555555558</v>
      </c>
      <c r="F41" s="1">
        <v>0.45408564814814811</v>
      </c>
      <c r="I41" s="2">
        <f t="shared" si="2"/>
        <v>7.9999999999948557</v>
      </c>
      <c r="J41" s="2">
        <f t="shared" si="3"/>
        <v>7.9999999999948557</v>
      </c>
      <c r="L41" s="138"/>
      <c r="N41" s="138"/>
    </row>
    <row r="42" spans="2:14" x14ac:dyDescent="0.25">
      <c r="B42" s="138">
        <v>302316</v>
      </c>
      <c r="C42" s="138">
        <v>20037</v>
      </c>
      <c r="D42" s="138" t="s">
        <v>8</v>
      </c>
      <c r="E42" s="1">
        <v>0.45408564814814811</v>
      </c>
      <c r="F42" s="1">
        <v>0.4541782407407407</v>
      </c>
      <c r="I42" s="2">
        <f t="shared" si="2"/>
        <v>7.9999999999996518</v>
      </c>
      <c r="J42" s="2">
        <f t="shared" si="3"/>
        <v>7.9999999999996518</v>
      </c>
      <c r="L42" s="138"/>
      <c r="N42" s="138"/>
    </row>
    <row r="43" spans="2:14" x14ac:dyDescent="0.25">
      <c r="B43" s="138">
        <v>302316</v>
      </c>
      <c r="C43" s="138">
        <v>20027</v>
      </c>
      <c r="D43" s="138" t="s">
        <v>38</v>
      </c>
      <c r="E43" s="1">
        <v>0.4541782407407407</v>
      </c>
      <c r="F43" s="1">
        <v>0.45423611111111112</v>
      </c>
      <c r="I43" s="2">
        <f t="shared" si="2"/>
        <v>5.000000000003979</v>
      </c>
      <c r="J43" s="2">
        <f t="shared" si="3"/>
        <v>5.000000000003979</v>
      </c>
      <c r="L43" s="138"/>
      <c r="N43" s="138"/>
    </row>
    <row r="44" spans="2:14" x14ac:dyDescent="0.25">
      <c r="B44" s="138">
        <v>302316</v>
      </c>
      <c r="C44" s="138">
        <v>20025</v>
      </c>
      <c r="D44" s="138" t="s">
        <v>39</v>
      </c>
      <c r="E44" s="1">
        <v>0.45423611111111112</v>
      </c>
      <c r="F44" s="1">
        <v>0.45431712962962961</v>
      </c>
      <c r="I44" s="2">
        <f t="shared" si="2"/>
        <v>6.9999999999978968</v>
      </c>
      <c r="J44" s="2">
        <f t="shared" si="3"/>
        <v>6.9999999999978968</v>
      </c>
      <c r="L44" s="138"/>
      <c r="N44" s="138"/>
    </row>
    <row r="45" spans="2:14" x14ac:dyDescent="0.25">
      <c r="B45" s="138">
        <v>302316</v>
      </c>
      <c r="C45" s="138">
        <v>20015</v>
      </c>
      <c r="D45" s="138" t="s">
        <v>37</v>
      </c>
      <c r="E45" s="1">
        <v>0.45431712962962961</v>
      </c>
      <c r="F45" s="1">
        <v>0.45439814814814811</v>
      </c>
      <c r="I45" s="2">
        <f t="shared" si="2"/>
        <v>6.9999999999978968</v>
      </c>
      <c r="J45" s="2">
        <f t="shared" si="3"/>
        <v>6.9999999999978968</v>
      </c>
      <c r="L45" s="138"/>
      <c r="N45" s="138"/>
    </row>
    <row r="46" spans="2:14" x14ac:dyDescent="0.25">
      <c r="B46" s="138">
        <v>302316</v>
      </c>
      <c r="C46" s="138">
        <v>20013</v>
      </c>
      <c r="D46" s="138" t="s">
        <v>36</v>
      </c>
      <c r="E46" s="1">
        <v>0.45439814814814811</v>
      </c>
      <c r="F46" s="1">
        <v>0.45439814814814811</v>
      </c>
      <c r="I46" s="2">
        <f t="shared" si="2"/>
        <v>0</v>
      </c>
      <c r="J46" s="2">
        <f t="shared" si="3"/>
        <v>2.0000000000035101</v>
      </c>
      <c r="L46" s="138"/>
      <c r="N46" s="138"/>
    </row>
    <row r="47" spans="2:14" x14ac:dyDescent="0.25">
      <c r="B47" s="94">
        <v>302316</v>
      </c>
      <c r="C47" s="94">
        <v>20001</v>
      </c>
      <c r="D47" s="94" t="s">
        <v>3</v>
      </c>
      <c r="E47" s="95">
        <v>0.4544212962962963</v>
      </c>
      <c r="F47" s="95">
        <v>0.45447916666666671</v>
      </c>
      <c r="G47" s="94"/>
      <c r="H47" s="94"/>
      <c r="I47" s="96">
        <f t="shared" si="2"/>
        <v>5.000000000003979</v>
      </c>
      <c r="J47" s="96">
        <f t="shared" si="3"/>
        <v>5.000000000003979</v>
      </c>
      <c r="L47" s="138"/>
      <c r="N47" s="138"/>
    </row>
    <row r="48" spans="2:14" x14ac:dyDescent="0.25">
      <c r="B48" s="138">
        <v>302316</v>
      </c>
      <c r="C48" s="138">
        <v>20004</v>
      </c>
      <c r="D48" s="138" t="s">
        <v>2</v>
      </c>
      <c r="E48" s="1">
        <v>0.45447916666666671</v>
      </c>
      <c r="F48" s="1">
        <v>0.45451388888888888</v>
      </c>
      <c r="I48" s="2">
        <f t="shared" si="2"/>
        <v>2.9999999999956728</v>
      </c>
      <c r="J48" s="2">
        <f t="shared" si="3"/>
        <v>2.9999999999956728</v>
      </c>
      <c r="L48" s="138"/>
      <c r="N48" s="138"/>
    </row>
    <row r="49" spans="2:21" x14ac:dyDescent="0.25">
      <c r="B49" s="138">
        <v>302316</v>
      </c>
      <c r="C49" s="138">
        <v>20010</v>
      </c>
      <c r="D49" s="138" t="s">
        <v>1</v>
      </c>
      <c r="E49" s="1">
        <v>0.45451388888888888</v>
      </c>
      <c r="F49" s="1">
        <v>0.45459490740740738</v>
      </c>
      <c r="I49" s="2">
        <f t="shared" si="2"/>
        <v>6.9999999999978968</v>
      </c>
      <c r="J49" s="2">
        <f t="shared" si="3"/>
        <v>6.9999999999978968</v>
      </c>
      <c r="L49" s="138"/>
      <c r="N49" s="138"/>
    </row>
    <row r="50" spans="2:21" x14ac:dyDescent="0.25">
      <c r="B50" s="138">
        <v>302316</v>
      </c>
      <c r="C50" s="138">
        <v>20021</v>
      </c>
      <c r="D50" s="138" t="s">
        <v>0</v>
      </c>
      <c r="E50" s="1">
        <v>0.45459490740740738</v>
      </c>
      <c r="F50" s="1">
        <v>0.45467592592592593</v>
      </c>
      <c r="I50" s="2">
        <f t="shared" si="2"/>
        <v>7.000000000002693</v>
      </c>
      <c r="J50" s="2">
        <f t="shared" si="3"/>
        <v>7.000000000002693</v>
      </c>
      <c r="L50" s="138"/>
      <c r="N50" s="138"/>
    </row>
    <row r="51" spans="2:21" x14ac:dyDescent="0.25">
      <c r="B51" s="138">
        <v>302316</v>
      </c>
      <c r="C51" s="138">
        <v>20017</v>
      </c>
      <c r="D51" s="138" t="s">
        <v>5</v>
      </c>
      <c r="E51" s="1">
        <v>0.45467592592592593</v>
      </c>
      <c r="F51" s="1">
        <v>0.45475694444444442</v>
      </c>
      <c r="I51" s="2">
        <f t="shared" si="2"/>
        <v>6.9999999999978968</v>
      </c>
      <c r="J51" s="2">
        <f t="shared" si="3"/>
        <v>6.9999999999978968</v>
      </c>
      <c r="L51" s="138"/>
      <c r="N51" s="138"/>
    </row>
    <row r="52" spans="2:21" x14ac:dyDescent="0.25">
      <c r="B52" s="46">
        <v>302316</v>
      </c>
      <c r="C52" s="46">
        <v>20030</v>
      </c>
      <c r="D52" s="46" t="s">
        <v>6</v>
      </c>
      <c r="E52" s="55">
        <v>0.45475694444444442</v>
      </c>
      <c r="F52" s="55">
        <v>0.4548726851851852</v>
      </c>
      <c r="G52" s="46"/>
      <c r="H52" s="46"/>
      <c r="I52" s="49">
        <f t="shared" si="2"/>
        <v>10.000000000003162</v>
      </c>
      <c r="J52" s="49">
        <f t="shared" si="3"/>
        <v>10.000000000003162</v>
      </c>
      <c r="L52" s="138"/>
      <c r="N52" s="138"/>
      <c r="U52" s="138">
        <v>6</v>
      </c>
    </row>
    <row r="53" spans="2:21" x14ac:dyDescent="0.25">
      <c r="B53" s="80">
        <v>302316</v>
      </c>
      <c r="C53" s="81">
        <v>20052</v>
      </c>
      <c r="D53" s="81" t="s">
        <v>7</v>
      </c>
      <c r="E53" s="82">
        <v>0.4548726851851852</v>
      </c>
      <c r="F53" s="82">
        <v>0.45489583333333333</v>
      </c>
      <c r="G53" s="81"/>
      <c r="H53" s="81"/>
      <c r="I53" s="83">
        <f t="shared" si="2"/>
        <v>1.9999999999987139</v>
      </c>
      <c r="J53" s="84">
        <f t="shared" si="3"/>
        <v>1.9999999999987139</v>
      </c>
      <c r="L53" s="138"/>
      <c r="N53" s="138"/>
    </row>
    <row r="54" spans="2:21" x14ac:dyDescent="0.25">
      <c r="B54" s="46">
        <v>302316</v>
      </c>
      <c r="C54" s="46">
        <v>20035</v>
      </c>
      <c r="D54" s="46" t="s">
        <v>8</v>
      </c>
      <c r="E54" s="55">
        <v>0.45489583333333333</v>
      </c>
      <c r="F54" s="55">
        <v>0.45493055555555556</v>
      </c>
      <c r="G54" s="46"/>
      <c r="H54" s="46"/>
      <c r="I54" s="49">
        <f t="shared" si="2"/>
        <v>3.000000000000469</v>
      </c>
      <c r="J54" s="49">
        <f t="shared" si="3"/>
        <v>3.000000000000469</v>
      </c>
      <c r="L54" s="138"/>
      <c r="N54" s="138"/>
    </row>
    <row r="55" spans="2:21" x14ac:dyDescent="0.25">
      <c r="B55" s="46">
        <v>302316</v>
      </c>
      <c r="C55" s="46">
        <v>20052</v>
      </c>
      <c r="D55" s="46" t="s">
        <v>7</v>
      </c>
      <c r="E55" s="55">
        <v>0.45493055555555556</v>
      </c>
      <c r="F55" s="55">
        <v>0.45502314814814815</v>
      </c>
      <c r="G55" s="46"/>
      <c r="H55" s="46"/>
      <c r="I55" s="49">
        <f t="shared" si="2"/>
        <v>7.9999999999996518</v>
      </c>
      <c r="J55" s="49">
        <f t="shared" si="3"/>
        <v>7.9999999999996518</v>
      </c>
      <c r="L55" s="138"/>
      <c r="N55" s="138"/>
    </row>
    <row r="56" spans="2:21" x14ac:dyDescent="0.25">
      <c r="B56" s="46">
        <v>302316</v>
      </c>
      <c r="C56" s="46">
        <v>20056</v>
      </c>
      <c r="D56" s="46" t="s">
        <v>9</v>
      </c>
      <c r="E56" s="55">
        <v>0.45502314814814815</v>
      </c>
      <c r="F56" s="55">
        <v>0.45508101851851851</v>
      </c>
      <c r="G56" s="46"/>
      <c r="H56" s="46"/>
      <c r="I56" s="49">
        <f t="shared" si="2"/>
        <v>4.9999999999991829</v>
      </c>
      <c r="J56" s="49">
        <f t="shared" si="3"/>
        <v>4.9999999999991829</v>
      </c>
      <c r="L56" s="138"/>
      <c r="N56" s="138"/>
    </row>
    <row r="57" spans="2:21" x14ac:dyDescent="0.25">
      <c r="B57" s="138">
        <v>302316</v>
      </c>
      <c r="C57" s="138">
        <v>20059</v>
      </c>
      <c r="D57" s="138" t="s">
        <v>10</v>
      </c>
      <c r="E57" s="1">
        <v>0.45508101851851851</v>
      </c>
      <c r="F57" s="1">
        <v>0.45508101851851851</v>
      </c>
      <c r="I57" s="2">
        <f t="shared" si="2"/>
        <v>0</v>
      </c>
      <c r="J57" s="2">
        <f t="shared" si="3"/>
        <v>6.0000000000009379</v>
      </c>
      <c r="L57" s="138"/>
      <c r="N57" s="138"/>
    </row>
    <row r="58" spans="2:21" x14ac:dyDescent="0.25">
      <c r="B58" s="138">
        <v>302316</v>
      </c>
      <c r="C58" s="138">
        <v>20044</v>
      </c>
      <c r="D58" s="138" t="s">
        <v>180</v>
      </c>
      <c r="E58" s="1">
        <v>0.45515046296296297</v>
      </c>
      <c r="F58" s="1">
        <v>0.45521990740740742</v>
      </c>
      <c r="I58" s="2">
        <f t="shared" si="2"/>
        <v>6.0000000000009379</v>
      </c>
      <c r="J58" s="2">
        <f t="shared" si="3"/>
        <v>6.0000000000009379</v>
      </c>
      <c r="L58" s="138"/>
      <c r="N58" s="138"/>
    </row>
    <row r="59" spans="2:21" x14ac:dyDescent="0.25">
      <c r="B59" s="138">
        <v>302316</v>
      </c>
      <c r="C59" s="138">
        <v>20045</v>
      </c>
      <c r="D59" s="138" t="s">
        <v>14</v>
      </c>
      <c r="E59" s="1">
        <v>0.45521990740740742</v>
      </c>
      <c r="F59" s="1">
        <v>0.45525462962962965</v>
      </c>
      <c r="I59" s="2">
        <f t="shared" si="2"/>
        <v>3.000000000000469</v>
      </c>
      <c r="J59" s="2">
        <f t="shared" si="3"/>
        <v>3.000000000000469</v>
      </c>
      <c r="L59" s="138"/>
      <c r="N59" s="138"/>
    </row>
    <row r="60" spans="2:21" x14ac:dyDescent="0.25">
      <c r="B60" s="138">
        <v>302316</v>
      </c>
      <c r="C60" s="138">
        <v>20049</v>
      </c>
      <c r="D60" s="138" t="s">
        <v>13</v>
      </c>
      <c r="E60" s="1">
        <v>0.45525462962962965</v>
      </c>
      <c r="F60" s="1">
        <v>0.45538194444444446</v>
      </c>
      <c r="I60" s="2">
        <f t="shared" si="2"/>
        <v>11.000000000000121</v>
      </c>
      <c r="J60" s="2">
        <f t="shared" si="3"/>
        <v>11.000000000000121</v>
      </c>
      <c r="L60" s="138"/>
      <c r="N60" s="138"/>
    </row>
    <row r="61" spans="2:21" x14ac:dyDescent="0.25">
      <c r="B61" s="138">
        <v>302316</v>
      </c>
      <c r="C61" s="138">
        <v>20050</v>
      </c>
      <c r="D61" s="138" t="s">
        <v>12</v>
      </c>
      <c r="E61" s="1">
        <v>0.45538194444444446</v>
      </c>
      <c r="F61" s="1">
        <v>0.45548611111111109</v>
      </c>
      <c r="I61" s="2">
        <f t="shared" si="2"/>
        <v>8.9999999999966107</v>
      </c>
      <c r="J61" s="2">
        <f t="shared" si="3"/>
        <v>8.9999999999966107</v>
      </c>
      <c r="L61" s="138"/>
      <c r="N61" s="138"/>
    </row>
    <row r="62" spans="2:21" x14ac:dyDescent="0.25">
      <c r="B62" s="138">
        <v>302316</v>
      </c>
      <c r="C62" s="138">
        <v>20037</v>
      </c>
      <c r="D62" s="138" t="s">
        <v>8</v>
      </c>
      <c r="E62" s="1">
        <v>0.45548611111111109</v>
      </c>
      <c r="F62" s="1">
        <v>0.45559027777777777</v>
      </c>
      <c r="I62" s="2">
        <f t="shared" si="2"/>
        <v>9.0000000000014069</v>
      </c>
      <c r="J62" s="2">
        <f t="shared" si="3"/>
        <v>9.0000000000014069</v>
      </c>
      <c r="L62" s="138"/>
      <c r="N62" s="138"/>
    </row>
    <row r="63" spans="2:21" x14ac:dyDescent="0.25">
      <c r="B63" s="138">
        <v>302316</v>
      </c>
      <c r="C63" s="138">
        <v>20035</v>
      </c>
      <c r="D63" s="138" t="s">
        <v>8</v>
      </c>
      <c r="E63" s="1">
        <v>0.45559027777777777</v>
      </c>
      <c r="F63" s="1">
        <v>0.45569444444444446</v>
      </c>
      <c r="I63" s="2">
        <f t="shared" si="2"/>
        <v>9.0000000000014069</v>
      </c>
      <c r="J63" s="2">
        <f t="shared" si="3"/>
        <v>9.0000000000014069</v>
      </c>
      <c r="L63" s="138"/>
      <c r="N63" s="138"/>
    </row>
    <row r="64" spans="2:21" x14ac:dyDescent="0.25">
      <c r="B64" s="138">
        <v>302316</v>
      </c>
      <c r="C64" s="138">
        <v>20030</v>
      </c>
      <c r="D64" s="138" t="s">
        <v>6</v>
      </c>
      <c r="E64" s="1">
        <v>0.45569444444444446</v>
      </c>
      <c r="F64" s="1">
        <v>0.45569444444444446</v>
      </c>
      <c r="I64" s="2"/>
      <c r="J64" s="2"/>
      <c r="L64" s="138"/>
      <c r="N64" s="138"/>
    </row>
    <row r="65" spans="2:26" x14ac:dyDescent="0.25">
      <c r="I65" s="2"/>
      <c r="J65" s="2"/>
      <c r="L65" s="138"/>
      <c r="N65" s="138"/>
    </row>
    <row r="66" spans="2:26" x14ac:dyDescent="0.25">
      <c r="I66" s="2"/>
      <c r="J66" s="2"/>
      <c r="L66" s="138"/>
      <c r="N66" s="138"/>
    </row>
    <row r="67" spans="2:26" x14ac:dyDescent="0.25">
      <c r="B67" s="138">
        <v>302316</v>
      </c>
      <c r="C67" s="138">
        <v>20029</v>
      </c>
      <c r="D67" s="138" t="s">
        <v>11</v>
      </c>
      <c r="E67" s="1">
        <v>0.45753472222222219</v>
      </c>
      <c r="F67" s="1">
        <v>0.45762731481481483</v>
      </c>
      <c r="I67" s="2"/>
      <c r="J67" s="2"/>
      <c r="L67" s="138"/>
      <c r="N67" s="138"/>
    </row>
    <row r="68" spans="2:26" x14ac:dyDescent="0.25">
      <c r="B68" s="138">
        <v>302316</v>
      </c>
      <c r="C68" s="138">
        <v>20030</v>
      </c>
      <c r="D68" s="138" t="s">
        <v>6</v>
      </c>
      <c r="E68" s="1">
        <v>0.45762731481481483</v>
      </c>
      <c r="F68" s="1">
        <v>0.4576736111111111</v>
      </c>
      <c r="I68" s="2"/>
      <c r="J68" s="2"/>
      <c r="L68" s="138"/>
      <c r="N68" s="138"/>
    </row>
    <row r="69" spans="2:26" x14ac:dyDescent="0.25">
      <c r="B69" s="138">
        <v>302316</v>
      </c>
      <c r="C69" s="138">
        <v>20029</v>
      </c>
      <c r="D69" s="138" t="s">
        <v>11</v>
      </c>
      <c r="E69" s="1">
        <v>0.4576736111111111</v>
      </c>
      <c r="F69" s="1">
        <v>0.45770833333333333</v>
      </c>
      <c r="I69" s="2"/>
      <c r="J69" s="2"/>
      <c r="L69" s="138"/>
      <c r="N69" s="138"/>
    </row>
    <row r="70" spans="2:26" x14ac:dyDescent="0.25">
      <c r="B70" s="138">
        <v>302316</v>
      </c>
      <c r="C70" s="138">
        <v>20030</v>
      </c>
      <c r="D70" s="138" t="s">
        <v>6</v>
      </c>
      <c r="E70" s="1">
        <v>0.45770833333333333</v>
      </c>
      <c r="F70" s="1">
        <v>0.45775462962962959</v>
      </c>
      <c r="I70" s="2">
        <f t="shared" si="2"/>
        <v>3.9999999999974278</v>
      </c>
      <c r="J70" s="144">
        <f>L70*J72/L72</f>
        <v>2.9918864097415594</v>
      </c>
      <c r="K70" s="3">
        <f>J70</f>
        <v>2.9918864097415594</v>
      </c>
      <c r="L70" s="138">
        <v>29.5</v>
      </c>
      <c r="M70" s="38">
        <f>L70/K70*0.0113636*60</f>
        <v>6.7227057599881999</v>
      </c>
      <c r="N70" s="3">
        <f>K70</f>
        <v>2.9918864097415594</v>
      </c>
      <c r="O70" s="3">
        <v>2.9918864097415594</v>
      </c>
      <c r="P70" s="4">
        <f t="shared" ref="P70:P117" si="4">O70/60</f>
        <v>4.9864773495692655E-2</v>
      </c>
      <c r="Q70" s="138">
        <f>L70</f>
        <v>29.5</v>
      </c>
      <c r="R70" s="138">
        <v>29.5</v>
      </c>
      <c r="X70" s="138">
        <v>4.9864773495692655E-2</v>
      </c>
      <c r="Z70" s="138">
        <v>6.7227057599881999</v>
      </c>
    </row>
    <row r="71" spans="2:26" x14ac:dyDescent="0.25">
      <c r="B71" s="162">
        <v>302316</v>
      </c>
      <c r="C71" s="162">
        <v>20029</v>
      </c>
      <c r="D71" s="162" t="s">
        <v>11</v>
      </c>
      <c r="E71" s="163">
        <v>0.45775462962962959</v>
      </c>
      <c r="F71" s="163">
        <v>0.45782407407407405</v>
      </c>
      <c r="G71" s="162"/>
      <c r="H71" s="162"/>
      <c r="I71" s="164">
        <f t="shared" si="2"/>
        <v>6.0000000000009379</v>
      </c>
      <c r="J71" s="164">
        <f t="shared" si="3"/>
        <v>6.0000000000009379</v>
      </c>
      <c r="L71" s="138"/>
      <c r="M71" s="38"/>
      <c r="N71" s="138"/>
      <c r="P71" s="4"/>
      <c r="X71" s="138">
        <v>9.9864773495780407E-2</v>
      </c>
      <c r="Z71" s="138">
        <v>6.7227057599881999</v>
      </c>
    </row>
    <row r="72" spans="2:26" x14ac:dyDescent="0.25">
      <c r="B72" s="46">
        <v>302316</v>
      </c>
      <c r="C72" s="46">
        <v>20035</v>
      </c>
      <c r="D72" s="46" t="s">
        <v>8</v>
      </c>
      <c r="E72" s="55">
        <v>0.45782407407407405</v>
      </c>
      <c r="F72" s="55">
        <v>0.45785879629629633</v>
      </c>
      <c r="G72" s="46"/>
      <c r="H72" s="46"/>
      <c r="I72" s="49">
        <f t="shared" si="2"/>
        <v>3.0000000000052651</v>
      </c>
      <c r="J72" s="49">
        <f t="shared" si="3"/>
        <v>3.0000000000052651</v>
      </c>
      <c r="K72" s="138">
        <v>3.0000000000052651</v>
      </c>
      <c r="L72" s="138">
        <v>29.58</v>
      </c>
      <c r="M72" s="38">
        <f t="shared" ref="M72:M117" si="5">L72/K72*0.0113636*60</f>
        <v>6.7227057599881999</v>
      </c>
      <c r="N72" s="3">
        <f>N70+K72</f>
        <v>5.9918864097468241</v>
      </c>
      <c r="O72" s="3">
        <v>5.9918864097468241</v>
      </c>
      <c r="P72" s="4">
        <f t="shared" si="4"/>
        <v>9.9864773495780407E-2</v>
      </c>
      <c r="Q72" s="138">
        <f>Q70+L72</f>
        <v>59.08</v>
      </c>
      <c r="R72" s="138">
        <v>59.08</v>
      </c>
      <c r="U72" s="138">
        <v>9</v>
      </c>
      <c r="X72" s="138">
        <v>0.21653144016241202</v>
      </c>
      <c r="Z72" s="138">
        <v>2.7350561828579645</v>
      </c>
    </row>
    <row r="73" spans="2:26" x14ac:dyDescent="0.25">
      <c r="B73" s="97">
        <v>302316</v>
      </c>
      <c r="C73" s="97">
        <v>20052</v>
      </c>
      <c r="D73" s="97" t="s">
        <v>7</v>
      </c>
      <c r="E73" s="98">
        <v>0.45785879629629633</v>
      </c>
      <c r="F73" s="98">
        <v>0.45785879629629633</v>
      </c>
      <c r="G73" s="97"/>
      <c r="H73" s="97"/>
      <c r="I73" s="99">
        <f t="shared" si="2"/>
        <v>0</v>
      </c>
      <c r="J73" s="99">
        <f t="shared" si="3"/>
        <v>2.9999999999956728</v>
      </c>
      <c r="K73" s="3">
        <f>SUM(J73:J77)</f>
        <v>6.9999999999978968</v>
      </c>
      <c r="L73" s="138">
        <v>28.08</v>
      </c>
      <c r="M73" s="38">
        <f t="shared" si="5"/>
        <v>2.7350561828579645</v>
      </c>
      <c r="N73" s="3">
        <f>N72+K73</f>
        <v>12.991886409744721</v>
      </c>
      <c r="O73" s="3">
        <v>12.991886409744721</v>
      </c>
      <c r="P73" s="4">
        <f t="shared" si="4"/>
        <v>0.21653144016241202</v>
      </c>
      <c r="Q73" s="138">
        <f>Q72+L73</f>
        <v>87.16</v>
      </c>
      <c r="R73" s="138">
        <v>87.16</v>
      </c>
      <c r="X73" s="138">
        <v>0.38319810682913141</v>
      </c>
      <c r="Z73" s="138">
        <v>1.7727215999994397</v>
      </c>
    </row>
    <row r="74" spans="2:26" x14ac:dyDescent="0.25">
      <c r="B74" s="62">
        <v>302316</v>
      </c>
      <c r="C74" s="63">
        <v>20052</v>
      </c>
      <c r="D74" s="63" t="s">
        <v>7</v>
      </c>
      <c r="E74" s="64">
        <v>0.45789351851851851</v>
      </c>
      <c r="F74" s="64">
        <v>0.45790509259259254</v>
      </c>
      <c r="G74" s="63"/>
      <c r="H74" s="63"/>
      <c r="I74" s="65">
        <f t="shared" si="2"/>
        <v>0.99999999999695888</v>
      </c>
      <c r="J74" s="66">
        <f t="shared" si="3"/>
        <v>0</v>
      </c>
      <c r="L74" s="138"/>
      <c r="M74" s="38"/>
      <c r="N74" s="3">
        <f t="shared" ref="N74:N117" si="6">N73+K74</f>
        <v>12.991886409744721</v>
      </c>
      <c r="P74" s="4"/>
      <c r="Q74" s="138">
        <f t="shared" ref="Q74:Q117" si="7">Q73+L74</f>
        <v>87.16</v>
      </c>
      <c r="X74" s="138">
        <v>0.46653144016237119</v>
      </c>
      <c r="Z74" s="138">
        <v>2.1368113440023988</v>
      </c>
    </row>
    <row r="75" spans="2:26" x14ac:dyDescent="0.25">
      <c r="B75" s="100">
        <v>302316</v>
      </c>
      <c r="C75" s="97">
        <v>20056</v>
      </c>
      <c r="D75" s="97" t="s">
        <v>9</v>
      </c>
      <c r="E75" s="98">
        <v>0.45789351851851851</v>
      </c>
      <c r="F75" s="98">
        <v>0.45789351851851851</v>
      </c>
      <c r="G75" s="97"/>
      <c r="H75" s="97"/>
      <c r="I75" s="99">
        <f t="shared" si="2"/>
        <v>0</v>
      </c>
      <c r="J75" s="101">
        <f t="shared" si="3"/>
        <v>0.99999999999695888</v>
      </c>
      <c r="L75" s="138"/>
      <c r="M75" s="38"/>
      <c r="N75" s="3">
        <f t="shared" si="6"/>
        <v>12.991886409744721</v>
      </c>
      <c r="P75" s="4"/>
      <c r="Q75" s="138">
        <f t="shared" si="7"/>
        <v>87.16</v>
      </c>
      <c r="X75" s="138">
        <v>0.58319810682900275</v>
      </c>
      <c r="Z75" s="138">
        <v>2.3863560000007169</v>
      </c>
    </row>
    <row r="76" spans="2:26" x14ac:dyDescent="0.25">
      <c r="B76" s="100">
        <v>302316</v>
      </c>
      <c r="C76" s="97">
        <v>20056</v>
      </c>
      <c r="D76" s="97" t="s">
        <v>9</v>
      </c>
      <c r="E76" s="98">
        <v>0.45790509259259254</v>
      </c>
      <c r="F76" s="98">
        <v>0.45791666666666669</v>
      </c>
      <c r="G76" s="97"/>
      <c r="H76" s="97"/>
      <c r="I76" s="99">
        <f t="shared" si="2"/>
        <v>1.0000000000065512</v>
      </c>
      <c r="J76" s="101">
        <f t="shared" si="3"/>
        <v>1.0000000000065512</v>
      </c>
      <c r="L76" s="138"/>
      <c r="M76" s="38"/>
      <c r="N76" s="3">
        <f t="shared" si="6"/>
        <v>12.991886409744721</v>
      </c>
      <c r="P76" s="4"/>
      <c r="Q76" s="138">
        <f t="shared" si="7"/>
        <v>87.16</v>
      </c>
      <c r="X76" s="138">
        <v>0.61653144016239458</v>
      </c>
      <c r="Z76" s="138">
        <v>12.27268799997846</v>
      </c>
    </row>
    <row r="77" spans="2:26" x14ac:dyDescent="0.25">
      <c r="B77" s="67">
        <v>302316</v>
      </c>
      <c r="C77" s="68">
        <v>20052</v>
      </c>
      <c r="D77" s="68" t="s">
        <v>7</v>
      </c>
      <c r="E77" s="69">
        <v>0.45791666666666669</v>
      </c>
      <c r="F77" s="69">
        <v>0.45793981481481483</v>
      </c>
      <c r="G77" s="68"/>
      <c r="H77" s="68"/>
      <c r="I77" s="70">
        <f t="shared" si="2"/>
        <v>1.9999999999987139</v>
      </c>
      <c r="J77" s="71">
        <f t="shared" si="3"/>
        <v>1.9999999999987139</v>
      </c>
      <c r="L77" s="138"/>
      <c r="M77" s="38"/>
      <c r="N77" s="3">
        <f t="shared" si="6"/>
        <v>12.991886409744721</v>
      </c>
      <c r="P77" s="4"/>
      <c r="Q77" s="138">
        <f t="shared" si="7"/>
        <v>87.16</v>
      </c>
      <c r="X77" s="138">
        <v>0.76653144016241803</v>
      </c>
      <c r="Z77" s="138">
        <v>2.0643873333330101</v>
      </c>
    </row>
    <row r="78" spans="2:26" x14ac:dyDescent="0.25">
      <c r="B78" s="46">
        <v>302316</v>
      </c>
      <c r="C78" s="46">
        <v>20056</v>
      </c>
      <c r="D78" s="46" t="s">
        <v>9</v>
      </c>
      <c r="E78" s="55">
        <v>0.45793981481481483</v>
      </c>
      <c r="F78" s="55">
        <v>0.4580555555555556</v>
      </c>
      <c r="G78" s="46"/>
      <c r="H78" s="46"/>
      <c r="I78" s="49">
        <f t="shared" si="2"/>
        <v>10.000000000003162</v>
      </c>
      <c r="J78" s="49">
        <f t="shared" si="3"/>
        <v>10.000000000003162</v>
      </c>
      <c r="K78" s="138">
        <v>10.000000000003162</v>
      </c>
      <c r="L78" s="138">
        <v>26</v>
      </c>
      <c r="M78" s="38">
        <f t="shared" si="5"/>
        <v>1.7727215999994397</v>
      </c>
      <c r="N78" s="3">
        <f t="shared" si="6"/>
        <v>22.991886409747885</v>
      </c>
      <c r="O78" s="3">
        <v>22.991886409747885</v>
      </c>
      <c r="P78" s="4">
        <f t="shared" si="4"/>
        <v>0.38319810682913141</v>
      </c>
      <c r="Q78" s="138">
        <f t="shared" si="7"/>
        <v>113.16</v>
      </c>
      <c r="R78" s="138">
        <v>113.16</v>
      </c>
      <c r="X78" s="138">
        <v>0.89986477349566563</v>
      </c>
      <c r="Z78" s="138">
        <v>2.9011270800018654</v>
      </c>
    </row>
    <row r="79" spans="2:26" x14ac:dyDescent="0.25">
      <c r="B79" s="46">
        <v>302316</v>
      </c>
      <c r="C79" s="46">
        <v>20059</v>
      </c>
      <c r="D79" s="46" t="s">
        <v>10</v>
      </c>
      <c r="E79" s="55">
        <v>0.4580555555555556</v>
      </c>
      <c r="F79" s="55">
        <v>0.45811342592592591</v>
      </c>
      <c r="G79" s="46"/>
      <c r="H79" s="46"/>
      <c r="I79" s="49">
        <f t="shared" si="2"/>
        <v>4.9999999999943867</v>
      </c>
      <c r="J79" s="49">
        <f t="shared" si="3"/>
        <v>4.9999999999943867</v>
      </c>
      <c r="K79" s="138">
        <v>4.9999999999943867</v>
      </c>
      <c r="L79" s="138">
        <v>15.67</v>
      </c>
      <c r="M79" s="38">
        <f t="shared" si="5"/>
        <v>2.1368113440023988</v>
      </c>
      <c r="N79" s="3">
        <f t="shared" si="6"/>
        <v>27.991886409742271</v>
      </c>
      <c r="O79" s="3">
        <v>27.991886409742271</v>
      </c>
      <c r="P79" s="4">
        <f t="shared" si="4"/>
        <v>0.46653144016237119</v>
      </c>
      <c r="Q79" s="138">
        <f t="shared" si="7"/>
        <v>128.82999999999998</v>
      </c>
      <c r="R79" s="138">
        <v>128.82999999999998</v>
      </c>
      <c r="X79" s="138">
        <v>0.99986477349568126</v>
      </c>
      <c r="Z79" s="138">
        <v>3.0306721199995263</v>
      </c>
    </row>
    <row r="80" spans="2:26" x14ac:dyDescent="0.25">
      <c r="B80" s="138">
        <v>302316</v>
      </c>
      <c r="C80" s="138">
        <v>20044</v>
      </c>
      <c r="D80" s="138" t="s">
        <v>180</v>
      </c>
      <c r="E80" s="1">
        <v>0.45811342592592591</v>
      </c>
      <c r="F80" s="1">
        <v>0.4581944444444444</v>
      </c>
      <c r="I80" s="2">
        <f t="shared" si="2"/>
        <v>6.9999999999978968</v>
      </c>
      <c r="J80" s="2">
        <f t="shared" si="3"/>
        <v>6.9999999999978968</v>
      </c>
      <c r="K80" s="138">
        <v>6.9999999999978968</v>
      </c>
      <c r="L80" s="138">
        <v>24.5</v>
      </c>
      <c r="M80" s="38">
        <f t="shared" si="5"/>
        <v>2.3863560000007169</v>
      </c>
      <c r="N80" s="3">
        <f t="shared" si="6"/>
        <v>34.991886409740168</v>
      </c>
      <c r="O80" s="3">
        <v>34.991886409740168</v>
      </c>
      <c r="P80" s="4">
        <f t="shared" si="4"/>
        <v>0.58319810682900275</v>
      </c>
      <c r="Q80" s="138">
        <f t="shared" si="7"/>
        <v>153.32999999999998</v>
      </c>
      <c r="R80" s="138">
        <v>153.32999999999998</v>
      </c>
      <c r="X80" s="138">
        <v>1.1165314401624726</v>
      </c>
      <c r="Z80" s="138">
        <v>2.7681729599970382</v>
      </c>
    </row>
    <row r="81" spans="2:26" x14ac:dyDescent="0.25">
      <c r="B81" s="138">
        <v>302316</v>
      </c>
      <c r="C81" s="138">
        <v>20045</v>
      </c>
      <c r="D81" s="138" t="s">
        <v>14</v>
      </c>
      <c r="E81" s="1">
        <v>0.4581944444444444</v>
      </c>
      <c r="F81" s="1">
        <v>0.45821759259259259</v>
      </c>
      <c r="I81" s="2">
        <f t="shared" si="2"/>
        <v>2.0000000000035101</v>
      </c>
      <c r="J81" s="2">
        <f t="shared" si="3"/>
        <v>2.0000000000035101</v>
      </c>
      <c r="K81" s="138">
        <v>2.0000000000035101</v>
      </c>
      <c r="L81" s="138">
        <v>36</v>
      </c>
      <c r="M81" s="38">
        <f t="shared" si="5"/>
        <v>12.27268799997846</v>
      </c>
      <c r="N81" s="3">
        <f t="shared" si="6"/>
        <v>36.991886409743678</v>
      </c>
      <c r="O81" s="3">
        <v>36.991886409743678</v>
      </c>
      <c r="P81" s="4">
        <f t="shared" si="4"/>
        <v>0.61653144016239458</v>
      </c>
      <c r="Q81" s="138">
        <f t="shared" si="7"/>
        <v>189.32999999999998</v>
      </c>
      <c r="R81" s="138">
        <v>189.32999999999998</v>
      </c>
      <c r="X81" s="138">
        <v>1.2165314401623284</v>
      </c>
      <c r="Z81" s="138">
        <v>3.2477168800046838</v>
      </c>
    </row>
    <row r="82" spans="2:26" x14ac:dyDescent="0.25">
      <c r="B82" s="138">
        <v>302316</v>
      </c>
      <c r="C82" s="138">
        <v>20049</v>
      </c>
      <c r="D82" s="138" t="s">
        <v>13</v>
      </c>
      <c r="E82" s="1">
        <v>0.45821759259259259</v>
      </c>
      <c r="F82" s="1">
        <v>0.45832175925925928</v>
      </c>
      <c r="I82" s="2">
        <f t="shared" si="2"/>
        <v>9.0000000000014069</v>
      </c>
      <c r="J82" s="2">
        <f t="shared" si="3"/>
        <v>9.0000000000014069</v>
      </c>
      <c r="K82" s="138">
        <v>9.0000000000014069</v>
      </c>
      <c r="L82" s="138">
        <v>27.25</v>
      </c>
      <c r="M82" s="38">
        <f t="shared" si="5"/>
        <v>2.0643873333330101</v>
      </c>
      <c r="N82" s="3">
        <f t="shared" si="6"/>
        <v>45.991886409745085</v>
      </c>
      <c r="O82" s="3">
        <v>45.991886409745085</v>
      </c>
      <c r="P82" s="4">
        <f t="shared" si="4"/>
        <v>0.76653144016241803</v>
      </c>
      <c r="Q82" s="138">
        <f t="shared" si="7"/>
        <v>216.57999999999998</v>
      </c>
      <c r="R82" s="138">
        <v>216.57999999999998</v>
      </c>
      <c r="X82" s="138">
        <v>1.316531440162344</v>
      </c>
      <c r="Z82" s="138">
        <v>3.0227175999995275</v>
      </c>
    </row>
    <row r="83" spans="2:26" x14ac:dyDescent="0.25">
      <c r="B83" s="138">
        <v>302316</v>
      </c>
      <c r="C83" s="138">
        <v>20050</v>
      </c>
      <c r="D83" s="138" t="s">
        <v>12</v>
      </c>
      <c r="E83" s="1">
        <v>0.45832175925925928</v>
      </c>
      <c r="F83" s="1">
        <v>0.45841435185185181</v>
      </c>
      <c r="I83" s="2">
        <f t="shared" si="2"/>
        <v>7.9999999999948557</v>
      </c>
      <c r="J83" s="2">
        <f t="shared" si="3"/>
        <v>7.9999999999948557</v>
      </c>
      <c r="K83" s="138">
        <v>7.9999999999948557</v>
      </c>
      <c r="L83" s="138">
        <v>34.04</v>
      </c>
      <c r="M83" s="38">
        <f t="shared" si="5"/>
        <v>2.9011270800018654</v>
      </c>
      <c r="N83" s="3">
        <f t="shared" si="6"/>
        <v>53.991886409739941</v>
      </c>
      <c r="O83" s="3">
        <v>53.991886409739941</v>
      </c>
      <c r="P83" s="4">
        <f t="shared" si="4"/>
        <v>0.89986477349566563</v>
      </c>
      <c r="Q83" s="138">
        <f t="shared" si="7"/>
        <v>250.61999999999998</v>
      </c>
      <c r="R83" s="138">
        <v>250.61999999999998</v>
      </c>
      <c r="X83" s="138">
        <v>1.4331981068291355</v>
      </c>
      <c r="Z83" s="138">
        <v>3.0360292457110378</v>
      </c>
    </row>
    <row r="84" spans="2:26" x14ac:dyDescent="0.25">
      <c r="B84" s="138">
        <v>302316</v>
      </c>
      <c r="C84" s="138">
        <v>20027</v>
      </c>
      <c r="D84" s="138" t="s">
        <v>38</v>
      </c>
      <c r="E84" s="1">
        <v>0.45841435185185181</v>
      </c>
      <c r="F84" s="1">
        <v>0.45848379629629626</v>
      </c>
      <c r="I84" s="2">
        <f t="shared" si="2"/>
        <v>6.0000000000009379</v>
      </c>
      <c r="J84" s="2">
        <f t="shared" si="3"/>
        <v>6.0000000000009379</v>
      </c>
      <c r="K84" s="138">
        <v>6.0000000000009379</v>
      </c>
      <c r="L84" s="138">
        <v>26.67</v>
      </c>
      <c r="M84" s="38">
        <f t="shared" si="5"/>
        <v>3.0306721199995263</v>
      </c>
      <c r="N84" s="3">
        <f t="shared" si="6"/>
        <v>59.991886409740879</v>
      </c>
      <c r="O84" s="3">
        <v>59.991886409740879</v>
      </c>
      <c r="P84" s="4">
        <f t="shared" si="4"/>
        <v>0.99986477349568126</v>
      </c>
      <c r="Q84" s="138">
        <f t="shared" si="7"/>
        <v>277.28999999999996</v>
      </c>
      <c r="R84" s="138">
        <v>277.28999999999996</v>
      </c>
      <c r="X84" s="138">
        <v>1.4831981068290636</v>
      </c>
      <c r="Z84" s="138">
        <v>6.1181622400088251</v>
      </c>
    </row>
    <row r="85" spans="2:26" x14ac:dyDescent="0.25">
      <c r="B85" s="138">
        <v>302316</v>
      </c>
      <c r="C85" s="138">
        <v>20025</v>
      </c>
      <c r="D85" s="138" t="s">
        <v>39</v>
      </c>
      <c r="E85" s="1">
        <v>0.45848379629629626</v>
      </c>
      <c r="F85" s="1">
        <v>0.45856481481481487</v>
      </c>
      <c r="I85" s="2">
        <f t="shared" si="2"/>
        <v>7.0000000000074891</v>
      </c>
      <c r="J85" s="2">
        <f t="shared" si="3"/>
        <v>7.0000000000074891</v>
      </c>
      <c r="K85" s="138">
        <v>7.0000000000074891</v>
      </c>
      <c r="L85" s="138">
        <v>28.42</v>
      </c>
      <c r="M85" s="38">
        <f t="shared" si="5"/>
        <v>2.7681729599970382</v>
      </c>
      <c r="N85" s="3">
        <f t="shared" si="6"/>
        <v>66.991886409748361</v>
      </c>
      <c r="O85" s="3">
        <v>66.991886409748361</v>
      </c>
      <c r="P85" s="4">
        <f t="shared" si="4"/>
        <v>1.1165314401624726</v>
      </c>
      <c r="Q85" s="138">
        <f t="shared" si="7"/>
        <v>305.70999999999998</v>
      </c>
      <c r="R85" s="138">
        <v>305.70999999999998</v>
      </c>
      <c r="X85" s="138">
        <v>1.5831981068290792</v>
      </c>
      <c r="Z85" s="138">
        <v>2.9920358799995319</v>
      </c>
    </row>
    <row r="86" spans="2:26" x14ac:dyDescent="0.25">
      <c r="B86" s="138">
        <v>302316</v>
      </c>
      <c r="C86" s="138">
        <v>20015</v>
      </c>
      <c r="D86" s="138" t="s">
        <v>37</v>
      </c>
      <c r="E86" s="1">
        <v>0.45856481481481487</v>
      </c>
      <c r="F86" s="1">
        <v>0.45856481481481487</v>
      </c>
      <c r="I86" s="2">
        <f t="shared" si="2"/>
        <v>0</v>
      </c>
      <c r="J86" s="2">
        <f t="shared" si="3"/>
        <v>5.9999999999913456</v>
      </c>
      <c r="K86" s="138">
        <v>5.9999999999913456</v>
      </c>
      <c r="L86" s="138">
        <v>28.58</v>
      </c>
      <c r="M86" s="38">
        <f t="shared" si="5"/>
        <v>3.2477168800046838</v>
      </c>
      <c r="N86" s="3">
        <f t="shared" si="6"/>
        <v>72.991886409739706</v>
      </c>
      <c r="O86" s="3">
        <v>72.991886409739706</v>
      </c>
      <c r="P86" s="4">
        <f t="shared" si="4"/>
        <v>1.2165314401623284</v>
      </c>
      <c r="Q86" s="138">
        <f t="shared" si="7"/>
        <v>334.28999999999996</v>
      </c>
      <c r="R86" s="138">
        <v>334.28999999999996</v>
      </c>
      <c r="X86" s="138">
        <v>1.6665314401623987</v>
      </c>
      <c r="Z86" s="138">
        <v>4.193168400000685</v>
      </c>
    </row>
    <row r="87" spans="2:26" x14ac:dyDescent="0.25">
      <c r="B87" s="138">
        <v>302316</v>
      </c>
      <c r="C87" s="138">
        <v>20013</v>
      </c>
      <c r="D87" s="138" t="s">
        <v>36</v>
      </c>
      <c r="E87" s="1">
        <v>0.45863425925925921</v>
      </c>
      <c r="F87" s="1">
        <v>0.45864583333333336</v>
      </c>
      <c r="I87" s="2">
        <f t="shared" si="2"/>
        <v>1.0000000000065512</v>
      </c>
      <c r="J87" s="2">
        <f t="shared" si="3"/>
        <v>1.0000000000065512</v>
      </c>
      <c r="K87" s="3">
        <f>SUM(J87:J88)</f>
        <v>6.0000000000009379</v>
      </c>
      <c r="L87" s="138">
        <v>26.6</v>
      </c>
      <c r="M87" s="38">
        <f t="shared" si="5"/>
        <v>3.0227175999995275</v>
      </c>
      <c r="N87" s="3">
        <f t="shared" si="6"/>
        <v>78.991886409740644</v>
      </c>
      <c r="O87" s="3">
        <v>78.991886409740644</v>
      </c>
      <c r="P87" s="4">
        <f t="shared" si="4"/>
        <v>1.316531440162344</v>
      </c>
      <c r="Q87" s="138">
        <f t="shared" si="7"/>
        <v>360.89</v>
      </c>
      <c r="R87" s="138">
        <v>360.89</v>
      </c>
      <c r="X87" s="138">
        <v>1.86653144016243</v>
      </c>
      <c r="Z87" s="138">
        <v>2.3011289999996403</v>
      </c>
    </row>
    <row r="88" spans="2:26" x14ac:dyDescent="0.25">
      <c r="B88" s="94">
        <v>302316</v>
      </c>
      <c r="C88" s="94">
        <v>20001</v>
      </c>
      <c r="D88" s="94" t="s">
        <v>3</v>
      </c>
      <c r="E88" s="95">
        <v>0.45864583333333336</v>
      </c>
      <c r="F88" s="95">
        <v>0.45870370370370367</v>
      </c>
      <c r="G88" s="94"/>
      <c r="H88" s="94"/>
      <c r="I88" s="96">
        <f t="shared" si="2"/>
        <v>4.9999999999943867</v>
      </c>
      <c r="J88" s="96">
        <f t="shared" si="3"/>
        <v>4.9999999999943867</v>
      </c>
      <c r="L88" s="138"/>
      <c r="M88" s="38"/>
      <c r="N88" s="3">
        <f t="shared" si="6"/>
        <v>78.991886409740644</v>
      </c>
      <c r="P88" s="4"/>
      <c r="Q88" s="138">
        <f t="shared" si="7"/>
        <v>360.89</v>
      </c>
      <c r="X88" s="138">
        <v>1.9165314401623581</v>
      </c>
      <c r="Z88" s="138">
        <v>5.4068008800077987</v>
      </c>
    </row>
    <row r="89" spans="2:26" x14ac:dyDescent="0.25">
      <c r="B89" s="138">
        <v>302316</v>
      </c>
      <c r="C89" s="138">
        <v>20004</v>
      </c>
      <c r="D89" s="138" t="s">
        <v>2</v>
      </c>
      <c r="E89" s="1">
        <v>0.45870370370370367</v>
      </c>
      <c r="F89" s="1">
        <v>0.45878472222222227</v>
      </c>
      <c r="I89" s="2">
        <f t="shared" si="2"/>
        <v>7.0000000000074891</v>
      </c>
      <c r="J89" s="2">
        <f t="shared" si="3"/>
        <v>7.0000000000074891</v>
      </c>
      <c r="K89" s="138">
        <v>7.0000000000074891</v>
      </c>
      <c r="L89" s="138">
        <v>31.17</v>
      </c>
      <c r="M89" s="38">
        <f t="shared" si="5"/>
        <v>3.0360292457110378</v>
      </c>
      <c r="N89" s="3">
        <f t="shared" si="6"/>
        <v>85.991886409748133</v>
      </c>
      <c r="O89" s="3">
        <v>85.991886409748133</v>
      </c>
      <c r="P89" s="4">
        <f t="shared" si="4"/>
        <v>1.4331981068291355</v>
      </c>
      <c r="Q89" s="138">
        <f t="shared" si="7"/>
        <v>392.06</v>
      </c>
      <c r="R89" s="138">
        <v>392.06</v>
      </c>
      <c r="X89" s="138">
        <v>2.0498647734956856</v>
      </c>
      <c r="Z89" s="138">
        <v>2.9974335900001305</v>
      </c>
    </row>
    <row r="90" spans="2:26" x14ac:dyDescent="0.25">
      <c r="B90" s="138">
        <v>302316</v>
      </c>
      <c r="C90" s="138">
        <v>20010</v>
      </c>
      <c r="D90" s="138" t="s">
        <v>1</v>
      </c>
      <c r="E90" s="1">
        <v>0.45878472222222227</v>
      </c>
      <c r="F90" s="1">
        <v>0.45881944444444445</v>
      </c>
      <c r="I90" s="2">
        <f t="shared" si="2"/>
        <v>2.9999999999956728</v>
      </c>
      <c r="J90" s="2">
        <f t="shared" si="3"/>
        <v>2.9999999999956728</v>
      </c>
      <c r="K90" s="138">
        <v>2.9999999999956728</v>
      </c>
      <c r="L90" s="138">
        <v>26.92</v>
      </c>
      <c r="M90" s="38">
        <f t="shared" si="5"/>
        <v>6.1181622400088251</v>
      </c>
      <c r="N90" s="3">
        <f t="shared" si="6"/>
        <v>88.991886409743813</v>
      </c>
      <c r="O90" s="3">
        <v>88.991886409743813</v>
      </c>
      <c r="P90" s="4">
        <f t="shared" si="4"/>
        <v>1.4831981068290636</v>
      </c>
      <c r="Q90" s="138">
        <f t="shared" si="7"/>
        <v>418.98</v>
      </c>
      <c r="R90" s="138">
        <v>418.98</v>
      </c>
      <c r="X90" s="138">
        <v>2.1165314401623894</v>
      </c>
      <c r="Z90" s="138">
        <v>4.644871499997417</v>
      </c>
    </row>
    <row r="91" spans="2:26" x14ac:dyDescent="0.25">
      <c r="B91" s="138">
        <v>302316</v>
      </c>
      <c r="C91" s="138">
        <v>20021</v>
      </c>
      <c r="D91" s="138" t="s">
        <v>0</v>
      </c>
      <c r="E91" s="1">
        <v>0.45881944444444445</v>
      </c>
      <c r="F91" s="1">
        <v>0.4588888888888889</v>
      </c>
      <c r="I91" s="2">
        <f t="shared" si="2"/>
        <v>6.0000000000009379</v>
      </c>
      <c r="J91" s="2">
        <f t="shared" si="3"/>
        <v>6.0000000000009379</v>
      </c>
      <c r="K91" s="138">
        <v>6.0000000000009379</v>
      </c>
      <c r="L91" s="138">
        <v>26.33</v>
      </c>
      <c r="M91" s="38">
        <f t="shared" si="5"/>
        <v>2.9920358799995319</v>
      </c>
      <c r="N91" s="3">
        <f t="shared" si="6"/>
        <v>94.991886409744751</v>
      </c>
      <c r="O91" s="3">
        <v>94.991886409744751</v>
      </c>
      <c r="P91" s="4">
        <f t="shared" si="4"/>
        <v>1.5831981068290792</v>
      </c>
      <c r="Q91" s="138">
        <f t="shared" si="7"/>
        <v>445.31</v>
      </c>
      <c r="R91" s="138">
        <v>445.31</v>
      </c>
      <c r="X91" s="138">
        <v>2.2998647734957247</v>
      </c>
      <c r="Z91" s="138">
        <v>2.2313978181817937</v>
      </c>
    </row>
    <row r="92" spans="2:26" x14ac:dyDescent="0.25">
      <c r="B92" s="138">
        <v>302316</v>
      </c>
      <c r="C92" s="138">
        <v>20017</v>
      </c>
      <c r="D92" s="138" t="s">
        <v>5</v>
      </c>
      <c r="E92" s="1">
        <v>0.4588888888888889</v>
      </c>
      <c r="F92" s="1">
        <v>0.45894675925925926</v>
      </c>
      <c r="I92" s="2">
        <f t="shared" si="2"/>
        <v>4.9999999999991829</v>
      </c>
      <c r="J92" s="2">
        <f t="shared" si="3"/>
        <v>4.9999999999991829</v>
      </c>
      <c r="K92" s="138">
        <v>4.9999999999991829</v>
      </c>
      <c r="L92" s="138">
        <v>30.75</v>
      </c>
      <c r="M92" s="38">
        <f t="shared" si="5"/>
        <v>4.193168400000685</v>
      </c>
      <c r="N92" s="3">
        <f t="shared" si="6"/>
        <v>99.991886409743927</v>
      </c>
      <c r="O92" s="3">
        <v>99.991886409743927</v>
      </c>
      <c r="P92" s="4">
        <f t="shared" si="4"/>
        <v>1.6665314401623987</v>
      </c>
      <c r="Q92" s="138">
        <f t="shared" si="7"/>
        <v>476.06</v>
      </c>
      <c r="R92" s="138">
        <v>476.06</v>
      </c>
      <c r="X92" s="138">
        <v>2.3498647734957321</v>
      </c>
      <c r="Z92" s="138">
        <v>9.1295162399985728</v>
      </c>
    </row>
    <row r="93" spans="2:26" x14ac:dyDescent="0.25">
      <c r="B93" s="138">
        <v>302316</v>
      </c>
      <c r="C93" s="138">
        <v>20030</v>
      </c>
      <c r="D93" s="138" t="s">
        <v>6</v>
      </c>
      <c r="E93" s="1">
        <v>0.45894675925925926</v>
      </c>
      <c r="F93" s="1">
        <v>0.45908564814814817</v>
      </c>
      <c r="I93" s="2">
        <f t="shared" si="2"/>
        <v>12.000000000001876</v>
      </c>
      <c r="J93" s="2">
        <f t="shared" si="3"/>
        <v>12.000000000001876</v>
      </c>
      <c r="K93" s="138">
        <v>12.000000000001876</v>
      </c>
      <c r="L93" s="138">
        <v>40.5</v>
      </c>
      <c r="M93" s="38">
        <f t="shared" si="5"/>
        <v>2.3011289999996403</v>
      </c>
      <c r="N93" s="3">
        <f t="shared" si="6"/>
        <v>111.9918864097458</v>
      </c>
      <c r="O93" s="3">
        <v>111.9918864097458</v>
      </c>
      <c r="P93" s="4">
        <f t="shared" si="4"/>
        <v>1.86653144016243</v>
      </c>
      <c r="Q93" s="138">
        <f t="shared" si="7"/>
        <v>516.55999999999995</v>
      </c>
      <c r="R93" s="138">
        <v>516.55999999999995</v>
      </c>
      <c r="X93" s="138">
        <v>2.4498647734957477</v>
      </c>
      <c r="Z93" s="138">
        <v>2.9545359999995382</v>
      </c>
    </row>
    <row r="94" spans="2:26" x14ac:dyDescent="0.25">
      <c r="B94" s="138">
        <v>302316</v>
      </c>
      <c r="C94" s="138">
        <v>20035</v>
      </c>
      <c r="D94" s="138" t="s">
        <v>8</v>
      </c>
      <c r="E94" s="1">
        <v>0.45908564814814817</v>
      </c>
      <c r="F94" s="1">
        <v>0.45912037037037035</v>
      </c>
      <c r="I94" s="2">
        <f t="shared" si="2"/>
        <v>2.9999999999956728</v>
      </c>
      <c r="J94" s="2">
        <f t="shared" si="3"/>
        <v>2.9999999999956728</v>
      </c>
      <c r="K94" s="138">
        <v>2.9999999999956728</v>
      </c>
      <c r="L94" s="138">
        <v>23.79</v>
      </c>
      <c r="M94" s="38">
        <f t="shared" si="5"/>
        <v>5.4068008800077987</v>
      </c>
      <c r="N94" s="3">
        <f t="shared" si="6"/>
        <v>114.99188640974148</v>
      </c>
      <c r="O94" s="3">
        <v>114.99188640974148</v>
      </c>
      <c r="P94" s="4">
        <f t="shared" si="4"/>
        <v>1.9165314401623581</v>
      </c>
      <c r="Q94" s="138">
        <f t="shared" si="7"/>
        <v>540.34999999999991</v>
      </c>
      <c r="R94" s="138">
        <v>540.34999999999991</v>
      </c>
      <c r="X94" s="138">
        <v>2.4665314401623637</v>
      </c>
      <c r="Z94" s="138">
        <v>19.145393280058219</v>
      </c>
    </row>
    <row r="95" spans="2:26" x14ac:dyDescent="0.25">
      <c r="B95" s="138">
        <v>302316</v>
      </c>
      <c r="C95" s="138">
        <v>20037</v>
      </c>
      <c r="D95" s="138" t="s">
        <v>8</v>
      </c>
      <c r="E95" s="1">
        <v>0.45912037037037035</v>
      </c>
      <c r="F95" s="1">
        <v>0.45921296296296293</v>
      </c>
      <c r="I95" s="2">
        <f t="shared" si="2"/>
        <v>7.9999999999996518</v>
      </c>
      <c r="J95" s="2">
        <f t="shared" si="3"/>
        <v>7.9999999999996518</v>
      </c>
      <c r="K95" s="138">
        <v>7.9999999999996518</v>
      </c>
      <c r="L95" s="138">
        <v>35.17</v>
      </c>
      <c r="M95" s="38">
        <f t="shared" si="5"/>
        <v>2.9974335900001305</v>
      </c>
      <c r="N95" s="3">
        <f t="shared" si="6"/>
        <v>122.99188640974114</v>
      </c>
      <c r="O95" s="3">
        <v>122.99188640974114</v>
      </c>
      <c r="P95" s="4">
        <f t="shared" si="4"/>
        <v>2.0498647734956856</v>
      </c>
      <c r="Q95" s="138">
        <f t="shared" si="7"/>
        <v>575.51999999999987</v>
      </c>
      <c r="R95" s="138">
        <v>575.51999999999987</v>
      </c>
      <c r="X95" s="138">
        <v>2.7165314401624028</v>
      </c>
      <c r="Z95" s="138">
        <v>1.3445411519997896</v>
      </c>
    </row>
    <row r="96" spans="2:26" x14ac:dyDescent="0.25">
      <c r="B96" s="138">
        <v>302316</v>
      </c>
      <c r="C96" s="138">
        <v>20050</v>
      </c>
      <c r="D96" s="138" t="s">
        <v>12</v>
      </c>
      <c r="E96" s="1">
        <v>0.45921296296296293</v>
      </c>
      <c r="F96" s="1">
        <v>0.45925925925925926</v>
      </c>
      <c r="I96" s="2">
        <f t="shared" si="2"/>
        <v>4.000000000002224</v>
      </c>
      <c r="J96" s="2">
        <f t="shared" si="3"/>
        <v>4.000000000002224</v>
      </c>
      <c r="K96" s="138">
        <v>4.000000000002224</v>
      </c>
      <c r="L96" s="138">
        <v>27.25</v>
      </c>
      <c r="M96" s="38">
        <f t="shared" si="5"/>
        <v>4.644871499997417</v>
      </c>
      <c r="N96" s="3">
        <f t="shared" si="6"/>
        <v>126.99188640974336</v>
      </c>
      <c r="O96" s="3">
        <v>126.99188640974336</v>
      </c>
      <c r="P96" s="4">
        <f t="shared" si="4"/>
        <v>2.1165314401623894</v>
      </c>
      <c r="Q96" s="138">
        <f t="shared" si="7"/>
        <v>602.76999999999987</v>
      </c>
      <c r="R96" s="138">
        <v>602.76999999999987</v>
      </c>
      <c r="X96" s="138">
        <v>2.8331981068290344</v>
      </c>
      <c r="Z96" s="138">
        <v>3.9447925714297565</v>
      </c>
    </row>
    <row r="97" spans="2:26" x14ac:dyDescent="0.25">
      <c r="B97" s="138">
        <v>302316</v>
      </c>
      <c r="C97" s="138">
        <v>20049</v>
      </c>
      <c r="D97" s="138" t="s">
        <v>13</v>
      </c>
      <c r="E97" s="1">
        <v>0.45925925925925926</v>
      </c>
      <c r="F97" s="1">
        <v>0.45925925925925926</v>
      </c>
      <c r="I97" s="2">
        <f t="shared" si="2"/>
        <v>0</v>
      </c>
      <c r="J97" s="2">
        <f t="shared" si="3"/>
        <v>11.000000000000121</v>
      </c>
      <c r="K97" s="138">
        <v>11.000000000000121</v>
      </c>
      <c r="L97" s="138">
        <v>36</v>
      </c>
      <c r="M97" s="38">
        <f t="shared" si="5"/>
        <v>2.2313978181817937</v>
      </c>
      <c r="N97" s="3">
        <f t="shared" si="6"/>
        <v>137.99188640974347</v>
      </c>
      <c r="O97" s="3">
        <v>137.99188640974347</v>
      </c>
      <c r="P97" s="4">
        <f t="shared" si="4"/>
        <v>2.2998647734957247</v>
      </c>
      <c r="Q97" s="138">
        <f t="shared" si="7"/>
        <v>638.76999999999987</v>
      </c>
      <c r="R97" s="138">
        <v>638.76999999999987</v>
      </c>
      <c r="X97" s="138">
        <v>2.8831981068290418</v>
      </c>
      <c r="Z97" s="138">
        <v>6.9886139999989076</v>
      </c>
    </row>
    <row r="98" spans="2:26" x14ac:dyDescent="0.25">
      <c r="B98" s="138">
        <v>302316</v>
      </c>
      <c r="C98" s="138">
        <v>20045</v>
      </c>
      <c r="D98" s="138" t="s">
        <v>14</v>
      </c>
      <c r="E98" s="1">
        <v>0.45938657407407407</v>
      </c>
      <c r="F98" s="1">
        <v>0.4594212962962963</v>
      </c>
      <c r="I98" s="2">
        <f t="shared" si="2"/>
        <v>3.000000000000469</v>
      </c>
      <c r="J98" s="2">
        <f>(E100-E98)*86400</f>
        <v>3.000000000000469</v>
      </c>
      <c r="K98" s="138">
        <v>3.000000000000469</v>
      </c>
      <c r="L98" s="138">
        <v>40.17</v>
      </c>
      <c r="M98" s="38">
        <f t="shared" si="5"/>
        <v>9.1295162399985728</v>
      </c>
      <c r="N98" s="3">
        <f t="shared" si="6"/>
        <v>140.99188640974393</v>
      </c>
      <c r="O98" s="3">
        <v>140.99188640974393</v>
      </c>
      <c r="P98" s="4">
        <f t="shared" si="4"/>
        <v>2.3498647734957321</v>
      </c>
      <c r="Q98" s="138">
        <f t="shared" si="7"/>
        <v>678.93999999999983</v>
      </c>
      <c r="R98" s="138">
        <v>678.93999999999983</v>
      </c>
      <c r="X98" s="138">
        <v>2.8998647734956577</v>
      </c>
      <c r="Z98" s="138">
        <v>17.952215280054592</v>
      </c>
    </row>
    <row r="99" spans="2:26" x14ac:dyDescent="0.25">
      <c r="B99" s="90"/>
      <c r="C99" s="91">
        <v>20044</v>
      </c>
      <c r="D99" s="92"/>
      <c r="E99" s="92"/>
      <c r="F99" s="92"/>
      <c r="G99" s="92"/>
      <c r="H99" s="92"/>
      <c r="I99" s="92"/>
      <c r="J99" s="93"/>
      <c r="L99" s="138"/>
      <c r="M99" s="38"/>
      <c r="N99" s="3">
        <f t="shared" si="6"/>
        <v>140.99188640974393</v>
      </c>
      <c r="P99" s="4"/>
      <c r="Q99" s="138">
        <f t="shared" si="7"/>
        <v>678.93999999999983</v>
      </c>
      <c r="X99" s="138">
        <v>2.9998647734956734</v>
      </c>
      <c r="Z99" s="138">
        <v>3.0590811199995218</v>
      </c>
    </row>
    <row r="100" spans="2:26" x14ac:dyDescent="0.25">
      <c r="B100" s="138">
        <v>302316</v>
      </c>
      <c r="C100" s="138">
        <v>20059</v>
      </c>
      <c r="D100" s="138" t="s">
        <v>10</v>
      </c>
      <c r="E100" s="1">
        <v>0.4594212962962963</v>
      </c>
      <c r="F100" s="1">
        <v>0.45949074074074076</v>
      </c>
      <c r="I100" s="2">
        <f t="shared" ref="I100:I117" si="8">(F100-E100)*86400</f>
        <v>6.0000000000009379</v>
      </c>
      <c r="J100" s="2">
        <f t="shared" ref="J100:J116" si="9">(E101-E100)*86400</f>
        <v>6.0000000000009379</v>
      </c>
      <c r="K100" s="138">
        <v>6.0000000000009379</v>
      </c>
      <c r="L100" s="138">
        <v>26</v>
      </c>
      <c r="M100" s="38">
        <f t="shared" si="5"/>
        <v>2.9545359999995382</v>
      </c>
      <c r="N100" s="3">
        <f t="shared" si="6"/>
        <v>146.99188640974486</v>
      </c>
      <c r="O100" s="3">
        <v>146.99188640974486</v>
      </c>
      <c r="P100" s="4">
        <f t="shared" si="4"/>
        <v>2.4498647734957477</v>
      </c>
      <c r="Q100" s="138">
        <f t="shared" si="7"/>
        <v>704.93999999999983</v>
      </c>
      <c r="R100" s="138">
        <v>704.93999999999983</v>
      </c>
      <c r="X100" s="138">
        <v>3.2331981068290969</v>
      </c>
      <c r="Z100" s="138">
        <v>1.5180146228565592</v>
      </c>
    </row>
    <row r="101" spans="2:26" x14ac:dyDescent="0.25">
      <c r="B101" s="138">
        <v>302316</v>
      </c>
      <c r="C101" s="138">
        <v>20056</v>
      </c>
      <c r="D101" s="138" t="s">
        <v>9</v>
      </c>
      <c r="E101" s="1">
        <v>0.45949074074074076</v>
      </c>
      <c r="F101" s="1">
        <v>0.45950231481481479</v>
      </c>
      <c r="I101" s="2">
        <f t="shared" si="8"/>
        <v>0.99999999999695888</v>
      </c>
      <c r="J101" s="2">
        <f t="shared" si="9"/>
        <v>0.99999999999695888</v>
      </c>
      <c r="K101" s="138">
        <v>0.99999999999695888</v>
      </c>
      <c r="L101" s="138">
        <v>28.08</v>
      </c>
      <c r="M101" s="38">
        <f t="shared" si="5"/>
        <v>19.145393280058219</v>
      </c>
      <c r="N101" s="3">
        <f t="shared" si="6"/>
        <v>147.99188640974182</v>
      </c>
      <c r="O101" s="3">
        <v>147.99188640974182</v>
      </c>
      <c r="P101" s="4">
        <f t="shared" si="4"/>
        <v>2.4665314401623637</v>
      </c>
      <c r="Q101" s="138">
        <f t="shared" si="7"/>
        <v>733.01999999999987</v>
      </c>
      <c r="R101" s="138">
        <v>733.01999999999987</v>
      </c>
      <c r="X101" s="138">
        <v>3.3831981068290404</v>
      </c>
      <c r="Z101" s="138">
        <v>2.0151450666674258</v>
      </c>
    </row>
    <row r="102" spans="2:26" x14ac:dyDescent="0.25">
      <c r="B102" s="138">
        <v>302316</v>
      </c>
      <c r="C102" s="138">
        <v>20052</v>
      </c>
      <c r="D102" s="138" t="s">
        <v>7</v>
      </c>
      <c r="E102" s="1">
        <v>0.45950231481481479</v>
      </c>
      <c r="F102" s="1">
        <v>0.45967592592592593</v>
      </c>
      <c r="I102" s="2">
        <f t="shared" si="8"/>
        <v>15.000000000002345</v>
      </c>
      <c r="J102" s="2">
        <f t="shared" si="9"/>
        <v>15.000000000002345</v>
      </c>
      <c r="K102" s="138">
        <v>15.000000000002345</v>
      </c>
      <c r="L102" s="138">
        <v>29.58</v>
      </c>
      <c r="M102" s="38">
        <f t="shared" si="5"/>
        <v>1.3445411519997896</v>
      </c>
      <c r="N102" s="3">
        <f t="shared" si="6"/>
        <v>162.99188640974415</v>
      </c>
      <c r="O102" s="3">
        <v>162.99188640974415</v>
      </c>
      <c r="P102" s="4">
        <f t="shared" si="4"/>
        <v>2.7165314401624028</v>
      </c>
      <c r="Q102" s="138">
        <f t="shared" si="7"/>
        <v>762.59999999999991</v>
      </c>
      <c r="R102" s="138">
        <v>762.59999999999991</v>
      </c>
      <c r="X102" s="138">
        <v>3.4498647734957442</v>
      </c>
      <c r="Z102" s="138">
        <v>4.8715753199972909</v>
      </c>
    </row>
    <row r="103" spans="2:26" x14ac:dyDescent="0.25">
      <c r="B103" s="138">
        <v>302316</v>
      </c>
      <c r="C103" s="138">
        <v>20035</v>
      </c>
      <c r="D103" s="138" t="s">
        <v>8</v>
      </c>
      <c r="E103" s="1">
        <v>0.45967592592592593</v>
      </c>
      <c r="F103" s="1">
        <v>0.45975694444444443</v>
      </c>
      <c r="I103" s="2">
        <f t="shared" si="8"/>
        <v>6.9999999999978968</v>
      </c>
      <c r="J103" s="2">
        <f t="shared" si="9"/>
        <v>6.9999999999978968</v>
      </c>
      <c r="K103" s="138">
        <v>6.9999999999978968</v>
      </c>
      <c r="L103" s="138">
        <v>40.5</v>
      </c>
      <c r="M103" s="38">
        <f t="shared" si="5"/>
        <v>3.9447925714297565</v>
      </c>
      <c r="N103" s="3">
        <f t="shared" si="6"/>
        <v>169.99188640974205</v>
      </c>
      <c r="O103" s="3">
        <v>169.99188640974205</v>
      </c>
      <c r="P103" s="4">
        <f t="shared" si="4"/>
        <v>2.8331981068290344</v>
      </c>
      <c r="Q103" s="138">
        <f t="shared" si="7"/>
        <v>803.09999999999991</v>
      </c>
      <c r="R103" s="138">
        <v>803.09999999999991</v>
      </c>
      <c r="X103" s="138">
        <v>3.5498647734957598</v>
      </c>
      <c r="Z103" s="138">
        <v>3.2295351199994951</v>
      </c>
    </row>
    <row r="104" spans="2:26" x14ac:dyDescent="0.25">
      <c r="B104" s="138">
        <v>302316</v>
      </c>
      <c r="C104" s="138">
        <v>20030</v>
      </c>
      <c r="D104" s="138" t="s">
        <v>6</v>
      </c>
      <c r="E104" s="1">
        <v>0.45975694444444443</v>
      </c>
      <c r="F104" s="1">
        <v>0.45979166666666665</v>
      </c>
      <c r="I104" s="2">
        <f t="shared" si="8"/>
        <v>3.000000000000469</v>
      </c>
      <c r="J104" s="2">
        <f t="shared" si="9"/>
        <v>3.000000000000469</v>
      </c>
      <c r="K104" s="138">
        <v>3.000000000000469</v>
      </c>
      <c r="L104" s="138">
        <v>30.75</v>
      </c>
      <c r="M104" s="38">
        <f t="shared" si="5"/>
        <v>6.9886139999989076</v>
      </c>
      <c r="N104" s="3">
        <f t="shared" si="6"/>
        <v>172.99188640974251</v>
      </c>
      <c r="O104" s="3">
        <v>172.99188640974251</v>
      </c>
      <c r="P104" s="4">
        <f t="shared" si="4"/>
        <v>2.8831981068290418</v>
      </c>
      <c r="Q104" s="138">
        <f t="shared" si="7"/>
        <v>833.84999999999991</v>
      </c>
      <c r="R104" s="138">
        <v>833.84999999999991</v>
      </c>
      <c r="X104" s="138">
        <v>3.5831981068290717</v>
      </c>
      <c r="Z104" s="138">
        <v>9.0920163600058466</v>
      </c>
    </row>
    <row r="105" spans="2:26" x14ac:dyDescent="0.25">
      <c r="B105" s="138">
        <v>302316</v>
      </c>
      <c r="C105" s="138">
        <v>20017</v>
      </c>
      <c r="D105" s="138" t="s">
        <v>5</v>
      </c>
      <c r="E105" s="1">
        <v>0.45979166666666665</v>
      </c>
      <c r="F105" s="1">
        <v>0.45980324074074069</v>
      </c>
      <c r="I105" s="2">
        <f t="shared" si="8"/>
        <v>0.99999999999695888</v>
      </c>
      <c r="J105" s="2">
        <f t="shared" si="9"/>
        <v>0.99999999999695888</v>
      </c>
      <c r="K105" s="138">
        <v>0.99999999999695888</v>
      </c>
      <c r="L105" s="138">
        <v>26.33</v>
      </c>
      <c r="M105" s="38">
        <f t="shared" si="5"/>
        <v>17.952215280054592</v>
      </c>
      <c r="N105" s="3">
        <f t="shared" si="6"/>
        <v>173.99188640973946</v>
      </c>
      <c r="O105" s="3">
        <v>173.99188640973946</v>
      </c>
      <c r="P105" s="4">
        <f t="shared" si="4"/>
        <v>2.8998647734956577</v>
      </c>
      <c r="Q105" s="138">
        <f t="shared" si="7"/>
        <v>860.18</v>
      </c>
      <c r="R105" s="138">
        <v>860.18</v>
      </c>
      <c r="X105" s="138">
        <v>3.7165314401623992</v>
      </c>
      <c r="Z105" s="138">
        <v>1.1224395900000488</v>
      </c>
    </row>
    <row r="106" spans="2:26" x14ac:dyDescent="0.25">
      <c r="B106" s="138">
        <v>302316</v>
      </c>
      <c r="C106" s="138">
        <v>20021</v>
      </c>
      <c r="D106" s="138" t="s">
        <v>0</v>
      </c>
      <c r="E106" s="1">
        <v>0.45980324074074069</v>
      </c>
      <c r="F106" s="1">
        <v>0.45987268518518515</v>
      </c>
      <c r="I106" s="2">
        <f t="shared" si="8"/>
        <v>6.0000000000009379</v>
      </c>
      <c r="J106" s="2">
        <f t="shared" si="9"/>
        <v>6.0000000000009379</v>
      </c>
      <c r="K106" s="138">
        <v>6.0000000000009379</v>
      </c>
      <c r="L106" s="138">
        <v>26.92</v>
      </c>
      <c r="M106" s="38">
        <f t="shared" si="5"/>
        <v>3.0590811199995218</v>
      </c>
      <c r="N106" s="3">
        <f t="shared" si="6"/>
        <v>179.9918864097404</v>
      </c>
      <c r="O106" s="3">
        <v>179.9918864097404</v>
      </c>
      <c r="P106" s="4">
        <f t="shared" si="4"/>
        <v>2.9998647734956734</v>
      </c>
      <c r="Q106" s="138">
        <f t="shared" si="7"/>
        <v>887.09999999999991</v>
      </c>
      <c r="R106" s="138">
        <v>887.09999999999991</v>
      </c>
      <c r="X106" s="138">
        <v>3.8165314401624149</v>
      </c>
      <c r="Z106" s="138">
        <v>3.2440805279974181</v>
      </c>
    </row>
    <row r="107" spans="2:26" x14ac:dyDescent="0.25">
      <c r="B107" s="138">
        <v>302316</v>
      </c>
      <c r="C107" s="138">
        <v>20010</v>
      </c>
      <c r="D107" s="138" t="s">
        <v>1</v>
      </c>
      <c r="E107" s="1">
        <v>0.45987268518518515</v>
      </c>
      <c r="F107" s="1">
        <v>0.45987268518518515</v>
      </c>
      <c r="I107" s="2">
        <f t="shared" si="8"/>
        <v>0</v>
      </c>
      <c r="J107" s="2">
        <f t="shared" si="9"/>
        <v>14.000000000005386</v>
      </c>
      <c r="K107" s="138">
        <v>14.000000000005386</v>
      </c>
      <c r="L107" s="138">
        <v>31.17</v>
      </c>
      <c r="M107" s="38">
        <f t="shared" si="5"/>
        <v>1.5180146228565592</v>
      </c>
      <c r="N107" s="3">
        <f t="shared" si="6"/>
        <v>193.9918864097458</v>
      </c>
      <c r="O107" s="3">
        <v>193.9918864097458</v>
      </c>
      <c r="P107" s="4">
        <f t="shared" si="4"/>
        <v>3.2331981068290969</v>
      </c>
      <c r="Q107" s="138">
        <f t="shared" si="7"/>
        <v>918.26999999999987</v>
      </c>
      <c r="R107" s="138">
        <v>918.26999999999987</v>
      </c>
      <c r="X107" s="138">
        <v>3.9331981068290465</v>
      </c>
      <c r="Z107" s="138">
        <v>3.9447925714297565</v>
      </c>
    </row>
    <row r="108" spans="2:26" x14ac:dyDescent="0.25">
      <c r="B108" s="138">
        <v>302316</v>
      </c>
      <c r="C108" s="138">
        <v>20004</v>
      </c>
      <c r="D108" s="138" t="s">
        <v>2</v>
      </c>
      <c r="E108" s="1">
        <v>0.46003472222222225</v>
      </c>
      <c r="F108" s="1">
        <v>0.46013888888888888</v>
      </c>
      <c r="I108" s="2">
        <f t="shared" si="8"/>
        <v>8.9999999999966107</v>
      </c>
      <c r="J108" s="2">
        <f t="shared" si="9"/>
        <v>8.9999999999966107</v>
      </c>
      <c r="K108" s="138">
        <v>8.9999999999966107</v>
      </c>
      <c r="L108" s="138">
        <v>26.6</v>
      </c>
      <c r="M108" s="38">
        <f t="shared" si="5"/>
        <v>2.0151450666674258</v>
      </c>
      <c r="N108" s="3">
        <f t="shared" si="6"/>
        <v>202.99188640974242</v>
      </c>
      <c r="O108" s="3">
        <v>202.99188640974242</v>
      </c>
      <c r="P108" s="4">
        <f t="shared" si="4"/>
        <v>3.3831981068290404</v>
      </c>
      <c r="Q108" s="138">
        <f t="shared" si="7"/>
        <v>944.86999999999989</v>
      </c>
      <c r="R108" s="138">
        <v>944.86999999999989</v>
      </c>
      <c r="X108" s="138">
        <v>3.9648853496273913</v>
      </c>
      <c r="Z108" s="138">
        <v>3.9447925714297565</v>
      </c>
    </row>
    <row r="109" spans="2:26" x14ac:dyDescent="0.25">
      <c r="B109" s="138">
        <v>302316</v>
      </c>
      <c r="C109" s="138">
        <v>20013</v>
      </c>
      <c r="D109" s="138" t="s">
        <v>36</v>
      </c>
      <c r="E109" s="1">
        <v>0.46013888888888888</v>
      </c>
      <c r="F109" s="1">
        <v>0.4601851851851852</v>
      </c>
      <c r="I109" s="2">
        <f t="shared" si="8"/>
        <v>4.000000000002224</v>
      </c>
      <c r="J109" s="2">
        <f t="shared" si="9"/>
        <v>4.000000000002224</v>
      </c>
      <c r="K109" s="138">
        <v>4.000000000002224</v>
      </c>
      <c r="L109" s="138">
        <v>28.58</v>
      </c>
      <c r="M109" s="38">
        <f t="shared" si="5"/>
        <v>4.8715753199972909</v>
      </c>
      <c r="N109" s="3">
        <f t="shared" si="6"/>
        <v>206.99188640974464</v>
      </c>
      <c r="O109" s="3">
        <v>206.99188640974464</v>
      </c>
      <c r="P109" s="4">
        <f t="shared" si="4"/>
        <v>3.4498647734957442</v>
      </c>
      <c r="Q109" s="138">
        <f t="shared" si="7"/>
        <v>973.44999999999993</v>
      </c>
      <c r="R109" s="138">
        <v>973.44999999999993</v>
      </c>
    </row>
    <row r="110" spans="2:26" x14ac:dyDescent="0.25">
      <c r="B110" s="46">
        <v>302316</v>
      </c>
      <c r="C110" s="46">
        <v>20015</v>
      </c>
      <c r="D110" s="46" t="s">
        <v>37</v>
      </c>
      <c r="E110" s="55">
        <v>0.4601851851851852</v>
      </c>
      <c r="F110" s="55">
        <v>0.46023148148148146</v>
      </c>
      <c r="G110" s="46"/>
      <c r="H110" s="46"/>
      <c r="I110" s="49">
        <f t="shared" si="8"/>
        <v>3.9999999999974278</v>
      </c>
      <c r="J110" s="49">
        <f t="shared" si="9"/>
        <v>3.9999999999974278</v>
      </c>
      <c r="K110" s="3">
        <f>SUM(J110:J111)</f>
        <v>6.0000000000009379</v>
      </c>
      <c r="L110" s="138">
        <v>28.42</v>
      </c>
      <c r="M110" s="38">
        <f t="shared" si="5"/>
        <v>3.2295351199994951</v>
      </c>
      <c r="N110" s="3">
        <f t="shared" si="6"/>
        <v>212.99188640974558</v>
      </c>
      <c r="O110" s="3">
        <v>212.99188640974558</v>
      </c>
      <c r="P110" s="4">
        <f t="shared" si="4"/>
        <v>3.5498647734957598</v>
      </c>
      <c r="Q110" s="138">
        <f t="shared" si="7"/>
        <v>1001.8699999999999</v>
      </c>
      <c r="R110" s="138">
        <v>1001.8699999999999</v>
      </c>
      <c r="U110" s="138">
        <v>6</v>
      </c>
    </row>
    <row r="111" spans="2:26" x14ac:dyDescent="0.25">
      <c r="B111" s="80">
        <v>302316</v>
      </c>
      <c r="C111" s="81">
        <v>20027</v>
      </c>
      <c r="D111" s="81" t="s">
        <v>38</v>
      </c>
      <c r="E111" s="82">
        <v>0.46023148148148146</v>
      </c>
      <c r="F111" s="82">
        <v>0.46025462962962965</v>
      </c>
      <c r="G111" s="81"/>
      <c r="H111" s="81"/>
      <c r="I111" s="83">
        <f t="shared" si="8"/>
        <v>2.0000000000035101</v>
      </c>
      <c r="J111" s="84">
        <f t="shared" si="9"/>
        <v>2.0000000000035101</v>
      </c>
      <c r="L111" s="138"/>
      <c r="M111" s="38"/>
      <c r="N111" s="3">
        <f t="shared" si="6"/>
        <v>212.99188640974558</v>
      </c>
      <c r="P111" s="4"/>
      <c r="Q111" s="138">
        <f t="shared" si="7"/>
        <v>1001.8699999999999</v>
      </c>
    </row>
    <row r="112" spans="2:26" x14ac:dyDescent="0.25">
      <c r="B112" s="46">
        <v>302316</v>
      </c>
      <c r="C112" s="46">
        <v>20025</v>
      </c>
      <c r="D112" s="46" t="s">
        <v>39</v>
      </c>
      <c r="E112" s="55">
        <v>0.46025462962962965</v>
      </c>
      <c r="F112" s="55">
        <v>0.46027777777777779</v>
      </c>
      <c r="G112" s="46"/>
      <c r="H112" s="46"/>
      <c r="I112" s="49">
        <f t="shared" si="8"/>
        <v>1.9999999999987139</v>
      </c>
      <c r="J112" s="49">
        <f t="shared" si="9"/>
        <v>1.9999999999987139</v>
      </c>
      <c r="K112" s="138">
        <v>1.9999999999987139</v>
      </c>
      <c r="L112" s="138">
        <v>26.67</v>
      </c>
      <c r="M112" s="38">
        <f t="shared" si="5"/>
        <v>9.0920163600058466</v>
      </c>
      <c r="N112" s="3">
        <f t="shared" si="6"/>
        <v>214.9918864097443</v>
      </c>
      <c r="O112" s="3">
        <v>214.9918864097443</v>
      </c>
      <c r="P112" s="4">
        <f t="shared" si="4"/>
        <v>3.5831981068290717</v>
      </c>
      <c r="Q112" s="138">
        <f t="shared" si="7"/>
        <v>1028.54</v>
      </c>
      <c r="R112" s="138">
        <v>1028.54</v>
      </c>
    </row>
    <row r="113" spans="2:18" x14ac:dyDescent="0.25">
      <c r="B113" s="46">
        <v>302316</v>
      </c>
      <c r="C113" s="46">
        <v>20027</v>
      </c>
      <c r="D113" s="46" t="s">
        <v>38</v>
      </c>
      <c r="E113" s="55">
        <v>0.46027777777777779</v>
      </c>
      <c r="F113" s="55">
        <v>0.46037037037037037</v>
      </c>
      <c r="G113" s="46"/>
      <c r="H113" s="46"/>
      <c r="I113" s="49">
        <f t="shared" si="8"/>
        <v>7.9999999999996518</v>
      </c>
      <c r="J113" s="49">
        <f t="shared" si="9"/>
        <v>7.9999999999996518</v>
      </c>
      <c r="K113" s="138">
        <v>7.9999999999996518</v>
      </c>
      <c r="L113" s="138">
        <v>13.17</v>
      </c>
      <c r="M113" s="38">
        <f t="shared" si="5"/>
        <v>1.1224395900000488</v>
      </c>
      <c r="N113" s="3">
        <f t="shared" si="6"/>
        <v>222.99188640974396</v>
      </c>
      <c r="O113" s="3">
        <v>222.99188640974396</v>
      </c>
      <c r="P113" s="4">
        <f t="shared" si="4"/>
        <v>3.7165314401623992</v>
      </c>
      <c r="Q113" s="138">
        <f t="shared" si="7"/>
        <v>1041.71</v>
      </c>
      <c r="R113" s="138">
        <v>1041.71</v>
      </c>
    </row>
    <row r="114" spans="2:18" x14ac:dyDescent="0.25">
      <c r="B114" s="162">
        <v>302316</v>
      </c>
      <c r="C114" s="162">
        <v>20050</v>
      </c>
      <c r="D114" s="162" t="s">
        <v>12</v>
      </c>
      <c r="E114" s="163">
        <v>0.46037037037037037</v>
      </c>
      <c r="F114" s="163">
        <v>0.46038194444444441</v>
      </c>
      <c r="G114" s="162"/>
      <c r="H114" s="162"/>
      <c r="I114" s="164">
        <f t="shared" si="8"/>
        <v>0.99999999999695888</v>
      </c>
      <c r="J114" s="164">
        <f t="shared" si="9"/>
        <v>0.99999999999695888</v>
      </c>
      <c r="K114" s="138">
        <v>0.99999999999695888</v>
      </c>
      <c r="L114" s="138"/>
      <c r="M114" s="38"/>
      <c r="N114" s="3">
        <f t="shared" si="6"/>
        <v>223.99188640974091</v>
      </c>
      <c r="P114" s="4"/>
      <c r="Q114" s="138">
        <f t="shared" si="7"/>
        <v>1041.71</v>
      </c>
    </row>
    <row r="115" spans="2:18" x14ac:dyDescent="0.25">
      <c r="B115" s="138">
        <v>302316</v>
      </c>
      <c r="C115" s="138">
        <v>20037</v>
      </c>
      <c r="D115" s="138" t="s">
        <v>8</v>
      </c>
      <c r="E115" s="1">
        <v>0.46038194444444441</v>
      </c>
      <c r="F115" s="1">
        <v>0.46043981481481483</v>
      </c>
      <c r="I115" s="2">
        <f t="shared" si="8"/>
        <v>5.000000000003979</v>
      </c>
      <c r="J115" s="2">
        <f t="shared" si="9"/>
        <v>5.000000000003979</v>
      </c>
      <c r="K115" s="138">
        <v>5.000000000003979</v>
      </c>
      <c r="L115" s="138">
        <v>23.79</v>
      </c>
      <c r="M115" s="38">
        <f t="shared" si="5"/>
        <v>3.2440805279974181</v>
      </c>
      <c r="N115" s="3">
        <f t="shared" si="6"/>
        <v>228.99188640974489</v>
      </c>
      <c r="O115" s="3">
        <v>228.99188640974489</v>
      </c>
      <c r="P115" s="4">
        <f t="shared" si="4"/>
        <v>3.8165314401624149</v>
      </c>
      <c r="Q115" s="138">
        <f t="shared" si="7"/>
        <v>1065.5</v>
      </c>
      <c r="R115" s="138">
        <v>1065.5</v>
      </c>
    </row>
    <row r="116" spans="2:18" x14ac:dyDescent="0.25">
      <c r="B116" s="138">
        <v>302316</v>
      </c>
      <c r="C116" s="138">
        <v>20035</v>
      </c>
      <c r="D116" s="138" t="s">
        <v>8</v>
      </c>
      <c r="E116" s="1">
        <v>0.46043981481481483</v>
      </c>
      <c r="F116" s="1">
        <v>0.46052083333333332</v>
      </c>
      <c r="I116" s="2">
        <f t="shared" si="8"/>
        <v>6.9999999999978968</v>
      </c>
      <c r="J116" s="2">
        <f t="shared" si="9"/>
        <v>6.9999999999978968</v>
      </c>
      <c r="K116" s="138">
        <v>6.9999999999978968</v>
      </c>
      <c r="L116" s="138">
        <v>40.5</v>
      </c>
      <c r="M116" s="38">
        <f t="shared" si="5"/>
        <v>3.9447925714297565</v>
      </c>
      <c r="N116" s="3">
        <f t="shared" si="6"/>
        <v>235.99188640974279</v>
      </c>
      <c r="O116" s="3">
        <v>235.99188640974279</v>
      </c>
      <c r="P116" s="4">
        <f t="shared" si="4"/>
        <v>3.9331981068290465</v>
      </c>
      <c r="Q116" s="138">
        <f t="shared" si="7"/>
        <v>1106</v>
      </c>
      <c r="R116" s="138">
        <v>1106</v>
      </c>
    </row>
    <row r="117" spans="2:18" x14ac:dyDescent="0.25">
      <c r="B117" s="138">
        <v>302316</v>
      </c>
      <c r="C117" s="138">
        <v>20030</v>
      </c>
      <c r="D117" s="138" t="s">
        <v>6</v>
      </c>
      <c r="E117" s="1">
        <v>0.46052083333333332</v>
      </c>
      <c r="F117" s="1">
        <v>0.46052083333333332</v>
      </c>
      <c r="I117" s="2">
        <f t="shared" si="8"/>
        <v>0</v>
      </c>
      <c r="J117" s="2">
        <f>L117*J116/L116</f>
        <v>1.9012345679006633</v>
      </c>
      <c r="K117" s="138">
        <v>1.9012345679006633</v>
      </c>
      <c r="L117" s="138">
        <v>11</v>
      </c>
      <c r="M117" s="38">
        <f t="shared" si="5"/>
        <v>3.9447925714297565</v>
      </c>
      <c r="N117" s="3">
        <f t="shared" si="6"/>
        <v>237.89312097764346</v>
      </c>
      <c r="O117" s="3">
        <v>237.89312097764346</v>
      </c>
      <c r="P117" s="4">
        <f t="shared" si="4"/>
        <v>3.9648853496273913</v>
      </c>
      <c r="Q117" s="138">
        <f t="shared" si="7"/>
        <v>1117</v>
      </c>
      <c r="R117" s="138">
        <v>1117</v>
      </c>
    </row>
    <row r="118" spans="2:18" x14ac:dyDescent="0.25">
      <c r="L118" s="138"/>
      <c r="N118" s="138"/>
    </row>
    <row r="119" spans="2:18" x14ac:dyDescent="0.25">
      <c r="B119" s="138">
        <v>302316</v>
      </c>
      <c r="C119" s="138">
        <v>20013</v>
      </c>
      <c r="D119" s="138" t="s">
        <v>36</v>
      </c>
      <c r="E119" s="1">
        <v>0.46440972222222227</v>
      </c>
      <c r="F119" s="1">
        <v>0.46471064814814816</v>
      </c>
      <c r="L119" s="138"/>
      <c r="M119" s="38">
        <f>AVERAGE(M72:M116)</f>
        <v>4.6632013577449323</v>
      </c>
      <c r="N119" s="138"/>
      <c r="P119" s="3">
        <v>237.89312097764346</v>
      </c>
      <c r="Q119" s="138">
        <v>1117</v>
      </c>
      <c r="R119" s="38">
        <f>Q119/P119*0.0113636*60</f>
        <v>3.2013892157544648</v>
      </c>
    </row>
    <row r="120" spans="2:18" x14ac:dyDescent="0.25">
      <c r="B120" s="138">
        <v>302316</v>
      </c>
      <c r="C120" s="138">
        <v>20001</v>
      </c>
      <c r="D120" s="138" t="s">
        <v>3</v>
      </c>
      <c r="E120" s="1">
        <v>0.46471064814814816</v>
      </c>
      <c r="F120" s="1">
        <v>0.46476851851851847</v>
      </c>
      <c r="L120" s="138"/>
      <c r="N120" s="138"/>
    </row>
    <row r="121" spans="2:18" x14ac:dyDescent="0.25">
      <c r="B121" s="138">
        <v>302316</v>
      </c>
      <c r="C121" s="138">
        <v>20004</v>
      </c>
      <c r="D121" s="138" t="s">
        <v>2</v>
      </c>
      <c r="E121" s="1">
        <v>0.46476851851851847</v>
      </c>
      <c r="F121" s="1">
        <v>0.46479166666666666</v>
      </c>
      <c r="L121" s="138"/>
      <c r="N121" s="138"/>
    </row>
    <row r="122" spans="2:18" x14ac:dyDescent="0.25">
      <c r="B122" s="138">
        <v>302316</v>
      </c>
      <c r="C122" s="138">
        <v>20001</v>
      </c>
      <c r="D122" s="138" t="s">
        <v>3</v>
      </c>
      <c r="E122" s="1">
        <v>0.46479166666666666</v>
      </c>
      <c r="F122" s="1">
        <v>0.46479166666666666</v>
      </c>
      <c r="L122" s="138"/>
      <c r="N122" s="138"/>
    </row>
    <row r="123" spans="2:18" x14ac:dyDescent="0.25">
      <c r="B123" s="138">
        <v>302316</v>
      </c>
      <c r="C123" s="138">
        <v>20013</v>
      </c>
      <c r="D123" s="138" t="s">
        <v>36</v>
      </c>
      <c r="E123" s="1">
        <v>0.4649537037037037</v>
      </c>
      <c r="F123" s="1">
        <v>0.4650347222222222</v>
      </c>
      <c r="L123" s="138"/>
      <c r="N123" s="138"/>
    </row>
    <row r="124" spans="2:18" x14ac:dyDescent="0.25">
      <c r="B124" s="138">
        <v>302316</v>
      </c>
      <c r="C124" s="138">
        <v>20001</v>
      </c>
      <c r="D124" s="138" t="s">
        <v>3</v>
      </c>
      <c r="E124" s="1">
        <v>0.4650347222222222</v>
      </c>
      <c r="F124" s="1">
        <v>0.46521990740740743</v>
      </c>
      <c r="L124" s="138"/>
      <c r="N124" s="138"/>
    </row>
    <row r="125" spans="2:18" x14ac:dyDescent="0.25">
      <c r="B125" s="138">
        <v>302316</v>
      </c>
      <c r="C125" s="138">
        <v>20013</v>
      </c>
      <c r="D125" s="138" t="s">
        <v>36</v>
      </c>
      <c r="E125" s="1">
        <v>0.46521990740740743</v>
      </c>
      <c r="F125" s="1">
        <v>0.4652662037037037</v>
      </c>
      <c r="L125" s="138"/>
      <c r="N125" s="138"/>
    </row>
    <row r="126" spans="2:18" x14ac:dyDescent="0.25">
      <c r="B126" s="138">
        <v>302316</v>
      </c>
      <c r="C126" s="138">
        <v>20001</v>
      </c>
      <c r="D126" s="138" t="s">
        <v>3</v>
      </c>
      <c r="E126" s="1">
        <v>0.4652662037037037</v>
      </c>
      <c r="F126" s="1">
        <v>0.46549768518518514</v>
      </c>
      <c r="L126" s="138"/>
      <c r="N126" s="138"/>
    </row>
    <row r="127" spans="2:18" x14ac:dyDescent="0.25">
      <c r="B127" s="138">
        <v>302316</v>
      </c>
      <c r="C127" s="138">
        <v>20012</v>
      </c>
      <c r="D127" s="138" t="s">
        <v>451</v>
      </c>
      <c r="E127" s="1">
        <v>0.4652662037037037</v>
      </c>
      <c r="F127" s="1">
        <v>0.4652662037037037</v>
      </c>
      <c r="L127" s="138"/>
      <c r="N127" s="138"/>
    </row>
    <row r="128" spans="2:18" x14ac:dyDescent="0.25">
      <c r="B128" s="138">
        <v>302316</v>
      </c>
      <c r="C128" s="138">
        <v>20013</v>
      </c>
      <c r="D128" s="138" t="s">
        <v>36</v>
      </c>
      <c r="E128" s="1">
        <v>0.46549768518518514</v>
      </c>
      <c r="F128" s="1">
        <v>0.46549768518518514</v>
      </c>
      <c r="L128" s="138"/>
      <c r="N128" s="138"/>
    </row>
    <row r="129" spans="2:14" x14ac:dyDescent="0.25">
      <c r="B129" s="138">
        <v>302316</v>
      </c>
      <c r="C129" s="138">
        <v>20012</v>
      </c>
      <c r="D129" s="138" t="s">
        <v>451</v>
      </c>
      <c r="E129" s="1">
        <v>0.46553240740740742</v>
      </c>
      <c r="F129" s="1">
        <v>0.46557870370370374</v>
      </c>
      <c r="L129" s="138"/>
      <c r="N129" s="138"/>
    </row>
    <row r="130" spans="2:14" x14ac:dyDescent="0.25">
      <c r="B130" s="138">
        <v>302316</v>
      </c>
      <c r="C130" s="138">
        <v>20001</v>
      </c>
      <c r="D130" s="138" t="s">
        <v>3</v>
      </c>
      <c r="E130" s="1">
        <v>0.46557870370370374</v>
      </c>
      <c r="F130" s="1">
        <v>0.46561342592592592</v>
      </c>
      <c r="L130" s="138"/>
      <c r="N130" s="138"/>
    </row>
    <row r="131" spans="2:14" x14ac:dyDescent="0.25">
      <c r="B131" s="138">
        <v>302316</v>
      </c>
      <c r="C131" s="138">
        <v>20004</v>
      </c>
      <c r="D131" s="138" t="s">
        <v>2</v>
      </c>
      <c r="E131" s="1">
        <v>0.46561342592592592</v>
      </c>
      <c r="F131" s="1">
        <v>0.46562500000000001</v>
      </c>
      <c r="L131" s="138"/>
      <c r="N131" s="138"/>
    </row>
    <row r="132" spans="2:14" x14ac:dyDescent="0.25">
      <c r="B132" s="138">
        <v>302316</v>
      </c>
      <c r="C132" s="138">
        <v>20010</v>
      </c>
      <c r="D132" s="138" t="s">
        <v>1</v>
      </c>
      <c r="E132" s="1">
        <v>0.46562500000000001</v>
      </c>
      <c r="F132" s="1">
        <v>0.46569444444444441</v>
      </c>
      <c r="L132" s="138"/>
      <c r="N132" s="138"/>
    </row>
    <row r="133" spans="2:14" x14ac:dyDescent="0.25">
      <c r="B133" s="138">
        <v>302316</v>
      </c>
      <c r="C133" s="138">
        <v>20236</v>
      </c>
      <c r="D133" s="138" t="s">
        <v>452</v>
      </c>
      <c r="E133" s="1">
        <v>0.46569444444444441</v>
      </c>
      <c r="F133" s="1">
        <v>0.46571759259259254</v>
      </c>
      <c r="L133" s="138"/>
      <c r="N133" s="138"/>
    </row>
    <row r="134" spans="2:14" x14ac:dyDescent="0.25">
      <c r="B134" s="138">
        <v>302316</v>
      </c>
      <c r="C134" s="138">
        <v>20010</v>
      </c>
      <c r="D134" s="138" t="s">
        <v>1</v>
      </c>
      <c r="E134" s="1">
        <v>0.46571759259259254</v>
      </c>
      <c r="F134" s="1">
        <v>0.46576388888888887</v>
      </c>
      <c r="L134" s="138"/>
      <c r="N134" s="138"/>
    </row>
    <row r="135" spans="2:14" x14ac:dyDescent="0.25">
      <c r="B135" s="138">
        <v>302316</v>
      </c>
      <c r="C135" s="138">
        <v>20004</v>
      </c>
      <c r="D135" s="138" t="s">
        <v>2</v>
      </c>
      <c r="E135" s="1">
        <v>0.46576388888888887</v>
      </c>
      <c r="F135" s="1">
        <v>0.4658680555555556</v>
      </c>
      <c r="L135" s="138"/>
      <c r="N135" s="138"/>
    </row>
    <row r="136" spans="2:14" x14ac:dyDescent="0.25">
      <c r="B136" s="138">
        <v>302316</v>
      </c>
      <c r="C136" s="138">
        <v>20013</v>
      </c>
      <c r="D136" s="138" t="s">
        <v>36</v>
      </c>
      <c r="E136" s="1">
        <v>0.4658680555555556</v>
      </c>
      <c r="F136" s="1">
        <v>0.46592592592592591</v>
      </c>
      <c r="L136" s="138"/>
      <c r="N136" s="138"/>
    </row>
    <row r="137" spans="2:14" x14ac:dyDescent="0.25">
      <c r="B137" s="138">
        <v>302316</v>
      </c>
      <c r="C137" s="138">
        <v>20001</v>
      </c>
      <c r="D137" s="138" t="s">
        <v>3</v>
      </c>
      <c r="E137" s="1">
        <v>0.46592592592592591</v>
      </c>
      <c r="F137" s="1">
        <v>0.46598379629629627</v>
      </c>
      <c r="L137" s="138"/>
      <c r="N137" s="138"/>
    </row>
    <row r="138" spans="2:14" x14ac:dyDescent="0.25">
      <c r="B138" s="138">
        <v>302316</v>
      </c>
      <c r="C138" s="138">
        <v>20004</v>
      </c>
      <c r="D138" s="138" t="s">
        <v>2</v>
      </c>
      <c r="E138" s="1">
        <v>0.46598379629629627</v>
      </c>
      <c r="F138" s="1">
        <v>0.46599537037037037</v>
      </c>
      <c r="L138" s="138"/>
      <c r="N138" s="138"/>
    </row>
    <row r="139" spans="2:14" x14ac:dyDescent="0.25">
      <c r="B139" s="138">
        <v>302316</v>
      </c>
      <c r="C139" s="138">
        <v>20010</v>
      </c>
      <c r="D139" s="138" t="s">
        <v>1</v>
      </c>
      <c r="E139" s="1">
        <v>0.46599537037037037</v>
      </c>
      <c r="F139" s="1">
        <v>0.46606481481481482</v>
      </c>
      <c r="L139" s="138"/>
      <c r="N139" s="138"/>
    </row>
    <row r="140" spans="2:14" x14ac:dyDescent="0.25">
      <c r="B140" s="138">
        <v>302316</v>
      </c>
      <c r="C140" s="138">
        <v>20236</v>
      </c>
      <c r="D140" s="138" t="s">
        <v>452</v>
      </c>
      <c r="E140" s="1">
        <v>0.46606481481481482</v>
      </c>
      <c r="F140" s="1">
        <v>0.46607638888888886</v>
      </c>
      <c r="L140" s="138"/>
      <c r="N140" s="138"/>
    </row>
    <row r="141" spans="2:14" x14ac:dyDescent="0.25">
      <c r="B141" s="138">
        <v>302316</v>
      </c>
      <c r="C141" s="138">
        <v>20010</v>
      </c>
      <c r="D141" s="138" t="s">
        <v>1</v>
      </c>
      <c r="E141" s="1">
        <v>0.46607638888888886</v>
      </c>
      <c r="F141" s="1">
        <v>0.46614583333333331</v>
      </c>
      <c r="L141" s="138"/>
      <c r="N141" s="138"/>
    </row>
    <row r="142" spans="2:14" x14ac:dyDescent="0.25">
      <c r="B142" s="138">
        <v>302316</v>
      </c>
      <c r="C142" s="138">
        <v>20004</v>
      </c>
      <c r="D142" s="138" t="s">
        <v>2</v>
      </c>
      <c r="E142" s="1">
        <v>0.46614583333333331</v>
      </c>
      <c r="F142" s="1">
        <v>0.46614583333333331</v>
      </c>
      <c r="L142" s="138"/>
      <c r="N142" s="138"/>
    </row>
    <row r="143" spans="2:14" x14ac:dyDescent="0.25">
      <c r="B143" s="138">
        <v>302316</v>
      </c>
      <c r="C143" s="138">
        <v>20013</v>
      </c>
      <c r="D143" s="138" t="s">
        <v>36</v>
      </c>
      <c r="E143" s="1">
        <v>0.46621527777777777</v>
      </c>
      <c r="F143" s="1">
        <v>0.46627314814814813</v>
      </c>
      <c r="L143" s="138"/>
      <c r="N143" s="138"/>
    </row>
    <row r="144" spans="2:14" x14ac:dyDescent="0.25">
      <c r="B144" s="138">
        <v>302316</v>
      </c>
      <c r="C144" s="138">
        <v>20001</v>
      </c>
      <c r="D144" s="138" t="s">
        <v>3</v>
      </c>
      <c r="E144" s="1">
        <v>0.46627314814814813</v>
      </c>
      <c r="F144" s="1">
        <v>0.46634259259259259</v>
      </c>
      <c r="L144" s="138"/>
      <c r="N144" s="138"/>
    </row>
    <row r="145" spans="2:14" x14ac:dyDescent="0.25">
      <c r="B145" s="138">
        <v>302316</v>
      </c>
      <c r="C145" s="138">
        <v>20004</v>
      </c>
      <c r="D145" s="138" t="s">
        <v>2</v>
      </c>
      <c r="E145" s="1">
        <v>0.46634259259259259</v>
      </c>
      <c r="F145" s="1">
        <v>0.46634259259259259</v>
      </c>
      <c r="L145" s="138"/>
      <c r="N145" s="138"/>
    </row>
    <row r="146" spans="2:14" x14ac:dyDescent="0.25">
      <c r="B146" s="138">
        <v>302316</v>
      </c>
      <c r="C146" s="138">
        <v>20010</v>
      </c>
      <c r="D146" s="138" t="s">
        <v>1</v>
      </c>
      <c r="E146" s="1">
        <v>0.46634259259259259</v>
      </c>
      <c r="F146" s="1">
        <v>0.46634259259259259</v>
      </c>
      <c r="L146" s="138"/>
      <c r="N146" s="138"/>
    </row>
    <row r="147" spans="2:14" x14ac:dyDescent="0.25">
      <c r="B147" s="138">
        <v>302316</v>
      </c>
      <c r="C147" s="138">
        <v>20236</v>
      </c>
      <c r="D147" s="138" t="s">
        <v>452</v>
      </c>
      <c r="E147" s="1">
        <v>0.46642361111111108</v>
      </c>
      <c r="F147" s="1">
        <v>0.46643518518518517</v>
      </c>
      <c r="L147" s="138"/>
      <c r="N147" s="138"/>
    </row>
    <row r="148" spans="2:14" x14ac:dyDescent="0.25">
      <c r="B148" s="138">
        <v>302316</v>
      </c>
      <c r="C148" s="138">
        <v>20010</v>
      </c>
      <c r="D148" s="138" t="s">
        <v>1</v>
      </c>
      <c r="E148" s="1">
        <v>0.46643518518518517</v>
      </c>
      <c r="F148" s="1">
        <v>0.46649305555555554</v>
      </c>
      <c r="L148" s="138"/>
      <c r="N148" s="138"/>
    </row>
    <row r="149" spans="2:14" x14ac:dyDescent="0.25">
      <c r="B149" s="138">
        <v>302316</v>
      </c>
      <c r="C149" s="138">
        <v>20004</v>
      </c>
      <c r="D149" s="138" t="s">
        <v>2</v>
      </c>
      <c r="E149" s="1">
        <v>0.46649305555555554</v>
      </c>
      <c r="F149" s="1">
        <v>0.46659722222222227</v>
      </c>
      <c r="L149" s="138"/>
      <c r="N149" s="138"/>
    </row>
    <row r="150" spans="2:14" x14ac:dyDescent="0.25">
      <c r="B150" s="138">
        <v>302316</v>
      </c>
      <c r="C150" s="138">
        <v>20013</v>
      </c>
      <c r="D150" s="138" t="s">
        <v>36</v>
      </c>
      <c r="E150" s="1">
        <v>0.46659722222222227</v>
      </c>
      <c r="F150" s="1">
        <v>0.46689814814814817</v>
      </c>
      <c r="L150" s="138"/>
      <c r="N150" s="138"/>
    </row>
    <row r="151" spans="2:14" x14ac:dyDescent="0.25">
      <c r="B151" s="138">
        <v>302316</v>
      </c>
      <c r="C151" s="138">
        <v>20015</v>
      </c>
      <c r="D151" s="138" t="s">
        <v>37</v>
      </c>
      <c r="E151" s="1">
        <v>0.46689814814814817</v>
      </c>
      <c r="F151" s="1">
        <v>0.46718750000000003</v>
      </c>
      <c r="L151" s="138"/>
      <c r="N151" s="138"/>
    </row>
    <row r="152" spans="2:14" x14ac:dyDescent="0.25">
      <c r="B152" s="138">
        <v>302316</v>
      </c>
      <c r="C152" s="138">
        <v>20013</v>
      </c>
      <c r="D152" s="138" t="s">
        <v>36</v>
      </c>
      <c r="E152" s="1">
        <v>0.46718750000000003</v>
      </c>
      <c r="F152" s="1">
        <v>0.46718750000000003</v>
      </c>
      <c r="L152" s="138"/>
      <c r="N152" s="138"/>
    </row>
    <row r="153" spans="2:14" x14ac:dyDescent="0.25">
      <c r="B153" s="138">
        <v>302316</v>
      </c>
      <c r="C153" s="138">
        <v>20001</v>
      </c>
      <c r="D153" s="138" t="s">
        <v>3</v>
      </c>
      <c r="E153" s="1">
        <v>0.46718750000000003</v>
      </c>
      <c r="F153" s="1">
        <v>0.46725694444444449</v>
      </c>
      <c r="L153" s="138"/>
      <c r="N153" s="138"/>
    </row>
    <row r="154" spans="2:14" x14ac:dyDescent="0.25">
      <c r="B154" s="138">
        <v>302316</v>
      </c>
      <c r="C154" s="138">
        <v>20004</v>
      </c>
      <c r="D154" s="138" t="s">
        <v>2</v>
      </c>
      <c r="E154" s="1">
        <v>0.46725694444444449</v>
      </c>
      <c r="F154" s="1">
        <v>0.46726851851851853</v>
      </c>
      <c r="L154" s="138"/>
      <c r="N154" s="138"/>
    </row>
    <row r="155" spans="2:14" x14ac:dyDescent="0.25">
      <c r="B155" s="138">
        <v>302316</v>
      </c>
      <c r="C155" s="138">
        <v>20001</v>
      </c>
      <c r="D155" s="138" t="s">
        <v>3</v>
      </c>
      <c r="E155" s="1">
        <v>0.46726851851851853</v>
      </c>
      <c r="F155" s="1">
        <v>0.46738425925925925</v>
      </c>
      <c r="L155" s="138"/>
      <c r="N155" s="138"/>
    </row>
    <row r="156" spans="2:14" x14ac:dyDescent="0.25">
      <c r="B156" s="138">
        <v>302316</v>
      </c>
      <c r="C156" s="138">
        <v>20013</v>
      </c>
      <c r="D156" s="138" t="s">
        <v>36</v>
      </c>
      <c r="E156" s="1">
        <v>0.46738425925925925</v>
      </c>
      <c r="F156" s="1">
        <v>0.46746527777777774</v>
      </c>
      <c r="L156" s="138"/>
      <c r="N156" s="138"/>
    </row>
    <row r="157" spans="2:14" x14ac:dyDescent="0.25">
      <c r="B157" s="138">
        <v>302316</v>
      </c>
      <c r="C157" s="138">
        <v>20015</v>
      </c>
      <c r="D157" s="138" t="s">
        <v>37</v>
      </c>
      <c r="E157" s="1">
        <v>0.46746527777777774</v>
      </c>
      <c r="F157" s="1">
        <v>0.46754629629629635</v>
      </c>
      <c r="L157" s="138"/>
      <c r="N157" s="138"/>
    </row>
    <row r="158" spans="2:14" x14ac:dyDescent="0.25">
      <c r="B158" s="138">
        <v>302316</v>
      </c>
      <c r="C158" s="138">
        <v>20013</v>
      </c>
      <c r="D158" s="138" t="s">
        <v>36</v>
      </c>
      <c r="E158" s="1">
        <v>0.46754629629629635</v>
      </c>
      <c r="F158" s="1">
        <v>0.46756944444444448</v>
      </c>
      <c r="L158" s="138"/>
      <c r="N158" s="138"/>
    </row>
    <row r="159" spans="2:14" x14ac:dyDescent="0.25">
      <c r="B159" s="138">
        <v>302316</v>
      </c>
      <c r="C159" s="138">
        <v>20001</v>
      </c>
      <c r="D159" s="138" t="s">
        <v>3</v>
      </c>
      <c r="E159" s="1">
        <v>0.46756944444444448</v>
      </c>
      <c r="F159" s="1">
        <v>0.46756944444444448</v>
      </c>
      <c r="L159" s="138"/>
      <c r="N159" s="138"/>
    </row>
    <row r="160" spans="2:14" x14ac:dyDescent="0.25">
      <c r="B160" s="138">
        <v>302316</v>
      </c>
      <c r="C160" s="138">
        <v>20013</v>
      </c>
      <c r="D160" s="138" t="s">
        <v>36</v>
      </c>
      <c r="E160" s="1">
        <v>0.46773148148148147</v>
      </c>
      <c r="F160" s="1">
        <v>0.46782407407407406</v>
      </c>
      <c r="L160" s="138"/>
      <c r="N160" s="138"/>
    </row>
    <row r="161" spans="2:14" x14ac:dyDescent="0.25">
      <c r="B161" s="138">
        <v>302316</v>
      </c>
      <c r="C161" s="138">
        <v>20015</v>
      </c>
      <c r="D161" s="138" t="s">
        <v>37</v>
      </c>
      <c r="E161" s="1">
        <v>0.46782407407407406</v>
      </c>
      <c r="F161" s="1">
        <v>0.46792824074074074</v>
      </c>
      <c r="L161" s="138"/>
      <c r="N161" s="138"/>
    </row>
    <row r="162" spans="2:14" x14ac:dyDescent="0.25">
      <c r="B162" s="138">
        <v>302316</v>
      </c>
      <c r="C162" s="138">
        <v>20013</v>
      </c>
      <c r="D162" s="138" t="s">
        <v>36</v>
      </c>
      <c r="E162" s="1">
        <v>0.46792824074074074</v>
      </c>
      <c r="F162" s="1">
        <v>0.46796296296296297</v>
      </c>
      <c r="L162" s="138"/>
      <c r="N162" s="138"/>
    </row>
    <row r="163" spans="2:14" x14ac:dyDescent="0.25">
      <c r="B163" s="138">
        <v>302316</v>
      </c>
      <c r="C163" s="138">
        <v>20001</v>
      </c>
      <c r="D163" s="138" t="s">
        <v>3</v>
      </c>
      <c r="E163" s="1">
        <v>0.46796296296296297</v>
      </c>
      <c r="F163" s="1">
        <v>0.46813657407407411</v>
      </c>
      <c r="L163" s="138"/>
      <c r="N163" s="138"/>
    </row>
    <row r="164" spans="2:14" x14ac:dyDescent="0.25">
      <c r="B164" s="138">
        <v>302316</v>
      </c>
      <c r="C164" s="138">
        <v>20013</v>
      </c>
      <c r="D164" s="138" t="s">
        <v>36</v>
      </c>
      <c r="E164" s="1">
        <v>0.46813657407407411</v>
      </c>
      <c r="F164" s="1">
        <v>0.46819444444444441</v>
      </c>
      <c r="L164" s="138"/>
      <c r="N164" s="138"/>
    </row>
    <row r="165" spans="2:14" x14ac:dyDescent="0.25">
      <c r="B165" s="138">
        <v>302316</v>
      </c>
      <c r="C165" s="138">
        <v>20015</v>
      </c>
      <c r="D165" s="138" t="s">
        <v>37</v>
      </c>
      <c r="E165" s="1">
        <v>0.46819444444444441</v>
      </c>
      <c r="F165" s="1">
        <v>0.46819444444444441</v>
      </c>
      <c r="L165" s="138"/>
      <c r="N165" s="138"/>
    </row>
    <row r="166" spans="2:14" x14ac:dyDescent="0.25">
      <c r="B166" s="138">
        <v>302316</v>
      </c>
      <c r="C166" s="138">
        <v>20001</v>
      </c>
      <c r="D166" s="138" t="s">
        <v>3</v>
      </c>
      <c r="E166" s="1">
        <v>0.46865740740740741</v>
      </c>
      <c r="F166" s="1">
        <v>0.46865740740740741</v>
      </c>
      <c r="L166" s="138"/>
      <c r="N166" s="138"/>
    </row>
    <row r="167" spans="2:14" x14ac:dyDescent="0.25">
      <c r="B167" s="138">
        <v>302316</v>
      </c>
      <c r="C167" s="138">
        <v>20021</v>
      </c>
      <c r="D167" s="138" t="s">
        <v>0</v>
      </c>
      <c r="E167" s="1">
        <v>0.47912037037037036</v>
      </c>
      <c r="F167" s="1">
        <v>0.47939814814814818</v>
      </c>
      <c r="L167" s="138"/>
      <c r="N167" s="138"/>
    </row>
    <row r="168" spans="2:14" x14ac:dyDescent="0.25">
      <c r="B168" s="138">
        <v>302316</v>
      </c>
      <c r="C168" s="138">
        <v>20004</v>
      </c>
      <c r="D168" s="138" t="s">
        <v>2</v>
      </c>
      <c r="E168" s="1">
        <v>0.47939814814814818</v>
      </c>
      <c r="F168" s="1">
        <v>0.47939814814814818</v>
      </c>
      <c r="L168" s="138"/>
      <c r="N168" s="138"/>
    </row>
    <row r="169" spans="2:14" x14ac:dyDescent="0.25">
      <c r="B169" s="138">
        <v>302316</v>
      </c>
      <c r="C169" s="138">
        <v>20005</v>
      </c>
      <c r="D169" s="138" t="s">
        <v>164</v>
      </c>
      <c r="E169" s="1">
        <v>0.47956018518518517</v>
      </c>
      <c r="F169" s="1">
        <v>0.47956018518518517</v>
      </c>
      <c r="L169" s="138"/>
      <c r="N169" s="138"/>
    </row>
    <row r="170" spans="2:14" x14ac:dyDescent="0.25">
      <c r="B170" s="138">
        <v>302316</v>
      </c>
      <c r="C170" s="138">
        <v>20010</v>
      </c>
      <c r="D170" s="138" t="s">
        <v>1</v>
      </c>
      <c r="E170" s="1">
        <v>0.50921296296296303</v>
      </c>
      <c r="F170" s="1">
        <v>0.50924768518518515</v>
      </c>
      <c r="L170" s="138"/>
      <c r="N170" s="138"/>
    </row>
    <row r="171" spans="2:14" x14ac:dyDescent="0.25">
      <c r="B171" s="138">
        <v>302316</v>
      </c>
      <c r="C171" s="138">
        <v>20021</v>
      </c>
      <c r="D171" s="138" t="s">
        <v>0</v>
      </c>
      <c r="E171" s="1">
        <v>0.50958333333333339</v>
      </c>
      <c r="F171" s="1">
        <v>0.50958333333333339</v>
      </c>
      <c r="L171" s="138"/>
      <c r="N171" s="138"/>
    </row>
    <row r="172" spans="2:14" x14ac:dyDescent="0.25">
      <c r="B172" s="138">
        <v>302316</v>
      </c>
      <c r="C172" s="138">
        <v>20017</v>
      </c>
      <c r="D172" s="138" t="s">
        <v>5</v>
      </c>
      <c r="E172" s="1">
        <v>0.51</v>
      </c>
      <c r="F172" s="1">
        <v>0.51042824074074067</v>
      </c>
      <c r="L172" s="138"/>
      <c r="N172" s="138"/>
    </row>
    <row r="173" spans="2:14" x14ac:dyDescent="0.25">
      <c r="B173" s="138">
        <v>302316</v>
      </c>
      <c r="C173" s="138">
        <v>20024</v>
      </c>
      <c r="D173" s="138" t="s">
        <v>453</v>
      </c>
      <c r="E173" s="1">
        <v>0.51042824074074067</v>
      </c>
      <c r="F173" s="1">
        <v>0.51048611111111108</v>
      </c>
      <c r="L173" s="138"/>
      <c r="N173" s="138"/>
    </row>
    <row r="174" spans="2:14" x14ac:dyDescent="0.25">
      <c r="B174" s="138">
        <v>302316</v>
      </c>
      <c r="C174" s="138">
        <v>20030</v>
      </c>
      <c r="D174" s="138" t="s">
        <v>6</v>
      </c>
      <c r="E174" s="1">
        <v>0.51048611111111108</v>
      </c>
      <c r="F174" s="1">
        <v>0.51048611111111108</v>
      </c>
      <c r="L174" s="138"/>
      <c r="N174" s="138"/>
    </row>
    <row r="175" spans="2:14" x14ac:dyDescent="0.25">
      <c r="B175" s="138">
        <v>302316</v>
      </c>
      <c r="C175" s="138">
        <v>20035</v>
      </c>
      <c r="D175" s="138" t="s">
        <v>8</v>
      </c>
      <c r="E175" s="1">
        <v>0.51106481481481481</v>
      </c>
      <c r="F175" s="1">
        <v>0.51115740740740734</v>
      </c>
      <c r="L175" s="138"/>
      <c r="N175" s="138"/>
    </row>
    <row r="176" spans="2:14" x14ac:dyDescent="0.25">
      <c r="B176" s="138">
        <v>302316</v>
      </c>
      <c r="C176" s="138">
        <v>20052</v>
      </c>
      <c r="D176" s="138" t="s">
        <v>7</v>
      </c>
      <c r="E176" s="1">
        <v>0.51115740740740734</v>
      </c>
      <c r="F176" s="1">
        <v>0.51115740740740734</v>
      </c>
      <c r="L176" s="138"/>
      <c r="N176" s="138"/>
    </row>
    <row r="177" spans="2:14" x14ac:dyDescent="0.25">
      <c r="B177" s="138">
        <v>302316</v>
      </c>
      <c r="C177" s="138">
        <v>20056</v>
      </c>
      <c r="D177" s="138" t="s">
        <v>9</v>
      </c>
      <c r="E177" s="1">
        <v>0.5115277777777778</v>
      </c>
      <c r="F177" s="1">
        <v>0.51185185185185189</v>
      </c>
      <c r="L177" s="138"/>
      <c r="N177" s="138"/>
    </row>
    <row r="178" spans="2:14" x14ac:dyDescent="0.25">
      <c r="B178" s="138">
        <v>302316</v>
      </c>
      <c r="C178" s="138">
        <v>20059</v>
      </c>
      <c r="D178" s="138" t="s">
        <v>10</v>
      </c>
      <c r="E178" s="1">
        <v>0.51185185185185189</v>
      </c>
      <c r="F178" s="1">
        <v>0.51185185185185189</v>
      </c>
      <c r="L178" s="138"/>
      <c r="N178" s="138"/>
    </row>
    <row r="179" spans="2:14" x14ac:dyDescent="0.25">
      <c r="B179" s="138">
        <v>302316</v>
      </c>
      <c r="C179" s="138">
        <v>20044</v>
      </c>
      <c r="D179" s="138" t="s">
        <v>180</v>
      </c>
      <c r="E179" s="1">
        <v>0.51215277777777779</v>
      </c>
      <c r="F179" s="1">
        <v>0.51244212962962965</v>
      </c>
      <c r="L179" s="138"/>
      <c r="N179" s="138"/>
    </row>
    <row r="180" spans="2:14" x14ac:dyDescent="0.25">
      <c r="B180" s="138">
        <v>302316</v>
      </c>
      <c r="C180" s="138">
        <v>20045</v>
      </c>
      <c r="D180" s="138" t="s">
        <v>14</v>
      </c>
      <c r="E180" s="1">
        <v>0.51244212962962965</v>
      </c>
      <c r="F180" s="1">
        <v>0.51271990740740747</v>
      </c>
      <c r="L180" s="138"/>
      <c r="N180" s="138"/>
    </row>
    <row r="181" spans="2:14" x14ac:dyDescent="0.25">
      <c r="B181" s="138">
        <v>302316</v>
      </c>
      <c r="C181" s="138">
        <v>20049</v>
      </c>
      <c r="D181" s="138" t="s">
        <v>13</v>
      </c>
      <c r="E181" s="1">
        <v>0.51271990740740747</v>
      </c>
      <c r="F181" s="1">
        <v>0.51271990740740747</v>
      </c>
      <c r="L181" s="138"/>
      <c r="N181" s="138"/>
    </row>
    <row r="182" spans="2:14" x14ac:dyDescent="0.25">
      <c r="B182" s="138">
        <v>302316</v>
      </c>
      <c r="C182" s="138">
        <v>20050</v>
      </c>
      <c r="D182" s="138" t="s">
        <v>12</v>
      </c>
      <c r="E182" s="1">
        <v>0.51297453703703699</v>
      </c>
      <c r="F182" s="1">
        <v>0.51297453703703699</v>
      </c>
      <c r="L182" s="138"/>
      <c r="N182" s="138"/>
    </row>
    <row r="183" spans="2:14" x14ac:dyDescent="0.25">
      <c r="B183" s="138">
        <v>302316</v>
      </c>
      <c r="C183" s="138">
        <v>20027</v>
      </c>
      <c r="D183" s="138" t="s">
        <v>38</v>
      </c>
      <c r="E183" s="1">
        <v>0.51344907407407414</v>
      </c>
      <c r="F183" s="1">
        <v>0.51377314814814812</v>
      </c>
      <c r="L183" s="138"/>
      <c r="N183" s="138"/>
    </row>
    <row r="184" spans="2:14" x14ac:dyDescent="0.25">
      <c r="B184" s="138">
        <v>302316</v>
      </c>
      <c r="C184" s="138">
        <v>20025</v>
      </c>
      <c r="D184" s="138" t="s">
        <v>39</v>
      </c>
      <c r="E184" s="1">
        <v>0.51377314814814812</v>
      </c>
      <c r="F184" s="1">
        <v>0.51406249999999998</v>
      </c>
      <c r="L184" s="138"/>
      <c r="N184" s="138"/>
    </row>
    <row r="185" spans="2:14" x14ac:dyDescent="0.25">
      <c r="B185" s="138">
        <v>302316</v>
      </c>
      <c r="C185" s="138">
        <v>20015</v>
      </c>
      <c r="D185" s="138" t="s">
        <v>37</v>
      </c>
      <c r="E185" s="1">
        <v>0.51406249999999998</v>
      </c>
      <c r="F185" s="1">
        <v>0.51406249999999998</v>
      </c>
      <c r="L185" s="138"/>
      <c r="N185" s="138"/>
    </row>
    <row r="186" spans="2:14" x14ac:dyDescent="0.25">
      <c r="B186" s="138">
        <v>302316</v>
      </c>
      <c r="C186" s="138">
        <v>20013</v>
      </c>
      <c r="D186" s="138" t="s">
        <v>36</v>
      </c>
      <c r="E186" s="1">
        <v>0.51438657407407407</v>
      </c>
      <c r="F186" s="1">
        <v>0.51471064814814815</v>
      </c>
      <c r="L186" s="138"/>
      <c r="N186" s="138"/>
    </row>
    <row r="187" spans="2:14" x14ac:dyDescent="0.25">
      <c r="B187" s="138">
        <v>302316</v>
      </c>
      <c r="C187" s="138">
        <v>20001</v>
      </c>
      <c r="D187" s="138" t="s">
        <v>3</v>
      </c>
      <c r="E187" s="1">
        <v>0.51471064814814815</v>
      </c>
      <c r="F187" s="1">
        <v>0.51474537037037038</v>
      </c>
      <c r="L187" s="138"/>
      <c r="N187" s="138"/>
    </row>
    <row r="188" spans="2:14" x14ac:dyDescent="0.25">
      <c r="B188" s="138">
        <v>302316</v>
      </c>
      <c r="C188" s="138">
        <v>20004</v>
      </c>
      <c r="D188" s="138" t="s">
        <v>2</v>
      </c>
      <c r="E188" s="1">
        <v>0.51474537037037038</v>
      </c>
      <c r="F188" s="1">
        <v>0.51474537037037038</v>
      </c>
      <c r="L188" s="138"/>
      <c r="N188" s="138"/>
    </row>
    <row r="189" spans="2:14" x14ac:dyDescent="0.25">
      <c r="B189" s="138">
        <v>302316</v>
      </c>
      <c r="C189" s="138">
        <v>20005</v>
      </c>
      <c r="D189" s="138" t="s">
        <v>164</v>
      </c>
      <c r="E189" s="1">
        <v>0.51491898148148152</v>
      </c>
      <c r="F189" s="1">
        <v>0.51491898148148152</v>
      </c>
      <c r="L189" s="138"/>
      <c r="N189" s="138"/>
    </row>
    <row r="190" spans="2:14" x14ac:dyDescent="0.25">
      <c r="L190" s="138"/>
      <c r="N190" s="138"/>
    </row>
    <row r="191" spans="2:14" x14ac:dyDescent="0.25">
      <c r="L191" s="138"/>
      <c r="N191" s="138"/>
    </row>
    <row r="192" spans="2:14" x14ac:dyDescent="0.25">
      <c r="L192" s="138"/>
      <c r="N192" s="138"/>
    </row>
    <row r="193" spans="2:14" x14ac:dyDescent="0.25">
      <c r="L193" s="138"/>
      <c r="N193" s="138"/>
    </row>
    <row r="194" spans="2:14" x14ac:dyDescent="0.25">
      <c r="B194" s="138">
        <v>302319</v>
      </c>
      <c r="C194" s="138">
        <v>13060</v>
      </c>
      <c r="D194" s="138" t="s">
        <v>24</v>
      </c>
      <c r="E194" s="1">
        <v>0.43730324074074073</v>
      </c>
      <c r="F194" s="1">
        <v>0.43730324074074073</v>
      </c>
      <c r="L194" s="138"/>
      <c r="N194" s="138"/>
    </row>
    <row r="195" spans="2:14" x14ac:dyDescent="0.25">
      <c r="B195" s="138">
        <v>302319</v>
      </c>
      <c r="C195" s="138">
        <v>20061</v>
      </c>
      <c r="D195" s="138" t="s">
        <v>20</v>
      </c>
      <c r="E195" s="1">
        <v>0.43820601851851854</v>
      </c>
      <c r="F195" s="1">
        <v>0.43820601851851854</v>
      </c>
      <c r="L195" s="138"/>
      <c r="N195" s="138"/>
    </row>
    <row r="196" spans="2:14" x14ac:dyDescent="0.25">
      <c r="B196" s="138">
        <v>302319</v>
      </c>
      <c r="C196" s="138">
        <v>20064</v>
      </c>
      <c r="D196" s="138" t="s">
        <v>450</v>
      </c>
      <c r="E196" s="1">
        <v>0.44019675925925927</v>
      </c>
      <c r="F196" s="1">
        <v>0.44019675925925927</v>
      </c>
      <c r="L196" s="138"/>
      <c r="N196" s="138"/>
    </row>
    <row r="197" spans="2:14" x14ac:dyDescent="0.25">
      <c r="B197" s="138">
        <v>302319</v>
      </c>
      <c r="C197" s="138">
        <v>20061</v>
      </c>
      <c r="D197" s="138" t="s">
        <v>20</v>
      </c>
      <c r="E197" s="1">
        <v>0.44116898148148148</v>
      </c>
      <c r="F197" s="1">
        <v>0.44120370370370371</v>
      </c>
    </row>
    <row r="198" spans="2:14" x14ac:dyDescent="0.25">
      <c r="B198" s="138">
        <v>302319</v>
      </c>
      <c r="C198" s="138">
        <v>20047</v>
      </c>
      <c r="D198" s="138" t="s">
        <v>20</v>
      </c>
      <c r="E198" s="1">
        <v>0.44120370370370371</v>
      </c>
      <c r="F198" s="1">
        <v>0.44120370370370371</v>
      </c>
    </row>
    <row r="199" spans="2:14" x14ac:dyDescent="0.25">
      <c r="B199" s="138">
        <v>302319</v>
      </c>
      <c r="C199" s="138">
        <v>20049</v>
      </c>
      <c r="D199" s="138" t="s">
        <v>13</v>
      </c>
      <c r="E199" s="1">
        <v>0.44140046296296293</v>
      </c>
      <c r="F199" s="1">
        <v>0.44149305555555557</v>
      </c>
    </row>
    <row r="200" spans="2:14" x14ac:dyDescent="0.25">
      <c r="B200" s="138">
        <v>302319</v>
      </c>
      <c r="C200" s="138">
        <v>20050</v>
      </c>
      <c r="D200" s="138" t="s">
        <v>12</v>
      </c>
      <c r="E200" s="1">
        <v>0.44149305555555557</v>
      </c>
      <c r="F200" s="1">
        <v>0.44187500000000002</v>
      </c>
    </row>
    <row r="201" spans="2:14" x14ac:dyDescent="0.25">
      <c r="B201" s="138">
        <v>302319</v>
      </c>
      <c r="C201" s="138">
        <v>20015</v>
      </c>
      <c r="D201" s="138" t="s">
        <v>37</v>
      </c>
      <c r="E201" s="1">
        <v>0.44187500000000002</v>
      </c>
      <c r="F201" s="1">
        <v>0.44187500000000002</v>
      </c>
    </row>
    <row r="202" spans="2:14" x14ac:dyDescent="0.25">
      <c r="B202" s="138">
        <v>302319</v>
      </c>
      <c r="C202" s="138">
        <v>20001</v>
      </c>
      <c r="D202" s="138" t="s">
        <v>3</v>
      </c>
      <c r="E202" s="1">
        <v>0.44244212962962964</v>
      </c>
      <c r="F202" s="1">
        <v>0.44244212962962964</v>
      </c>
    </row>
    <row r="203" spans="2:14" x14ac:dyDescent="0.25">
      <c r="B203" s="138">
        <v>302319</v>
      </c>
      <c r="C203" s="138">
        <v>20029</v>
      </c>
      <c r="D203" s="138" t="s">
        <v>11</v>
      </c>
      <c r="E203" s="1">
        <v>0.44775462962962959</v>
      </c>
      <c r="F203" s="1">
        <v>0.44775462962962959</v>
      </c>
    </row>
    <row r="204" spans="2:14" x14ac:dyDescent="0.25">
      <c r="B204" s="138">
        <v>302319</v>
      </c>
      <c r="C204" s="138">
        <v>20030</v>
      </c>
      <c r="D204" s="138" t="s">
        <v>6</v>
      </c>
      <c r="E204" s="1">
        <v>0.45284722222222223</v>
      </c>
      <c r="F204" s="1">
        <v>0.4529050925925926</v>
      </c>
    </row>
    <row r="205" spans="2:14" x14ac:dyDescent="0.25">
      <c r="I205" s="2">
        <f t="shared" ref="I205:I268" si="10">(F205-E205)*86400</f>
        <v>0</v>
      </c>
      <c r="J205" s="2" t="e">
        <f>W14*J206/W15</f>
        <v>#DIV/0!</v>
      </c>
    </row>
    <row r="206" spans="2:14" x14ac:dyDescent="0.25">
      <c r="I206" s="2">
        <f t="shared" si="10"/>
        <v>0</v>
      </c>
      <c r="J206" s="2">
        <f>(E207-E206)*86400</f>
        <v>39131</v>
      </c>
    </row>
    <row r="207" spans="2:14" x14ac:dyDescent="0.25">
      <c r="B207" s="138">
        <v>302319</v>
      </c>
      <c r="C207" s="138">
        <v>20017</v>
      </c>
      <c r="D207" s="138" t="s">
        <v>5</v>
      </c>
      <c r="E207" s="1">
        <v>0.4529050925925926</v>
      </c>
      <c r="F207" s="1">
        <v>0.45295138888888892</v>
      </c>
      <c r="I207" s="2">
        <f t="shared" si="10"/>
        <v>4.000000000002224</v>
      </c>
      <c r="J207" s="2">
        <f t="shared" ref="J207:J270" si="11">(E208-E207)*86400</f>
        <v>4.000000000002224</v>
      </c>
    </row>
    <row r="208" spans="2:14" x14ac:dyDescent="0.25">
      <c r="B208" s="138">
        <v>302319</v>
      </c>
      <c r="C208" s="138">
        <v>20021</v>
      </c>
      <c r="D208" s="138" t="s">
        <v>0</v>
      </c>
      <c r="E208" s="1">
        <v>0.45295138888888892</v>
      </c>
      <c r="F208" s="1">
        <v>0.45300925925925922</v>
      </c>
      <c r="I208" s="2">
        <f t="shared" si="10"/>
        <v>4.9999999999943867</v>
      </c>
      <c r="J208" s="2">
        <f t="shared" si="11"/>
        <v>4.9999999999943867</v>
      </c>
    </row>
    <row r="209" spans="2:10" x14ac:dyDescent="0.25">
      <c r="B209" s="138">
        <v>302319</v>
      </c>
      <c r="C209" s="138">
        <v>20010</v>
      </c>
      <c r="D209" s="138" t="s">
        <v>1</v>
      </c>
      <c r="E209" s="1">
        <v>0.45300925925925922</v>
      </c>
      <c r="F209" s="1">
        <v>0.45300925925925922</v>
      </c>
      <c r="I209" s="2">
        <f t="shared" si="10"/>
        <v>0</v>
      </c>
      <c r="J209" s="2">
        <f t="shared" si="11"/>
        <v>12.999999999998835</v>
      </c>
    </row>
    <row r="210" spans="2:10" x14ac:dyDescent="0.25">
      <c r="B210" s="138">
        <v>302319</v>
      </c>
      <c r="C210" s="138">
        <v>20004</v>
      </c>
      <c r="D210" s="138" t="s">
        <v>2</v>
      </c>
      <c r="E210" s="1">
        <v>0.45315972222222217</v>
      </c>
      <c r="F210" s="1">
        <v>0.45325231481481482</v>
      </c>
      <c r="I210" s="2">
        <f t="shared" si="10"/>
        <v>8.000000000004448</v>
      </c>
      <c r="J210" s="2">
        <f t="shared" si="11"/>
        <v>8.000000000004448</v>
      </c>
    </row>
    <row r="211" spans="2:10" x14ac:dyDescent="0.25">
      <c r="B211" s="138">
        <v>302319</v>
      </c>
      <c r="C211" s="138">
        <v>20013</v>
      </c>
      <c r="D211" s="138" t="s">
        <v>36</v>
      </c>
      <c r="E211" s="1">
        <v>0.45325231481481482</v>
      </c>
      <c r="F211" s="1">
        <v>0.45333333333333337</v>
      </c>
      <c r="I211" s="2">
        <f t="shared" si="10"/>
        <v>7.000000000002693</v>
      </c>
      <c r="J211" s="2">
        <f t="shared" si="11"/>
        <v>7.000000000002693</v>
      </c>
    </row>
    <row r="212" spans="2:10" x14ac:dyDescent="0.25">
      <c r="B212" s="138">
        <v>302319</v>
      </c>
      <c r="C212" s="138">
        <v>20015</v>
      </c>
      <c r="D212" s="138" t="s">
        <v>37</v>
      </c>
      <c r="E212" s="1">
        <v>0.45333333333333337</v>
      </c>
      <c r="F212" s="1">
        <v>0.45343749999999999</v>
      </c>
      <c r="I212" s="2">
        <f t="shared" si="10"/>
        <v>8.9999999999966107</v>
      </c>
      <c r="J212" s="2">
        <f t="shared" si="11"/>
        <v>8.9999999999966107</v>
      </c>
    </row>
    <row r="213" spans="2:10" x14ac:dyDescent="0.25">
      <c r="B213" s="138">
        <v>302319</v>
      </c>
      <c r="C213" s="138">
        <v>20025</v>
      </c>
      <c r="D213" s="138" t="s">
        <v>39</v>
      </c>
      <c r="E213" s="1">
        <v>0.45343749999999999</v>
      </c>
      <c r="F213" s="1">
        <v>0.45348379629629632</v>
      </c>
      <c r="I213" s="2">
        <f t="shared" si="10"/>
        <v>4.000000000002224</v>
      </c>
      <c r="J213" s="2">
        <f t="shared" si="11"/>
        <v>4.000000000002224</v>
      </c>
    </row>
    <row r="214" spans="2:10" x14ac:dyDescent="0.25">
      <c r="B214" s="138">
        <v>302319</v>
      </c>
      <c r="C214" s="138">
        <v>20027</v>
      </c>
      <c r="D214" s="138" t="s">
        <v>38</v>
      </c>
      <c r="E214" s="1">
        <v>0.45348379629629632</v>
      </c>
      <c r="F214" s="1">
        <v>0.45358796296296294</v>
      </c>
      <c r="I214" s="2">
        <f t="shared" si="10"/>
        <v>8.9999999999966107</v>
      </c>
      <c r="J214" s="2">
        <f t="shared" si="11"/>
        <v>8.9999999999966107</v>
      </c>
    </row>
    <row r="215" spans="2:10" x14ac:dyDescent="0.25">
      <c r="B215" s="138">
        <v>302319</v>
      </c>
      <c r="C215" s="138">
        <v>20050</v>
      </c>
      <c r="D215" s="138" t="s">
        <v>12</v>
      </c>
      <c r="E215" s="1">
        <v>0.45358796296296294</v>
      </c>
      <c r="F215" s="1">
        <v>0.45366898148148144</v>
      </c>
      <c r="I215" s="2">
        <f t="shared" si="10"/>
        <v>6.9999999999978968</v>
      </c>
      <c r="J215" s="2">
        <f t="shared" si="11"/>
        <v>6.9999999999978968</v>
      </c>
    </row>
    <row r="216" spans="2:10" x14ac:dyDescent="0.25">
      <c r="B216" s="138">
        <v>302319</v>
      </c>
      <c r="C216" s="138">
        <v>20049</v>
      </c>
      <c r="D216" s="138" t="s">
        <v>13</v>
      </c>
      <c r="E216" s="1">
        <v>0.45366898148148144</v>
      </c>
      <c r="F216" s="1">
        <v>0.45366898148148144</v>
      </c>
      <c r="I216" s="2">
        <f t="shared" si="10"/>
        <v>0</v>
      </c>
      <c r="J216" s="2">
        <f t="shared" si="11"/>
        <v>11.000000000004917</v>
      </c>
    </row>
    <row r="217" spans="2:10" x14ac:dyDescent="0.25">
      <c r="B217" s="138">
        <v>302319</v>
      </c>
      <c r="C217" s="138">
        <v>20045</v>
      </c>
      <c r="D217" s="138" t="s">
        <v>14</v>
      </c>
      <c r="E217" s="1">
        <v>0.45379629629629631</v>
      </c>
      <c r="F217" s="1">
        <v>0.45386574074074071</v>
      </c>
      <c r="I217" s="2">
        <f t="shared" si="10"/>
        <v>5.9999999999961418</v>
      </c>
      <c r="J217" s="2">
        <f t="shared" si="11"/>
        <v>5.9999999999961418</v>
      </c>
    </row>
    <row r="218" spans="2:10" x14ac:dyDescent="0.25">
      <c r="B218" s="138">
        <v>302319</v>
      </c>
      <c r="C218" s="138">
        <v>20044</v>
      </c>
      <c r="D218" s="138" t="s">
        <v>180</v>
      </c>
      <c r="E218" s="1">
        <v>0.45386574074074071</v>
      </c>
      <c r="F218" s="1">
        <v>0.4538773148148148</v>
      </c>
      <c r="I218" s="2">
        <f t="shared" si="10"/>
        <v>1.000000000001755</v>
      </c>
      <c r="J218" s="2">
        <f t="shared" si="11"/>
        <v>1.000000000001755</v>
      </c>
    </row>
    <row r="219" spans="2:10" x14ac:dyDescent="0.25">
      <c r="B219" s="138">
        <v>302319</v>
      </c>
      <c r="C219" s="138">
        <v>20059</v>
      </c>
      <c r="D219" s="138" t="s">
        <v>10</v>
      </c>
      <c r="E219" s="1">
        <v>0.4538773148148148</v>
      </c>
      <c r="F219" s="1">
        <v>0.45394675925925926</v>
      </c>
      <c r="I219" s="2">
        <f t="shared" si="10"/>
        <v>6.0000000000009379</v>
      </c>
      <c r="J219" s="2">
        <f t="shared" si="11"/>
        <v>6.0000000000009379</v>
      </c>
    </row>
    <row r="220" spans="2:10" x14ac:dyDescent="0.25">
      <c r="B220" s="138">
        <v>302319</v>
      </c>
      <c r="C220" s="138">
        <v>20056</v>
      </c>
      <c r="D220" s="138" t="s">
        <v>9</v>
      </c>
      <c r="E220" s="1">
        <v>0.45394675925925926</v>
      </c>
      <c r="F220" s="1">
        <v>0.45399305555555558</v>
      </c>
      <c r="I220" s="2">
        <f t="shared" si="10"/>
        <v>4.000000000002224</v>
      </c>
      <c r="J220" s="2">
        <f t="shared" si="11"/>
        <v>4.000000000002224</v>
      </c>
    </row>
    <row r="221" spans="2:10" x14ac:dyDescent="0.25">
      <c r="B221" s="138">
        <v>302319</v>
      </c>
      <c r="C221" s="138">
        <v>20052</v>
      </c>
      <c r="D221" s="138" t="s">
        <v>7</v>
      </c>
      <c r="E221" s="1">
        <v>0.45399305555555558</v>
      </c>
      <c r="F221" s="1">
        <v>0.4541203703703704</v>
      </c>
      <c r="I221" s="2">
        <f t="shared" si="10"/>
        <v>11.000000000000121</v>
      </c>
      <c r="J221" s="2">
        <f t="shared" si="11"/>
        <v>11.000000000000121</v>
      </c>
    </row>
    <row r="222" spans="2:10" x14ac:dyDescent="0.25">
      <c r="B222" s="138">
        <v>302319</v>
      </c>
      <c r="C222" s="138">
        <v>20035</v>
      </c>
      <c r="D222" s="138" t="s">
        <v>8</v>
      </c>
      <c r="E222" s="1">
        <v>0.4541203703703704</v>
      </c>
      <c r="F222" s="1">
        <v>0.45421296296296299</v>
      </c>
      <c r="I222" s="2">
        <f t="shared" si="10"/>
        <v>7.9999999999996518</v>
      </c>
      <c r="J222" s="2">
        <f t="shared" si="11"/>
        <v>7.9999999999996518</v>
      </c>
    </row>
    <row r="223" spans="2:10" x14ac:dyDescent="0.25">
      <c r="B223" s="138">
        <v>302319</v>
      </c>
      <c r="C223" s="138">
        <v>20037</v>
      </c>
      <c r="D223" s="138" t="s">
        <v>8</v>
      </c>
      <c r="E223" s="1">
        <v>0.45421296296296299</v>
      </c>
      <c r="F223" s="1">
        <v>0.45427083333333335</v>
      </c>
      <c r="I223" s="2">
        <f t="shared" si="10"/>
        <v>4.9999999999991829</v>
      </c>
      <c r="J223" s="2">
        <f t="shared" si="11"/>
        <v>4.9999999999991829</v>
      </c>
    </row>
    <row r="224" spans="2:10" x14ac:dyDescent="0.25">
      <c r="B224" s="138">
        <v>302319</v>
      </c>
      <c r="C224" s="138">
        <v>20027</v>
      </c>
      <c r="D224" s="138" t="s">
        <v>38</v>
      </c>
      <c r="E224" s="1">
        <v>0.45427083333333335</v>
      </c>
      <c r="F224" s="1">
        <v>0.45435185185185184</v>
      </c>
      <c r="I224" s="2">
        <f t="shared" si="10"/>
        <v>6.9999999999978968</v>
      </c>
      <c r="J224" s="2">
        <f t="shared" si="11"/>
        <v>6.9999999999978968</v>
      </c>
    </row>
    <row r="225" spans="2:10" x14ac:dyDescent="0.25">
      <c r="B225" s="138">
        <v>302319</v>
      </c>
      <c r="C225" s="138">
        <v>20025</v>
      </c>
      <c r="D225" s="138" t="s">
        <v>39</v>
      </c>
      <c r="E225" s="1">
        <v>0.45435185185185184</v>
      </c>
      <c r="F225" s="1">
        <v>0.45435185185185184</v>
      </c>
      <c r="I225" s="2">
        <f t="shared" si="10"/>
        <v>0</v>
      </c>
      <c r="J225" s="2">
        <f t="shared" si="11"/>
        <v>7.000000000002693</v>
      </c>
    </row>
    <row r="226" spans="2:10" x14ac:dyDescent="0.25">
      <c r="B226" s="138">
        <v>302319</v>
      </c>
      <c r="C226" s="138">
        <v>20015</v>
      </c>
      <c r="D226" s="138" t="s">
        <v>37</v>
      </c>
      <c r="E226" s="1">
        <v>0.45443287037037039</v>
      </c>
      <c r="F226" s="1">
        <v>0.45453703703703702</v>
      </c>
      <c r="I226" s="2">
        <f t="shared" si="10"/>
        <v>8.9999999999966107</v>
      </c>
      <c r="J226" s="2">
        <f t="shared" si="11"/>
        <v>8.9999999999966107</v>
      </c>
    </row>
    <row r="227" spans="2:10" x14ac:dyDescent="0.25">
      <c r="B227" s="138">
        <v>302319</v>
      </c>
      <c r="C227" s="138">
        <v>20013</v>
      </c>
      <c r="D227" s="138" t="s">
        <v>36</v>
      </c>
      <c r="E227" s="1">
        <v>0.45453703703703702</v>
      </c>
      <c r="F227" s="1">
        <v>0.45458333333333334</v>
      </c>
      <c r="I227" s="2">
        <f t="shared" si="10"/>
        <v>4.000000000002224</v>
      </c>
      <c r="J227" s="2">
        <f t="shared" si="11"/>
        <v>4.000000000002224</v>
      </c>
    </row>
    <row r="228" spans="2:10" x14ac:dyDescent="0.25">
      <c r="B228" s="94">
        <v>302319</v>
      </c>
      <c r="C228" s="94">
        <v>20001</v>
      </c>
      <c r="D228" s="94" t="s">
        <v>3</v>
      </c>
      <c r="E228" s="95">
        <v>0.45458333333333334</v>
      </c>
      <c r="F228" s="95">
        <v>0.4546412037037037</v>
      </c>
      <c r="G228" s="94"/>
      <c r="H228" s="94"/>
      <c r="I228" s="96">
        <f t="shared" si="10"/>
        <v>4.9999999999991829</v>
      </c>
      <c r="J228" s="96">
        <f t="shared" si="11"/>
        <v>4.9999999999991829</v>
      </c>
    </row>
    <row r="229" spans="2:10" x14ac:dyDescent="0.25">
      <c r="B229" s="138">
        <v>302319</v>
      </c>
      <c r="C229" s="138">
        <v>20004</v>
      </c>
      <c r="D229" s="138" t="s">
        <v>2</v>
      </c>
      <c r="E229" s="1">
        <v>0.4546412037037037</v>
      </c>
      <c r="F229" s="1">
        <v>0.45467592592592593</v>
      </c>
      <c r="I229" s="2">
        <f t="shared" si="10"/>
        <v>3.000000000000469</v>
      </c>
      <c r="J229" s="2">
        <f t="shared" si="11"/>
        <v>3.000000000000469</v>
      </c>
    </row>
    <row r="230" spans="2:10" x14ac:dyDescent="0.25">
      <c r="B230" s="138">
        <v>302319</v>
      </c>
      <c r="C230" s="138">
        <v>20010</v>
      </c>
      <c r="D230" s="138" t="s">
        <v>1</v>
      </c>
      <c r="E230" s="1">
        <v>0.45467592592592593</v>
      </c>
      <c r="F230" s="1">
        <v>0.45478009259259261</v>
      </c>
      <c r="I230" s="2">
        <f t="shared" si="10"/>
        <v>9.0000000000014069</v>
      </c>
      <c r="J230" s="2">
        <f t="shared" si="11"/>
        <v>9.0000000000014069</v>
      </c>
    </row>
    <row r="231" spans="2:10" x14ac:dyDescent="0.25">
      <c r="B231" s="138">
        <v>302319</v>
      </c>
      <c r="C231" s="138">
        <v>20021</v>
      </c>
      <c r="D231" s="138" t="s">
        <v>0</v>
      </c>
      <c r="E231" s="1">
        <v>0.45478009259259261</v>
      </c>
      <c r="F231" s="1">
        <v>0.4548726851851852</v>
      </c>
      <c r="I231" s="2">
        <f t="shared" si="10"/>
        <v>7.9999999999996518</v>
      </c>
      <c r="J231" s="2">
        <f t="shared" si="11"/>
        <v>7.9999999999996518</v>
      </c>
    </row>
    <row r="232" spans="2:10" x14ac:dyDescent="0.25">
      <c r="B232" s="138">
        <v>302319</v>
      </c>
      <c r="C232" s="138">
        <v>20017</v>
      </c>
      <c r="D232" s="138" t="s">
        <v>5</v>
      </c>
      <c r="E232" s="1">
        <v>0.4548726851851852</v>
      </c>
      <c r="F232" s="1">
        <v>0.45496527777777779</v>
      </c>
      <c r="I232" s="2">
        <f t="shared" si="10"/>
        <v>7.9999999999996518</v>
      </c>
      <c r="J232" s="2">
        <f t="shared" si="11"/>
        <v>7.9999999999996518</v>
      </c>
    </row>
    <row r="233" spans="2:10" x14ac:dyDescent="0.25">
      <c r="B233" s="138">
        <v>302319</v>
      </c>
      <c r="C233" s="138">
        <v>20030</v>
      </c>
      <c r="D233" s="138" t="s">
        <v>6</v>
      </c>
      <c r="E233" s="1">
        <v>0.45496527777777779</v>
      </c>
      <c r="F233" s="1">
        <v>0.45496527777777779</v>
      </c>
      <c r="I233" s="2">
        <f t="shared" si="10"/>
        <v>0</v>
      </c>
      <c r="J233" s="2">
        <f t="shared" si="11"/>
        <v>12.999999999998835</v>
      </c>
    </row>
    <row r="234" spans="2:10" x14ac:dyDescent="0.25">
      <c r="B234" s="138">
        <v>302319</v>
      </c>
      <c r="C234" s="138">
        <v>20035</v>
      </c>
      <c r="D234" s="138" t="s">
        <v>8</v>
      </c>
      <c r="E234" s="1">
        <v>0.45511574074074074</v>
      </c>
      <c r="F234" s="1">
        <v>0.4551736111111111</v>
      </c>
      <c r="I234" s="2">
        <f t="shared" si="10"/>
        <v>4.9999999999991829</v>
      </c>
      <c r="J234" s="2">
        <f t="shared" si="11"/>
        <v>4.9999999999991829</v>
      </c>
    </row>
    <row r="235" spans="2:10" x14ac:dyDescent="0.25">
      <c r="B235" s="138">
        <v>302319</v>
      </c>
      <c r="C235" s="138">
        <v>20052</v>
      </c>
      <c r="D235" s="138" t="s">
        <v>7</v>
      </c>
      <c r="E235" s="1">
        <v>0.4551736111111111</v>
      </c>
      <c r="F235" s="1">
        <v>0.45528935185185188</v>
      </c>
      <c r="I235" s="2">
        <f t="shared" si="10"/>
        <v>10.000000000003162</v>
      </c>
      <c r="J235" s="2">
        <f t="shared" si="11"/>
        <v>10.000000000003162</v>
      </c>
    </row>
    <row r="236" spans="2:10" x14ac:dyDescent="0.25">
      <c r="B236" s="138">
        <v>302319</v>
      </c>
      <c r="C236" s="138">
        <v>20056</v>
      </c>
      <c r="D236" s="138" t="s">
        <v>9</v>
      </c>
      <c r="E236" s="1">
        <v>0.45528935185185188</v>
      </c>
      <c r="F236" s="1">
        <v>0.45534722222222218</v>
      </c>
      <c r="I236" s="2">
        <f t="shared" si="10"/>
        <v>4.9999999999943867</v>
      </c>
      <c r="J236" s="2">
        <f t="shared" si="11"/>
        <v>4.9999999999943867</v>
      </c>
    </row>
    <row r="237" spans="2:10" x14ac:dyDescent="0.25">
      <c r="B237" s="138">
        <v>302319</v>
      </c>
      <c r="C237" s="138">
        <v>20059</v>
      </c>
      <c r="D237" s="138" t="s">
        <v>10</v>
      </c>
      <c r="E237" s="1">
        <v>0.45534722222222218</v>
      </c>
      <c r="F237" s="1">
        <v>0.45542824074074079</v>
      </c>
      <c r="I237" s="2">
        <f t="shared" si="10"/>
        <v>7.0000000000074891</v>
      </c>
      <c r="J237" s="2">
        <f t="shared" si="11"/>
        <v>7.0000000000074891</v>
      </c>
    </row>
    <row r="238" spans="2:10" x14ac:dyDescent="0.25">
      <c r="B238" s="138">
        <v>302319</v>
      </c>
      <c r="C238" s="138">
        <v>20044</v>
      </c>
      <c r="D238" s="138" t="s">
        <v>180</v>
      </c>
      <c r="E238" s="1">
        <v>0.45542824074074079</v>
      </c>
      <c r="F238" s="1">
        <v>0.45552083333333332</v>
      </c>
      <c r="I238" s="2">
        <f t="shared" si="10"/>
        <v>7.9999999999948557</v>
      </c>
      <c r="J238" s="2">
        <f t="shared" si="11"/>
        <v>7.9999999999948557</v>
      </c>
    </row>
    <row r="239" spans="2:10" x14ac:dyDescent="0.25">
      <c r="B239" s="138">
        <v>302319</v>
      </c>
      <c r="C239" s="138">
        <v>20045</v>
      </c>
      <c r="D239" s="138" t="s">
        <v>14</v>
      </c>
      <c r="E239" s="1">
        <v>0.45552083333333332</v>
      </c>
      <c r="F239" s="1">
        <v>0.45556712962962959</v>
      </c>
      <c r="I239" s="2">
        <f t="shared" si="10"/>
        <v>3.9999999999974278</v>
      </c>
      <c r="J239" s="2">
        <f t="shared" si="11"/>
        <v>3.9999999999974278</v>
      </c>
    </row>
    <row r="240" spans="2:10" x14ac:dyDescent="0.25">
      <c r="B240" s="138">
        <v>302319</v>
      </c>
      <c r="C240" s="138">
        <v>20049</v>
      </c>
      <c r="D240" s="138" t="s">
        <v>13</v>
      </c>
      <c r="E240" s="1">
        <v>0.45556712962962959</v>
      </c>
      <c r="F240" s="1">
        <v>0.45565972222222223</v>
      </c>
      <c r="I240" s="2">
        <f t="shared" si="10"/>
        <v>8.000000000004448</v>
      </c>
      <c r="J240" s="2">
        <f t="shared" si="11"/>
        <v>8.000000000004448</v>
      </c>
    </row>
    <row r="241" spans="2:26" x14ac:dyDescent="0.25">
      <c r="B241" s="138">
        <v>302319</v>
      </c>
      <c r="C241" s="138">
        <v>20050</v>
      </c>
      <c r="D241" s="138" t="s">
        <v>12</v>
      </c>
      <c r="E241" s="1">
        <v>0.45565972222222223</v>
      </c>
      <c r="F241" s="1">
        <v>0.45576388888888886</v>
      </c>
      <c r="I241" s="2">
        <f t="shared" si="10"/>
        <v>8.9999999999966107</v>
      </c>
      <c r="J241" s="2">
        <f t="shared" si="11"/>
        <v>8.9999999999966107</v>
      </c>
    </row>
    <row r="242" spans="2:26" x14ac:dyDescent="0.25">
      <c r="B242" s="138">
        <v>302319</v>
      </c>
      <c r="C242" s="138">
        <v>20027</v>
      </c>
      <c r="D242" s="138" t="s">
        <v>38</v>
      </c>
      <c r="E242" s="1">
        <v>0.45576388888888886</v>
      </c>
      <c r="F242" s="1">
        <v>0.45576388888888886</v>
      </c>
      <c r="I242" s="2">
        <f t="shared" si="10"/>
        <v>0</v>
      </c>
      <c r="J242" s="2">
        <f t="shared" si="11"/>
        <v>6.0000000000009379</v>
      </c>
    </row>
    <row r="243" spans="2:26" x14ac:dyDescent="0.25">
      <c r="B243" s="138">
        <v>302319</v>
      </c>
      <c r="C243" s="138">
        <v>20025</v>
      </c>
      <c r="D243" s="138" t="s">
        <v>39</v>
      </c>
      <c r="E243" s="1">
        <v>0.45583333333333331</v>
      </c>
      <c r="F243" s="1">
        <v>0.4559259259259259</v>
      </c>
      <c r="I243" s="2">
        <f t="shared" si="10"/>
        <v>7.9999999999996518</v>
      </c>
      <c r="J243" s="2">
        <f t="shared" si="11"/>
        <v>7.9999999999996518</v>
      </c>
    </row>
    <row r="244" spans="2:26" x14ac:dyDescent="0.25">
      <c r="B244" s="138">
        <v>302319</v>
      </c>
      <c r="C244" s="138">
        <v>20015</v>
      </c>
      <c r="D244" s="138" t="s">
        <v>37</v>
      </c>
      <c r="E244" s="1">
        <v>0.4559259259259259</v>
      </c>
      <c r="F244" s="1">
        <v>0.45598379629629626</v>
      </c>
      <c r="I244" s="2">
        <f t="shared" si="10"/>
        <v>4.9999999999991829</v>
      </c>
      <c r="J244" s="2">
        <f t="shared" si="11"/>
        <v>4.9999999999991829</v>
      </c>
    </row>
    <row r="245" spans="2:26" x14ac:dyDescent="0.25">
      <c r="B245" s="138">
        <v>302319</v>
      </c>
      <c r="C245" s="138">
        <v>20013</v>
      </c>
      <c r="D245" s="138" t="s">
        <v>36</v>
      </c>
      <c r="E245" s="1">
        <v>0.45598379629629626</v>
      </c>
      <c r="F245" s="1">
        <v>0.45601851851851855</v>
      </c>
      <c r="I245" s="2">
        <f t="shared" si="10"/>
        <v>3.0000000000052651</v>
      </c>
      <c r="J245" s="2">
        <f t="shared" si="11"/>
        <v>3.0000000000052651</v>
      </c>
    </row>
    <row r="246" spans="2:26" x14ac:dyDescent="0.25">
      <c r="B246" s="94">
        <v>302319</v>
      </c>
      <c r="C246" s="94">
        <v>20001</v>
      </c>
      <c r="D246" s="94" t="s">
        <v>3</v>
      </c>
      <c r="E246" s="95">
        <v>0.45601851851851855</v>
      </c>
      <c r="F246" s="95">
        <v>0.45604166666666668</v>
      </c>
      <c r="G246" s="94"/>
      <c r="H246" s="94"/>
      <c r="I246" s="96">
        <f t="shared" si="10"/>
        <v>1.9999999999987139</v>
      </c>
      <c r="J246" s="96">
        <f t="shared" si="11"/>
        <v>1.9999999999987139</v>
      </c>
    </row>
    <row r="247" spans="2:26" x14ac:dyDescent="0.25">
      <c r="B247" s="138">
        <v>302319</v>
      </c>
      <c r="C247" s="138">
        <v>20004</v>
      </c>
      <c r="D247" s="138" t="s">
        <v>2</v>
      </c>
      <c r="E247" s="1">
        <v>0.45604166666666668</v>
      </c>
      <c r="F247" s="1">
        <v>0.45606481481481481</v>
      </c>
      <c r="I247" s="2">
        <f t="shared" si="10"/>
        <v>1.9999999999987139</v>
      </c>
      <c r="J247" s="2">
        <f t="shared" si="11"/>
        <v>1.9999999999987139</v>
      </c>
    </row>
    <row r="248" spans="2:26" x14ac:dyDescent="0.25">
      <c r="B248" s="138">
        <v>302319</v>
      </c>
      <c r="C248" s="138">
        <v>20010</v>
      </c>
      <c r="D248" s="138" t="s">
        <v>1</v>
      </c>
      <c r="E248" s="1">
        <v>0.45606481481481481</v>
      </c>
      <c r="F248" s="1">
        <v>0.45616898148148149</v>
      </c>
      <c r="I248" s="2">
        <f t="shared" si="10"/>
        <v>9.0000000000014069</v>
      </c>
      <c r="J248" s="2">
        <f t="shared" si="11"/>
        <v>9.0000000000014069</v>
      </c>
    </row>
    <row r="249" spans="2:26" x14ac:dyDescent="0.25">
      <c r="B249" s="138">
        <v>302319</v>
      </c>
      <c r="C249" s="138">
        <v>20021</v>
      </c>
      <c r="D249" s="138" t="s">
        <v>0</v>
      </c>
      <c r="E249" s="1">
        <v>0.45616898148148149</v>
      </c>
      <c r="F249" s="1">
        <v>0.45623842592592595</v>
      </c>
      <c r="I249" s="2">
        <f t="shared" si="10"/>
        <v>6.0000000000009379</v>
      </c>
      <c r="J249" s="2">
        <f t="shared" si="11"/>
        <v>6.0000000000009379</v>
      </c>
    </row>
    <row r="250" spans="2:26" x14ac:dyDescent="0.25">
      <c r="B250" s="138">
        <v>302319</v>
      </c>
      <c r="C250" s="138">
        <v>20017</v>
      </c>
      <c r="D250" s="138" t="s">
        <v>5</v>
      </c>
      <c r="E250" s="1">
        <v>0.45623842592592595</v>
      </c>
      <c r="F250" s="1">
        <v>0.45629629629629626</v>
      </c>
      <c r="I250" s="2">
        <f t="shared" si="10"/>
        <v>4.9999999999943867</v>
      </c>
      <c r="J250" s="2">
        <f t="shared" si="11"/>
        <v>4.9999999999943867</v>
      </c>
    </row>
    <row r="251" spans="2:26" x14ac:dyDescent="0.25">
      <c r="B251" s="138">
        <v>302319</v>
      </c>
      <c r="C251" s="138">
        <v>20030</v>
      </c>
      <c r="D251" s="138" t="s">
        <v>6</v>
      </c>
      <c r="E251" s="1">
        <v>0.45629629629629626</v>
      </c>
      <c r="F251" s="1">
        <v>0.45629629629629626</v>
      </c>
      <c r="I251" s="2">
        <f t="shared" si="10"/>
        <v>0</v>
      </c>
      <c r="J251" s="2">
        <f t="shared" si="11"/>
        <v>17.000000000001059</v>
      </c>
    </row>
    <row r="252" spans="2:26" x14ac:dyDescent="0.25">
      <c r="B252" s="138">
        <v>302319</v>
      </c>
      <c r="C252" s="138">
        <v>20029</v>
      </c>
      <c r="D252" s="138" t="s">
        <v>11</v>
      </c>
      <c r="E252" s="1">
        <v>0.45649305555555553</v>
      </c>
      <c r="F252" s="1">
        <v>0.45649305555555553</v>
      </c>
      <c r="I252" s="2"/>
      <c r="J252" s="2"/>
    </row>
    <row r="253" spans="2:26" x14ac:dyDescent="0.25">
      <c r="I253" s="2"/>
      <c r="J253" s="2"/>
    </row>
    <row r="254" spans="2:26" x14ac:dyDescent="0.25">
      <c r="I254" s="2"/>
      <c r="J254" s="2"/>
    </row>
    <row r="255" spans="2:26" x14ac:dyDescent="0.25">
      <c r="B255" s="138">
        <v>302319</v>
      </c>
      <c r="C255" s="138">
        <v>20030</v>
      </c>
      <c r="D255" s="138" t="s">
        <v>6</v>
      </c>
      <c r="E255" s="1">
        <v>0.45753472222222219</v>
      </c>
      <c r="F255" s="1">
        <v>0.45758101851851851</v>
      </c>
      <c r="I255" s="2">
        <f t="shared" si="10"/>
        <v>4.000000000002224</v>
      </c>
      <c r="J255" s="144">
        <f>L255*J257/L257</f>
        <v>1.9945909398277062</v>
      </c>
      <c r="K255" s="138">
        <v>1.9945909398277062</v>
      </c>
      <c r="L255" s="138">
        <v>29.5</v>
      </c>
      <c r="M255" s="38">
        <f>L255/K255*0.0113636*60</f>
        <v>10.084058639982302</v>
      </c>
      <c r="N255" s="3">
        <f>K255</f>
        <v>1.9945909398277062</v>
      </c>
      <c r="O255" s="3">
        <v>1.9945909398277062</v>
      </c>
      <c r="P255" s="4">
        <f t="shared" ref="P255:P296" si="12">O255/60</f>
        <v>3.3243182330461772E-2</v>
      </c>
      <c r="Q255" s="138">
        <f>L255</f>
        <v>29.5</v>
      </c>
      <c r="R255" s="138">
        <v>29.5</v>
      </c>
      <c r="X255" s="138">
        <v>3.3243182330461772E-2</v>
      </c>
      <c r="Z255" s="138">
        <v>10.084058639982302</v>
      </c>
    </row>
    <row r="256" spans="2:26" x14ac:dyDescent="0.25">
      <c r="B256" s="162">
        <v>302319</v>
      </c>
      <c r="C256" s="162">
        <v>20029</v>
      </c>
      <c r="D256" s="162" t="s">
        <v>11</v>
      </c>
      <c r="E256" s="163">
        <v>0.45758101851851851</v>
      </c>
      <c r="F256" s="163">
        <v>0.45758101851851851</v>
      </c>
      <c r="G256" s="162"/>
      <c r="H256" s="162"/>
      <c r="I256" s="164">
        <f t="shared" si="10"/>
        <v>0</v>
      </c>
      <c r="J256" s="164">
        <f t="shared" si="11"/>
        <v>26.999999999999424</v>
      </c>
      <c r="L256" s="138"/>
      <c r="M256" s="38"/>
      <c r="N256" s="138"/>
      <c r="P256" s="4"/>
      <c r="X256" s="138">
        <v>6.65765156638536E-2</v>
      </c>
      <c r="Z256" s="138">
        <v>10.084058639982301</v>
      </c>
    </row>
    <row r="257" spans="2:26" x14ac:dyDescent="0.25">
      <c r="B257" s="138">
        <v>302319</v>
      </c>
      <c r="C257" s="138">
        <v>20035</v>
      </c>
      <c r="D257" s="138" t="s">
        <v>8</v>
      </c>
      <c r="E257" s="1">
        <v>0.45789351851851851</v>
      </c>
      <c r="F257" s="1">
        <v>0.45791666666666669</v>
      </c>
      <c r="I257" s="2">
        <f t="shared" si="10"/>
        <v>2.0000000000035101</v>
      </c>
      <c r="J257" s="2">
        <f t="shared" si="11"/>
        <v>2.0000000000035101</v>
      </c>
      <c r="K257" s="138">
        <v>2.0000000000035101</v>
      </c>
      <c r="L257" s="138">
        <v>29.58</v>
      </c>
      <c r="M257" s="38">
        <f t="shared" ref="M257:M296" si="13">L257/K257*0.0113636*60</f>
        <v>10.084058639982301</v>
      </c>
      <c r="N257" s="3">
        <f>N255+K257</f>
        <v>3.994590939831216</v>
      </c>
      <c r="O257" s="3">
        <v>3.994590939831216</v>
      </c>
      <c r="P257" s="4">
        <f t="shared" si="12"/>
        <v>6.65765156638536E-2</v>
      </c>
      <c r="Q257" s="138">
        <f>Q255+L257</f>
        <v>59.08</v>
      </c>
      <c r="R257" s="138">
        <v>59.08</v>
      </c>
      <c r="X257" s="138">
        <v>0.19990984899718114</v>
      </c>
      <c r="Z257" s="138">
        <v>2.393174160000104</v>
      </c>
    </row>
    <row r="258" spans="2:26" x14ac:dyDescent="0.25">
      <c r="B258" s="138">
        <v>302319</v>
      </c>
      <c r="C258" s="138">
        <v>20052</v>
      </c>
      <c r="D258" s="138" t="s">
        <v>7</v>
      </c>
      <c r="E258" s="1">
        <v>0.45791666666666669</v>
      </c>
      <c r="F258" s="1">
        <v>0.45800925925925928</v>
      </c>
      <c r="I258" s="2">
        <f t="shared" si="10"/>
        <v>7.9999999999996518</v>
      </c>
      <c r="J258" s="2">
        <f t="shared" si="11"/>
        <v>7.9999999999996518</v>
      </c>
      <c r="K258" s="138">
        <v>7.9999999999996518</v>
      </c>
      <c r="L258" s="138">
        <v>28.08</v>
      </c>
      <c r="M258" s="38">
        <f t="shared" si="13"/>
        <v>2.393174160000104</v>
      </c>
      <c r="N258" s="3">
        <f>N257+K258</f>
        <v>11.994590939830868</v>
      </c>
      <c r="O258" s="3">
        <v>11.994590939830868</v>
      </c>
      <c r="P258" s="4">
        <f t="shared" si="12"/>
        <v>0.19990984899718114</v>
      </c>
      <c r="Q258" s="138">
        <f>Q257+L258</f>
        <v>87.16</v>
      </c>
      <c r="R258" s="138">
        <v>87.16</v>
      </c>
      <c r="X258" s="138">
        <v>0.34990984899712463</v>
      </c>
      <c r="Z258" s="138">
        <v>1.9696906666674083</v>
      </c>
    </row>
    <row r="259" spans="2:26" x14ac:dyDescent="0.25">
      <c r="B259" s="138">
        <v>302319</v>
      </c>
      <c r="C259" s="138">
        <v>20056</v>
      </c>
      <c r="D259" s="138" t="s">
        <v>9</v>
      </c>
      <c r="E259" s="1">
        <v>0.45800925925925928</v>
      </c>
      <c r="F259" s="1">
        <v>0.45811342592592591</v>
      </c>
      <c r="I259" s="2">
        <f t="shared" si="10"/>
        <v>8.9999999999966107</v>
      </c>
      <c r="J259" s="2">
        <f t="shared" si="11"/>
        <v>8.9999999999966107</v>
      </c>
      <c r="K259" s="138">
        <v>8.9999999999966107</v>
      </c>
      <c r="L259" s="138">
        <v>26</v>
      </c>
      <c r="M259" s="38">
        <f t="shared" si="13"/>
        <v>1.9696906666674083</v>
      </c>
      <c r="N259" s="3">
        <f t="shared" ref="N259:N295" si="14">N258+K259</f>
        <v>20.994590939827479</v>
      </c>
      <c r="O259" s="3">
        <v>20.994590939827479</v>
      </c>
      <c r="P259" s="4">
        <f t="shared" si="12"/>
        <v>0.34990984899712463</v>
      </c>
      <c r="Q259" s="138">
        <f t="shared" ref="Q259:Q296" si="15">Q258+L259</f>
        <v>113.16</v>
      </c>
      <c r="R259" s="138">
        <v>113.16</v>
      </c>
      <c r="X259" s="138">
        <v>0.41657651566382836</v>
      </c>
      <c r="Z259" s="138">
        <v>2.6710141799985148</v>
      </c>
    </row>
    <row r="260" spans="2:26" x14ac:dyDescent="0.25">
      <c r="B260" s="138">
        <v>302319</v>
      </c>
      <c r="C260" s="138">
        <v>20059</v>
      </c>
      <c r="D260" s="138" t="s">
        <v>10</v>
      </c>
      <c r="E260" s="1">
        <v>0.45811342592592591</v>
      </c>
      <c r="F260" s="1">
        <v>0.45815972222222223</v>
      </c>
      <c r="I260" s="2">
        <f t="shared" si="10"/>
        <v>4.000000000002224</v>
      </c>
      <c r="J260" s="2">
        <f t="shared" si="11"/>
        <v>4.000000000002224</v>
      </c>
      <c r="K260" s="138">
        <v>4.000000000002224</v>
      </c>
      <c r="L260" s="138">
        <v>15.67</v>
      </c>
      <c r="M260" s="38">
        <f t="shared" si="13"/>
        <v>2.6710141799985148</v>
      </c>
      <c r="N260" s="3">
        <f t="shared" si="14"/>
        <v>24.994590939829703</v>
      </c>
      <c r="O260" s="3">
        <v>24.994590939829703</v>
      </c>
      <c r="P260" s="4">
        <f t="shared" si="12"/>
        <v>0.41657651566382836</v>
      </c>
      <c r="Q260" s="138">
        <f t="shared" si="15"/>
        <v>128.82999999999998</v>
      </c>
      <c r="R260" s="138">
        <v>128.82999999999998</v>
      </c>
      <c r="X260" s="138">
        <v>0.49990984899714808</v>
      </c>
      <c r="Z260" s="138">
        <v>3.3408984000005457</v>
      </c>
    </row>
    <row r="261" spans="2:26" x14ac:dyDescent="0.25">
      <c r="B261" s="138">
        <v>302319</v>
      </c>
      <c r="C261" s="138">
        <v>20044</v>
      </c>
      <c r="D261" s="138" t="s">
        <v>180</v>
      </c>
      <c r="E261" s="1">
        <v>0.45815972222222223</v>
      </c>
      <c r="F261" s="1">
        <v>0.45821759259259259</v>
      </c>
      <c r="I261" s="2">
        <f t="shared" si="10"/>
        <v>4.9999999999991829</v>
      </c>
      <c r="J261" s="2">
        <f t="shared" si="11"/>
        <v>4.9999999999991829</v>
      </c>
      <c r="K261" s="138">
        <v>4.9999999999991829</v>
      </c>
      <c r="L261" s="138">
        <v>24.5</v>
      </c>
      <c r="M261" s="38">
        <f t="shared" si="13"/>
        <v>3.3408984000005457</v>
      </c>
      <c r="N261" s="3">
        <f t="shared" si="14"/>
        <v>29.994590939828885</v>
      </c>
      <c r="O261" s="3">
        <v>29.994590939828885</v>
      </c>
      <c r="P261" s="4">
        <f t="shared" si="12"/>
        <v>0.49990984899714808</v>
      </c>
      <c r="Q261" s="138">
        <f t="shared" si="15"/>
        <v>153.32999999999998</v>
      </c>
      <c r="R261" s="138">
        <v>153.32999999999998</v>
      </c>
      <c r="X261" s="138">
        <v>0.59990984899716371</v>
      </c>
      <c r="Z261" s="138">
        <v>4.0908959999993604</v>
      </c>
    </row>
    <row r="262" spans="2:26" x14ac:dyDescent="0.25">
      <c r="B262" s="138">
        <v>302319</v>
      </c>
      <c r="C262" s="138">
        <v>20045</v>
      </c>
      <c r="D262" s="138" t="s">
        <v>14</v>
      </c>
      <c r="E262" s="1">
        <v>0.45821759259259259</v>
      </c>
      <c r="F262" s="1">
        <v>0.45828703703703705</v>
      </c>
      <c r="I262" s="2">
        <f t="shared" si="10"/>
        <v>6.0000000000009379</v>
      </c>
      <c r="J262" s="2">
        <f t="shared" si="11"/>
        <v>6.0000000000009379</v>
      </c>
      <c r="K262" s="138">
        <v>6.0000000000009379</v>
      </c>
      <c r="L262" s="138">
        <v>36</v>
      </c>
      <c r="M262" s="38">
        <f t="shared" si="13"/>
        <v>4.0908959999993604</v>
      </c>
      <c r="N262" s="3">
        <f t="shared" si="14"/>
        <v>35.99459093982982</v>
      </c>
      <c r="O262" s="3">
        <v>35.99459093982982</v>
      </c>
      <c r="P262" s="4">
        <f t="shared" si="12"/>
        <v>0.59990984899716371</v>
      </c>
      <c r="Q262" s="138">
        <f t="shared" si="15"/>
        <v>189.32999999999998</v>
      </c>
      <c r="R262" s="138">
        <v>189.32999999999998</v>
      </c>
      <c r="X262" s="138">
        <v>0.73324318233049124</v>
      </c>
      <c r="Z262" s="138">
        <v>2.3224357500001012</v>
      </c>
    </row>
    <row r="263" spans="2:26" x14ac:dyDescent="0.25">
      <c r="B263" s="138">
        <v>302319</v>
      </c>
      <c r="C263" s="138">
        <v>20049</v>
      </c>
      <c r="D263" s="138" t="s">
        <v>13</v>
      </c>
      <c r="E263" s="1">
        <v>0.45828703703703705</v>
      </c>
      <c r="F263" s="1">
        <v>0.45837962962962964</v>
      </c>
      <c r="I263" s="2">
        <f t="shared" si="10"/>
        <v>7.9999999999996518</v>
      </c>
      <c r="J263" s="2">
        <f t="shared" si="11"/>
        <v>7.9999999999996518</v>
      </c>
      <c r="K263" s="138">
        <v>7.9999999999996518</v>
      </c>
      <c r="L263" s="138">
        <v>27.25</v>
      </c>
      <c r="M263" s="38">
        <f t="shared" si="13"/>
        <v>2.3224357500001012</v>
      </c>
      <c r="N263" s="3">
        <f t="shared" si="14"/>
        <v>43.994590939829472</v>
      </c>
      <c r="O263" s="3">
        <v>43.994590939829472</v>
      </c>
      <c r="P263" s="4">
        <f t="shared" si="12"/>
        <v>0.73324318233049124</v>
      </c>
      <c r="Q263" s="138">
        <f t="shared" si="15"/>
        <v>216.57999999999998</v>
      </c>
      <c r="R263" s="138">
        <v>216.57999999999998</v>
      </c>
      <c r="X263" s="138">
        <v>0.83324318233050687</v>
      </c>
      <c r="Z263" s="138">
        <v>3.8681694399993951</v>
      </c>
    </row>
    <row r="264" spans="2:26" x14ac:dyDescent="0.25">
      <c r="B264" s="138">
        <v>302319</v>
      </c>
      <c r="C264" s="138">
        <v>20050</v>
      </c>
      <c r="D264" s="138" t="s">
        <v>12</v>
      </c>
      <c r="E264" s="1">
        <v>0.45837962962962964</v>
      </c>
      <c r="F264" s="1">
        <v>0.45844907407407409</v>
      </c>
      <c r="I264" s="2">
        <f t="shared" si="10"/>
        <v>6.0000000000009379</v>
      </c>
      <c r="J264" s="2">
        <f t="shared" si="11"/>
        <v>6.0000000000009379</v>
      </c>
      <c r="K264" s="138">
        <v>6.0000000000009379</v>
      </c>
      <c r="L264" s="138">
        <v>34.04</v>
      </c>
      <c r="M264" s="38">
        <f t="shared" si="13"/>
        <v>3.8681694399993951</v>
      </c>
      <c r="N264" s="3">
        <f t="shared" si="14"/>
        <v>49.99459093983041</v>
      </c>
      <c r="O264" s="3">
        <v>49.99459093983041</v>
      </c>
      <c r="P264" s="4">
        <f t="shared" si="12"/>
        <v>0.83324318233050687</v>
      </c>
      <c r="Q264" s="138">
        <f t="shared" si="15"/>
        <v>250.61999999999998</v>
      </c>
      <c r="R264" s="138">
        <v>250.61999999999998</v>
      </c>
      <c r="X264" s="138">
        <v>0.9332431823305225</v>
      </c>
      <c r="Z264" s="138">
        <v>3.0306721199995263</v>
      </c>
    </row>
    <row r="265" spans="2:26" x14ac:dyDescent="0.25">
      <c r="B265" s="138">
        <v>302319</v>
      </c>
      <c r="C265" s="138">
        <v>20027</v>
      </c>
      <c r="D265" s="138" t="s">
        <v>38</v>
      </c>
      <c r="E265" s="1">
        <v>0.45844907407407409</v>
      </c>
      <c r="F265" s="1">
        <v>0.45851851851851855</v>
      </c>
      <c r="I265" s="2">
        <f t="shared" si="10"/>
        <v>6.0000000000009379</v>
      </c>
      <c r="J265" s="2">
        <f t="shared" si="11"/>
        <v>6.0000000000009379</v>
      </c>
      <c r="K265" s="138">
        <v>6.0000000000009379</v>
      </c>
      <c r="L265" s="138">
        <v>26.67</v>
      </c>
      <c r="M265" s="38">
        <f t="shared" si="13"/>
        <v>3.0306721199995263</v>
      </c>
      <c r="N265" s="3">
        <f t="shared" si="14"/>
        <v>55.994590939831347</v>
      </c>
      <c r="O265" s="3">
        <v>55.994590939831347</v>
      </c>
      <c r="P265" s="4">
        <f t="shared" si="12"/>
        <v>0.9332431823305225</v>
      </c>
      <c r="Q265" s="138">
        <f t="shared" si="15"/>
        <v>277.28999999999996</v>
      </c>
      <c r="R265" s="138">
        <v>277.28999999999996</v>
      </c>
      <c r="X265" s="138">
        <v>1.0332431823304582</v>
      </c>
      <c r="Z265" s="138">
        <v>3.229535120002077</v>
      </c>
    </row>
    <row r="266" spans="2:26" x14ac:dyDescent="0.25">
      <c r="B266" s="138">
        <v>302319</v>
      </c>
      <c r="C266" s="138">
        <v>20025</v>
      </c>
      <c r="D266" s="138" t="s">
        <v>39</v>
      </c>
      <c r="E266" s="1">
        <v>0.45851851851851855</v>
      </c>
      <c r="F266" s="1">
        <v>0.45851851851851855</v>
      </c>
      <c r="I266" s="2">
        <f t="shared" si="10"/>
        <v>0</v>
      </c>
      <c r="J266" s="2">
        <f t="shared" si="11"/>
        <v>5.9999999999961418</v>
      </c>
      <c r="K266" s="138">
        <v>5.9999999999961418</v>
      </c>
      <c r="L266" s="138">
        <v>28.42</v>
      </c>
      <c r="M266" s="38">
        <f t="shared" si="13"/>
        <v>3.229535120002077</v>
      </c>
      <c r="N266" s="3">
        <f t="shared" si="14"/>
        <v>61.994590939827489</v>
      </c>
      <c r="O266" s="3">
        <v>61.994590939827489</v>
      </c>
      <c r="P266" s="4">
        <f t="shared" si="12"/>
        <v>1.0332431823304582</v>
      </c>
      <c r="Q266" s="138">
        <f t="shared" si="15"/>
        <v>305.70999999999998</v>
      </c>
      <c r="R266" s="138">
        <v>305.70999999999998</v>
      </c>
      <c r="X266" s="138">
        <v>1.1332431823304738</v>
      </c>
      <c r="Z266" s="138">
        <v>3.247716879999492</v>
      </c>
    </row>
    <row r="267" spans="2:26" x14ac:dyDescent="0.25">
      <c r="B267" s="138">
        <v>302319</v>
      </c>
      <c r="C267" s="138">
        <v>20015</v>
      </c>
      <c r="D267" s="138" t="s">
        <v>37</v>
      </c>
      <c r="E267" s="1">
        <v>0.45858796296296295</v>
      </c>
      <c r="F267" s="1">
        <v>0.4586574074074074</v>
      </c>
      <c r="I267" s="2">
        <f t="shared" si="10"/>
        <v>6.0000000000009379</v>
      </c>
      <c r="J267" s="2">
        <f t="shared" si="11"/>
        <v>6.0000000000009379</v>
      </c>
      <c r="K267" s="138">
        <v>6.0000000000009379</v>
      </c>
      <c r="L267" s="138">
        <v>28.58</v>
      </c>
      <c r="M267" s="38">
        <f t="shared" si="13"/>
        <v>3.247716879999492</v>
      </c>
      <c r="N267" s="3">
        <f t="shared" si="14"/>
        <v>67.994590939828427</v>
      </c>
      <c r="O267" s="3">
        <v>67.994590939828427</v>
      </c>
      <c r="P267" s="4">
        <f t="shared" si="12"/>
        <v>1.1332431823304738</v>
      </c>
      <c r="Q267" s="138">
        <f t="shared" si="15"/>
        <v>334.28999999999996</v>
      </c>
      <c r="R267" s="138">
        <v>334.28999999999996</v>
      </c>
      <c r="X267" s="138">
        <v>1.2832431823304973</v>
      </c>
      <c r="Z267" s="138">
        <v>2.015145066666352</v>
      </c>
    </row>
    <row r="268" spans="2:26" x14ac:dyDescent="0.25">
      <c r="B268" s="138">
        <v>302319</v>
      </c>
      <c r="C268" s="138">
        <v>20013</v>
      </c>
      <c r="D268" s="138" t="s">
        <v>36</v>
      </c>
      <c r="E268" s="1">
        <v>0.4586574074074074</v>
      </c>
      <c r="F268" s="1">
        <v>0.45872685185185186</v>
      </c>
      <c r="I268" s="2">
        <f t="shared" si="10"/>
        <v>6.0000000000009379</v>
      </c>
      <c r="J268" s="2">
        <f t="shared" si="11"/>
        <v>6.0000000000009379</v>
      </c>
      <c r="K268" s="3">
        <f>SUM(J268:J269)</f>
        <v>9.0000000000014069</v>
      </c>
      <c r="L268" s="138">
        <v>26.6</v>
      </c>
      <c r="M268" s="38">
        <f t="shared" si="13"/>
        <v>2.015145066666352</v>
      </c>
      <c r="N268" s="3">
        <f t="shared" si="14"/>
        <v>76.994590939829834</v>
      </c>
      <c r="O268" s="3">
        <v>76.994590939829834</v>
      </c>
      <c r="P268" s="4">
        <f t="shared" si="12"/>
        <v>1.2832431823304973</v>
      </c>
      <c r="Q268" s="138">
        <f t="shared" si="15"/>
        <v>360.89</v>
      </c>
      <c r="R268" s="138">
        <v>360.89</v>
      </c>
      <c r="X268" s="138">
        <v>1.2999098489971133</v>
      </c>
      <c r="Z268" s="138">
        <v>21.252204720064633</v>
      </c>
    </row>
    <row r="269" spans="2:26" x14ac:dyDescent="0.25">
      <c r="B269" s="94">
        <v>302319</v>
      </c>
      <c r="C269" s="94">
        <v>20001</v>
      </c>
      <c r="D269" s="94" t="s">
        <v>3</v>
      </c>
      <c r="E269" s="95">
        <v>0.45872685185185186</v>
      </c>
      <c r="F269" s="95">
        <v>0.45876157407407409</v>
      </c>
      <c r="G269" s="94"/>
      <c r="H269" s="94"/>
      <c r="I269" s="96">
        <f t="shared" ref="I269:I294" si="16">(F269-E269)*86400</f>
        <v>3.000000000000469</v>
      </c>
      <c r="J269" s="96">
        <f t="shared" si="11"/>
        <v>3.000000000000469</v>
      </c>
      <c r="M269" s="38"/>
      <c r="N269" s="3">
        <f t="shared" si="14"/>
        <v>76.994590939829834</v>
      </c>
      <c r="P269" s="4"/>
      <c r="Q269" s="138">
        <f t="shared" si="15"/>
        <v>360.89</v>
      </c>
      <c r="X269" s="138">
        <v>1.4499098489971367</v>
      </c>
      <c r="Z269" s="138">
        <v>2.0393874133330145</v>
      </c>
    </row>
    <row r="270" spans="2:26" x14ac:dyDescent="0.25">
      <c r="B270" s="138">
        <v>302319</v>
      </c>
      <c r="C270" s="138">
        <v>20004</v>
      </c>
      <c r="D270" s="138" t="s">
        <v>2</v>
      </c>
      <c r="E270" s="1">
        <v>0.45876157407407409</v>
      </c>
      <c r="F270" s="1">
        <v>0.45877314814814812</v>
      </c>
      <c r="I270" s="2">
        <f t="shared" si="16"/>
        <v>0.99999999999695888</v>
      </c>
      <c r="J270" s="2">
        <f t="shared" si="11"/>
        <v>0.99999999999695888</v>
      </c>
      <c r="K270" s="138">
        <v>0.99999999999695888</v>
      </c>
      <c r="L270" s="138">
        <v>31.17</v>
      </c>
      <c r="M270" s="38">
        <f t="shared" si="13"/>
        <v>21.252204720064633</v>
      </c>
      <c r="N270" s="3">
        <f t="shared" si="14"/>
        <v>77.994590939826793</v>
      </c>
      <c r="O270" s="3">
        <v>77.994590939826793</v>
      </c>
      <c r="P270" s="4">
        <f t="shared" si="12"/>
        <v>1.2999098489971133</v>
      </c>
      <c r="Q270" s="138">
        <f t="shared" si="15"/>
        <v>392.06</v>
      </c>
      <c r="R270" s="138">
        <v>392.06</v>
      </c>
      <c r="X270" s="138">
        <v>1.5332431823305364</v>
      </c>
      <c r="Z270" s="138">
        <v>3.5904430559971421</v>
      </c>
    </row>
    <row r="271" spans="2:26" x14ac:dyDescent="0.25">
      <c r="B271" s="138">
        <v>302319</v>
      </c>
      <c r="C271" s="138">
        <v>20010</v>
      </c>
      <c r="D271" s="138" t="s">
        <v>1</v>
      </c>
      <c r="E271" s="1">
        <v>0.45877314814814812</v>
      </c>
      <c r="F271" s="1">
        <v>0.45887731481481481</v>
      </c>
      <c r="I271" s="2">
        <f t="shared" si="16"/>
        <v>9.0000000000014069</v>
      </c>
      <c r="J271" s="2">
        <f t="shared" ref="J271:J293" si="17">(E272-E271)*86400</f>
        <v>9.0000000000014069</v>
      </c>
      <c r="K271" s="138">
        <v>9.0000000000014069</v>
      </c>
      <c r="L271" s="138">
        <v>26.92</v>
      </c>
      <c r="M271" s="38">
        <f t="shared" si="13"/>
        <v>2.0393874133330145</v>
      </c>
      <c r="N271" s="3">
        <f t="shared" si="14"/>
        <v>86.9945909398282</v>
      </c>
      <c r="O271" s="3">
        <v>86.9945909398282</v>
      </c>
      <c r="P271" s="4">
        <f t="shared" si="12"/>
        <v>1.4499098489971367</v>
      </c>
      <c r="Q271" s="138">
        <f t="shared" si="15"/>
        <v>418.98</v>
      </c>
      <c r="R271" s="138">
        <v>418.98</v>
      </c>
      <c r="X271" s="138">
        <v>1.6665765156638637</v>
      </c>
      <c r="Z271" s="138">
        <v>2.6207302500001139</v>
      </c>
    </row>
    <row r="272" spans="2:26" x14ac:dyDescent="0.25">
      <c r="B272" s="138">
        <v>302319</v>
      </c>
      <c r="C272" s="138">
        <v>20021</v>
      </c>
      <c r="D272" s="138" t="s">
        <v>0</v>
      </c>
      <c r="E272" s="1">
        <v>0.45887731481481481</v>
      </c>
      <c r="F272" s="1">
        <v>0.45893518518518522</v>
      </c>
      <c r="I272" s="2">
        <f t="shared" si="16"/>
        <v>5.000000000003979</v>
      </c>
      <c r="J272" s="2">
        <f t="shared" si="17"/>
        <v>5.000000000003979</v>
      </c>
      <c r="K272" s="138">
        <v>5.000000000003979</v>
      </c>
      <c r="L272" s="138">
        <v>26.33</v>
      </c>
      <c r="M272" s="38">
        <f t="shared" si="13"/>
        <v>3.5904430559971421</v>
      </c>
      <c r="N272" s="3">
        <f t="shared" si="14"/>
        <v>91.994590939832179</v>
      </c>
      <c r="O272" s="3">
        <v>91.994590939832179</v>
      </c>
      <c r="P272" s="4">
        <f t="shared" si="12"/>
        <v>1.5332431823305364</v>
      </c>
      <c r="Q272" s="138">
        <f t="shared" si="15"/>
        <v>445.31</v>
      </c>
      <c r="R272" s="138">
        <v>445.31</v>
      </c>
      <c r="X272" s="138">
        <v>1.849909848997199</v>
      </c>
      <c r="Z272" s="138">
        <v>2.5103225454545179</v>
      </c>
    </row>
    <row r="273" spans="2:26" x14ac:dyDescent="0.25">
      <c r="B273" s="138">
        <v>302319</v>
      </c>
      <c r="C273" s="138">
        <v>20017</v>
      </c>
      <c r="D273" s="138" t="s">
        <v>5</v>
      </c>
      <c r="E273" s="1">
        <v>0.45893518518518522</v>
      </c>
      <c r="F273" s="1">
        <v>0.45902777777777781</v>
      </c>
      <c r="I273" s="2">
        <f t="shared" si="16"/>
        <v>7.9999999999996518</v>
      </c>
      <c r="J273" s="2">
        <f t="shared" si="17"/>
        <v>7.9999999999996518</v>
      </c>
      <c r="K273" s="138">
        <v>7.9999999999996518</v>
      </c>
      <c r="L273" s="138">
        <v>30.75</v>
      </c>
      <c r="M273" s="38">
        <f t="shared" si="13"/>
        <v>2.6207302500001139</v>
      </c>
      <c r="N273" s="3">
        <f t="shared" si="14"/>
        <v>99.994590939831824</v>
      </c>
      <c r="O273" s="3">
        <v>99.994590939831824</v>
      </c>
      <c r="P273" s="4">
        <f t="shared" si="12"/>
        <v>1.6665765156638637</v>
      </c>
      <c r="Q273" s="138">
        <f t="shared" si="15"/>
        <v>476.06</v>
      </c>
      <c r="R273" s="138">
        <v>476.06</v>
      </c>
      <c r="X273" s="138">
        <v>1.9332431823304388</v>
      </c>
      <c r="Z273" s="138">
        <v>3.244080528003642</v>
      </c>
    </row>
    <row r="274" spans="2:26" x14ac:dyDescent="0.25">
      <c r="B274" s="138">
        <v>302319</v>
      </c>
      <c r="C274" s="138">
        <v>20030</v>
      </c>
      <c r="D274" s="138" t="s">
        <v>6</v>
      </c>
      <c r="E274" s="1">
        <v>0.45902777777777781</v>
      </c>
      <c r="F274" s="1">
        <v>0.45915509259259263</v>
      </c>
      <c r="I274" s="2">
        <f t="shared" si="16"/>
        <v>11.000000000000121</v>
      </c>
      <c r="J274" s="2">
        <f t="shared" si="17"/>
        <v>11.000000000000121</v>
      </c>
      <c r="K274" s="138">
        <v>11.000000000000121</v>
      </c>
      <c r="L274" s="138">
        <v>40.5</v>
      </c>
      <c r="M274" s="38">
        <f t="shared" si="13"/>
        <v>2.5103225454545179</v>
      </c>
      <c r="N274" s="3">
        <f t="shared" si="14"/>
        <v>110.99459093983194</v>
      </c>
      <c r="O274" s="3">
        <v>110.99459093983194</v>
      </c>
      <c r="P274" s="4">
        <f t="shared" si="12"/>
        <v>1.849909848997199</v>
      </c>
      <c r="Q274" s="138">
        <f t="shared" si="15"/>
        <v>516.55999999999995</v>
      </c>
      <c r="R274" s="138">
        <v>516.55999999999995</v>
      </c>
      <c r="X274" s="138">
        <v>1.9999098489971425</v>
      </c>
      <c r="Z274" s="138">
        <v>5.9948671799966666</v>
      </c>
    </row>
    <row r="275" spans="2:26" x14ac:dyDescent="0.25">
      <c r="B275" s="138">
        <v>302319</v>
      </c>
      <c r="C275" s="138">
        <v>20035</v>
      </c>
      <c r="D275" s="138" t="s">
        <v>8</v>
      </c>
      <c r="E275" s="1">
        <v>0.45915509259259263</v>
      </c>
      <c r="F275" s="1">
        <v>0.45921296296296293</v>
      </c>
      <c r="I275" s="2">
        <f t="shared" si="16"/>
        <v>4.9999999999943867</v>
      </c>
      <c r="J275" s="2">
        <f t="shared" si="17"/>
        <v>4.9999999999943867</v>
      </c>
      <c r="K275" s="138">
        <v>4.9999999999943867</v>
      </c>
      <c r="L275" s="138">
        <v>23.79</v>
      </c>
      <c r="M275" s="38">
        <f t="shared" si="13"/>
        <v>3.244080528003642</v>
      </c>
      <c r="N275" s="3">
        <f t="shared" si="14"/>
        <v>115.99459093982632</v>
      </c>
      <c r="O275" s="3">
        <v>115.99459093982632</v>
      </c>
      <c r="P275" s="4">
        <f t="shared" si="12"/>
        <v>1.9332431823304388</v>
      </c>
      <c r="Q275" s="138">
        <f t="shared" si="15"/>
        <v>540.34999999999991</v>
      </c>
      <c r="R275" s="138">
        <v>540.34999999999991</v>
      </c>
      <c r="X275" s="138">
        <v>2.0999098489971582</v>
      </c>
      <c r="Z275" s="138">
        <v>3.0965809999995155</v>
      </c>
    </row>
    <row r="276" spans="2:26" x14ac:dyDescent="0.25">
      <c r="B276" s="138">
        <v>302319</v>
      </c>
      <c r="C276" s="138">
        <v>20037</v>
      </c>
      <c r="D276" s="138" t="s">
        <v>8</v>
      </c>
      <c r="E276" s="1">
        <v>0.45921296296296293</v>
      </c>
      <c r="F276" s="1">
        <v>0.45925925925925926</v>
      </c>
      <c r="I276" s="2">
        <f t="shared" si="16"/>
        <v>4.000000000002224</v>
      </c>
      <c r="J276" s="2">
        <f t="shared" si="17"/>
        <v>4.000000000002224</v>
      </c>
      <c r="K276" s="138">
        <v>4.000000000002224</v>
      </c>
      <c r="L276" s="138">
        <v>35.17</v>
      </c>
      <c r="M276" s="38">
        <f t="shared" si="13"/>
        <v>5.9948671799966666</v>
      </c>
      <c r="N276" s="3">
        <f t="shared" si="14"/>
        <v>119.99459093982856</v>
      </c>
      <c r="O276" s="3">
        <v>119.99459093982856</v>
      </c>
      <c r="P276" s="4">
        <f t="shared" si="12"/>
        <v>1.9999098489971425</v>
      </c>
      <c r="Q276" s="138">
        <f t="shared" si="15"/>
        <v>575.51999999999987</v>
      </c>
      <c r="R276" s="138">
        <v>575.51999999999987</v>
      </c>
      <c r="X276" s="138">
        <v>2.2499098489971017</v>
      </c>
      <c r="Z276" s="138">
        <v>2.7272640000010271</v>
      </c>
    </row>
    <row r="277" spans="2:26" x14ac:dyDescent="0.25">
      <c r="B277" s="138">
        <v>302319</v>
      </c>
      <c r="C277" s="138">
        <v>20050</v>
      </c>
      <c r="D277" s="138" t="s">
        <v>12</v>
      </c>
      <c r="E277" s="1">
        <v>0.45925925925925926</v>
      </c>
      <c r="F277" s="1">
        <v>0.45925925925925926</v>
      </c>
      <c r="I277" s="2">
        <f t="shared" si="16"/>
        <v>0</v>
      </c>
      <c r="J277" s="2">
        <f t="shared" si="17"/>
        <v>6.0000000000009379</v>
      </c>
      <c r="K277" s="138">
        <v>6.0000000000009379</v>
      </c>
      <c r="L277" s="138">
        <v>27.25</v>
      </c>
      <c r="M277" s="38">
        <f t="shared" si="13"/>
        <v>3.0965809999995155</v>
      </c>
      <c r="N277" s="3">
        <f t="shared" si="14"/>
        <v>125.99459093982949</v>
      </c>
      <c r="O277" s="3">
        <v>125.99459093982949</v>
      </c>
      <c r="P277" s="4">
        <f t="shared" si="12"/>
        <v>2.0999098489971582</v>
      </c>
      <c r="Q277" s="138">
        <f t="shared" si="15"/>
        <v>602.76999999999987</v>
      </c>
      <c r="R277" s="138">
        <v>602.76999999999987</v>
      </c>
      <c r="X277" s="138">
        <v>2.3332431823305013</v>
      </c>
      <c r="Z277" s="138">
        <v>5.477709743995641</v>
      </c>
    </row>
    <row r="278" spans="2:26" x14ac:dyDescent="0.25">
      <c r="B278" s="138">
        <v>302319</v>
      </c>
      <c r="C278" s="138">
        <v>20049</v>
      </c>
      <c r="D278" s="138" t="s">
        <v>13</v>
      </c>
      <c r="E278" s="1">
        <v>0.45932870370370371</v>
      </c>
      <c r="F278" s="1">
        <v>0.45943287037037034</v>
      </c>
      <c r="I278" s="2">
        <f t="shared" si="16"/>
        <v>8.9999999999966107</v>
      </c>
      <c r="J278" s="2">
        <f t="shared" si="17"/>
        <v>8.9999999999966107</v>
      </c>
      <c r="K278" s="138">
        <v>8.9999999999966107</v>
      </c>
      <c r="L278" s="138">
        <v>36</v>
      </c>
      <c r="M278" s="38">
        <f t="shared" si="13"/>
        <v>2.7272640000010271</v>
      </c>
      <c r="N278" s="3">
        <f t="shared" si="14"/>
        <v>134.99459093982611</v>
      </c>
      <c r="O278" s="3">
        <v>134.99459093982611</v>
      </c>
      <c r="P278" s="4">
        <f t="shared" si="12"/>
        <v>2.2499098489971017</v>
      </c>
      <c r="Q278" s="138">
        <f t="shared" si="15"/>
        <v>638.76999999999987</v>
      </c>
      <c r="R278" s="138">
        <v>638.76999999999987</v>
      </c>
      <c r="X278" s="138">
        <v>2.3499098489971173</v>
      </c>
      <c r="Z278" s="138">
        <v>17.727216000053907</v>
      </c>
    </row>
    <row r="279" spans="2:26" x14ac:dyDescent="0.25">
      <c r="B279" s="138">
        <v>302319</v>
      </c>
      <c r="C279" s="138">
        <v>20045</v>
      </c>
      <c r="D279" s="138" t="s">
        <v>14</v>
      </c>
      <c r="E279" s="1">
        <v>0.45943287037037034</v>
      </c>
      <c r="F279" s="1">
        <v>0.45949074074074076</v>
      </c>
      <c r="I279" s="2">
        <f t="shared" si="16"/>
        <v>5.000000000003979</v>
      </c>
      <c r="J279" s="2">
        <f t="shared" si="17"/>
        <v>5.000000000003979</v>
      </c>
      <c r="K279" s="138">
        <v>5.000000000003979</v>
      </c>
      <c r="L279" s="138">
        <v>40.17</v>
      </c>
      <c r="M279" s="38">
        <f t="shared" si="13"/>
        <v>5.477709743995641</v>
      </c>
      <c r="N279" s="3">
        <f t="shared" si="14"/>
        <v>139.99459093983009</v>
      </c>
      <c r="O279" s="3">
        <v>139.99459093983009</v>
      </c>
      <c r="P279" s="4">
        <f t="shared" si="12"/>
        <v>2.3332431823305013</v>
      </c>
      <c r="Q279" s="138">
        <f t="shared" si="15"/>
        <v>678.93999999999983</v>
      </c>
      <c r="R279" s="138">
        <v>678.93999999999983</v>
      </c>
      <c r="X279" s="138">
        <v>2.416576515663821</v>
      </c>
      <c r="Z279" s="138">
        <v>4.7863483199973373</v>
      </c>
    </row>
    <row r="280" spans="2:26" x14ac:dyDescent="0.25">
      <c r="B280" s="138">
        <v>302319</v>
      </c>
      <c r="C280" s="138">
        <v>20044</v>
      </c>
      <c r="D280" s="138" t="s">
        <v>180</v>
      </c>
      <c r="E280" s="1">
        <v>0.45949074074074076</v>
      </c>
      <c r="F280" s="1">
        <v>0.45950231481481479</v>
      </c>
      <c r="I280" s="2">
        <f t="shared" si="16"/>
        <v>0.99999999999695888</v>
      </c>
      <c r="J280" s="2">
        <f t="shared" si="17"/>
        <v>0.99999999999695888</v>
      </c>
      <c r="K280" s="138">
        <v>0.99999999999695888</v>
      </c>
      <c r="L280" s="138">
        <v>26</v>
      </c>
      <c r="M280" s="38">
        <f t="shared" si="13"/>
        <v>17.727216000053907</v>
      </c>
      <c r="N280" s="3">
        <f t="shared" si="14"/>
        <v>140.99459093982705</v>
      </c>
      <c r="O280" s="3">
        <v>140.99459093982705</v>
      </c>
      <c r="P280" s="4">
        <f t="shared" si="12"/>
        <v>2.3499098489971173</v>
      </c>
      <c r="Q280" s="138">
        <f t="shared" si="15"/>
        <v>704.93999999999983</v>
      </c>
      <c r="R280" s="138">
        <v>704.93999999999983</v>
      </c>
      <c r="X280" s="138">
        <v>2.4832431823305248</v>
      </c>
      <c r="Z280" s="138">
        <v>5.0420293199971962</v>
      </c>
    </row>
    <row r="281" spans="2:26" x14ac:dyDescent="0.25">
      <c r="B281" s="138">
        <v>302319</v>
      </c>
      <c r="C281" s="138">
        <v>20059</v>
      </c>
      <c r="D281" s="138" t="s">
        <v>10</v>
      </c>
      <c r="E281" s="1">
        <v>0.45950231481481479</v>
      </c>
      <c r="F281" s="1">
        <v>0.45954861111111112</v>
      </c>
      <c r="I281" s="2">
        <f t="shared" si="16"/>
        <v>4.000000000002224</v>
      </c>
      <c r="J281" s="2">
        <f t="shared" si="17"/>
        <v>4.000000000002224</v>
      </c>
      <c r="K281" s="138">
        <v>4.000000000002224</v>
      </c>
      <c r="L281" s="138">
        <v>28.08</v>
      </c>
      <c r="M281" s="38">
        <f t="shared" si="13"/>
        <v>4.7863483199973373</v>
      </c>
      <c r="N281" s="3">
        <f t="shared" si="14"/>
        <v>144.99459093982927</v>
      </c>
      <c r="O281" s="3">
        <v>144.99459093982927</v>
      </c>
      <c r="P281" s="4">
        <f t="shared" si="12"/>
        <v>2.416576515663821</v>
      </c>
      <c r="Q281" s="138">
        <f t="shared" si="15"/>
        <v>733.01999999999987</v>
      </c>
      <c r="R281" s="138">
        <v>733.01999999999987</v>
      </c>
      <c r="X281" s="138">
        <v>2.6665765156637802</v>
      </c>
      <c r="Z281" s="138">
        <v>2.5103225454556122</v>
      </c>
    </row>
    <row r="282" spans="2:26" x14ac:dyDescent="0.25">
      <c r="B282" s="138">
        <v>302319</v>
      </c>
      <c r="C282" s="138">
        <v>20056</v>
      </c>
      <c r="D282" s="138" t="s">
        <v>9</v>
      </c>
      <c r="E282" s="1">
        <v>0.45954861111111112</v>
      </c>
      <c r="F282" s="1">
        <v>0.45959490740740744</v>
      </c>
      <c r="I282" s="2">
        <f t="shared" si="16"/>
        <v>4.000000000002224</v>
      </c>
      <c r="J282" s="2">
        <f t="shared" si="17"/>
        <v>4.000000000002224</v>
      </c>
      <c r="K282" s="138">
        <v>4.000000000002224</v>
      </c>
      <c r="L282" s="138">
        <v>29.58</v>
      </c>
      <c r="M282" s="38">
        <f t="shared" si="13"/>
        <v>5.0420293199971962</v>
      </c>
      <c r="N282" s="3">
        <f t="shared" si="14"/>
        <v>148.99459093983148</v>
      </c>
      <c r="O282" s="3">
        <v>148.99459093983148</v>
      </c>
      <c r="P282" s="4">
        <f t="shared" si="12"/>
        <v>2.4832431823305248</v>
      </c>
      <c r="Q282" s="138">
        <f t="shared" si="15"/>
        <v>762.59999999999991</v>
      </c>
      <c r="R282" s="138">
        <v>762.59999999999991</v>
      </c>
      <c r="X282" s="138">
        <v>2.8499098489971155</v>
      </c>
      <c r="Z282" s="138">
        <v>1.9059856363636154</v>
      </c>
    </row>
    <row r="283" spans="2:26" x14ac:dyDescent="0.25">
      <c r="B283" s="138">
        <v>302319</v>
      </c>
      <c r="C283" s="138">
        <v>20052</v>
      </c>
      <c r="D283" s="138" t="s">
        <v>7</v>
      </c>
      <c r="E283" s="1">
        <v>0.45959490740740744</v>
      </c>
      <c r="F283" s="1">
        <v>0.4597222222222222</v>
      </c>
      <c r="I283" s="2">
        <f t="shared" si="16"/>
        <v>10.999999999995325</v>
      </c>
      <c r="J283" s="2">
        <f t="shared" si="17"/>
        <v>10.999999999995325</v>
      </c>
      <c r="K283" s="138">
        <v>10.999999999995325</v>
      </c>
      <c r="L283" s="138">
        <v>40.5</v>
      </c>
      <c r="M283" s="38">
        <f t="shared" si="13"/>
        <v>2.5103225454556122</v>
      </c>
      <c r="N283" s="3">
        <f t="shared" si="14"/>
        <v>159.99459093982682</v>
      </c>
      <c r="O283" s="3">
        <v>159.99459093982682</v>
      </c>
      <c r="P283" s="4">
        <f t="shared" si="12"/>
        <v>2.6665765156637802</v>
      </c>
      <c r="Q283" s="138">
        <f t="shared" si="15"/>
        <v>803.09999999999991</v>
      </c>
      <c r="R283" s="138">
        <v>803.09999999999991</v>
      </c>
      <c r="X283" s="138">
        <v>2.8832431823304274</v>
      </c>
      <c r="Z283" s="138">
        <v>8.9761076400057718</v>
      </c>
    </row>
    <row r="284" spans="2:26" x14ac:dyDescent="0.25">
      <c r="B284" s="138">
        <v>302319</v>
      </c>
      <c r="C284" s="138">
        <v>20035</v>
      </c>
      <c r="D284" s="138" t="s">
        <v>8</v>
      </c>
      <c r="E284" s="1">
        <v>0.4597222222222222</v>
      </c>
      <c r="F284" s="1">
        <v>0.45984953703703701</v>
      </c>
      <c r="I284" s="2">
        <f t="shared" si="16"/>
        <v>11.000000000000121</v>
      </c>
      <c r="J284" s="2">
        <f t="shared" si="17"/>
        <v>11.000000000000121</v>
      </c>
      <c r="K284" s="138">
        <v>11.000000000000121</v>
      </c>
      <c r="L284" s="138">
        <v>30.75</v>
      </c>
      <c r="M284" s="38">
        <f t="shared" si="13"/>
        <v>1.9059856363636154</v>
      </c>
      <c r="N284" s="3">
        <f t="shared" si="14"/>
        <v>170.99459093982694</v>
      </c>
      <c r="O284" s="3">
        <v>170.99459093982694</v>
      </c>
      <c r="P284" s="4">
        <f t="shared" si="12"/>
        <v>2.8499098489971155</v>
      </c>
      <c r="Q284" s="138">
        <f t="shared" si="15"/>
        <v>833.84999999999991</v>
      </c>
      <c r="R284" s="138">
        <v>833.84999999999991</v>
      </c>
      <c r="X284" s="138">
        <v>2.9665765156638271</v>
      </c>
      <c r="Z284" s="138">
        <v>3.6708973439970789</v>
      </c>
    </row>
    <row r="285" spans="2:26" x14ac:dyDescent="0.25">
      <c r="B285" s="138">
        <v>302319</v>
      </c>
      <c r="C285" s="138">
        <v>20030</v>
      </c>
      <c r="D285" s="138" t="s">
        <v>6</v>
      </c>
      <c r="E285" s="1">
        <v>0.45984953703703701</v>
      </c>
      <c r="F285" s="1">
        <v>0.45987268518518515</v>
      </c>
      <c r="I285" s="2">
        <f t="shared" si="16"/>
        <v>1.9999999999987139</v>
      </c>
      <c r="J285" s="2">
        <f t="shared" si="17"/>
        <v>1.9999999999987139</v>
      </c>
      <c r="K285" s="138">
        <v>1.9999999999987139</v>
      </c>
      <c r="L285" s="138">
        <v>26.33</v>
      </c>
      <c r="M285" s="38">
        <f t="shared" si="13"/>
        <v>8.9761076400057718</v>
      </c>
      <c r="N285" s="3">
        <f t="shared" si="14"/>
        <v>172.99459093982566</v>
      </c>
      <c r="O285" s="3">
        <v>172.99459093982566</v>
      </c>
      <c r="P285" s="4">
        <f t="shared" si="12"/>
        <v>2.8832431823304274</v>
      </c>
      <c r="Q285" s="138">
        <f t="shared" si="15"/>
        <v>860.18</v>
      </c>
      <c r="R285" s="138">
        <v>860.18</v>
      </c>
      <c r="X285" s="138">
        <v>3.0332431823305308</v>
      </c>
      <c r="Z285" s="138">
        <v>5.3130511799970463</v>
      </c>
    </row>
    <row r="286" spans="2:26" x14ac:dyDescent="0.25">
      <c r="B286" s="138">
        <v>302319</v>
      </c>
      <c r="C286" s="138">
        <v>20017</v>
      </c>
      <c r="D286" s="138" t="s">
        <v>5</v>
      </c>
      <c r="E286" s="1">
        <v>0.45987268518518515</v>
      </c>
      <c r="F286" s="1">
        <v>0.45993055555555556</v>
      </c>
      <c r="I286" s="2">
        <f t="shared" si="16"/>
        <v>5.000000000003979</v>
      </c>
      <c r="J286" s="2">
        <f t="shared" si="17"/>
        <v>5.000000000003979</v>
      </c>
      <c r="K286" s="138">
        <v>5.000000000003979</v>
      </c>
      <c r="L286" s="138">
        <v>26.92</v>
      </c>
      <c r="M286" s="38">
        <f t="shared" si="13"/>
        <v>3.6708973439970789</v>
      </c>
      <c r="N286" s="3">
        <f t="shared" si="14"/>
        <v>177.99459093982964</v>
      </c>
      <c r="O286" s="3">
        <v>177.99459093982964</v>
      </c>
      <c r="P286" s="4">
        <f t="shared" si="12"/>
        <v>2.9665765156638271</v>
      </c>
      <c r="Q286" s="138">
        <f t="shared" si="15"/>
        <v>887.09999999999991</v>
      </c>
      <c r="R286" s="138">
        <v>887.09999999999991</v>
      </c>
      <c r="X286" s="138">
        <v>3.1665765156637784</v>
      </c>
      <c r="Z286" s="138">
        <v>2.2670382000014579</v>
      </c>
    </row>
    <row r="287" spans="2:26" x14ac:dyDescent="0.25">
      <c r="B287" s="138">
        <v>302319</v>
      </c>
      <c r="C287" s="138">
        <v>20021</v>
      </c>
      <c r="D287" s="138" t="s">
        <v>0</v>
      </c>
      <c r="E287" s="1">
        <v>0.45993055555555556</v>
      </c>
      <c r="F287" s="1">
        <v>0.45993055555555556</v>
      </c>
      <c r="I287" s="2">
        <f t="shared" si="16"/>
        <v>0</v>
      </c>
      <c r="J287" s="2">
        <f t="shared" si="17"/>
        <v>4.000000000002224</v>
      </c>
      <c r="K287" s="138">
        <v>4.000000000002224</v>
      </c>
      <c r="L287" s="138">
        <v>31.17</v>
      </c>
      <c r="M287" s="38">
        <f t="shared" si="13"/>
        <v>5.3130511799970463</v>
      </c>
      <c r="N287" s="3">
        <f t="shared" si="14"/>
        <v>181.99459093983185</v>
      </c>
      <c r="O287" s="3">
        <v>181.99459093983185</v>
      </c>
      <c r="P287" s="4">
        <f t="shared" si="12"/>
        <v>3.0332431823305308</v>
      </c>
      <c r="Q287" s="138">
        <f t="shared" si="15"/>
        <v>918.26999999999987</v>
      </c>
      <c r="R287" s="138">
        <v>918.26999999999987</v>
      </c>
      <c r="X287" s="138">
        <v>3.3165765156638818</v>
      </c>
      <c r="Z287" s="138">
        <v>2.165144586665174</v>
      </c>
    </row>
    <row r="288" spans="2:26" x14ac:dyDescent="0.25">
      <c r="B288" s="138">
        <v>302319</v>
      </c>
      <c r="C288" s="138">
        <v>20010</v>
      </c>
      <c r="D288" s="138" t="s">
        <v>1</v>
      </c>
      <c r="E288" s="1">
        <v>0.45997685185185189</v>
      </c>
      <c r="F288" s="1">
        <v>0.46006944444444442</v>
      </c>
      <c r="I288" s="2">
        <f t="shared" si="16"/>
        <v>7.9999999999948557</v>
      </c>
      <c r="J288" s="2">
        <f t="shared" si="17"/>
        <v>7.9999999999948557</v>
      </c>
      <c r="K288" s="138">
        <v>7.9999999999948557</v>
      </c>
      <c r="L288" s="138">
        <v>26.6</v>
      </c>
      <c r="M288" s="38">
        <f t="shared" si="13"/>
        <v>2.2670382000014579</v>
      </c>
      <c r="N288" s="3">
        <f t="shared" si="14"/>
        <v>189.99459093982671</v>
      </c>
      <c r="O288" s="3">
        <v>189.99459093982671</v>
      </c>
      <c r="P288" s="4">
        <f t="shared" si="12"/>
        <v>3.1665765156637784</v>
      </c>
      <c r="Q288" s="138">
        <f t="shared" si="15"/>
        <v>944.86999999999989</v>
      </c>
      <c r="R288" s="138">
        <v>944.86999999999989</v>
      </c>
      <c r="X288" s="138">
        <v>3.4332431823305134</v>
      </c>
      <c r="Z288" s="138">
        <v>2.768172960000832</v>
      </c>
    </row>
    <row r="289" spans="2:26" x14ac:dyDescent="0.25">
      <c r="B289" s="138">
        <v>302319</v>
      </c>
      <c r="C289" s="138">
        <v>20004</v>
      </c>
      <c r="D289" s="138" t="s">
        <v>2</v>
      </c>
      <c r="E289" s="1">
        <v>0.46006944444444442</v>
      </c>
      <c r="F289" s="1">
        <v>0.46017361111111116</v>
      </c>
      <c r="I289" s="2">
        <f t="shared" si="16"/>
        <v>9.000000000006203</v>
      </c>
      <c r="J289" s="2">
        <f t="shared" si="17"/>
        <v>9.000000000006203</v>
      </c>
      <c r="K289" s="138">
        <v>9.000000000006203</v>
      </c>
      <c r="L289" s="138">
        <v>28.58</v>
      </c>
      <c r="M289" s="38">
        <f t="shared" si="13"/>
        <v>2.165144586665174</v>
      </c>
      <c r="N289" s="3">
        <f t="shared" si="14"/>
        <v>198.9945909398329</v>
      </c>
      <c r="O289" s="3">
        <v>198.9945909398329</v>
      </c>
      <c r="P289" s="4">
        <f t="shared" si="12"/>
        <v>3.3165765156638818</v>
      </c>
      <c r="Q289" s="138">
        <f t="shared" si="15"/>
        <v>973.44999999999993</v>
      </c>
      <c r="R289" s="138">
        <v>973.44999999999993</v>
      </c>
      <c r="X289" s="138">
        <v>3.5165765156637527</v>
      </c>
      <c r="Z289" s="138">
        <v>3.6368065440040831</v>
      </c>
    </row>
    <row r="290" spans="2:26" x14ac:dyDescent="0.25">
      <c r="B290" s="138">
        <v>302319</v>
      </c>
      <c r="C290" s="138">
        <v>20013</v>
      </c>
      <c r="D290" s="138" t="s">
        <v>36</v>
      </c>
      <c r="E290" s="1">
        <v>0.46017361111111116</v>
      </c>
      <c r="F290" s="1">
        <v>0.46025462962962965</v>
      </c>
      <c r="I290" s="2">
        <f t="shared" si="16"/>
        <v>6.9999999999978968</v>
      </c>
      <c r="J290" s="2">
        <f t="shared" si="17"/>
        <v>6.9999999999978968</v>
      </c>
      <c r="K290" s="138">
        <v>6.9999999999978968</v>
      </c>
      <c r="L290" s="138">
        <v>28.42</v>
      </c>
      <c r="M290" s="38">
        <f t="shared" si="13"/>
        <v>2.768172960000832</v>
      </c>
      <c r="N290" s="3">
        <f t="shared" si="14"/>
        <v>205.9945909398308</v>
      </c>
      <c r="O290" s="3">
        <v>205.9945909398308</v>
      </c>
      <c r="P290" s="4">
        <f t="shared" si="12"/>
        <v>3.4332431823305134</v>
      </c>
      <c r="Q290" s="138">
        <f t="shared" si="15"/>
        <v>1001.8699999999999</v>
      </c>
      <c r="R290" s="138">
        <v>1001.8699999999999</v>
      </c>
      <c r="X290" s="138">
        <v>3.5665765156638405</v>
      </c>
      <c r="Z290" s="138">
        <v>2.9931722399947471</v>
      </c>
    </row>
    <row r="291" spans="2:26" x14ac:dyDescent="0.25">
      <c r="B291" s="138">
        <v>302319</v>
      </c>
      <c r="C291" s="138">
        <v>20015</v>
      </c>
      <c r="D291" s="138" t="s">
        <v>37</v>
      </c>
      <c r="E291" s="1">
        <v>0.46025462962962965</v>
      </c>
      <c r="F291" s="1">
        <v>0.46031249999999996</v>
      </c>
      <c r="I291" s="2">
        <f t="shared" si="16"/>
        <v>4.9999999999943867</v>
      </c>
      <c r="J291" s="2">
        <f t="shared" si="17"/>
        <v>4.9999999999943867</v>
      </c>
      <c r="K291" s="138">
        <v>4.9999999999943867</v>
      </c>
      <c r="L291" s="138">
        <v>26.67</v>
      </c>
      <c r="M291" s="38">
        <f t="shared" si="13"/>
        <v>3.6368065440040831</v>
      </c>
      <c r="N291" s="3">
        <f t="shared" si="14"/>
        <v>210.99459093982517</v>
      </c>
      <c r="O291" s="3">
        <v>210.99459093982517</v>
      </c>
      <c r="P291" s="4">
        <f t="shared" si="12"/>
        <v>3.5165765156637527</v>
      </c>
      <c r="Q291" s="138">
        <f t="shared" si="15"/>
        <v>1028.54</v>
      </c>
      <c r="R291" s="138">
        <v>1028.54</v>
      </c>
      <c r="X291" s="138">
        <v>3.699909848997168</v>
      </c>
      <c r="Z291" s="138">
        <v>2.0275503300000879</v>
      </c>
    </row>
    <row r="292" spans="2:26" x14ac:dyDescent="0.25">
      <c r="B292" s="138">
        <v>302319</v>
      </c>
      <c r="C292" s="138">
        <v>20025</v>
      </c>
      <c r="D292" s="138" t="s">
        <v>39</v>
      </c>
      <c r="E292" s="1">
        <v>0.46031249999999996</v>
      </c>
      <c r="F292" s="1">
        <v>0.46034722222222224</v>
      </c>
      <c r="I292" s="2">
        <f t="shared" si="16"/>
        <v>3.0000000000052651</v>
      </c>
      <c r="J292" s="2">
        <f t="shared" si="17"/>
        <v>3.0000000000052651</v>
      </c>
      <c r="K292" s="138">
        <v>3.0000000000052651</v>
      </c>
      <c r="L292" s="138">
        <v>13.17</v>
      </c>
      <c r="M292" s="38">
        <f t="shared" si="13"/>
        <v>2.9931722399947471</v>
      </c>
      <c r="N292" s="3">
        <f t="shared" si="14"/>
        <v>213.99459093983043</v>
      </c>
      <c r="O292" s="3">
        <v>213.99459093983043</v>
      </c>
      <c r="P292" s="4">
        <f t="shared" si="12"/>
        <v>3.5665765156638405</v>
      </c>
      <c r="Q292" s="138">
        <f t="shared" si="15"/>
        <v>1041.71</v>
      </c>
      <c r="R292" s="138">
        <v>1041.71</v>
      </c>
      <c r="X292" s="138">
        <v>3.9332431823304312</v>
      </c>
      <c r="Z292" s="138">
        <v>1.9723962857148782</v>
      </c>
    </row>
    <row r="293" spans="2:26" x14ac:dyDescent="0.25">
      <c r="B293" s="138">
        <v>302319</v>
      </c>
      <c r="C293" s="138">
        <v>20027</v>
      </c>
      <c r="D293" s="138" t="s">
        <v>38</v>
      </c>
      <c r="E293" s="1">
        <v>0.46034722222222224</v>
      </c>
      <c r="F293" s="1">
        <v>0.46043981481481483</v>
      </c>
      <c r="I293" s="2">
        <f t="shared" si="16"/>
        <v>7.9999999999996518</v>
      </c>
      <c r="J293" s="2">
        <f t="shared" si="17"/>
        <v>7.9999999999996518</v>
      </c>
      <c r="K293" s="138">
        <v>7.9999999999996518</v>
      </c>
      <c r="L293" s="138">
        <v>23.79</v>
      </c>
      <c r="M293" s="38">
        <f t="shared" si="13"/>
        <v>2.0275503300000879</v>
      </c>
      <c r="N293" s="3">
        <f t="shared" si="14"/>
        <v>221.99459093983009</v>
      </c>
      <c r="O293" s="3">
        <v>221.99459093983009</v>
      </c>
      <c r="P293" s="4">
        <f t="shared" si="12"/>
        <v>3.699909848997168</v>
      </c>
      <c r="Q293" s="138">
        <f t="shared" si="15"/>
        <v>1065.5</v>
      </c>
      <c r="R293" s="138">
        <v>1065.5</v>
      </c>
      <c r="X293" s="138">
        <v>3.9966176679271199</v>
      </c>
      <c r="Z293" s="138">
        <v>1.9723962857148782</v>
      </c>
    </row>
    <row r="294" spans="2:26" x14ac:dyDescent="0.25">
      <c r="B294" s="138">
        <v>302319</v>
      </c>
      <c r="C294" s="138">
        <v>20037</v>
      </c>
      <c r="D294" s="138" t="s">
        <v>8</v>
      </c>
      <c r="E294" s="1">
        <v>0.46043981481481483</v>
      </c>
      <c r="F294" s="1">
        <v>0.46060185185185182</v>
      </c>
      <c r="I294" s="2">
        <f t="shared" si="16"/>
        <v>13.999999999995794</v>
      </c>
      <c r="J294" s="2">
        <f>(E296-E294)*86400</f>
        <v>13.999999999995794</v>
      </c>
      <c r="K294" s="138">
        <v>13.999999999995794</v>
      </c>
      <c r="L294" s="138">
        <v>40.5</v>
      </c>
      <c r="M294" s="38">
        <f t="shared" si="13"/>
        <v>1.9723962857148782</v>
      </c>
      <c r="N294" s="3">
        <f t="shared" si="14"/>
        <v>235.99459093982588</v>
      </c>
      <c r="O294" s="3">
        <v>235.99459093982588</v>
      </c>
      <c r="P294" s="4">
        <f t="shared" si="12"/>
        <v>3.9332431823304312</v>
      </c>
      <c r="Q294" s="138">
        <f t="shared" si="15"/>
        <v>1106</v>
      </c>
      <c r="R294" s="138">
        <v>1106</v>
      </c>
    </row>
    <row r="295" spans="2:26" x14ac:dyDescent="0.25">
      <c r="B295" s="90"/>
      <c r="C295" s="91">
        <v>20035</v>
      </c>
      <c r="D295" s="92"/>
      <c r="E295" s="92"/>
      <c r="F295" s="92"/>
      <c r="G295" s="92"/>
      <c r="H295" s="92"/>
      <c r="I295" s="92"/>
      <c r="J295" s="93"/>
      <c r="M295" s="38"/>
      <c r="N295" s="3">
        <f t="shared" si="14"/>
        <v>235.99459093982588</v>
      </c>
      <c r="P295" s="4"/>
      <c r="Q295" s="138">
        <f t="shared" si="15"/>
        <v>1106</v>
      </c>
    </row>
    <row r="296" spans="2:26" x14ac:dyDescent="0.25">
      <c r="B296" s="138">
        <v>302319</v>
      </c>
      <c r="C296" s="138">
        <v>20030</v>
      </c>
      <c r="D296" s="138" t="s">
        <v>6</v>
      </c>
      <c r="E296" s="1">
        <v>0.46060185185185182</v>
      </c>
      <c r="F296" s="1">
        <v>0.46060185185185182</v>
      </c>
      <c r="I296" s="2">
        <f t="shared" ref="I296:I340" si="18">(F296-E296)*86400</f>
        <v>0</v>
      </c>
      <c r="J296" s="2">
        <f>L296*J294/L294</f>
        <v>3.8024691358013265</v>
      </c>
      <c r="K296" s="138">
        <v>3.8024691358013265</v>
      </c>
      <c r="L296" s="138">
        <v>11</v>
      </c>
      <c r="M296" s="38">
        <f t="shared" si="13"/>
        <v>1.9723962857148782</v>
      </c>
      <c r="N296" s="3">
        <f>N295+K296</f>
        <v>239.7970600756272</v>
      </c>
      <c r="O296" s="3">
        <v>239.7970600756272</v>
      </c>
      <c r="P296" s="4">
        <f t="shared" si="12"/>
        <v>3.9966176679271199</v>
      </c>
      <c r="Q296" s="138">
        <f t="shared" si="15"/>
        <v>1117</v>
      </c>
      <c r="R296" s="138">
        <v>1117</v>
      </c>
    </row>
    <row r="297" spans="2:26" x14ac:dyDescent="0.25">
      <c r="B297" s="138">
        <v>302319</v>
      </c>
      <c r="C297" s="138">
        <v>20029</v>
      </c>
      <c r="D297" s="138" t="s">
        <v>11</v>
      </c>
      <c r="E297" s="1">
        <v>0.46065972222222223</v>
      </c>
      <c r="F297" s="1">
        <v>0.4607060185185185</v>
      </c>
      <c r="I297" s="2"/>
      <c r="J297" s="2"/>
    </row>
    <row r="298" spans="2:26" x14ac:dyDescent="0.25">
      <c r="B298" s="138">
        <v>302319</v>
      </c>
      <c r="C298" s="138">
        <v>20030</v>
      </c>
      <c r="D298" s="138" t="s">
        <v>6</v>
      </c>
      <c r="E298" s="1">
        <v>0.4607060185185185</v>
      </c>
      <c r="F298" s="1">
        <v>0.4607060185185185</v>
      </c>
      <c r="I298" s="2"/>
      <c r="J298" s="2"/>
      <c r="M298" s="38">
        <f>AVERAGE(M257:M294)</f>
        <v>4.3940334052002665</v>
      </c>
      <c r="P298" s="138">
        <v>239.7970600756272</v>
      </c>
      <c r="Q298" s="138">
        <v>1117</v>
      </c>
      <c r="R298" s="38">
        <f>Q298/P298*0.0113636*60</f>
        <v>3.1759708470145971</v>
      </c>
    </row>
    <row r="299" spans="2:26" x14ac:dyDescent="0.25">
      <c r="I299" s="2"/>
      <c r="J299" s="2"/>
    </row>
    <row r="300" spans="2:26" x14ac:dyDescent="0.25">
      <c r="I300" s="2"/>
      <c r="J300" s="2"/>
    </row>
    <row r="301" spans="2:26" x14ac:dyDescent="0.25">
      <c r="B301" s="138">
        <v>302319</v>
      </c>
      <c r="C301" s="138">
        <v>20013</v>
      </c>
      <c r="D301" s="138" t="s">
        <v>36</v>
      </c>
      <c r="E301" s="1">
        <v>0.46467592592592594</v>
      </c>
      <c r="F301" s="1">
        <v>0.46467592592592594</v>
      </c>
      <c r="I301" s="2">
        <f t="shared" si="18"/>
        <v>0</v>
      </c>
      <c r="J301" s="2">
        <f t="shared" ref="J301:J339" si="19">(E302-E301)*86400</f>
        <v>13.999999999995794</v>
      </c>
    </row>
    <row r="302" spans="2:26" x14ac:dyDescent="0.25">
      <c r="B302" s="138">
        <v>302319</v>
      </c>
      <c r="C302" s="138">
        <v>20001</v>
      </c>
      <c r="D302" s="138" t="s">
        <v>3</v>
      </c>
      <c r="E302" s="1">
        <v>0.46483796296296293</v>
      </c>
      <c r="F302" s="1">
        <v>0.46504629629629629</v>
      </c>
      <c r="I302" s="2">
        <f t="shared" si="18"/>
        <v>18.000000000002814</v>
      </c>
      <c r="J302" s="2">
        <f t="shared" si="19"/>
        <v>18.000000000002814</v>
      </c>
    </row>
    <row r="303" spans="2:26" x14ac:dyDescent="0.25">
      <c r="B303" s="138">
        <v>302319</v>
      </c>
      <c r="C303" s="138">
        <v>20013</v>
      </c>
      <c r="D303" s="138" t="s">
        <v>36</v>
      </c>
      <c r="E303" s="1">
        <v>0.46504629629629629</v>
      </c>
      <c r="F303" s="1">
        <v>0.46515046296296297</v>
      </c>
      <c r="I303" s="2">
        <f t="shared" si="18"/>
        <v>9.0000000000014069</v>
      </c>
      <c r="J303" s="2">
        <f t="shared" si="19"/>
        <v>9.0000000000014069</v>
      </c>
    </row>
    <row r="304" spans="2:26" x14ac:dyDescent="0.25">
      <c r="B304" s="138">
        <v>302319</v>
      </c>
      <c r="C304" s="138">
        <v>20001</v>
      </c>
      <c r="D304" s="138" t="s">
        <v>3</v>
      </c>
      <c r="E304" s="1">
        <v>0.46515046296296297</v>
      </c>
      <c r="F304" s="1">
        <v>0.46533564814814815</v>
      </c>
      <c r="I304" s="2">
        <f t="shared" si="18"/>
        <v>15.999999999999304</v>
      </c>
      <c r="J304" s="2">
        <f t="shared" si="19"/>
        <v>15.999999999999304</v>
      </c>
      <c r="O304" s="153">
        <f>P304/Q304</f>
        <v>1.4604783137413864</v>
      </c>
      <c r="P304" s="138">
        <v>3.6030000000000002</v>
      </c>
      <c r="Q304" s="138">
        <v>2.4670000000000001</v>
      </c>
    </row>
    <row r="305" spans="2:17" x14ac:dyDescent="0.25">
      <c r="B305" s="138">
        <v>302319</v>
      </c>
      <c r="C305" s="138">
        <v>20013</v>
      </c>
      <c r="D305" s="138" t="s">
        <v>36</v>
      </c>
      <c r="E305" s="1">
        <v>0.46533564814814815</v>
      </c>
      <c r="F305" s="1">
        <v>0.4654282407407408</v>
      </c>
      <c r="I305" s="2">
        <f t="shared" si="18"/>
        <v>8.000000000004448</v>
      </c>
      <c r="J305" s="2">
        <f t="shared" si="19"/>
        <v>8.000000000004448</v>
      </c>
      <c r="O305" s="153">
        <f>P305/Q305</f>
        <v>1.2684563758389262</v>
      </c>
      <c r="P305" s="138">
        <v>3.024</v>
      </c>
      <c r="Q305" s="138">
        <v>2.3839999999999999</v>
      </c>
    </row>
    <row r="306" spans="2:17" x14ac:dyDescent="0.25">
      <c r="B306" s="138">
        <v>302319</v>
      </c>
      <c r="C306" s="138">
        <v>20004</v>
      </c>
      <c r="D306" s="138" t="s">
        <v>2</v>
      </c>
      <c r="E306" s="1">
        <v>0.4654282407407408</v>
      </c>
      <c r="F306" s="1">
        <v>0.46546296296296297</v>
      </c>
      <c r="I306" s="2">
        <f t="shared" si="18"/>
        <v>2.9999999999956728</v>
      </c>
      <c r="J306" s="2">
        <f t="shared" si="19"/>
        <v>2.9999999999956728</v>
      </c>
      <c r="O306" s="153">
        <f>P306/Q306</f>
        <v>1.4579818806622928</v>
      </c>
      <c r="P306" s="138">
        <v>4.6669999999999998</v>
      </c>
      <c r="Q306" s="138">
        <v>3.2010000000000001</v>
      </c>
    </row>
    <row r="307" spans="2:17" x14ac:dyDescent="0.25">
      <c r="B307" s="138">
        <v>302319</v>
      </c>
      <c r="C307" s="138">
        <v>20001</v>
      </c>
      <c r="D307" s="138" t="s">
        <v>3</v>
      </c>
      <c r="E307" s="1">
        <v>0.46546296296296297</v>
      </c>
      <c r="F307" s="1">
        <v>0.46546296296296297</v>
      </c>
      <c r="I307" s="2">
        <f t="shared" si="18"/>
        <v>0</v>
      </c>
      <c r="J307" s="2">
        <f t="shared" si="19"/>
        <v>14.999999999997549</v>
      </c>
      <c r="O307" s="153">
        <f>P307/Q307</f>
        <v>1.3835012594458438</v>
      </c>
      <c r="P307" s="138">
        <v>4.3940000000000001</v>
      </c>
      <c r="Q307" s="138">
        <v>3.1760000000000002</v>
      </c>
    </row>
    <row r="308" spans="2:17" x14ac:dyDescent="0.25">
      <c r="B308" s="138">
        <v>302319</v>
      </c>
      <c r="C308" s="138">
        <v>20013</v>
      </c>
      <c r="D308" s="138" t="s">
        <v>36</v>
      </c>
      <c r="E308" s="1">
        <v>0.46563657407407405</v>
      </c>
      <c r="F308" s="1">
        <v>0.46571759259259254</v>
      </c>
      <c r="I308" s="2">
        <f t="shared" si="18"/>
        <v>6.9999999999978968</v>
      </c>
      <c r="J308" s="2">
        <f t="shared" si="19"/>
        <v>6.9999999999978968</v>
      </c>
    </row>
    <row r="309" spans="2:17" x14ac:dyDescent="0.25">
      <c r="B309" s="138">
        <v>302319</v>
      </c>
      <c r="C309" s="138">
        <v>20001</v>
      </c>
      <c r="D309" s="138" t="s">
        <v>3</v>
      </c>
      <c r="E309" s="1">
        <v>0.46571759259259254</v>
      </c>
      <c r="F309" s="1">
        <v>0.46574074074074073</v>
      </c>
      <c r="I309" s="2">
        <f t="shared" si="18"/>
        <v>2.0000000000035101</v>
      </c>
      <c r="J309" s="2">
        <f t="shared" si="19"/>
        <v>2.0000000000035101</v>
      </c>
    </row>
    <row r="310" spans="2:17" x14ac:dyDescent="0.25">
      <c r="B310" s="138">
        <v>302319</v>
      </c>
      <c r="C310" s="138">
        <v>20004</v>
      </c>
      <c r="D310" s="138" t="s">
        <v>2</v>
      </c>
      <c r="E310" s="1">
        <v>0.46574074074074073</v>
      </c>
      <c r="F310" s="1">
        <v>0.465787037037037</v>
      </c>
      <c r="I310" s="2">
        <f t="shared" si="18"/>
        <v>3.9999999999974278</v>
      </c>
      <c r="J310" s="2">
        <f t="shared" si="19"/>
        <v>3.9999999999974278</v>
      </c>
    </row>
    <row r="311" spans="2:17" x14ac:dyDescent="0.25">
      <c r="B311" s="138">
        <v>302319</v>
      </c>
      <c r="C311" s="138">
        <v>20010</v>
      </c>
      <c r="D311" s="138" t="s">
        <v>1</v>
      </c>
      <c r="E311" s="1">
        <v>0.465787037037037</v>
      </c>
      <c r="F311" s="1">
        <v>0.46596064814814814</v>
      </c>
      <c r="I311" s="2">
        <f t="shared" si="18"/>
        <v>15.000000000002345</v>
      </c>
      <c r="J311" s="2">
        <f t="shared" si="19"/>
        <v>15.000000000002345</v>
      </c>
    </row>
    <row r="312" spans="2:17" x14ac:dyDescent="0.25">
      <c r="B312" s="138">
        <v>302319</v>
      </c>
      <c r="C312" s="138">
        <v>20004</v>
      </c>
      <c r="D312" s="138" t="s">
        <v>2</v>
      </c>
      <c r="E312" s="1">
        <v>0.46596064814814814</v>
      </c>
      <c r="F312" s="1">
        <v>0.46599537037037037</v>
      </c>
      <c r="I312" s="2">
        <f t="shared" si="18"/>
        <v>3.000000000000469</v>
      </c>
      <c r="J312" s="2">
        <f t="shared" si="19"/>
        <v>3.000000000000469</v>
      </c>
    </row>
    <row r="313" spans="2:17" x14ac:dyDescent="0.25">
      <c r="B313" s="138">
        <v>302319</v>
      </c>
      <c r="C313" s="138">
        <v>20001</v>
      </c>
      <c r="D313" s="138" t="s">
        <v>3</v>
      </c>
      <c r="E313" s="1">
        <v>0.46599537037037037</v>
      </c>
      <c r="F313" s="1">
        <v>0.46605324074074073</v>
      </c>
      <c r="I313" s="2">
        <f t="shared" si="18"/>
        <v>4.9999999999991829</v>
      </c>
      <c r="J313" s="2">
        <f t="shared" si="19"/>
        <v>4.9999999999991829</v>
      </c>
    </row>
    <row r="314" spans="2:17" x14ac:dyDescent="0.25">
      <c r="B314" s="138">
        <v>302319</v>
      </c>
      <c r="C314" s="138">
        <v>20013</v>
      </c>
      <c r="D314" s="138" t="s">
        <v>36</v>
      </c>
      <c r="E314" s="1">
        <v>0.46605324074074073</v>
      </c>
      <c r="F314" s="1">
        <v>0.46618055555555554</v>
      </c>
      <c r="I314" s="2">
        <f t="shared" si="18"/>
        <v>11.000000000000121</v>
      </c>
      <c r="J314" s="2">
        <f t="shared" si="19"/>
        <v>11.000000000000121</v>
      </c>
    </row>
    <row r="315" spans="2:17" x14ac:dyDescent="0.25">
      <c r="B315" s="138">
        <v>302319</v>
      </c>
      <c r="C315" s="138">
        <v>20001</v>
      </c>
      <c r="D315" s="138" t="s">
        <v>3</v>
      </c>
      <c r="E315" s="1">
        <v>0.46618055555555554</v>
      </c>
      <c r="F315" s="1">
        <v>0.46618055555555554</v>
      </c>
      <c r="I315" s="2">
        <f t="shared" si="18"/>
        <v>0</v>
      </c>
      <c r="J315" s="2">
        <f t="shared" si="19"/>
        <v>0</v>
      </c>
    </row>
    <row r="316" spans="2:17" x14ac:dyDescent="0.25">
      <c r="B316" s="138">
        <v>302319</v>
      </c>
      <c r="C316" s="138">
        <v>20004</v>
      </c>
      <c r="D316" s="138" t="s">
        <v>2</v>
      </c>
      <c r="E316" s="1">
        <v>0.46618055555555554</v>
      </c>
      <c r="F316" s="1">
        <v>0.46619212962962964</v>
      </c>
      <c r="I316" s="2">
        <f t="shared" si="18"/>
        <v>1.000000000001755</v>
      </c>
      <c r="J316" s="2">
        <f t="shared" si="19"/>
        <v>1.000000000001755</v>
      </c>
    </row>
    <row r="317" spans="2:17" x14ac:dyDescent="0.25">
      <c r="B317" s="138">
        <v>302319</v>
      </c>
      <c r="C317" s="138">
        <v>20010</v>
      </c>
      <c r="D317" s="138" t="s">
        <v>1</v>
      </c>
      <c r="E317" s="1">
        <v>0.46619212962962964</v>
      </c>
      <c r="F317" s="1">
        <v>0.46619212962962964</v>
      </c>
      <c r="I317" s="2">
        <f t="shared" si="18"/>
        <v>0</v>
      </c>
      <c r="J317" s="2">
        <f t="shared" si="19"/>
        <v>7.9999999999996518</v>
      </c>
    </row>
    <row r="318" spans="2:17" x14ac:dyDescent="0.25">
      <c r="B318" s="138">
        <v>302319</v>
      </c>
      <c r="C318" s="138">
        <v>20236</v>
      </c>
      <c r="D318" s="138" t="s">
        <v>452</v>
      </c>
      <c r="E318" s="1">
        <v>0.46628472222222223</v>
      </c>
      <c r="F318" s="1">
        <v>0.46629629629629626</v>
      </c>
      <c r="I318" s="2">
        <f t="shared" si="18"/>
        <v>0.99999999999695888</v>
      </c>
      <c r="J318" s="2">
        <f t="shared" si="19"/>
        <v>0.99999999999695888</v>
      </c>
    </row>
    <row r="319" spans="2:17" x14ac:dyDescent="0.25">
      <c r="B319" s="138">
        <v>302319</v>
      </c>
      <c r="C319" s="138">
        <v>20010</v>
      </c>
      <c r="D319" s="138" t="s">
        <v>1</v>
      </c>
      <c r="E319" s="1">
        <v>0.46629629629629626</v>
      </c>
      <c r="F319" s="1">
        <v>0.46629629629629626</v>
      </c>
      <c r="I319" s="2">
        <f t="shared" si="18"/>
        <v>0</v>
      </c>
      <c r="J319" s="2">
        <f t="shared" si="19"/>
        <v>8.000000000004448</v>
      </c>
    </row>
    <row r="320" spans="2:17" x14ac:dyDescent="0.25">
      <c r="B320" s="138">
        <v>302319</v>
      </c>
      <c r="C320" s="138">
        <v>20004</v>
      </c>
      <c r="D320" s="138" t="s">
        <v>2</v>
      </c>
      <c r="E320" s="1">
        <v>0.46638888888888891</v>
      </c>
      <c r="F320" s="1">
        <v>0.4664699074074074</v>
      </c>
      <c r="I320" s="2">
        <f t="shared" si="18"/>
        <v>6.9999999999978968</v>
      </c>
      <c r="J320" s="2">
        <f t="shared" si="19"/>
        <v>6.9999999999978968</v>
      </c>
    </row>
    <row r="321" spans="2:10" x14ac:dyDescent="0.25">
      <c r="B321" s="138">
        <v>302319</v>
      </c>
      <c r="C321" s="138">
        <v>20013</v>
      </c>
      <c r="D321" s="138" t="s">
        <v>36</v>
      </c>
      <c r="E321" s="1">
        <v>0.4664699074074074</v>
      </c>
      <c r="F321" s="1">
        <v>0.46653935185185186</v>
      </c>
      <c r="I321" s="2">
        <f t="shared" si="18"/>
        <v>6.0000000000009379</v>
      </c>
      <c r="J321" s="2">
        <f t="shared" si="19"/>
        <v>6.0000000000009379</v>
      </c>
    </row>
    <row r="322" spans="2:10" x14ac:dyDescent="0.25">
      <c r="B322" s="138">
        <v>302319</v>
      </c>
      <c r="C322" s="138">
        <v>20004</v>
      </c>
      <c r="D322" s="138" t="s">
        <v>2</v>
      </c>
      <c r="E322" s="1">
        <v>0.46653935185185186</v>
      </c>
      <c r="F322" s="1">
        <v>0.46664351851851849</v>
      </c>
      <c r="I322" s="2">
        <f t="shared" si="18"/>
        <v>8.9999999999966107</v>
      </c>
      <c r="J322" s="2">
        <f t="shared" si="19"/>
        <v>0</v>
      </c>
    </row>
    <row r="323" spans="2:10" x14ac:dyDescent="0.25">
      <c r="B323" s="138">
        <v>302319</v>
      </c>
      <c r="C323" s="138">
        <v>20001</v>
      </c>
      <c r="D323" s="138" t="s">
        <v>3</v>
      </c>
      <c r="E323" s="1">
        <v>0.46653935185185186</v>
      </c>
      <c r="F323" s="1">
        <v>0.46653935185185186</v>
      </c>
      <c r="I323" s="2">
        <f t="shared" si="18"/>
        <v>0</v>
      </c>
      <c r="J323" s="2">
        <f t="shared" si="19"/>
        <v>8.9999999999966107</v>
      </c>
    </row>
    <row r="324" spans="2:10" x14ac:dyDescent="0.25">
      <c r="B324" s="138">
        <v>302319</v>
      </c>
      <c r="C324" s="138">
        <v>20010</v>
      </c>
      <c r="D324" s="138" t="s">
        <v>1</v>
      </c>
      <c r="E324" s="1">
        <v>0.46664351851851849</v>
      </c>
      <c r="F324" s="1">
        <v>0.46677083333333336</v>
      </c>
      <c r="I324" s="2">
        <f t="shared" si="18"/>
        <v>11.000000000004917</v>
      </c>
      <c r="J324" s="2">
        <f t="shared" si="19"/>
        <v>11.000000000004917</v>
      </c>
    </row>
    <row r="325" spans="2:10" x14ac:dyDescent="0.25">
      <c r="B325" s="138">
        <v>302319</v>
      </c>
      <c r="C325" s="138">
        <v>20004</v>
      </c>
      <c r="D325" s="138" t="s">
        <v>2</v>
      </c>
      <c r="E325" s="1">
        <v>0.46677083333333336</v>
      </c>
      <c r="F325" s="1">
        <v>0.46685185185185185</v>
      </c>
      <c r="I325" s="2">
        <f t="shared" si="18"/>
        <v>6.9999999999978968</v>
      </c>
      <c r="J325" s="2">
        <f t="shared" si="19"/>
        <v>6.9999999999978968</v>
      </c>
    </row>
    <row r="326" spans="2:10" x14ac:dyDescent="0.25">
      <c r="B326" s="138">
        <v>302319</v>
      </c>
      <c r="C326" s="138">
        <v>20013</v>
      </c>
      <c r="D326" s="138" t="s">
        <v>36</v>
      </c>
      <c r="E326" s="1">
        <v>0.46685185185185185</v>
      </c>
      <c r="F326" s="1">
        <v>0.46693287037037035</v>
      </c>
      <c r="I326" s="2">
        <f t="shared" si="18"/>
        <v>6.9999999999978968</v>
      </c>
      <c r="J326" s="2">
        <f t="shared" si="19"/>
        <v>6.9999999999978968</v>
      </c>
    </row>
    <row r="327" spans="2:10" x14ac:dyDescent="0.25">
      <c r="B327" s="138">
        <v>302319</v>
      </c>
      <c r="C327" s="138">
        <v>20015</v>
      </c>
      <c r="D327" s="138" t="s">
        <v>37</v>
      </c>
      <c r="E327" s="1">
        <v>0.46693287037037035</v>
      </c>
      <c r="F327" s="1">
        <v>0.46728009259259262</v>
      </c>
      <c r="I327" s="2">
        <f t="shared" si="18"/>
        <v>30.00000000000469</v>
      </c>
      <c r="J327" s="2">
        <f t="shared" si="19"/>
        <v>30.00000000000469</v>
      </c>
    </row>
    <row r="328" spans="2:10" x14ac:dyDescent="0.25">
      <c r="B328" s="138">
        <v>302319</v>
      </c>
      <c r="C328" s="138">
        <v>20013</v>
      </c>
      <c r="D328" s="138" t="s">
        <v>36</v>
      </c>
      <c r="E328" s="1">
        <v>0.46728009259259262</v>
      </c>
      <c r="F328" s="1">
        <v>0.46737268518518515</v>
      </c>
      <c r="I328" s="2">
        <f t="shared" si="18"/>
        <v>7.9999999999948557</v>
      </c>
      <c r="J328" s="2">
        <f t="shared" si="19"/>
        <v>7.9999999999948557</v>
      </c>
    </row>
    <row r="329" spans="2:10" x14ac:dyDescent="0.25">
      <c r="B329" s="138">
        <v>302319</v>
      </c>
      <c r="C329" s="138">
        <v>20001</v>
      </c>
      <c r="D329" s="138" t="s">
        <v>3</v>
      </c>
      <c r="E329" s="1">
        <v>0.46737268518518515</v>
      </c>
      <c r="F329" s="1">
        <v>0.46754629629629635</v>
      </c>
      <c r="I329" s="2">
        <f t="shared" si="18"/>
        <v>15.000000000007141</v>
      </c>
      <c r="J329" s="2">
        <f t="shared" si="19"/>
        <v>15.000000000007141</v>
      </c>
    </row>
    <row r="330" spans="2:10" x14ac:dyDescent="0.25">
      <c r="B330" s="138">
        <v>302319</v>
      </c>
      <c r="C330" s="138">
        <v>20013</v>
      </c>
      <c r="D330" s="138" t="s">
        <v>36</v>
      </c>
      <c r="E330" s="1">
        <v>0.46754629629629635</v>
      </c>
      <c r="F330" s="1">
        <v>0.46754629629629635</v>
      </c>
      <c r="I330" s="2">
        <f t="shared" si="18"/>
        <v>0</v>
      </c>
      <c r="J330" s="2">
        <f t="shared" si="19"/>
        <v>7.9999999999948557</v>
      </c>
    </row>
    <row r="331" spans="2:10" x14ac:dyDescent="0.25">
      <c r="B331" s="138">
        <v>302319</v>
      </c>
      <c r="C331" s="138">
        <v>20015</v>
      </c>
      <c r="D331" s="138" t="s">
        <v>37</v>
      </c>
      <c r="E331" s="1">
        <v>0.46763888888888888</v>
      </c>
      <c r="F331" s="1">
        <v>0.46773148148148147</v>
      </c>
      <c r="I331" s="2">
        <f t="shared" si="18"/>
        <v>7.9999999999996518</v>
      </c>
      <c r="J331" s="2">
        <f t="shared" si="19"/>
        <v>7.9999999999996518</v>
      </c>
    </row>
    <row r="332" spans="2:10" x14ac:dyDescent="0.25">
      <c r="B332" s="138">
        <v>302319</v>
      </c>
      <c r="C332" s="138">
        <v>20013</v>
      </c>
      <c r="D332" s="138" t="s">
        <v>36</v>
      </c>
      <c r="E332" s="1">
        <v>0.46773148148148147</v>
      </c>
      <c r="F332" s="1">
        <v>0.46780092592592593</v>
      </c>
      <c r="I332" s="2">
        <f t="shared" si="18"/>
        <v>6.0000000000009379</v>
      </c>
      <c r="J332" s="2">
        <f t="shared" si="19"/>
        <v>6.0000000000009379</v>
      </c>
    </row>
    <row r="333" spans="2:10" x14ac:dyDescent="0.25">
      <c r="B333" s="138">
        <v>302319</v>
      </c>
      <c r="C333" s="138">
        <v>20001</v>
      </c>
      <c r="D333" s="138" t="s">
        <v>3</v>
      </c>
      <c r="E333" s="1">
        <v>0.46780092592592593</v>
      </c>
      <c r="F333" s="1">
        <v>0.4679976851851852</v>
      </c>
      <c r="I333" s="2">
        <f t="shared" si="18"/>
        <v>17.000000000001059</v>
      </c>
      <c r="J333" s="2">
        <f t="shared" si="19"/>
        <v>17.000000000001059</v>
      </c>
    </row>
    <row r="334" spans="2:10" x14ac:dyDescent="0.25">
      <c r="B334" s="138">
        <v>302319</v>
      </c>
      <c r="C334" s="138">
        <v>20013</v>
      </c>
      <c r="D334" s="138" t="s">
        <v>36</v>
      </c>
      <c r="E334" s="1">
        <v>0.4679976851851852</v>
      </c>
      <c r="F334" s="1">
        <v>0.46807870370370369</v>
      </c>
      <c r="I334" s="2">
        <f t="shared" si="18"/>
        <v>6.9999999999978968</v>
      </c>
      <c r="J334" s="2">
        <f t="shared" si="19"/>
        <v>6.9999999999978968</v>
      </c>
    </row>
    <row r="335" spans="2:10" x14ac:dyDescent="0.25">
      <c r="B335" s="138">
        <v>302319</v>
      </c>
      <c r="C335" s="138">
        <v>20001</v>
      </c>
      <c r="D335" s="138" t="s">
        <v>3</v>
      </c>
      <c r="E335" s="1">
        <v>0.46807870370370369</v>
      </c>
      <c r="F335" s="1">
        <v>0.46827546296296302</v>
      </c>
      <c r="I335" s="2">
        <f t="shared" si="18"/>
        <v>17.000000000005855</v>
      </c>
      <c r="J335" s="2">
        <f t="shared" si="19"/>
        <v>17.000000000005855</v>
      </c>
    </row>
    <row r="336" spans="2:10" x14ac:dyDescent="0.25">
      <c r="B336" s="138">
        <v>302319</v>
      </c>
      <c r="C336" s="138">
        <v>20013</v>
      </c>
      <c r="D336" s="138" t="s">
        <v>36</v>
      </c>
      <c r="E336" s="1">
        <v>0.46827546296296302</v>
      </c>
      <c r="F336" s="1">
        <v>0.46827546296296302</v>
      </c>
      <c r="I336" s="2">
        <f t="shared" si="18"/>
        <v>0</v>
      </c>
      <c r="J336" s="2">
        <f t="shared" si="19"/>
        <v>8.9999999999966107</v>
      </c>
    </row>
    <row r="337" spans="2:10" x14ac:dyDescent="0.25">
      <c r="B337" s="138">
        <v>302319</v>
      </c>
      <c r="C337" s="138">
        <v>20015</v>
      </c>
      <c r="D337" s="138" t="s">
        <v>37</v>
      </c>
      <c r="E337" s="1">
        <v>0.46837962962962965</v>
      </c>
      <c r="F337" s="1">
        <v>0.46847222222222223</v>
      </c>
      <c r="I337" s="2">
        <f t="shared" si="18"/>
        <v>7.9999999999996518</v>
      </c>
      <c r="J337" s="2">
        <f t="shared" si="19"/>
        <v>7.9999999999996518</v>
      </c>
    </row>
    <row r="338" spans="2:10" x14ac:dyDescent="0.25">
      <c r="B338" s="138">
        <v>302319</v>
      </c>
      <c r="C338" s="138">
        <v>20013</v>
      </c>
      <c r="D338" s="138" t="s">
        <v>36</v>
      </c>
      <c r="E338" s="1">
        <v>0.46847222222222223</v>
      </c>
      <c r="F338" s="1">
        <v>0.46857638888888892</v>
      </c>
      <c r="I338" s="2">
        <f t="shared" si="18"/>
        <v>9.0000000000014069</v>
      </c>
      <c r="J338" s="2">
        <f t="shared" si="19"/>
        <v>9.0000000000014069</v>
      </c>
    </row>
    <row r="339" spans="2:10" x14ac:dyDescent="0.25">
      <c r="B339" s="138">
        <v>302319</v>
      </c>
      <c r="C339" s="138">
        <v>20001</v>
      </c>
      <c r="D339" s="138" t="s">
        <v>3</v>
      </c>
      <c r="E339" s="1">
        <v>0.46857638888888892</v>
      </c>
      <c r="F339" s="1">
        <v>0.46857638888888892</v>
      </c>
      <c r="I339" s="2">
        <f t="shared" si="18"/>
        <v>0</v>
      </c>
      <c r="J339" s="2">
        <f t="shared" si="19"/>
        <v>1251.9999999999959</v>
      </c>
    </row>
    <row r="340" spans="2:10" x14ac:dyDescent="0.25">
      <c r="B340" s="138">
        <v>302319</v>
      </c>
      <c r="C340" s="138">
        <v>13069</v>
      </c>
      <c r="D340" s="138" t="s">
        <v>21</v>
      </c>
      <c r="E340" s="1">
        <v>0.48306712962962961</v>
      </c>
      <c r="F340" s="1">
        <v>0.48306712962962961</v>
      </c>
      <c r="I340" s="2">
        <f t="shared" si="18"/>
        <v>0</v>
      </c>
      <c r="J340" s="2" t="e">
        <f>(#REF!-E340)*86400</f>
        <v>#REF!</v>
      </c>
    </row>
  </sheetData>
  <mergeCells count="5">
    <mergeCell ref="A1:H1"/>
    <mergeCell ref="I1:K1"/>
    <mergeCell ref="N1:P1"/>
    <mergeCell ref="Q1:R1"/>
    <mergeCell ref="X1:Z1"/>
  </mergeCells>
  <pageMargins left="0.7" right="0.7" top="0.75" bottom="0.75" header="0.3" footer="0.3"/>
  <pageSetup orientation="portrait" verticalDpi="300"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9"/>
  <sheetViews>
    <sheetView zoomScale="85" zoomScaleNormal="85" workbookViewId="0">
      <pane ySplit="3" topLeftCell="A4" activePane="bottomLeft" state="frozen"/>
      <selection pane="bottomLeft" activeCell="M32" sqref="M32"/>
    </sheetView>
  </sheetViews>
  <sheetFormatPr defaultRowHeight="15" x14ac:dyDescent="0.25"/>
  <cols>
    <col min="1" max="1" width="18.42578125" bestFit="1" customWidth="1"/>
    <col min="2" max="2" width="6.42578125" bestFit="1" customWidth="1"/>
    <col min="3" max="3" width="7.42578125" bestFit="1" customWidth="1"/>
    <col min="4" max="4" width="9.42578125" bestFit="1" customWidth="1"/>
    <col min="5" max="5" width="9.42578125" customWidth="1"/>
    <col min="6" max="6" width="12.28515625" bestFit="1" customWidth="1"/>
    <col min="7" max="7" width="12.28515625" customWidth="1"/>
    <col min="8" max="8" width="8.85546875" bestFit="1" customWidth="1"/>
    <col min="9" max="9" width="8.85546875" customWidth="1"/>
    <col min="10" max="10" width="10.5703125" bestFit="1" customWidth="1"/>
    <col min="11" max="11" width="10.5703125" customWidth="1"/>
    <col min="12" max="12" width="14.42578125" bestFit="1" customWidth="1"/>
    <col min="13" max="13" width="14.42578125" customWidth="1"/>
    <col min="14" max="14" width="14.42578125" bestFit="1" customWidth="1"/>
    <col min="15" max="15" width="14.42578125" customWidth="1"/>
    <col min="16" max="16" width="22.42578125" bestFit="1" customWidth="1"/>
  </cols>
  <sheetData>
    <row r="1" spans="1:16" x14ac:dyDescent="0.25">
      <c r="A1" t="s">
        <v>187</v>
      </c>
      <c r="B1" t="s">
        <v>188</v>
      </c>
      <c r="D1" t="s">
        <v>189</v>
      </c>
      <c r="F1" t="s">
        <v>190</v>
      </c>
      <c r="H1" t="s">
        <v>191</v>
      </c>
      <c r="J1" t="s">
        <v>192</v>
      </c>
      <c r="L1" t="s">
        <v>193</v>
      </c>
      <c r="N1" t="s">
        <v>194</v>
      </c>
      <c r="P1" t="s">
        <v>195</v>
      </c>
    </row>
    <row r="2" spans="1:16" x14ac:dyDescent="0.25">
      <c r="A2" t="s">
        <v>197</v>
      </c>
      <c r="B2" t="s">
        <v>196</v>
      </c>
      <c r="D2" t="s">
        <v>271</v>
      </c>
      <c r="F2" t="s">
        <v>198</v>
      </c>
      <c r="H2" t="s">
        <v>199</v>
      </c>
      <c r="J2" t="s">
        <v>200</v>
      </c>
      <c r="L2" t="s">
        <v>201</v>
      </c>
      <c r="N2" t="s">
        <v>209</v>
      </c>
      <c r="P2" t="s">
        <v>202</v>
      </c>
    </row>
    <row r="3" spans="1:16" x14ac:dyDescent="0.25">
      <c r="A3" t="s">
        <v>203</v>
      </c>
      <c r="B3" t="s">
        <v>188</v>
      </c>
      <c r="D3" t="s">
        <v>189</v>
      </c>
      <c r="F3" t="s">
        <v>190</v>
      </c>
      <c r="H3" t="s">
        <v>206</v>
      </c>
      <c r="J3" t="s">
        <v>207</v>
      </c>
      <c r="L3" t="s">
        <v>208</v>
      </c>
      <c r="N3" t="s">
        <v>210</v>
      </c>
      <c r="P3" t="s">
        <v>211</v>
      </c>
    </row>
    <row r="4" spans="1:16" x14ac:dyDescent="0.25">
      <c r="A4" t="s">
        <v>215</v>
      </c>
      <c r="C4" t="s">
        <v>262</v>
      </c>
      <c r="E4" t="s">
        <v>322</v>
      </c>
    </row>
    <row r="5" spans="1:16" x14ac:dyDescent="0.25">
      <c r="A5" t="s">
        <v>216</v>
      </c>
      <c r="C5" t="s">
        <v>265</v>
      </c>
      <c r="E5" t="s">
        <v>327</v>
      </c>
    </row>
    <row r="6" spans="1:16" x14ac:dyDescent="0.25">
      <c r="A6" t="s">
        <v>217</v>
      </c>
      <c r="C6" t="s">
        <v>266</v>
      </c>
      <c r="E6" t="s">
        <v>323</v>
      </c>
    </row>
    <row r="7" spans="1:16" x14ac:dyDescent="0.25">
      <c r="A7" t="s">
        <v>218</v>
      </c>
      <c r="C7" t="s">
        <v>267</v>
      </c>
      <c r="E7" t="s">
        <v>328</v>
      </c>
    </row>
    <row r="8" spans="1:16" x14ac:dyDescent="0.25">
      <c r="A8" t="s">
        <v>219</v>
      </c>
      <c r="C8" t="s">
        <v>268</v>
      </c>
      <c r="E8" t="s">
        <v>329</v>
      </c>
    </row>
    <row r="9" spans="1:16" x14ac:dyDescent="0.25">
      <c r="A9" t="s">
        <v>220</v>
      </c>
      <c r="C9" t="s">
        <v>269</v>
      </c>
      <c r="E9" t="s">
        <v>330</v>
      </c>
    </row>
    <row r="10" spans="1:16" x14ac:dyDescent="0.25">
      <c r="A10" t="s">
        <v>221</v>
      </c>
      <c r="C10" t="s">
        <v>263</v>
      </c>
      <c r="E10" t="s">
        <v>324</v>
      </c>
    </row>
    <row r="11" spans="1:16" x14ac:dyDescent="0.25">
      <c r="A11" t="s">
        <v>222</v>
      </c>
      <c r="C11" t="s">
        <v>270</v>
      </c>
      <c r="E11" t="s">
        <v>331</v>
      </c>
    </row>
    <row r="12" spans="1:16" x14ac:dyDescent="0.25">
      <c r="A12" t="s">
        <v>223</v>
      </c>
      <c r="C12" t="s">
        <v>272</v>
      </c>
      <c r="E12" t="s">
        <v>332</v>
      </c>
    </row>
    <row r="13" spans="1:16" x14ac:dyDescent="0.25">
      <c r="A13" t="s">
        <v>224</v>
      </c>
      <c r="C13" t="s">
        <v>273</v>
      </c>
      <c r="E13" t="s">
        <v>264</v>
      </c>
    </row>
    <row r="14" spans="1:16" x14ac:dyDescent="0.25">
      <c r="A14" t="s">
        <v>225</v>
      </c>
      <c r="C14" t="s">
        <v>274</v>
      </c>
      <c r="E14" t="s">
        <v>333</v>
      </c>
    </row>
    <row r="15" spans="1:16" x14ac:dyDescent="0.25">
      <c r="A15" t="s">
        <v>226</v>
      </c>
      <c r="C15" t="s">
        <v>275</v>
      </c>
      <c r="E15" t="s">
        <v>334</v>
      </c>
    </row>
    <row r="16" spans="1:16" x14ac:dyDescent="0.25">
      <c r="A16" t="s">
        <v>227</v>
      </c>
      <c r="C16" t="s">
        <v>276</v>
      </c>
      <c r="E16" t="s">
        <v>335</v>
      </c>
    </row>
    <row r="17" spans="1:5" x14ac:dyDescent="0.25">
      <c r="A17" t="s">
        <v>228</v>
      </c>
      <c r="C17" t="s">
        <v>277</v>
      </c>
      <c r="E17" t="s">
        <v>336</v>
      </c>
    </row>
    <row r="18" spans="1:5" x14ac:dyDescent="0.25">
      <c r="A18" t="s">
        <v>235</v>
      </c>
      <c r="C18" t="s">
        <v>278</v>
      </c>
      <c r="E18" t="s">
        <v>337</v>
      </c>
    </row>
    <row r="19" spans="1:5" x14ac:dyDescent="0.25">
      <c r="A19" t="s">
        <v>236</v>
      </c>
      <c r="C19" t="s">
        <v>279</v>
      </c>
      <c r="E19" t="s">
        <v>338</v>
      </c>
    </row>
    <row r="20" spans="1:5" x14ac:dyDescent="0.25">
      <c r="A20" t="s">
        <v>229</v>
      </c>
      <c r="C20" t="s">
        <v>280</v>
      </c>
      <c r="E20" t="s">
        <v>339</v>
      </c>
    </row>
    <row r="21" spans="1:5" x14ac:dyDescent="0.25">
      <c r="A21" t="s">
        <v>230</v>
      </c>
      <c r="C21" t="s">
        <v>281</v>
      </c>
      <c r="E21" t="s">
        <v>340</v>
      </c>
    </row>
    <row r="22" spans="1:5" x14ac:dyDescent="0.25">
      <c r="A22" t="s">
        <v>231</v>
      </c>
      <c r="C22" t="s">
        <v>282</v>
      </c>
      <c r="E22" t="s">
        <v>325</v>
      </c>
    </row>
    <row r="23" spans="1:5" x14ac:dyDescent="0.25">
      <c r="A23" t="s">
        <v>232</v>
      </c>
      <c r="C23" t="s">
        <v>283</v>
      </c>
      <c r="E23" t="s">
        <v>341</v>
      </c>
    </row>
    <row r="24" spans="1:5" x14ac:dyDescent="0.25">
      <c r="A24" t="s">
        <v>233</v>
      </c>
      <c r="C24" t="s">
        <v>284</v>
      </c>
      <c r="E24" t="s">
        <v>342</v>
      </c>
    </row>
    <row r="25" spans="1:5" x14ac:dyDescent="0.25">
      <c r="A25" t="s">
        <v>234</v>
      </c>
      <c r="C25" t="s">
        <v>285</v>
      </c>
      <c r="E25" t="s">
        <v>343</v>
      </c>
    </row>
    <row r="26" spans="1:5" x14ac:dyDescent="0.25">
      <c r="A26" t="s">
        <v>237</v>
      </c>
      <c r="C26" t="s">
        <v>286</v>
      </c>
      <c r="E26" t="s">
        <v>344</v>
      </c>
    </row>
    <row r="27" spans="1:5" x14ac:dyDescent="0.25">
      <c r="A27" t="s">
        <v>238</v>
      </c>
      <c r="C27" t="s">
        <v>287</v>
      </c>
      <c r="E27" t="s">
        <v>345</v>
      </c>
    </row>
    <row r="28" spans="1:5" x14ac:dyDescent="0.25">
      <c r="A28" t="s">
        <v>239</v>
      </c>
      <c r="C28" t="s">
        <v>288</v>
      </c>
      <c r="E28" t="s">
        <v>346</v>
      </c>
    </row>
    <row r="29" spans="1:5" x14ac:dyDescent="0.25">
      <c r="A29" t="s">
        <v>240</v>
      </c>
      <c r="C29" t="s">
        <v>289</v>
      </c>
      <c r="E29" t="s">
        <v>347</v>
      </c>
    </row>
    <row r="30" spans="1:5" x14ac:dyDescent="0.25">
      <c r="A30" t="s">
        <v>241</v>
      </c>
      <c r="C30" t="s">
        <v>290</v>
      </c>
      <c r="E30" t="s">
        <v>326</v>
      </c>
    </row>
    <row r="31" spans="1:5" x14ac:dyDescent="0.25">
      <c r="A31" t="s">
        <v>242</v>
      </c>
      <c r="C31" t="s">
        <v>291</v>
      </c>
      <c r="E31" t="s">
        <v>348</v>
      </c>
    </row>
    <row r="32" spans="1:5" x14ac:dyDescent="0.25">
      <c r="A32" t="s">
        <v>243</v>
      </c>
      <c r="C32" t="s">
        <v>292</v>
      </c>
      <c r="E32" t="s">
        <v>349</v>
      </c>
    </row>
    <row r="33" spans="1:5" x14ac:dyDescent="0.25">
      <c r="A33" t="s">
        <v>244</v>
      </c>
      <c r="C33" t="s">
        <v>293</v>
      </c>
      <c r="E33" t="s">
        <v>350</v>
      </c>
    </row>
    <row r="34" spans="1:5" x14ac:dyDescent="0.25">
      <c r="A34" t="s">
        <v>245</v>
      </c>
      <c r="C34" t="s">
        <v>294</v>
      </c>
      <c r="E34" t="s">
        <v>351</v>
      </c>
    </row>
    <row r="35" spans="1:5" x14ac:dyDescent="0.25">
      <c r="A35" t="s">
        <v>246</v>
      </c>
      <c r="C35" t="s">
        <v>295</v>
      </c>
      <c r="E35" t="s">
        <v>352</v>
      </c>
    </row>
    <row r="36" spans="1:5" x14ac:dyDescent="0.25">
      <c r="A36" t="s">
        <v>95</v>
      </c>
      <c r="C36" t="s">
        <v>296</v>
      </c>
      <c r="E36" t="s">
        <v>353</v>
      </c>
    </row>
    <row r="37" spans="1:5" x14ac:dyDescent="0.25">
      <c r="A37" t="s">
        <v>247</v>
      </c>
      <c r="C37" t="s">
        <v>297</v>
      </c>
      <c r="E37" t="s">
        <v>354</v>
      </c>
    </row>
    <row r="38" spans="1:5" x14ac:dyDescent="0.25">
      <c r="A38" t="s">
        <v>248</v>
      </c>
      <c r="C38" t="s">
        <v>298</v>
      </c>
      <c r="E38" t="s">
        <v>355</v>
      </c>
    </row>
    <row r="39" spans="1:5" x14ac:dyDescent="0.25">
      <c r="A39" t="s">
        <v>249</v>
      </c>
      <c r="C39" t="s">
        <v>299</v>
      </c>
      <c r="E39" t="s">
        <v>357</v>
      </c>
    </row>
    <row r="40" spans="1:5" x14ac:dyDescent="0.25">
      <c r="A40" t="s">
        <v>250</v>
      </c>
      <c r="C40" t="s">
        <v>300</v>
      </c>
      <c r="E40" t="s">
        <v>356</v>
      </c>
    </row>
    <row r="41" spans="1:5" x14ac:dyDescent="0.25">
      <c r="A41" t="s">
        <v>251</v>
      </c>
      <c r="C41" t="s">
        <v>304</v>
      </c>
      <c r="E41" t="s">
        <v>358</v>
      </c>
    </row>
    <row r="42" spans="1:5" x14ac:dyDescent="0.25">
      <c r="A42" t="s">
        <v>252</v>
      </c>
      <c r="C42" t="s">
        <v>305</v>
      </c>
      <c r="E42" t="s">
        <v>359</v>
      </c>
    </row>
    <row r="43" spans="1:5" x14ac:dyDescent="0.25">
      <c r="A43" t="s">
        <v>253</v>
      </c>
      <c r="C43" t="s">
        <v>301</v>
      </c>
      <c r="E43" t="s">
        <v>360</v>
      </c>
    </row>
    <row r="44" spans="1:5" x14ac:dyDescent="0.25">
      <c r="A44" t="s">
        <v>254</v>
      </c>
      <c r="C44" t="s">
        <v>302</v>
      </c>
      <c r="E44" t="s">
        <v>361</v>
      </c>
    </row>
    <row r="45" spans="1:5" x14ac:dyDescent="0.25">
      <c r="A45" t="s">
        <v>255</v>
      </c>
      <c r="C45" t="s">
        <v>303</v>
      </c>
      <c r="E45" t="s">
        <v>362</v>
      </c>
    </row>
    <row r="46" spans="1:5" x14ac:dyDescent="0.25">
      <c r="A46" t="s">
        <v>256</v>
      </c>
      <c r="C46" t="s">
        <v>306</v>
      </c>
      <c r="E46" t="s">
        <v>364</v>
      </c>
    </row>
    <row r="47" spans="1:5" x14ac:dyDescent="0.25">
      <c r="A47" t="s">
        <v>106</v>
      </c>
      <c r="C47" t="s">
        <v>307</v>
      </c>
      <c r="E47" t="s">
        <v>363</v>
      </c>
    </row>
    <row r="48" spans="1:5" x14ac:dyDescent="0.25">
      <c r="A48" t="s">
        <v>257</v>
      </c>
      <c r="C48" t="s">
        <v>308</v>
      </c>
      <c r="E48" t="s">
        <v>365</v>
      </c>
    </row>
    <row r="49" spans="1:5" x14ac:dyDescent="0.25">
      <c r="A49" t="s">
        <v>258</v>
      </c>
      <c r="C49" t="s">
        <v>309</v>
      </c>
      <c r="E49" t="s">
        <v>366</v>
      </c>
    </row>
    <row r="50" spans="1:5" x14ac:dyDescent="0.25">
      <c r="A50" t="s">
        <v>259</v>
      </c>
      <c r="C50" t="s">
        <v>310</v>
      </c>
      <c r="E50" t="s">
        <v>367</v>
      </c>
    </row>
    <row r="51" spans="1:5" x14ac:dyDescent="0.25">
      <c r="A51" t="s">
        <v>260</v>
      </c>
      <c r="C51" t="s">
        <v>312</v>
      </c>
      <c r="E51" t="s">
        <v>368</v>
      </c>
    </row>
    <row r="52" spans="1:5" x14ac:dyDescent="0.25">
      <c r="A52" t="s">
        <v>261</v>
      </c>
      <c r="C52" t="s">
        <v>311</v>
      </c>
      <c r="E52" t="s">
        <v>369</v>
      </c>
    </row>
    <row r="53" spans="1:5" x14ac:dyDescent="0.25">
      <c r="C53" t="s">
        <v>313</v>
      </c>
      <c r="E53" t="s">
        <v>370</v>
      </c>
    </row>
    <row r="54" spans="1:5" x14ac:dyDescent="0.25">
      <c r="C54" t="s">
        <v>314</v>
      </c>
      <c r="E54" t="s">
        <v>371</v>
      </c>
    </row>
    <row r="55" spans="1:5" x14ac:dyDescent="0.25">
      <c r="C55" t="s">
        <v>315</v>
      </c>
      <c r="E55" t="s">
        <v>372</v>
      </c>
    </row>
    <row r="56" spans="1:5" x14ac:dyDescent="0.25">
      <c r="C56" t="s">
        <v>316</v>
      </c>
      <c r="E56" t="s">
        <v>373</v>
      </c>
    </row>
    <row r="57" spans="1:5" x14ac:dyDescent="0.25">
      <c r="C57" t="s">
        <v>317</v>
      </c>
      <c r="E57" t="s">
        <v>374</v>
      </c>
    </row>
    <row r="58" spans="1:5" x14ac:dyDescent="0.25">
      <c r="C58" t="s">
        <v>318</v>
      </c>
      <c r="E58" t="s">
        <v>375</v>
      </c>
    </row>
    <row r="59" spans="1:5" x14ac:dyDescent="0.25">
      <c r="C59" t="s">
        <v>319</v>
      </c>
      <c r="E59" t="s">
        <v>376</v>
      </c>
    </row>
    <row r="60" spans="1:5" x14ac:dyDescent="0.25">
      <c r="C60" t="s">
        <v>320</v>
      </c>
      <c r="E60" t="s">
        <v>377</v>
      </c>
    </row>
    <row r="61" spans="1:5" x14ac:dyDescent="0.25">
      <c r="C61" t="s">
        <v>321</v>
      </c>
      <c r="E61" t="s">
        <v>378</v>
      </c>
    </row>
    <row r="62" spans="1:5" x14ac:dyDescent="0.25">
      <c r="E62" t="s">
        <v>379</v>
      </c>
    </row>
    <row r="63" spans="1:5" x14ac:dyDescent="0.25">
      <c r="E63" t="s">
        <v>380</v>
      </c>
    </row>
    <row r="64" spans="1:5" x14ac:dyDescent="0.25">
      <c r="E64" t="s">
        <v>381</v>
      </c>
    </row>
    <row r="65" spans="5:5" x14ac:dyDescent="0.25">
      <c r="E65" t="s">
        <v>382</v>
      </c>
    </row>
    <row r="66" spans="5:5" x14ac:dyDescent="0.25">
      <c r="E66" t="s">
        <v>383</v>
      </c>
    </row>
    <row r="67" spans="5:5" x14ac:dyDescent="0.25">
      <c r="E67" t="s">
        <v>384</v>
      </c>
    </row>
    <row r="68" spans="5:5" x14ac:dyDescent="0.25">
      <c r="E68" t="s">
        <v>385</v>
      </c>
    </row>
    <row r="69" spans="5:5" x14ac:dyDescent="0.25">
      <c r="E69" t="s">
        <v>386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99</vt:i4>
      </vt:variant>
      <vt:variant>
        <vt:lpstr>Named Ranges</vt:lpstr>
      </vt:variant>
      <vt:variant>
        <vt:i4>7</vt:i4>
      </vt:variant>
    </vt:vector>
  </HeadingPairs>
  <TitlesOfParts>
    <vt:vector size="106" baseType="lpstr">
      <vt:lpstr>Summary (2)</vt:lpstr>
      <vt:lpstr>Summary</vt:lpstr>
      <vt:lpstr>Segments</vt:lpstr>
      <vt:lpstr>Anomaly</vt:lpstr>
      <vt:lpstr>S0158</vt:lpstr>
      <vt:lpstr>R0158</vt:lpstr>
      <vt:lpstr>A0158</vt:lpstr>
      <vt:lpstr>S0259</vt:lpstr>
      <vt:lpstr>R0259</vt:lpstr>
      <vt:lpstr>A0259</vt:lpstr>
      <vt:lpstr>S0360</vt:lpstr>
      <vt:lpstr>R0360</vt:lpstr>
      <vt:lpstr>A0360</vt:lpstr>
      <vt:lpstr>S0865</vt:lpstr>
      <vt:lpstr>R0865</vt:lpstr>
      <vt:lpstr>A0865</vt:lpstr>
      <vt:lpstr>S0966</vt:lpstr>
      <vt:lpstr>R0966</vt:lpstr>
      <vt:lpstr>A0966</vt:lpstr>
      <vt:lpstr>S1067</vt:lpstr>
      <vt:lpstr>R1067</vt:lpstr>
      <vt:lpstr>A1067</vt:lpstr>
      <vt:lpstr>S1168</vt:lpstr>
      <vt:lpstr>R1168</vt:lpstr>
      <vt:lpstr>A1168</vt:lpstr>
      <vt:lpstr>S1269</vt:lpstr>
      <vt:lpstr>R1269</vt:lpstr>
      <vt:lpstr>A1269</vt:lpstr>
      <vt:lpstr>S1370</vt:lpstr>
      <vt:lpstr>R1370</vt:lpstr>
      <vt:lpstr>A1370</vt:lpstr>
      <vt:lpstr>S1471</vt:lpstr>
      <vt:lpstr>R1471</vt:lpstr>
      <vt:lpstr>A1471</vt:lpstr>
      <vt:lpstr>S1572</vt:lpstr>
      <vt:lpstr>R1572</vt:lpstr>
      <vt:lpstr>A1572</vt:lpstr>
      <vt:lpstr>S2582</vt:lpstr>
      <vt:lpstr>R2582</vt:lpstr>
      <vt:lpstr>A2582</vt:lpstr>
      <vt:lpstr>S2784</vt:lpstr>
      <vt:lpstr>R2784</vt:lpstr>
      <vt:lpstr>A2784</vt:lpstr>
      <vt:lpstr>S2986</vt:lpstr>
      <vt:lpstr>R2986</vt:lpstr>
      <vt:lpstr>A2986</vt:lpstr>
      <vt:lpstr>S50107</vt:lpstr>
      <vt:lpstr>R50107</vt:lpstr>
      <vt:lpstr>A50107</vt:lpstr>
      <vt:lpstr>S58115</vt:lpstr>
      <vt:lpstr>R58115</vt:lpstr>
      <vt:lpstr>A58115</vt:lpstr>
      <vt:lpstr>S60117</vt:lpstr>
      <vt:lpstr>R60117</vt:lpstr>
      <vt:lpstr>Sheet1</vt:lpstr>
      <vt:lpstr>A60117</vt:lpstr>
      <vt:lpstr>S61118</vt:lpstr>
      <vt:lpstr>R61118</vt:lpstr>
      <vt:lpstr>A61118</vt:lpstr>
      <vt:lpstr>R62119</vt:lpstr>
      <vt:lpstr>R63120</vt:lpstr>
      <vt:lpstr>R63</vt:lpstr>
      <vt:lpstr>R76</vt:lpstr>
      <vt:lpstr>R79</vt:lpstr>
      <vt:lpstr>R88</vt:lpstr>
      <vt:lpstr>R89</vt:lpstr>
      <vt:lpstr>R91</vt:lpstr>
      <vt:lpstr>R93</vt:lpstr>
      <vt:lpstr>R95</vt:lpstr>
      <vt:lpstr>R98</vt:lpstr>
      <vt:lpstr>R99</vt:lpstr>
      <vt:lpstr>R106</vt:lpstr>
      <vt:lpstr>R109</vt:lpstr>
      <vt:lpstr>R111</vt:lpstr>
      <vt:lpstr>R112</vt:lpstr>
      <vt:lpstr>R114</vt:lpstr>
      <vt:lpstr>R119</vt:lpstr>
      <vt:lpstr>R120</vt:lpstr>
      <vt:lpstr>R121</vt:lpstr>
      <vt:lpstr>R128</vt:lpstr>
      <vt:lpstr>R129</vt:lpstr>
      <vt:lpstr>R133</vt:lpstr>
      <vt:lpstr>R140</vt:lpstr>
      <vt:lpstr>R143</vt:lpstr>
      <vt:lpstr>R145</vt:lpstr>
      <vt:lpstr>R146</vt:lpstr>
      <vt:lpstr>R149</vt:lpstr>
      <vt:lpstr>R150</vt:lpstr>
      <vt:lpstr>R157</vt:lpstr>
      <vt:lpstr>R159</vt:lpstr>
      <vt:lpstr>R166</vt:lpstr>
      <vt:lpstr>R169</vt:lpstr>
      <vt:lpstr>R171</vt:lpstr>
      <vt:lpstr>R173</vt:lpstr>
      <vt:lpstr>R181</vt:lpstr>
      <vt:lpstr>R184</vt:lpstr>
      <vt:lpstr>STest1</vt:lpstr>
      <vt:lpstr>STest2</vt:lpstr>
      <vt:lpstr>Ab_sensor</vt:lpstr>
      <vt:lpstr>Anomaly!Print_Area</vt:lpstr>
      <vt:lpstr>'S0158'!Print_Area</vt:lpstr>
      <vt:lpstr>'S1168'!Print_Area</vt:lpstr>
      <vt:lpstr>'S1370'!Print_Area</vt:lpstr>
      <vt:lpstr>Sheet1!Print_Area</vt:lpstr>
      <vt:lpstr>Summary!Print_Area</vt:lpstr>
      <vt:lpstr>'Summary (2)'!Print_Area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JIC</dc:creator>
  <cp:lastModifiedBy>JIC</cp:lastModifiedBy>
  <cp:lastPrinted>2017-05-30T15:58:46Z</cp:lastPrinted>
  <dcterms:created xsi:type="dcterms:W3CDTF">2016-09-12T20:13:36Z</dcterms:created>
  <dcterms:modified xsi:type="dcterms:W3CDTF">2018-04-04T21:00:26Z</dcterms:modified>
</cp:coreProperties>
</file>