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chin\Downloads\"/>
    </mc:Choice>
  </mc:AlternateContent>
  <bookViews>
    <workbookView xWindow="0" yWindow="0" windowWidth="20490" windowHeight="7155" activeTab="2"/>
  </bookViews>
  <sheets>
    <sheet name="Control" sheetId="1" r:id="rId1"/>
    <sheet name="Experiment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R3" i="3" l="1"/>
  <c r="P3" i="3"/>
  <c r="Q26" i="3"/>
  <c r="T26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3" i="3"/>
  <c r="C89" i="3"/>
  <c r="C77" i="3"/>
  <c r="C97" i="3"/>
  <c r="C85" i="3"/>
  <c r="C96" i="3"/>
  <c r="C90" i="3"/>
  <c r="C94" i="3" s="1"/>
  <c r="E97" i="3" s="1"/>
  <c r="C95" i="3"/>
  <c r="C70" i="3"/>
  <c r="C71" i="3" s="1"/>
  <c r="E71" i="3" s="1"/>
  <c r="C84" i="3"/>
  <c r="C83" i="3"/>
  <c r="C78" i="3"/>
  <c r="C82" i="3" s="1"/>
  <c r="E85" i="3" s="1"/>
  <c r="C80" i="3"/>
  <c r="C79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3" i="3"/>
  <c r="B44" i="3"/>
  <c r="C74" i="3"/>
  <c r="C73" i="3"/>
  <c r="C7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L3" i="3"/>
  <c r="K3" i="3"/>
  <c r="B67" i="3"/>
  <c r="B66" i="3"/>
  <c r="B61" i="3"/>
  <c r="B62" i="3" s="1"/>
  <c r="B64" i="3" s="1"/>
  <c r="B58" i="3"/>
  <c r="B57" i="3"/>
  <c r="B52" i="3"/>
  <c r="B53" i="3" s="1"/>
  <c r="B55" i="3" s="1"/>
  <c r="B49" i="3"/>
  <c r="B48" i="3"/>
  <c r="C47" i="3"/>
  <c r="E47" i="3" s="1"/>
  <c r="B47" i="3"/>
  <c r="D47" i="3" s="1"/>
  <c r="B46" i="3"/>
  <c r="B43" i="3"/>
  <c r="F26" i="3"/>
  <c r="D25" i="2"/>
  <c r="E25" i="2"/>
  <c r="B39" i="2"/>
  <c r="C39" i="2"/>
  <c r="E25" i="1"/>
  <c r="D25" i="1"/>
  <c r="C39" i="1"/>
  <c r="B39" i="1"/>
  <c r="D97" i="3" l="1"/>
  <c r="D85" i="3"/>
  <c r="D71" i="3"/>
  <c r="C65" i="3"/>
  <c r="E65" i="3" s="1"/>
  <c r="B65" i="3"/>
  <c r="D65" i="3" s="1"/>
  <c r="C56" i="3"/>
  <c r="E56" i="3" s="1"/>
  <c r="B56" i="3"/>
  <c r="D56" i="3" s="1"/>
</calcChain>
</file>

<file path=xl/sharedStrings.xml><?xml version="1.0" encoding="utf-8"?>
<sst xmlns="http://schemas.openxmlformats.org/spreadsheetml/2006/main" count="184" uniqueCount="75">
  <si>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</si>
  <si>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</si>
  <si>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</si>
  <si>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</si>
  <si>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</si>
  <si>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</si>
  <si>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</si>
  <si>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</si>
  <si>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</si>
  <si>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</si>
  <si>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</si>
  <si>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</si>
  <si>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</si>
  <si>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</si>
  <si>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</si>
  <si>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</si>
  <si>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</si>
  <si>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</si>
  <si>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</si>
  <si>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</si>
  <si>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</si>
  <si>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</si>
  <si>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</si>
  <si>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</si>
  <si>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</si>
  <si>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</si>
  <si>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</si>
  <si>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</si>
  <si>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</si>
  <si>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</si>
  <si>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</si>
  <si>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</si>
  <si>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</si>
  <si>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</si>
  <si>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</si>
  <si>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</si>
  <si>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</si>
  <si>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</si>
  <si>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</si>
  <si>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</si>
  <si>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</si>
  <si>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</si>
  <si>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Control </t>
  </si>
  <si>
    <t xml:space="preserve">Experiment </t>
  </si>
  <si>
    <t xml:space="preserve">Pageviews </t>
  </si>
  <si>
    <t>Click</t>
  </si>
  <si>
    <t xml:space="preserve">Payments </t>
  </si>
  <si>
    <t xml:space="preserve">Total pageviews </t>
  </si>
  <si>
    <t>Total=</t>
  </si>
  <si>
    <t xml:space="preserve">SE= </t>
  </si>
  <si>
    <t xml:space="preserve">zscore = </t>
  </si>
  <si>
    <t xml:space="preserve">Boundaries = </t>
  </si>
  <si>
    <t xml:space="preserve">Control ratio = </t>
  </si>
  <si>
    <t xml:space="preserve">Experiment ratio = </t>
  </si>
  <si>
    <t xml:space="preserve">Enrollments </t>
  </si>
  <si>
    <t xml:space="preserve">Clicks </t>
  </si>
  <si>
    <t>CTP</t>
  </si>
  <si>
    <t>Diff</t>
  </si>
  <si>
    <t xml:space="preserve">Click through probability </t>
  </si>
  <si>
    <t xml:space="preserve">Pooled probability = </t>
  </si>
  <si>
    <t xml:space="preserve">SE = </t>
  </si>
  <si>
    <t xml:space="preserve">Control prob= </t>
  </si>
  <si>
    <t xml:space="preserve">Exp prob = </t>
  </si>
  <si>
    <t xml:space="preserve">D hat = </t>
  </si>
  <si>
    <t xml:space="preserve">Gross conversion </t>
  </si>
  <si>
    <t>Experiment</t>
  </si>
  <si>
    <t xml:space="preserve">Pooled prob. = </t>
  </si>
  <si>
    <t xml:space="preserve">Ncontrol = </t>
  </si>
  <si>
    <t xml:space="preserve">Nexp = </t>
  </si>
  <si>
    <t xml:space="preserve">Zscore = </t>
  </si>
  <si>
    <t xml:space="preserve">Margin = </t>
  </si>
  <si>
    <t xml:space="preserve">Pcontrol </t>
  </si>
  <si>
    <t xml:space="preserve">P exp </t>
  </si>
  <si>
    <t xml:space="preserve">Dhat = </t>
  </si>
  <si>
    <t xml:space="preserve">Net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</si>
</sst>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0"/>
    <numFmt numFmtId="171" formatCode="_(* #,##0.0000_);_(* \(#,##0.0000\);_(* &quot;-&quot;??_);_(@_)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165" fontId="0" fillId="0" borderId="0" xfId="0" applyNumberFormat="1" applyFont="1" applyAlignment="1"/>
    <xf numFmtId="165" fontId="5" fillId="0" borderId="0" xfId="0" applyNumberFormat="1" applyFont="1" applyAlignment="1"/>
    <xf numFmtId="171" fontId="0" fillId="0" borderId="0" xfId="1" applyNumberFormat="1" applyFont="1" applyAlignment="1"/>
    <xf numFmtId="0" fontId="0" fillId="0" borderId="0" xfId="0" applyNumberFormat="1" applyFont="1" applyAlignment="1"/>
    <xf numFmtId="0" fontId="5" fillId="0" borderId="0" xfId="0" quotePrefix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18" activePane="bottomLeft" state="frozen"/>
      <selection pane="bottomLeft" activeCell="A8" sqref="A8:A38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3">
        <v>7723</v>
      </c>
      <c r="C2" s="3">
        <v>687</v>
      </c>
      <c r="D2" s="3">
        <v>134</v>
      </c>
      <c r="E2" s="3">
        <v>70</v>
      </c>
    </row>
    <row r="3" spans="1:5" ht="15.75" customHeight="1" x14ac:dyDescent="0.2">
      <c r="A3" s="1" t="s">
        <v>6</v>
      </c>
      <c r="B3" s="3">
        <v>9102</v>
      </c>
      <c r="C3" s="3">
        <v>779</v>
      </c>
      <c r="D3" s="3">
        <v>147</v>
      </c>
      <c r="E3" s="3">
        <v>70</v>
      </c>
    </row>
    <row r="4" spans="1:5" ht="15.75" customHeight="1" x14ac:dyDescent="0.2">
      <c r="A4" s="1" t="s">
        <v>7</v>
      </c>
      <c r="B4" s="3">
        <v>10511</v>
      </c>
      <c r="C4" s="3">
        <v>909</v>
      </c>
      <c r="D4" s="3">
        <v>167</v>
      </c>
      <c r="E4" s="3">
        <v>95</v>
      </c>
    </row>
    <row r="5" spans="1:5" ht="15.75" customHeight="1" x14ac:dyDescent="0.2">
      <c r="A5" s="1" t="s">
        <v>8</v>
      </c>
      <c r="B5" s="3">
        <v>9871</v>
      </c>
      <c r="C5" s="3">
        <v>836</v>
      </c>
      <c r="D5" s="3">
        <v>156</v>
      </c>
      <c r="E5" s="3">
        <v>105</v>
      </c>
    </row>
    <row r="6" spans="1:5" ht="15.75" customHeight="1" x14ac:dyDescent="0.2">
      <c r="A6" s="1" t="s">
        <v>9</v>
      </c>
      <c r="B6" s="3">
        <v>10014</v>
      </c>
      <c r="C6" s="3">
        <v>837</v>
      </c>
      <c r="D6" s="3">
        <v>163</v>
      </c>
      <c r="E6" s="3">
        <v>64</v>
      </c>
    </row>
    <row r="7" spans="1:5" ht="15.75" customHeight="1" x14ac:dyDescent="0.2">
      <c r="A7" s="1" t="s">
        <v>10</v>
      </c>
      <c r="B7" s="3">
        <v>9670</v>
      </c>
      <c r="C7" s="3">
        <v>823</v>
      </c>
      <c r="D7" s="3">
        <v>138</v>
      </c>
      <c r="E7" s="3">
        <v>82</v>
      </c>
    </row>
    <row r="8" spans="1:5" ht="15.75" customHeight="1" x14ac:dyDescent="0.2">
      <c r="A8" s="1" t="s">
        <v>11</v>
      </c>
      <c r="B8" s="3">
        <v>9008</v>
      </c>
      <c r="C8" s="3">
        <v>748</v>
      </c>
      <c r="D8" s="3">
        <v>146</v>
      </c>
      <c r="E8" s="3">
        <v>76</v>
      </c>
    </row>
    <row r="9" spans="1:5" ht="15.75" customHeight="1" x14ac:dyDescent="0.2">
      <c r="A9" s="1" t="s">
        <v>12</v>
      </c>
      <c r="B9" s="3">
        <v>7434</v>
      </c>
      <c r="C9" s="3">
        <v>632</v>
      </c>
      <c r="D9" s="3">
        <v>110</v>
      </c>
      <c r="E9" s="3">
        <v>70</v>
      </c>
    </row>
    <row r="10" spans="1:5" ht="15.75" customHeight="1" x14ac:dyDescent="0.2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</row>
    <row r="11" spans="1:5" ht="15.75" customHeight="1" x14ac:dyDescent="0.2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</row>
    <row r="12" spans="1:5" ht="15.75" customHeight="1" x14ac:dyDescent="0.2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</row>
    <row r="13" spans="1:5" ht="15.75" customHeight="1" x14ac:dyDescent="0.2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</row>
    <row r="14" spans="1:5" ht="15.75" customHeight="1" x14ac:dyDescent="0.2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</row>
    <row r="15" spans="1:5" ht="15.75" customHeight="1" x14ac:dyDescent="0.2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</row>
    <row r="16" spans="1:5" ht="15.75" customHeight="1" x14ac:dyDescent="0.2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</row>
    <row r="17" spans="1:5" ht="15.75" customHeight="1" x14ac:dyDescent="0.2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</row>
    <row r="18" spans="1:5" ht="15.75" customHeight="1" x14ac:dyDescent="0.2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</row>
    <row r="19" spans="1:5" ht="15.75" customHeight="1" x14ac:dyDescent="0.2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</row>
    <row r="20" spans="1:5" ht="15.75" customHeight="1" x14ac:dyDescent="0.2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</row>
    <row r="21" spans="1:5" ht="15.75" customHeight="1" x14ac:dyDescent="0.2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</row>
    <row r="22" spans="1:5" ht="15.75" customHeight="1" x14ac:dyDescent="0.2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</row>
    <row r="23" spans="1:5" ht="15.75" customHeight="1" x14ac:dyDescent="0.2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</row>
    <row r="24" spans="1:5" ht="12.75" x14ac:dyDescent="0.2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</row>
    <row r="25" spans="1:5" ht="12.75" x14ac:dyDescent="0.2">
      <c r="A25" s="1" t="s">
        <v>28</v>
      </c>
      <c r="B25" s="3">
        <v>9437</v>
      </c>
      <c r="C25" s="3">
        <v>788</v>
      </c>
      <c r="D25" s="1">
        <f>SUM(D2:D24)</f>
        <v>3785</v>
      </c>
      <c r="E25" s="4">
        <f>SUM(E2:E24)</f>
        <v>2033</v>
      </c>
    </row>
    <row r="26" spans="1:5" ht="12.75" x14ac:dyDescent="0.2">
      <c r="A26" s="1" t="s">
        <v>29</v>
      </c>
      <c r="B26" s="3">
        <v>9420</v>
      </c>
      <c r="C26" s="3">
        <v>781</v>
      </c>
      <c r="D26" s="1"/>
      <c r="E26" s="4"/>
    </row>
    <row r="27" spans="1:5" ht="12.75" x14ac:dyDescent="0.2">
      <c r="A27" s="1" t="s">
        <v>30</v>
      </c>
      <c r="B27" s="3">
        <v>9570</v>
      </c>
      <c r="C27" s="3">
        <v>805</v>
      </c>
      <c r="D27" s="1"/>
      <c r="E27" s="4"/>
    </row>
    <row r="28" spans="1:5" ht="12.75" x14ac:dyDescent="0.2">
      <c r="A28" s="1" t="s">
        <v>31</v>
      </c>
      <c r="B28" s="3">
        <v>9921</v>
      </c>
      <c r="C28" s="3">
        <v>830</v>
      </c>
      <c r="D28" s="1"/>
      <c r="E28" s="4"/>
    </row>
    <row r="29" spans="1:5" ht="12.75" x14ac:dyDescent="0.2">
      <c r="A29" s="1" t="s">
        <v>32</v>
      </c>
      <c r="B29" s="3">
        <v>9424</v>
      </c>
      <c r="C29" s="3">
        <v>781</v>
      </c>
      <c r="D29" s="1"/>
      <c r="E29" s="4"/>
    </row>
    <row r="30" spans="1:5" ht="12.75" x14ac:dyDescent="0.2">
      <c r="A30" s="1" t="s">
        <v>33</v>
      </c>
      <c r="B30" s="3">
        <v>9010</v>
      </c>
      <c r="C30" s="3">
        <v>756</v>
      </c>
      <c r="D30" s="1"/>
      <c r="E30" s="4"/>
    </row>
    <row r="31" spans="1:5" ht="12.75" x14ac:dyDescent="0.2">
      <c r="A31" s="1" t="s">
        <v>34</v>
      </c>
      <c r="B31" s="3">
        <v>9656</v>
      </c>
      <c r="C31" s="3">
        <v>825</v>
      </c>
      <c r="D31" s="1"/>
      <c r="E31" s="4"/>
    </row>
    <row r="32" spans="1:5" ht="12.75" x14ac:dyDescent="0.2">
      <c r="A32" s="1" t="s">
        <v>35</v>
      </c>
      <c r="B32" s="3">
        <v>10419</v>
      </c>
      <c r="C32" s="3">
        <v>874</v>
      </c>
      <c r="D32" s="1"/>
      <c r="E32" s="4"/>
    </row>
    <row r="33" spans="1:5" ht="12.75" x14ac:dyDescent="0.2">
      <c r="A33" s="1" t="s">
        <v>36</v>
      </c>
      <c r="B33" s="3">
        <v>9880</v>
      </c>
      <c r="C33" s="3">
        <v>830</v>
      </c>
      <c r="D33" s="1"/>
      <c r="E33" s="4"/>
    </row>
    <row r="34" spans="1:5" ht="12.75" x14ac:dyDescent="0.2">
      <c r="A34" s="1" t="s">
        <v>37</v>
      </c>
      <c r="B34" s="3">
        <v>10134</v>
      </c>
      <c r="C34" s="3">
        <v>801</v>
      </c>
      <c r="D34" s="1"/>
      <c r="E34" s="4"/>
    </row>
    <row r="35" spans="1:5" ht="12.75" x14ac:dyDescent="0.2">
      <c r="A35" s="1" t="s">
        <v>38</v>
      </c>
      <c r="B35" s="3">
        <v>9717</v>
      </c>
      <c r="C35" s="3">
        <v>814</v>
      </c>
      <c r="D35" s="1"/>
      <c r="E35" s="4"/>
    </row>
    <row r="36" spans="1:5" ht="12.75" x14ac:dyDescent="0.2">
      <c r="A36" s="1" t="s">
        <v>39</v>
      </c>
      <c r="B36" s="3">
        <v>9192</v>
      </c>
      <c r="C36" s="3">
        <v>735</v>
      </c>
      <c r="D36" s="1"/>
      <c r="E36" s="4"/>
    </row>
    <row r="37" spans="1:5" ht="12.75" x14ac:dyDescent="0.2">
      <c r="A37" s="1" t="s">
        <v>40</v>
      </c>
      <c r="B37" s="3">
        <v>8630</v>
      </c>
      <c r="C37" s="3">
        <v>743</v>
      </c>
      <c r="D37" s="1"/>
      <c r="E37" s="4"/>
    </row>
    <row r="38" spans="1:5" ht="12.75" x14ac:dyDescent="0.2">
      <c r="A38" s="1" t="s">
        <v>41</v>
      </c>
      <c r="B38" s="3">
        <v>8970</v>
      </c>
      <c r="C38" s="3">
        <v>722</v>
      </c>
      <c r="D38" s="1"/>
      <c r="E38" s="4"/>
    </row>
    <row r="39" spans="1:5" ht="12.75" x14ac:dyDescent="0.2">
      <c r="A39" s="1"/>
      <c r="B39" s="3">
        <f>SUM(B2:B38)</f>
        <v>345543</v>
      </c>
      <c r="C39" s="3">
        <f>SUM(C2:C38)</f>
        <v>28378</v>
      </c>
      <c r="D39" s="1"/>
      <c r="E39" s="4"/>
    </row>
    <row r="40" spans="1:5" ht="12.75" x14ac:dyDescent="0.2">
      <c r="A40" s="1"/>
      <c r="B40" s="3"/>
      <c r="C40" s="3"/>
      <c r="D40" s="1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8" activePane="bottomLeft" state="frozen"/>
      <selection pane="bottomLeft" activeCell="E2" sqref="E2:E25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3">
        <v>7716</v>
      </c>
      <c r="C2" s="3">
        <v>686</v>
      </c>
      <c r="D2" s="3">
        <v>105</v>
      </c>
      <c r="E2" s="3">
        <v>34</v>
      </c>
    </row>
    <row r="3" spans="1:5" ht="15.75" customHeight="1" x14ac:dyDescent="0.2">
      <c r="A3" s="1" t="s">
        <v>6</v>
      </c>
      <c r="B3" s="3">
        <v>9288</v>
      </c>
      <c r="C3" s="3">
        <v>785</v>
      </c>
      <c r="D3" s="3">
        <v>116</v>
      </c>
      <c r="E3" s="3">
        <v>91</v>
      </c>
    </row>
    <row r="4" spans="1:5" ht="15.75" customHeight="1" x14ac:dyDescent="0.2">
      <c r="A4" s="1" t="s">
        <v>7</v>
      </c>
      <c r="B4" s="3">
        <v>10480</v>
      </c>
      <c r="C4" s="3">
        <v>884</v>
      </c>
      <c r="D4" s="3">
        <v>145</v>
      </c>
      <c r="E4" s="3">
        <v>79</v>
      </c>
    </row>
    <row r="5" spans="1:5" ht="15.75" customHeight="1" x14ac:dyDescent="0.2">
      <c r="A5" s="1" t="s">
        <v>8</v>
      </c>
      <c r="B5" s="3">
        <v>9867</v>
      </c>
      <c r="C5" s="3">
        <v>827</v>
      </c>
      <c r="D5" s="3">
        <v>138</v>
      </c>
      <c r="E5" s="3">
        <v>92</v>
      </c>
    </row>
    <row r="6" spans="1:5" ht="15.75" customHeight="1" x14ac:dyDescent="0.2">
      <c r="A6" s="1" t="s">
        <v>9</v>
      </c>
      <c r="B6" s="3">
        <v>9793</v>
      </c>
      <c r="C6" s="3">
        <v>832</v>
      </c>
      <c r="D6" s="3">
        <v>140</v>
      </c>
      <c r="E6" s="3">
        <v>94</v>
      </c>
    </row>
    <row r="7" spans="1:5" ht="15.75" customHeight="1" x14ac:dyDescent="0.2">
      <c r="A7" s="1" t="s">
        <v>10</v>
      </c>
      <c r="B7" s="3">
        <v>9500</v>
      </c>
      <c r="C7" s="3">
        <v>788</v>
      </c>
      <c r="D7" s="3">
        <v>129</v>
      </c>
      <c r="E7" s="3">
        <v>61</v>
      </c>
    </row>
    <row r="8" spans="1:5" ht="15.75" customHeight="1" x14ac:dyDescent="0.2">
      <c r="A8" s="1" t="s">
        <v>11</v>
      </c>
      <c r="B8" s="3">
        <v>9088</v>
      </c>
      <c r="C8" s="3">
        <v>780</v>
      </c>
      <c r="D8" s="3">
        <v>127</v>
      </c>
      <c r="E8" s="3">
        <v>44</v>
      </c>
    </row>
    <row r="9" spans="1:5" ht="15.75" customHeight="1" x14ac:dyDescent="0.2">
      <c r="A9" s="1" t="s">
        <v>12</v>
      </c>
      <c r="B9" s="3">
        <v>7664</v>
      </c>
      <c r="C9" s="3">
        <v>652</v>
      </c>
      <c r="D9" s="3">
        <v>94</v>
      </c>
      <c r="E9" s="3">
        <v>62</v>
      </c>
    </row>
    <row r="10" spans="1:5" ht="15.75" customHeight="1" x14ac:dyDescent="0.2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</row>
    <row r="11" spans="1:5" ht="15.75" customHeight="1" x14ac:dyDescent="0.2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</row>
    <row r="12" spans="1:5" ht="15.75" customHeight="1" x14ac:dyDescent="0.2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</row>
    <row r="13" spans="1:5" ht="15.75" customHeight="1" x14ac:dyDescent="0.2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</row>
    <row r="14" spans="1:5" ht="15.75" customHeight="1" x14ac:dyDescent="0.2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</row>
    <row r="15" spans="1:5" ht="15.75" customHeight="1" x14ac:dyDescent="0.2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</row>
    <row r="16" spans="1:5" ht="15.75" customHeight="1" x14ac:dyDescent="0.2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</row>
    <row r="17" spans="1:5" ht="15.75" customHeight="1" x14ac:dyDescent="0.2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</row>
    <row r="18" spans="1:5" ht="15.75" customHeight="1" x14ac:dyDescent="0.2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</row>
    <row r="19" spans="1:5" ht="15.75" customHeight="1" x14ac:dyDescent="0.2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</row>
    <row r="20" spans="1:5" ht="15.75" customHeight="1" x14ac:dyDescent="0.2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</row>
    <row r="21" spans="1:5" ht="15.75" customHeight="1" x14ac:dyDescent="0.2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</row>
    <row r="22" spans="1:5" ht="15.75" customHeight="1" x14ac:dyDescent="0.2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</row>
    <row r="23" spans="1:5" ht="15.75" customHeight="1" x14ac:dyDescent="0.2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</row>
    <row r="24" spans="1:5" ht="12.75" x14ac:dyDescent="0.2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</row>
    <row r="25" spans="1:5" ht="12.75" x14ac:dyDescent="0.2">
      <c r="A25" s="1" t="s">
        <v>28</v>
      </c>
      <c r="B25" s="3">
        <v>9359</v>
      </c>
      <c r="C25" s="3">
        <v>789</v>
      </c>
      <c r="D25" s="4">
        <f t="shared" ref="D25:E25" si="0">SUM(D2:D24)</f>
        <v>3423</v>
      </c>
      <c r="E25" s="4">
        <f t="shared" si="0"/>
        <v>1945</v>
      </c>
    </row>
    <row r="26" spans="1:5" ht="12.75" x14ac:dyDescent="0.2">
      <c r="A26" s="1" t="s">
        <v>29</v>
      </c>
      <c r="B26" s="3">
        <v>9427</v>
      </c>
      <c r="C26" s="3">
        <v>743</v>
      </c>
      <c r="D26" s="4"/>
      <c r="E26" s="4"/>
    </row>
    <row r="27" spans="1:5" ht="12.75" x14ac:dyDescent="0.2">
      <c r="A27" s="1" t="s">
        <v>30</v>
      </c>
      <c r="B27" s="3">
        <v>9633</v>
      </c>
      <c r="C27" s="3">
        <v>808</v>
      </c>
      <c r="D27" s="4"/>
      <c r="E27" s="4"/>
    </row>
    <row r="28" spans="1:5" ht="12.75" x14ac:dyDescent="0.2">
      <c r="A28" s="1" t="s">
        <v>31</v>
      </c>
      <c r="B28" s="3">
        <v>9842</v>
      </c>
      <c r="C28" s="3">
        <v>831</v>
      </c>
      <c r="D28" s="4"/>
      <c r="E28" s="4"/>
    </row>
    <row r="29" spans="1:5" ht="12.75" x14ac:dyDescent="0.2">
      <c r="A29" s="1" t="s">
        <v>32</v>
      </c>
      <c r="B29" s="3">
        <v>9272</v>
      </c>
      <c r="C29" s="3">
        <v>767</v>
      </c>
      <c r="D29" s="4"/>
      <c r="E29" s="4"/>
    </row>
    <row r="30" spans="1:5" ht="12.75" x14ac:dyDescent="0.2">
      <c r="A30" s="1" t="s">
        <v>33</v>
      </c>
      <c r="B30" s="3">
        <v>8969</v>
      </c>
      <c r="C30" s="3">
        <v>760</v>
      </c>
      <c r="D30" s="4"/>
      <c r="E30" s="4"/>
    </row>
    <row r="31" spans="1:5" ht="12.75" x14ac:dyDescent="0.2">
      <c r="A31" s="1" t="s">
        <v>34</v>
      </c>
      <c r="B31" s="3">
        <v>9697</v>
      </c>
      <c r="C31" s="3">
        <v>850</v>
      </c>
      <c r="D31" s="4"/>
      <c r="E31" s="4"/>
    </row>
    <row r="32" spans="1:5" ht="12.75" x14ac:dyDescent="0.2">
      <c r="A32" s="1" t="s">
        <v>35</v>
      </c>
      <c r="B32" s="3">
        <v>10445</v>
      </c>
      <c r="C32" s="3">
        <v>851</v>
      </c>
      <c r="D32" s="4"/>
      <c r="E32" s="4"/>
    </row>
    <row r="33" spans="1:5" ht="12.75" x14ac:dyDescent="0.2">
      <c r="A33" s="1" t="s">
        <v>36</v>
      </c>
      <c r="B33" s="3">
        <v>9931</v>
      </c>
      <c r="C33" s="3">
        <v>831</v>
      </c>
      <c r="D33" s="4"/>
      <c r="E33" s="4"/>
    </row>
    <row r="34" spans="1:5" ht="12.75" x14ac:dyDescent="0.2">
      <c r="A34" s="1" t="s">
        <v>37</v>
      </c>
      <c r="B34" s="3">
        <v>10042</v>
      </c>
      <c r="C34" s="3">
        <v>802</v>
      </c>
      <c r="D34" s="4"/>
      <c r="E34" s="4"/>
    </row>
    <row r="35" spans="1:5" ht="12.75" x14ac:dyDescent="0.2">
      <c r="A35" s="1" t="s">
        <v>38</v>
      </c>
      <c r="B35" s="3">
        <v>9721</v>
      </c>
      <c r="C35" s="3">
        <v>829</v>
      </c>
      <c r="D35" s="4"/>
      <c r="E35" s="4"/>
    </row>
    <row r="36" spans="1:5" ht="12.75" x14ac:dyDescent="0.2">
      <c r="A36" s="1" t="s">
        <v>39</v>
      </c>
      <c r="B36" s="3">
        <v>9304</v>
      </c>
      <c r="C36" s="3">
        <v>770</v>
      </c>
      <c r="D36" s="4"/>
      <c r="E36" s="4"/>
    </row>
    <row r="37" spans="1:5" ht="12.75" x14ac:dyDescent="0.2">
      <c r="A37" s="1" t="s">
        <v>40</v>
      </c>
      <c r="B37" s="3">
        <v>8668</v>
      </c>
      <c r="C37" s="3">
        <v>724</v>
      </c>
      <c r="D37" s="4"/>
      <c r="E37" s="4"/>
    </row>
    <row r="38" spans="1:5" ht="12.75" x14ac:dyDescent="0.2">
      <c r="A38" s="1" t="s">
        <v>41</v>
      </c>
      <c r="B38" s="3">
        <v>8988</v>
      </c>
      <c r="C38" s="3">
        <v>710</v>
      </c>
      <c r="D38" s="4"/>
      <c r="E38" s="4"/>
    </row>
    <row r="39" spans="1:5" ht="15.75" customHeight="1" x14ac:dyDescent="0.2">
      <c r="B39">
        <f t="shared" ref="B39:C39" si="1">SUM(B2:B38)</f>
        <v>344660</v>
      </c>
      <c r="C39">
        <f t="shared" si="1"/>
        <v>28325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topLeftCell="D7" workbookViewId="0">
      <selection activeCell="T29" sqref="T29"/>
    </sheetView>
  </sheetViews>
  <sheetFormatPr defaultRowHeight="12.75" x14ac:dyDescent="0.2"/>
  <cols>
    <col min="1" max="1" width="12.42578125" customWidth="1"/>
    <col min="2" max="2" width="10.5703125" bestFit="1" customWidth="1"/>
    <col min="3" max="3" width="10.28515625" customWidth="1"/>
    <col min="4" max="4" width="13.7109375" bestFit="1" customWidth="1"/>
    <col min="5" max="5" width="11.7109375" customWidth="1"/>
    <col min="7" max="7" width="10.7109375" customWidth="1"/>
    <col min="12" max="12" width="10.85546875" customWidth="1"/>
    <col min="13" max="13" width="13.28515625" customWidth="1"/>
  </cols>
  <sheetData>
    <row r="1" spans="1:20" ht="15" x14ac:dyDescent="0.25">
      <c r="B1" s="6" t="s">
        <v>44</v>
      </c>
      <c r="C1" s="6"/>
      <c r="D1" s="6" t="s">
        <v>45</v>
      </c>
      <c r="E1" s="6"/>
      <c r="F1" s="6" t="s">
        <v>3</v>
      </c>
      <c r="G1" s="6"/>
      <c r="H1" s="6" t="s">
        <v>46</v>
      </c>
      <c r="I1" s="6"/>
      <c r="K1" s="6" t="s">
        <v>56</v>
      </c>
      <c r="L1" s="6"/>
      <c r="O1" s="5" t="s">
        <v>64</v>
      </c>
      <c r="P1" s="5"/>
      <c r="R1" s="5" t="s">
        <v>74</v>
      </c>
      <c r="S1" s="5"/>
    </row>
    <row r="2" spans="1:20" x14ac:dyDescent="0.2">
      <c r="B2" t="s">
        <v>42</v>
      </c>
      <c r="C2" t="s">
        <v>43</v>
      </c>
      <c r="D2" t="s">
        <v>42</v>
      </c>
      <c r="E2" t="s">
        <v>43</v>
      </c>
      <c r="F2" t="s">
        <v>42</v>
      </c>
      <c r="G2" t="s">
        <v>43</v>
      </c>
      <c r="H2" t="s">
        <v>42</v>
      </c>
      <c r="I2" t="s">
        <v>43</v>
      </c>
      <c r="K2" t="s">
        <v>42</v>
      </c>
      <c r="L2" t="s">
        <v>43</v>
      </c>
      <c r="M2" s="7" t="s">
        <v>57</v>
      </c>
      <c r="O2" s="7" t="s">
        <v>42</v>
      </c>
      <c r="P2" s="7" t="s">
        <v>65</v>
      </c>
      <c r="R2" s="7" t="s">
        <v>42</v>
      </c>
      <c r="S2" s="7" t="s">
        <v>43</v>
      </c>
    </row>
    <row r="3" spans="1:20" x14ac:dyDescent="0.2">
      <c r="A3" s="2" t="s">
        <v>11</v>
      </c>
      <c r="B3">
        <v>7723</v>
      </c>
      <c r="C3">
        <v>7716</v>
      </c>
      <c r="D3">
        <v>687</v>
      </c>
      <c r="E3">
        <v>686</v>
      </c>
      <c r="F3" s="3">
        <v>134</v>
      </c>
      <c r="G3">
        <v>105</v>
      </c>
      <c r="H3">
        <v>70</v>
      </c>
      <c r="I3">
        <v>34</v>
      </c>
      <c r="K3">
        <f>D3/B3</f>
        <v>8.8955069273598336E-2</v>
      </c>
      <c r="L3">
        <f>E3/C3</f>
        <v>8.8906168999481602E-2</v>
      </c>
      <c r="M3">
        <f>K3-L3</f>
        <v>4.8900274116733811E-5</v>
      </c>
      <c r="O3">
        <f>F3/D3</f>
        <v>0.1950509461426492</v>
      </c>
      <c r="P3">
        <f>G3/E3</f>
        <v>0.15306122448979592</v>
      </c>
      <c r="Q3">
        <f>P3-O3</f>
        <v>-4.1989721652853279E-2</v>
      </c>
      <c r="R3">
        <f>H3/D3</f>
        <v>0.10189228529839883</v>
      </c>
      <c r="S3">
        <f>I3/E3</f>
        <v>4.9562682215743441E-2</v>
      </c>
      <c r="T3">
        <f>S3-R3</f>
        <v>-5.2329603082655392E-2</v>
      </c>
    </row>
    <row r="4" spans="1:20" x14ac:dyDescent="0.2">
      <c r="A4" s="2" t="s">
        <v>12</v>
      </c>
      <c r="B4">
        <v>9102</v>
      </c>
      <c r="C4">
        <v>9288</v>
      </c>
      <c r="D4">
        <v>779</v>
      </c>
      <c r="E4">
        <v>785</v>
      </c>
      <c r="F4" s="3">
        <v>147</v>
      </c>
      <c r="G4">
        <v>116</v>
      </c>
      <c r="H4">
        <v>70</v>
      </c>
      <c r="I4">
        <v>91</v>
      </c>
      <c r="K4">
        <f t="shared" ref="K4:K39" si="0">D4/B4</f>
        <v>8.5585585585585586E-2</v>
      </c>
      <c r="L4">
        <f t="shared" ref="L4:L39" si="1">E4/C4</f>
        <v>8.4517657192075796E-2</v>
      </c>
      <c r="M4">
        <f t="shared" ref="M4:M39" si="2">K4-L4</f>
        <v>1.06792839350979E-3</v>
      </c>
      <c r="O4">
        <f t="shared" ref="O4:P25" si="3">F4/D4</f>
        <v>0.18870346598202825</v>
      </c>
      <c r="P4">
        <f t="shared" si="3"/>
        <v>0.14777070063694267</v>
      </c>
      <c r="Q4">
        <f t="shared" ref="Q4:Q25" si="4">P4-O4</f>
        <v>-4.0932765345085581E-2</v>
      </c>
      <c r="R4">
        <f t="shared" ref="R4:R25" si="5">H4/D4</f>
        <v>8.9858793324775352E-2</v>
      </c>
      <c r="S4">
        <f t="shared" ref="S4:S25" si="6">I4/E4</f>
        <v>0.11592356687898089</v>
      </c>
      <c r="T4">
        <f t="shared" ref="T4:T25" si="7">S4-R4</f>
        <v>2.6064773554205542E-2</v>
      </c>
    </row>
    <row r="5" spans="1:20" x14ac:dyDescent="0.2">
      <c r="A5" s="2" t="s">
        <v>13</v>
      </c>
      <c r="B5">
        <v>10511</v>
      </c>
      <c r="C5">
        <v>10480</v>
      </c>
      <c r="D5">
        <v>909</v>
      </c>
      <c r="E5">
        <v>884</v>
      </c>
      <c r="F5" s="3">
        <v>167</v>
      </c>
      <c r="G5">
        <v>145</v>
      </c>
      <c r="H5">
        <v>95</v>
      </c>
      <c r="I5">
        <v>79</v>
      </c>
      <c r="K5">
        <f t="shared" si="0"/>
        <v>8.6480829607078299E-2</v>
      </c>
      <c r="L5">
        <f t="shared" si="1"/>
        <v>8.4351145038167943E-2</v>
      </c>
      <c r="M5">
        <f t="shared" si="2"/>
        <v>2.1296845689103561E-3</v>
      </c>
      <c r="O5">
        <f t="shared" si="3"/>
        <v>0.18371837183718373</v>
      </c>
      <c r="P5">
        <f t="shared" si="3"/>
        <v>0.16402714932126697</v>
      </c>
      <c r="Q5">
        <f t="shared" si="4"/>
        <v>-1.9691222515916762E-2</v>
      </c>
      <c r="R5">
        <f t="shared" si="5"/>
        <v>0.10451045104510451</v>
      </c>
      <c r="S5">
        <f t="shared" si="6"/>
        <v>8.9366515837104074E-2</v>
      </c>
      <c r="T5">
        <f t="shared" si="7"/>
        <v>-1.5143935208000434E-2</v>
      </c>
    </row>
    <row r="6" spans="1:20" x14ac:dyDescent="0.2">
      <c r="A6" s="2" t="s">
        <v>14</v>
      </c>
      <c r="B6">
        <v>9871</v>
      </c>
      <c r="C6">
        <v>9867</v>
      </c>
      <c r="D6">
        <v>836</v>
      </c>
      <c r="E6">
        <v>827</v>
      </c>
      <c r="F6" s="3">
        <v>156</v>
      </c>
      <c r="G6">
        <v>138</v>
      </c>
      <c r="H6">
        <v>105</v>
      </c>
      <c r="I6">
        <v>92</v>
      </c>
      <c r="K6">
        <f t="shared" si="0"/>
        <v>8.4692533684530447E-2</v>
      </c>
      <c r="L6">
        <f t="shared" si="1"/>
        <v>8.3814735988649039E-2</v>
      </c>
      <c r="M6">
        <f t="shared" si="2"/>
        <v>8.7779769588140766E-4</v>
      </c>
      <c r="O6">
        <f t="shared" si="3"/>
        <v>0.18660287081339713</v>
      </c>
      <c r="P6">
        <f t="shared" si="3"/>
        <v>0.16686819830713423</v>
      </c>
      <c r="Q6">
        <f t="shared" si="4"/>
        <v>-1.9734672506262901E-2</v>
      </c>
      <c r="R6">
        <f t="shared" si="5"/>
        <v>0.1255980861244019</v>
      </c>
      <c r="S6">
        <f t="shared" si="6"/>
        <v>0.11124546553808948</v>
      </c>
      <c r="T6">
        <f t="shared" si="7"/>
        <v>-1.4352620586312426E-2</v>
      </c>
    </row>
    <row r="7" spans="1:20" x14ac:dyDescent="0.2">
      <c r="A7" s="2" t="s">
        <v>15</v>
      </c>
      <c r="B7">
        <v>10014</v>
      </c>
      <c r="C7">
        <v>9793</v>
      </c>
      <c r="D7">
        <v>837</v>
      </c>
      <c r="E7">
        <v>832</v>
      </c>
      <c r="F7" s="3">
        <v>163</v>
      </c>
      <c r="G7">
        <v>140</v>
      </c>
      <c r="H7">
        <v>64</v>
      </c>
      <c r="I7">
        <v>94</v>
      </c>
      <c r="K7">
        <f t="shared" si="0"/>
        <v>8.3582983822648296E-2</v>
      </c>
      <c r="L7">
        <f t="shared" si="1"/>
        <v>8.4958643929337288E-2</v>
      </c>
      <c r="M7">
        <f t="shared" si="2"/>
        <v>-1.3756601066889917E-3</v>
      </c>
      <c r="O7">
        <f t="shared" si="3"/>
        <v>0.19474313022700118</v>
      </c>
      <c r="P7">
        <f t="shared" si="3"/>
        <v>0.16826923076923078</v>
      </c>
      <c r="Q7">
        <f t="shared" si="4"/>
        <v>-2.64738994577704E-2</v>
      </c>
      <c r="R7">
        <f t="shared" si="5"/>
        <v>7.6463560334528072E-2</v>
      </c>
      <c r="S7">
        <f t="shared" si="6"/>
        <v>0.11298076923076923</v>
      </c>
      <c r="T7">
        <f t="shared" si="7"/>
        <v>3.651720889624116E-2</v>
      </c>
    </row>
    <row r="8" spans="1:20" x14ac:dyDescent="0.2">
      <c r="A8" s="2" t="s">
        <v>16</v>
      </c>
      <c r="B8">
        <v>9670</v>
      </c>
      <c r="C8">
        <v>9500</v>
      </c>
      <c r="D8">
        <v>823</v>
      </c>
      <c r="E8">
        <v>788</v>
      </c>
      <c r="F8" s="3">
        <v>138</v>
      </c>
      <c r="G8">
        <v>129</v>
      </c>
      <c r="H8">
        <v>82</v>
      </c>
      <c r="I8">
        <v>61</v>
      </c>
      <c r="K8">
        <f t="shared" si="0"/>
        <v>8.5108583247156158E-2</v>
      </c>
      <c r="L8">
        <f t="shared" si="1"/>
        <v>8.2947368421052631E-2</v>
      </c>
      <c r="M8">
        <f t="shared" si="2"/>
        <v>2.1612148261035274E-3</v>
      </c>
      <c r="O8">
        <f t="shared" si="3"/>
        <v>0.16767922235722965</v>
      </c>
      <c r="P8">
        <f t="shared" si="3"/>
        <v>0.16370558375634517</v>
      </c>
      <c r="Q8">
        <f t="shared" si="4"/>
        <v>-3.9736386008844826E-3</v>
      </c>
      <c r="R8">
        <f t="shared" si="5"/>
        <v>9.9635479951397321E-2</v>
      </c>
      <c r="S8">
        <f t="shared" si="6"/>
        <v>7.7411167512690351E-2</v>
      </c>
      <c r="T8">
        <f t="shared" si="7"/>
        <v>-2.222431243870697E-2</v>
      </c>
    </row>
    <row r="9" spans="1:20" x14ac:dyDescent="0.2">
      <c r="A9" s="2" t="s">
        <v>17</v>
      </c>
      <c r="B9">
        <v>9008</v>
      </c>
      <c r="C9">
        <v>9088</v>
      </c>
      <c r="D9">
        <v>748</v>
      </c>
      <c r="E9">
        <v>780</v>
      </c>
      <c r="F9" s="3">
        <v>146</v>
      </c>
      <c r="G9">
        <v>127</v>
      </c>
      <c r="H9">
        <v>76</v>
      </c>
      <c r="I9">
        <v>44</v>
      </c>
      <c r="K9">
        <f t="shared" si="0"/>
        <v>8.3037300177619899E-2</v>
      </c>
      <c r="L9">
        <f t="shared" si="1"/>
        <v>8.5827464788732391E-2</v>
      </c>
      <c r="M9">
        <f t="shared" si="2"/>
        <v>-2.7901646111124917E-3</v>
      </c>
      <c r="O9">
        <f t="shared" si="3"/>
        <v>0.19518716577540107</v>
      </c>
      <c r="P9">
        <f t="shared" si="3"/>
        <v>0.16282051282051282</v>
      </c>
      <c r="Q9">
        <f t="shared" si="4"/>
        <v>-3.2366652954888248E-2</v>
      </c>
      <c r="R9">
        <f t="shared" si="5"/>
        <v>0.10160427807486631</v>
      </c>
      <c r="S9">
        <f t="shared" si="6"/>
        <v>5.6410256410256411E-2</v>
      </c>
      <c r="T9">
        <f t="shared" si="7"/>
        <v>-4.5194021664609903E-2</v>
      </c>
    </row>
    <row r="10" spans="1:20" x14ac:dyDescent="0.2">
      <c r="A10" s="2" t="s">
        <v>18</v>
      </c>
      <c r="B10">
        <v>7434</v>
      </c>
      <c r="C10">
        <v>7664</v>
      </c>
      <c r="D10">
        <v>632</v>
      </c>
      <c r="E10">
        <v>652</v>
      </c>
      <c r="F10" s="3">
        <v>110</v>
      </c>
      <c r="G10">
        <v>94</v>
      </c>
      <c r="H10">
        <v>70</v>
      </c>
      <c r="I10">
        <v>62</v>
      </c>
      <c r="K10">
        <f t="shared" si="0"/>
        <v>8.5014796879203658E-2</v>
      </c>
      <c r="L10">
        <f t="shared" si="1"/>
        <v>8.5073068893528184E-2</v>
      </c>
      <c r="M10">
        <f t="shared" si="2"/>
        <v>-5.8272014324525778E-5</v>
      </c>
      <c r="O10">
        <f t="shared" si="3"/>
        <v>0.17405063291139242</v>
      </c>
      <c r="P10">
        <f t="shared" si="3"/>
        <v>0.14417177914110429</v>
      </c>
      <c r="Q10">
        <f t="shared" si="4"/>
        <v>-2.9878853770288122E-2</v>
      </c>
      <c r="R10">
        <f t="shared" si="5"/>
        <v>0.11075949367088607</v>
      </c>
      <c r="S10">
        <f t="shared" si="6"/>
        <v>9.5092024539877307E-2</v>
      </c>
      <c r="T10">
        <f t="shared" si="7"/>
        <v>-1.5667469131008763E-2</v>
      </c>
    </row>
    <row r="11" spans="1:20" x14ac:dyDescent="0.2">
      <c r="A11" s="2" t="s">
        <v>19</v>
      </c>
      <c r="B11">
        <v>8459</v>
      </c>
      <c r="C11">
        <v>8434</v>
      </c>
      <c r="D11">
        <v>691</v>
      </c>
      <c r="E11">
        <v>697</v>
      </c>
      <c r="F11" s="3">
        <v>131</v>
      </c>
      <c r="G11">
        <v>120</v>
      </c>
      <c r="H11">
        <v>60</v>
      </c>
      <c r="I11">
        <v>77</v>
      </c>
      <c r="K11">
        <f t="shared" si="0"/>
        <v>8.1688142806478306E-2</v>
      </c>
      <c r="L11">
        <f t="shared" si="1"/>
        <v>8.2641688404078734E-2</v>
      </c>
      <c r="M11">
        <f t="shared" si="2"/>
        <v>-9.5354559760042756E-4</v>
      </c>
      <c r="O11">
        <f t="shared" si="3"/>
        <v>0.18958031837916064</v>
      </c>
      <c r="P11">
        <f t="shared" si="3"/>
        <v>0.17216642754662842</v>
      </c>
      <c r="Q11">
        <f t="shared" si="4"/>
        <v>-1.7413890832532225E-2</v>
      </c>
      <c r="R11">
        <f t="shared" si="5"/>
        <v>8.6830680173661356E-2</v>
      </c>
      <c r="S11">
        <f t="shared" si="6"/>
        <v>0.11047345767575323</v>
      </c>
      <c r="T11">
        <f t="shared" si="7"/>
        <v>2.3642777502091872E-2</v>
      </c>
    </row>
    <row r="12" spans="1:20" x14ac:dyDescent="0.2">
      <c r="A12" s="2" t="s">
        <v>20</v>
      </c>
      <c r="B12">
        <v>10667</v>
      </c>
      <c r="C12">
        <v>10496</v>
      </c>
      <c r="D12">
        <v>861</v>
      </c>
      <c r="E12">
        <v>860</v>
      </c>
      <c r="F12" s="3">
        <v>165</v>
      </c>
      <c r="G12">
        <v>153</v>
      </c>
      <c r="H12">
        <v>97</v>
      </c>
      <c r="I12">
        <v>98</v>
      </c>
      <c r="K12">
        <f t="shared" si="0"/>
        <v>8.0716227617886938E-2</v>
      </c>
      <c r="L12">
        <f t="shared" si="1"/>
        <v>8.1935975609756101E-2</v>
      </c>
      <c r="M12">
        <f t="shared" si="2"/>
        <v>-1.2197479918691634E-3</v>
      </c>
      <c r="O12">
        <f t="shared" si="3"/>
        <v>0.19163763066202091</v>
      </c>
      <c r="P12">
        <f t="shared" si="3"/>
        <v>0.17790697674418604</v>
      </c>
      <c r="Q12">
        <f t="shared" si="4"/>
        <v>-1.3730653917834873E-2</v>
      </c>
      <c r="R12">
        <f t="shared" si="5"/>
        <v>0.11265969802555169</v>
      </c>
      <c r="S12">
        <f t="shared" si="6"/>
        <v>0.11395348837209303</v>
      </c>
      <c r="T12">
        <f t="shared" si="7"/>
        <v>1.2937903465413403E-3</v>
      </c>
    </row>
    <row r="13" spans="1:20" x14ac:dyDescent="0.2">
      <c r="A13" s="2" t="s">
        <v>21</v>
      </c>
      <c r="B13">
        <v>10660</v>
      </c>
      <c r="C13">
        <v>10551</v>
      </c>
      <c r="D13">
        <v>867</v>
      </c>
      <c r="E13">
        <v>864</v>
      </c>
      <c r="F13" s="3">
        <v>196</v>
      </c>
      <c r="G13">
        <v>143</v>
      </c>
      <c r="H13">
        <v>105</v>
      </c>
      <c r="I13">
        <v>71</v>
      </c>
      <c r="K13">
        <f t="shared" si="0"/>
        <v>8.1332082551594742E-2</v>
      </c>
      <c r="L13">
        <f t="shared" si="1"/>
        <v>8.1887972704009104E-2</v>
      </c>
      <c r="M13">
        <f t="shared" si="2"/>
        <v>-5.5589015241436224E-4</v>
      </c>
      <c r="O13">
        <f t="shared" si="3"/>
        <v>0.22606689734717417</v>
      </c>
      <c r="P13">
        <f t="shared" si="3"/>
        <v>0.16550925925925927</v>
      </c>
      <c r="Q13">
        <f t="shared" si="4"/>
        <v>-6.0557638087914895E-2</v>
      </c>
      <c r="R13">
        <f t="shared" si="5"/>
        <v>0.12110726643598616</v>
      </c>
      <c r="S13">
        <f t="shared" si="6"/>
        <v>8.217592592592593E-2</v>
      </c>
      <c r="T13">
        <f t="shared" si="7"/>
        <v>-3.8931340510060225E-2</v>
      </c>
    </row>
    <row r="14" spans="1:20" x14ac:dyDescent="0.2">
      <c r="A14" s="2" t="s">
        <v>22</v>
      </c>
      <c r="B14">
        <v>9947</v>
      </c>
      <c r="C14">
        <v>9737</v>
      </c>
      <c r="D14">
        <v>838</v>
      </c>
      <c r="E14">
        <v>801</v>
      </c>
      <c r="F14" s="3">
        <v>162</v>
      </c>
      <c r="G14">
        <v>128</v>
      </c>
      <c r="H14">
        <v>92</v>
      </c>
      <c r="I14">
        <v>70</v>
      </c>
      <c r="K14">
        <f t="shared" si="0"/>
        <v>8.4246506484367142E-2</v>
      </c>
      <c r="L14">
        <f t="shared" si="1"/>
        <v>8.2263530861661702E-2</v>
      </c>
      <c r="M14">
        <f t="shared" si="2"/>
        <v>1.9829756227054407E-3</v>
      </c>
      <c r="O14">
        <f t="shared" si="3"/>
        <v>0.19331742243436753</v>
      </c>
      <c r="P14">
        <f t="shared" si="3"/>
        <v>0.15980024968789014</v>
      </c>
      <c r="Q14">
        <f t="shared" si="4"/>
        <v>-3.3517172746477392E-2</v>
      </c>
      <c r="R14">
        <f t="shared" si="5"/>
        <v>0.10978520286396182</v>
      </c>
      <c r="S14">
        <f t="shared" si="6"/>
        <v>8.7390761548064924E-2</v>
      </c>
      <c r="T14">
        <f t="shared" si="7"/>
        <v>-2.2394441315896893E-2</v>
      </c>
    </row>
    <row r="15" spans="1:20" x14ac:dyDescent="0.2">
      <c r="A15" s="2" t="s">
        <v>23</v>
      </c>
      <c r="B15">
        <v>8324</v>
      </c>
      <c r="C15">
        <v>8176</v>
      </c>
      <c r="D15">
        <v>665</v>
      </c>
      <c r="E15">
        <v>642</v>
      </c>
      <c r="F15" s="3">
        <v>127</v>
      </c>
      <c r="G15">
        <v>122</v>
      </c>
      <c r="H15">
        <v>56</v>
      </c>
      <c r="I15">
        <v>68</v>
      </c>
      <c r="K15">
        <f t="shared" si="0"/>
        <v>7.9889476213358956E-2</v>
      </c>
      <c r="L15">
        <f t="shared" si="1"/>
        <v>7.8522504892367909E-2</v>
      </c>
      <c r="M15">
        <f t="shared" si="2"/>
        <v>1.3669713209910478E-3</v>
      </c>
      <c r="O15">
        <f t="shared" si="3"/>
        <v>0.19097744360902255</v>
      </c>
      <c r="P15">
        <f t="shared" si="3"/>
        <v>0.19003115264797507</v>
      </c>
      <c r="Q15">
        <f t="shared" si="4"/>
        <v>-9.4629096104748012E-4</v>
      </c>
      <c r="R15">
        <f t="shared" si="5"/>
        <v>8.4210526315789472E-2</v>
      </c>
      <c r="S15">
        <f t="shared" si="6"/>
        <v>0.1059190031152648</v>
      </c>
      <c r="T15">
        <f t="shared" si="7"/>
        <v>2.1708476799475324E-2</v>
      </c>
    </row>
    <row r="16" spans="1:20" x14ac:dyDescent="0.2">
      <c r="A16" s="2" t="s">
        <v>24</v>
      </c>
      <c r="B16">
        <v>9434</v>
      </c>
      <c r="C16">
        <v>9402</v>
      </c>
      <c r="D16">
        <v>673</v>
      </c>
      <c r="E16">
        <v>697</v>
      </c>
      <c r="F16" s="3">
        <v>220</v>
      </c>
      <c r="G16">
        <v>194</v>
      </c>
      <c r="H16">
        <v>122</v>
      </c>
      <c r="I16">
        <v>94</v>
      </c>
      <c r="K16">
        <f t="shared" si="0"/>
        <v>7.1337714649141404E-2</v>
      </c>
      <c r="L16">
        <f t="shared" si="1"/>
        <v>7.413316315677515E-2</v>
      </c>
      <c r="M16">
        <f t="shared" si="2"/>
        <v>-2.7954485076337465E-3</v>
      </c>
      <c r="O16">
        <f t="shared" si="3"/>
        <v>0.32689450222882616</v>
      </c>
      <c r="P16">
        <f t="shared" si="3"/>
        <v>0.27833572453371591</v>
      </c>
      <c r="Q16">
        <f t="shared" si="4"/>
        <v>-4.8558777695110245E-2</v>
      </c>
      <c r="R16">
        <f t="shared" si="5"/>
        <v>0.1812778603268945</v>
      </c>
      <c r="S16">
        <f t="shared" si="6"/>
        <v>0.13486370157819225</v>
      </c>
      <c r="T16">
        <f t="shared" si="7"/>
        <v>-4.641415874870225E-2</v>
      </c>
    </row>
    <row r="17" spans="1:20" x14ac:dyDescent="0.2">
      <c r="A17" s="2" t="s">
        <v>25</v>
      </c>
      <c r="B17">
        <v>8687</v>
      </c>
      <c r="C17">
        <v>8669</v>
      </c>
      <c r="D17">
        <v>691</v>
      </c>
      <c r="E17">
        <v>669</v>
      </c>
      <c r="F17" s="3">
        <v>176</v>
      </c>
      <c r="G17">
        <v>127</v>
      </c>
      <c r="H17">
        <v>128</v>
      </c>
      <c r="I17">
        <v>81</v>
      </c>
      <c r="K17">
        <f t="shared" si="0"/>
        <v>7.954414642569356E-2</v>
      </c>
      <c r="L17">
        <f t="shared" si="1"/>
        <v>7.7171530741723379E-2</v>
      </c>
      <c r="M17">
        <f t="shared" si="2"/>
        <v>2.3726156839701806E-3</v>
      </c>
      <c r="O17">
        <f t="shared" si="3"/>
        <v>0.25470332850940663</v>
      </c>
      <c r="P17">
        <f t="shared" si="3"/>
        <v>0.18983557548579971</v>
      </c>
      <c r="Q17">
        <f t="shared" si="4"/>
        <v>-6.4867753023606922E-2</v>
      </c>
      <c r="R17">
        <f t="shared" si="5"/>
        <v>0.18523878437047755</v>
      </c>
      <c r="S17">
        <f t="shared" si="6"/>
        <v>0.1210762331838565</v>
      </c>
      <c r="T17">
        <f t="shared" si="7"/>
        <v>-6.416255118662105E-2</v>
      </c>
    </row>
    <row r="18" spans="1:20" x14ac:dyDescent="0.2">
      <c r="A18" s="2" t="s">
        <v>26</v>
      </c>
      <c r="B18">
        <v>8896</v>
      </c>
      <c r="C18">
        <v>8881</v>
      </c>
      <c r="D18">
        <v>708</v>
      </c>
      <c r="E18">
        <v>693</v>
      </c>
      <c r="F18" s="3">
        <v>161</v>
      </c>
      <c r="G18">
        <v>153</v>
      </c>
      <c r="H18">
        <v>104</v>
      </c>
      <c r="I18">
        <v>101</v>
      </c>
      <c r="K18">
        <f t="shared" si="0"/>
        <v>7.9586330935251803E-2</v>
      </c>
      <c r="L18">
        <f t="shared" si="1"/>
        <v>7.8031753180948085E-2</v>
      </c>
      <c r="M18">
        <f t="shared" si="2"/>
        <v>1.5545777543037181E-3</v>
      </c>
      <c r="O18">
        <f t="shared" si="3"/>
        <v>0.22740112994350281</v>
      </c>
      <c r="P18">
        <f t="shared" si="3"/>
        <v>0.22077922077922077</v>
      </c>
      <c r="Q18">
        <f t="shared" si="4"/>
        <v>-6.6219091642820416E-3</v>
      </c>
      <c r="R18">
        <f t="shared" si="5"/>
        <v>0.14689265536723164</v>
      </c>
      <c r="S18">
        <f t="shared" si="6"/>
        <v>0.14574314574314573</v>
      </c>
      <c r="T18">
        <f t="shared" si="7"/>
        <v>-1.1495096240859148E-3</v>
      </c>
    </row>
    <row r="19" spans="1:20" x14ac:dyDescent="0.2">
      <c r="A19" s="2" t="s">
        <v>27</v>
      </c>
      <c r="B19">
        <v>9535</v>
      </c>
      <c r="C19">
        <v>9655</v>
      </c>
      <c r="D19">
        <v>759</v>
      </c>
      <c r="E19">
        <v>771</v>
      </c>
      <c r="F19" s="3">
        <v>233</v>
      </c>
      <c r="G19">
        <v>213</v>
      </c>
      <c r="H19">
        <v>124</v>
      </c>
      <c r="I19">
        <v>119</v>
      </c>
      <c r="K19">
        <f t="shared" si="0"/>
        <v>7.960146827477714E-2</v>
      </c>
      <c r="L19">
        <f t="shared" si="1"/>
        <v>7.9854997410668052E-2</v>
      </c>
      <c r="M19">
        <f t="shared" si="2"/>
        <v>-2.5352913589091197E-4</v>
      </c>
      <c r="O19">
        <f t="shared" si="3"/>
        <v>0.30698287220026349</v>
      </c>
      <c r="P19">
        <f t="shared" si="3"/>
        <v>0.27626459143968873</v>
      </c>
      <c r="Q19">
        <f t="shared" si="4"/>
        <v>-3.0718280760574757E-2</v>
      </c>
      <c r="R19">
        <f t="shared" si="5"/>
        <v>0.16337285902503293</v>
      </c>
      <c r="S19">
        <f t="shared" si="6"/>
        <v>0.15434500648508431</v>
      </c>
      <c r="T19">
        <f t="shared" si="7"/>
        <v>-9.0278525399486165E-3</v>
      </c>
    </row>
    <row r="20" spans="1:20" x14ac:dyDescent="0.2">
      <c r="A20" s="2" t="s">
        <v>28</v>
      </c>
      <c r="B20">
        <v>9363</v>
      </c>
      <c r="C20">
        <v>9396</v>
      </c>
      <c r="D20">
        <v>736</v>
      </c>
      <c r="E20">
        <v>736</v>
      </c>
      <c r="F20" s="3">
        <v>154</v>
      </c>
      <c r="G20">
        <v>162</v>
      </c>
      <c r="H20">
        <v>91</v>
      </c>
      <c r="I20">
        <v>120</v>
      </c>
      <c r="K20">
        <f t="shared" si="0"/>
        <v>7.8607283990174096E-2</v>
      </c>
      <c r="L20">
        <f t="shared" si="1"/>
        <v>7.833120476798637E-2</v>
      </c>
      <c r="M20">
        <f t="shared" si="2"/>
        <v>2.7607922218772507E-4</v>
      </c>
      <c r="O20">
        <f t="shared" si="3"/>
        <v>0.20923913043478262</v>
      </c>
      <c r="P20">
        <f t="shared" si="3"/>
        <v>0.22010869565217392</v>
      </c>
      <c r="Q20">
        <f t="shared" si="4"/>
        <v>1.0869565217391297E-2</v>
      </c>
      <c r="R20">
        <f t="shared" si="5"/>
        <v>0.12364130434782608</v>
      </c>
      <c r="S20">
        <f t="shared" si="6"/>
        <v>0.16304347826086957</v>
      </c>
      <c r="T20">
        <f t="shared" si="7"/>
        <v>3.9402173913043487E-2</v>
      </c>
    </row>
    <row r="21" spans="1:20" x14ac:dyDescent="0.2">
      <c r="A21" s="2" t="s">
        <v>29</v>
      </c>
      <c r="B21">
        <v>9327</v>
      </c>
      <c r="C21">
        <v>9262</v>
      </c>
      <c r="D21">
        <v>739</v>
      </c>
      <c r="E21">
        <v>727</v>
      </c>
      <c r="F21" s="3">
        <v>196</v>
      </c>
      <c r="G21">
        <v>201</v>
      </c>
      <c r="H21">
        <v>86</v>
      </c>
      <c r="I21">
        <v>96</v>
      </c>
      <c r="K21">
        <f t="shared" si="0"/>
        <v>7.9232336228154815E-2</v>
      </c>
      <c r="L21">
        <f t="shared" si="1"/>
        <v>7.8492766141222192E-2</v>
      </c>
      <c r="M21">
        <f t="shared" si="2"/>
        <v>7.3957008693262272E-4</v>
      </c>
      <c r="O21">
        <f t="shared" si="3"/>
        <v>0.26522327469553453</v>
      </c>
      <c r="P21">
        <f t="shared" si="3"/>
        <v>0.27647867950481431</v>
      </c>
      <c r="Q21">
        <f t="shared" si="4"/>
        <v>1.1255404809279779E-2</v>
      </c>
      <c r="R21">
        <f t="shared" si="5"/>
        <v>0.11637347767253045</v>
      </c>
      <c r="S21">
        <f t="shared" si="6"/>
        <v>0.13204951856946354</v>
      </c>
      <c r="T21">
        <f t="shared" si="7"/>
        <v>1.5676040896933086E-2</v>
      </c>
    </row>
    <row r="22" spans="1:20" x14ac:dyDescent="0.2">
      <c r="A22" s="2" t="s">
        <v>30</v>
      </c>
      <c r="B22">
        <v>9345</v>
      </c>
      <c r="C22">
        <v>9308</v>
      </c>
      <c r="D22">
        <v>734</v>
      </c>
      <c r="E22">
        <v>728</v>
      </c>
      <c r="F22" s="3">
        <v>167</v>
      </c>
      <c r="G22">
        <v>207</v>
      </c>
      <c r="H22">
        <v>75</v>
      </c>
      <c r="I22">
        <v>67</v>
      </c>
      <c r="K22">
        <f t="shared" si="0"/>
        <v>7.854467629748528E-2</v>
      </c>
      <c r="L22">
        <f t="shared" si="1"/>
        <v>7.8212290502793297E-2</v>
      </c>
      <c r="M22">
        <f t="shared" si="2"/>
        <v>3.3238579469198337E-4</v>
      </c>
      <c r="O22">
        <f t="shared" si="3"/>
        <v>0.22752043596730245</v>
      </c>
      <c r="P22">
        <f t="shared" si="3"/>
        <v>0.28434065934065933</v>
      </c>
      <c r="Q22">
        <f t="shared" si="4"/>
        <v>5.6820223373356876E-2</v>
      </c>
      <c r="R22">
        <f t="shared" si="5"/>
        <v>0.10217983651226158</v>
      </c>
      <c r="S22">
        <f t="shared" si="6"/>
        <v>9.2032967032967039E-2</v>
      </c>
      <c r="T22">
        <f t="shared" si="7"/>
        <v>-1.0146869479294537E-2</v>
      </c>
    </row>
    <row r="23" spans="1:20" x14ac:dyDescent="0.2">
      <c r="A23" s="2" t="s">
        <v>31</v>
      </c>
      <c r="B23">
        <v>8890</v>
      </c>
      <c r="C23">
        <v>8715</v>
      </c>
      <c r="D23">
        <v>706</v>
      </c>
      <c r="E23">
        <v>722</v>
      </c>
      <c r="F23" s="3">
        <v>174</v>
      </c>
      <c r="G23">
        <v>182</v>
      </c>
      <c r="H23">
        <v>101</v>
      </c>
      <c r="I23">
        <v>123</v>
      </c>
      <c r="K23">
        <f t="shared" si="0"/>
        <v>7.9415073115860518E-2</v>
      </c>
      <c r="L23">
        <f t="shared" si="1"/>
        <v>8.2845668387837065E-2</v>
      </c>
      <c r="M23">
        <f t="shared" si="2"/>
        <v>-3.430595271976547E-3</v>
      </c>
      <c r="O23">
        <f t="shared" si="3"/>
        <v>0.24645892351274787</v>
      </c>
      <c r="P23">
        <f t="shared" si="3"/>
        <v>0.25207756232686979</v>
      </c>
      <c r="Q23">
        <f t="shared" si="4"/>
        <v>5.6186388141219179E-3</v>
      </c>
      <c r="R23">
        <f t="shared" si="5"/>
        <v>0.14305949008498584</v>
      </c>
      <c r="S23">
        <f t="shared" si="6"/>
        <v>0.17036011080332411</v>
      </c>
      <c r="T23">
        <f t="shared" si="7"/>
        <v>2.7300620718338275E-2</v>
      </c>
    </row>
    <row r="24" spans="1:20" x14ac:dyDescent="0.2">
      <c r="A24" s="2" t="s">
        <v>32</v>
      </c>
      <c r="B24">
        <v>8460</v>
      </c>
      <c r="C24">
        <v>8448</v>
      </c>
      <c r="D24">
        <v>681</v>
      </c>
      <c r="E24">
        <v>695</v>
      </c>
      <c r="F24" s="3">
        <v>156</v>
      </c>
      <c r="G24">
        <v>142</v>
      </c>
      <c r="H24">
        <v>93</v>
      </c>
      <c r="I24">
        <v>100</v>
      </c>
      <c r="K24">
        <f t="shared" si="0"/>
        <v>8.0496453900709225E-2</v>
      </c>
      <c r="L24">
        <f t="shared" si="1"/>
        <v>8.2267992424242431E-2</v>
      </c>
      <c r="M24">
        <f t="shared" si="2"/>
        <v>-1.771538523533206E-3</v>
      </c>
      <c r="O24">
        <f t="shared" si="3"/>
        <v>0.22907488986784141</v>
      </c>
      <c r="P24">
        <f t="shared" si="3"/>
        <v>0.20431654676258992</v>
      </c>
      <c r="Q24">
        <f t="shared" si="4"/>
        <v>-2.475834310525149E-2</v>
      </c>
      <c r="R24">
        <f t="shared" si="5"/>
        <v>0.13656387665198239</v>
      </c>
      <c r="S24">
        <f t="shared" si="6"/>
        <v>0.14388489208633093</v>
      </c>
      <c r="T24">
        <f t="shared" si="7"/>
        <v>7.3210154343485434E-3</v>
      </c>
    </row>
    <row r="25" spans="1:20" x14ac:dyDescent="0.2">
      <c r="A25" s="2" t="s">
        <v>33</v>
      </c>
      <c r="B25">
        <v>8836</v>
      </c>
      <c r="C25">
        <v>8836</v>
      </c>
      <c r="D25">
        <v>693</v>
      </c>
      <c r="E25">
        <v>724</v>
      </c>
      <c r="F25" s="3">
        <v>206</v>
      </c>
      <c r="G25">
        <v>182</v>
      </c>
      <c r="H25">
        <v>67</v>
      </c>
      <c r="I25">
        <v>103</v>
      </c>
      <c r="K25">
        <f t="shared" si="0"/>
        <v>7.8429153463105472E-2</v>
      </c>
      <c r="L25">
        <f t="shared" si="1"/>
        <v>8.1937528293345399E-2</v>
      </c>
      <c r="M25">
        <f t="shared" si="2"/>
        <v>-3.508374830239927E-3</v>
      </c>
      <c r="O25">
        <f t="shared" si="3"/>
        <v>0.29725829725829728</v>
      </c>
      <c r="P25">
        <f t="shared" si="3"/>
        <v>0.25138121546961328</v>
      </c>
      <c r="Q25">
        <f t="shared" si="4"/>
        <v>-4.5877081788683993E-2</v>
      </c>
      <c r="R25">
        <f t="shared" si="5"/>
        <v>9.6681096681096687E-2</v>
      </c>
      <c r="S25">
        <f t="shared" si="6"/>
        <v>0.14226519337016574</v>
      </c>
      <c r="T25">
        <f t="shared" si="7"/>
        <v>4.5584096689069056E-2</v>
      </c>
    </row>
    <row r="26" spans="1:20" x14ac:dyDescent="0.2">
      <c r="A26" s="2" t="s">
        <v>34</v>
      </c>
      <c r="B26">
        <v>9437</v>
      </c>
      <c r="C26">
        <v>9359</v>
      </c>
      <c r="D26">
        <v>788</v>
      </c>
      <c r="E26">
        <v>789</v>
      </c>
      <c r="F26" s="2">
        <f>SUM(F3:F25)</f>
        <v>3785</v>
      </c>
      <c r="G26">
        <v>3423</v>
      </c>
      <c r="H26">
        <v>2033</v>
      </c>
      <c r="I26">
        <v>1945</v>
      </c>
      <c r="K26">
        <f t="shared" si="0"/>
        <v>8.3501112641729366E-2</v>
      </c>
      <c r="L26">
        <f t="shared" si="1"/>
        <v>8.4303878619510636E-2</v>
      </c>
      <c r="M26">
        <f t="shared" si="2"/>
        <v>-8.0276597778126957E-4</v>
      </c>
      <c r="Q26" s="7">
        <f>COUNTIF(Q3:Q25,"&lt;0")</f>
        <v>19</v>
      </c>
      <c r="T26" s="7">
        <f>COUNTIF(T3:T25,"&lt;0")</f>
        <v>13</v>
      </c>
    </row>
    <row r="27" spans="1:20" x14ac:dyDescent="0.2">
      <c r="A27" s="2" t="s">
        <v>35</v>
      </c>
      <c r="B27">
        <v>9420</v>
      </c>
      <c r="C27">
        <v>9427</v>
      </c>
      <c r="D27">
        <v>781</v>
      </c>
      <c r="E27">
        <v>743</v>
      </c>
      <c r="K27">
        <f t="shared" si="0"/>
        <v>8.2908704883227172E-2</v>
      </c>
      <c r="L27">
        <f t="shared" si="1"/>
        <v>7.8816166330752099E-2</v>
      </c>
      <c r="M27">
        <f t="shared" si="2"/>
        <v>4.0925385524750724E-3</v>
      </c>
    </row>
    <row r="28" spans="1:20" x14ac:dyDescent="0.2">
      <c r="A28" s="2" t="s">
        <v>36</v>
      </c>
      <c r="B28">
        <v>9570</v>
      </c>
      <c r="C28">
        <v>9633</v>
      </c>
      <c r="D28">
        <v>805</v>
      </c>
      <c r="E28">
        <v>808</v>
      </c>
      <c r="K28">
        <f t="shared" si="0"/>
        <v>8.4117032392894461E-2</v>
      </c>
      <c r="L28">
        <f t="shared" si="1"/>
        <v>8.3878334890480646E-2</v>
      </c>
      <c r="M28">
        <f t="shared" si="2"/>
        <v>2.3869750241381493E-4</v>
      </c>
    </row>
    <row r="29" spans="1:20" x14ac:dyDescent="0.2">
      <c r="A29" s="2" t="s">
        <v>37</v>
      </c>
      <c r="B29">
        <v>9921</v>
      </c>
      <c r="C29">
        <v>9842</v>
      </c>
      <c r="D29">
        <v>830</v>
      </c>
      <c r="E29">
        <v>831</v>
      </c>
      <c r="K29">
        <f t="shared" si="0"/>
        <v>8.3660921278096961E-2</v>
      </c>
      <c r="L29">
        <f t="shared" si="1"/>
        <v>8.4434058118268651E-2</v>
      </c>
      <c r="M29">
        <f t="shared" si="2"/>
        <v>-7.7313684017168982E-4</v>
      </c>
    </row>
    <row r="30" spans="1:20" x14ac:dyDescent="0.2">
      <c r="A30" s="2" t="s">
        <v>38</v>
      </c>
      <c r="B30">
        <v>9424</v>
      </c>
      <c r="C30">
        <v>9272</v>
      </c>
      <c r="D30">
        <v>781</v>
      </c>
      <c r="E30">
        <v>767</v>
      </c>
      <c r="K30">
        <f t="shared" si="0"/>
        <v>8.2873514431239387E-2</v>
      </c>
      <c r="L30">
        <f t="shared" si="1"/>
        <v>8.2722174288179462E-2</v>
      </c>
      <c r="M30">
        <f t="shared" si="2"/>
        <v>1.5134014305992483E-4</v>
      </c>
    </row>
    <row r="31" spans="1:20" x14ac:dyDescent="0.2">
      <c r="A31" s="2" t="s">
        <v>39</v>
      </c>
      <c r="B31">
        <v>9010</v>
      </c>
      <c r="C31">
        <v>8969</v>
      </c>
      <c r="D31">
        <v>756</v>
      </c>
      <c r="E31">
        <v>760</v>
      </c>
      <c r="K31">
        <f t="shared" si="0"/>
        <v>8.390677025527192E-2</v>
      </c>
      <c r="L31">
        <f t="shared" si="1"/>
        <v>8.4736313970342286E-2</v>
      </c>
      <c r="M31">
        <f t="shared" si="2"/>
        <v>-8.2954371507036606E-4</v>
      </c>
    </row>
    <row r="32" spans="1:20" x14ac:dyDescent="0.2">
      <c r="A32" s="2" t="s">
        <v>40</v>
      </c>
      <c r="B32">
        <v>9656</v>
      </c>
      <c r="C32">
        <v>9697</v>
      </c>
      <c r="D32">
        <v>825</v>
      </c>
      <c r="E32">
        <v>850</v>
      </c>
      <c r="K32">
        <f t="shared" si="0"/>
        <v>8.5439105219552614E-2</v>
      </c>
      <c r="L32">
        <f t="shared" si="1"/>
        <v>8.7655976075074762E-2</v>
      </c>
      <c r="M32">
        <f t="shared" si="2"/>
        <v>-2.2168708555221489E-3</v>
      </c>
    </row>
    <row r="33" spans="1:13" x14ac:dyDescent="0.2">
      <c r="A33" s="2" t="s">
        <v>41</v>
      </c>
      <c r="B33">
        <v>10419</v>
      </c>
      <c r="C33">
        <v>10445</v>
      </c>
      <c r="D33">
        <v>874</v>
      </c>
      <c r="E33">
        <v>851</v>
      </c>
      <c r="K33">
        <f t="shared" si="0"/>
        <v>8.3885209713024281E-2</v>
      </c>
      <c r="L33">
        <f t="shared" si="1"/>
        <v>8.1474389660124463E-2</v>
      </c>
      <c r="M33">
        <f t="shared" si="2"/>
        <v>2.4108200528998175E-3</v>
      </c>
    </row>
    <row r="34" spans="1:13" x14ac:dyDescent="0.2">
      <c r="B34">
        <v>9880</v>
      </c>
      <c r="C34">
        <v>9931</v>
      </c>
      <c r="D34">
        <v>830</v>
      </c>
      <c r="E34">
        <v>831</v>
      </c>
      <c r="K34">
        <f t="shared" si="0"/>
        <v>8.4008097165991905E-2</v>
      </c>
      <c r="L34">
        <f t="shared" si="1"/>
        <v>8.3677373879770423E-2</v>
      </c>
      <c r="M34">
        <f t="shared" si="2"/>
        <v>3.3072328622148206E-4</v>
      </c>
    </row>
    <row r="35" spans="1:13" x14ac:dyDescent="0.2">
      <c r="B35">
        <v>10134</v>
      </c>
      <c r="C35">
        <v>10042</v>
      </c>
      <c r="D35">
        <v>801</v>
      </c>
      <c r="E35">
        <v>802</v>
      </c>
      <c r="K35">
        <f t="shared" si="0"/>
        <v>7.9040852575488457E-2</v>
      </c>
      <c r="L35">
        <f t="shared" si="1"/>
        <v>7.9864568810993825E-2</v>
      </c>
      <c r="M35">
        <f t="shared" si="2"/>
        <v>-8.2371623550536732E-4</v>
      </c>
    </row>
    <row r="36" spans="1:13" x14ac:dyDescent="0.2">
      <c r="B36">
        <v>9717</v>
      </c>
      <c r="C36">
        <v>9721</v>
      </c>
      <c r="D36">
        <v>814</v>
      </c>
      <c r="E36">
        <v>829</v>
      </c>
      <c r="K36">
        <f t="shared" si="0"/>
        <v>8.3770711124832767E-2</v>
      </c>
      <c r="L36">
        <f t="shared" si="1"/>
        <v>8.5279292253883351E-2</v>
      </c>
      <c r="M36">
        <f t="shared" si="2"/>
        <v>-1.5085811290505846E-3</v>
      </c>
    </row>
    <row r="37" spans="1:13" x14ac:dyDescent="0.2">
      <c r="B37">
        <v>9192</v>
      </c>
      <c r="C37">
        <v>9304</v>
      </c>
      <c r="D37">
        <v>735</v>
      </c>
      <c r="E37">
        <v>770</v>
      </c>
      <c r="K37">
        <f t="shared" si="0"/>
        <v>7.9960835509138378E-2</v>
      </c>
      <c r="L37">
        <f t="shared" si="1"/>
        <v>8.2760103181427347E-2</v>
      </c>
      <c r="M37">
        <f t="shared" si="2"/>
        <v>-2.7992676722889687E-3</v>
      </c>
    </row>
    <row r="38" spans="1:13" x14ac:dyDescent="0.2">
      <c r="B38">
        <v>8630</v>
      </c>
      <c r="C38">
        <v>8668</v>
      </c>
      <c r="D38">
        <v>743</v>
      </c>
      <c r="E38">
        <v>724</v>
      </c>
      <c r="K38">
        <f t="shared" si="0"/>
        <v>8.6095017381228267E-2</v>
      </c>
      <c r="L38">
        <f t="shared" si="1"/>
        <v>8.3525611444393175E-2</v>
      </c>
      <c r="M38">
        <f t="shared" si="2"/>
        <v>2.5694059368350924E-3</v>
      </c>
    </row>
    <row r="39" spans="1:13" x14ac:dyDescent="0.2">
      <c r="B39">
        <v>8970</v>
      </c>
      <c r="C39">
        <v>8988</v>
      </c>
      <c r="D39">
        <v>722</v>
      </c>
      <c r="E39">
        <v>710</v>
      </c>
      <c r="K39">
        <f t="shared" si="0"/>
        <v>8.0490523968784838E-2</v>
      </c>
      <c r="L39">
        <f t="shared" si="1"/>
        <v>7.8994214508233199E-2</v>
      </c>
      <c r="M39">
        <f t="shared" si="2"/>
        <v>1.4963094605516397E-3</v>
      </c>
    </row>
    <row r="40" spans="1:13" x14ac:dyDescent="0.2">
      <c r="B40">
        <v>345543</v>
      </c>
      <c r="C40">
        <v>344660</v>
      </c>
      <c r="D40">
        <v>28378</v>
      </c>
      <c r="E40">
        <v>28325</v>
      </c>
    </row>
    <row r="42" spans="1:13" x14ac:dyDescent="0.2">
      <c r="A42" s="7" t="s">
        <v>47</v>
      </c>
    </row>
    <row r="43" spans="1:13" x14ac:dyDescent="0.2">
      <c r="A43" s="7" t="s">
        <v>48</v>
      </c>
      <c r="B43">
        <f>B40+C40</f>
        <v>690203</v>
      </c>
    </row>
    <row r="44" spans="1:13" x14ac:dyDescent="0.2">
      <c r="A44" s="7" t="s">
        <v>49</v>
      </c>
      <c r="B44">
        <f>SQRT(0.5*0.5/B43)</f>
        <v>6.0184074029432473E-4</v>
      </c>
    </row>
    <row r="45" spans="1:13" x14ac:dyDescent="0.2">
      <c r="A45" s="7" t="s">
        <v>50</v>
      </c>
      <c r="B45">
        <v>1.96</v>
      </c>
    </row>
    <row r="46" spans="1:13" x14ac:dyDescent="0.2">
      <c r="B46">
        <f>B45*B44</f>
        <v>1.1796078509768765E-3</v>
      </c>
    </row>
    <row r="47" spans="1:13" x14ac:dyDescent="0.2">
      <c r="A47" s="7" t="s">
        <v>51</v>
      </c>
      <c r="B47" s="8">
        <f>0.5-B46</f>
        <v>0.49882039214902313</v>
      </c>
      <c r="C47" s="9">
        <f>0.5+B46</f>
        <v>0.50117960785097693</v>
      </c>
      <c r="D47" s="8">
        <f>B47*B43</f>
        <v>344287.3311224322</v>
      </c>
      <c r="E47" s="8">
        <f>C47*B43</f>
        <v>345915.6688775678</v>
      </c>
    </row>
    <row r="48" spans="1:13" x14ac:dyDescent="0.2">
      <c r="A48" s="7" t="s">
        <v>52</v>
      </c>
      <c r="B48" s="8">
        <f>B40/B43</f>
        <v>0.50063966688061334</v>
      </c>
      <c r="C48" s="8"/>
      <c r="D48" s="8"/>
    </row>
    <row r="49" spans="1:5" x14ac:dyDescent="0.2">
      <c r="A49" s="7" t="s">
        <v>53</v>
      </c>
      <c r="B49" s="8">
        <f>C40/B43</f>
        <v>0.4993603331193866</v>
      </c>
      <c r="C49" s="8"/>
      <c r="D49" s="8"/>
    </row>
    <row r="50" spans="1:5" x14ac:dyDescent="0.2">
      <c r="B50" s="8"/>
      <c r="C50" s="8"/>
      <c r="D50" s="8"/>
    </row>
    <row r="51" spans="1:5" x14ac:dyDescent="0.2">
      <c r="A51" s="7" t="s">
        <v>54</v>
      </c>
      <c r="B51" s="8"/>
      <c r="C51" s="8"/>
      <c r="D51" s="8"/>
    </row>
    <row r="52" spans="1:5" x14ac:dyDescent="0.2">
      <c r="A52" s="7" t="s">
        <v>48</v>
      </c>
      <c r="B52" s="8">
        <f>F26+G26</f>
        <v>7208</v>
      </c>
      <c r="C52" s="8"/>
      <c r="D52" s="8"/>
    </row>
    <row r="53" spans="1:5" x14ac:dyDescent="0.2">
      <c r="A53" s="7" t="s">
        <v>49</v>
      </c>
      <c r="B53" s="8">
        <f>SQRT(0.25/B52)</f>
        <v>5.8892855928943189E-3</v>
      </c>
      <c r="C53" s="8"/>
      <c r="D53" s="8"/>
    </row>
    <row r="54" spans="1:5" x14ac:dyDescent="0.2">
      <c r="A54" s="7" t="s">
        <v>50</v>
      </c>
      <c r="B54" s="8">
        <v>1.96</v>
      </c>
      <c r="C54" s="8"/>
      <c r="D54" s="8"/>
    </row>
    <row r="55" spans="1:5" x14ac:dyDescent="0.2">
      <c r="B55" s="8">
        <f>B54*B53</f>
        <v>1.1542999762072865E-2</v>
      </c>
      <c r="C55" s="8"/>
      <c r="D55" s="8"/>
    </row>
    <row r="56" spans="1:5" x14ac:dyDescent="0.2">
      <c r="A56" s="7" t="s">
        <v>51</v>
      </c>
      <c r="B56" s="8">
        <f>0.5-B55</f>
        <v>0.48845700023792715</v>
      </c>
      <c r="C56" s="9">
        <f>0.5+B55</f>
        <v>0.51154299976207285</v>
      </c>
      <c r="D56" s="8">
        <f>B56*B52</f>
        <v>3520.7980577149788</v>
      </c>
      <c r="E56" s="8">
        <f>C56*B52</f>
        <v>3687.2019422850212</v>
      </c>
    </row>
    <row r="57" spans="1:5" x14ac:dyDescent="0.2">
      <c r="A57" s="7" t="s">
        <v>52</v>
      </c>
      <c r="B57" s="8">
        <f>F26/B52</f>
        <v>0.52511098779134291</v>
      </c>
      <c r="C57" s="8"/>
      <c r="D57" s="8"/>
    </row>
    <row r="58" spans="1:5" x14ac:dyDescent="0.2">
      <c r="A58" s="7" t="s">
        <v>53</v>
      </c>
      <c r="B58" s="8">
        <f>G26/B52</f>
        <v>0.47488901220865704</v>
      </c>
      <c r="C58" s="8"/>
      <c r="D58" s="8"/>
    </row>
    <row r="59" spans="1:5" x14ac:dyDescent="0.2">
      <c r="B59" s="8"/>
      <c r="C59" s="8"/>
      <c r="D59" s="8"/>
    </row>
    <row r="60" spans="1:5" x14ac:dyDescent="0.2">
      <c r="A60" s="7" t="s">
        <v>55</v>
      </c>
      <c r="B60" s="8"/>
      <c r="C60" s="8"/>
      <c r="D60" s="8"/>
    </row>
    <row r="61" spans="1:5" x14ac:dyDescent="0.2">
      <c r="A61" t="s">
        <v>48</v>
      </c>
      <c r="B61" s="8">
        <f>D40+E40</f>
        <v>56703</v>
      </c>
      <c r="C61" s="8"/>
      <c r="D61" s="8"/>
    </row>
    <row r="62" spans="1:5" x14ac:dyDescent="0.2">
      <c r="A62" t="s">
        <v>49</v>
      </c>
      <c r="B62" s="8">
        <f>SQRT(0.25/B61)</f>
        <v>2.0997470796992519E-3</v>
      </c>
      <c r="C62" s="8"/>
      <c r="D62" s="8"/>
    </row>
    <row r="63" spans="1:5" x14ac:dyDescent="0.2">
      <c r="A63" t="s">
        <v>50</v>
      </c>
      <c r="B63" s="8">
        <v>1.96</v>
      </c>
      <c r="C63" s="8"/>
      <c r="D63" s="8"/>
    </row>
    <row r="64" spans="1:5" x14ac:dyDescent="0.2">
      <c r="B64" s="8">
        <f>B63*B62</f>
        <v>4.1155042762105335E-3</v>
      </c>
      <c r="C64" s="8"/>
      <c r="D64" s="8"/>
    </row>
    <row r="65" spans="1:5" x14ac:dyDescent="0.2">
      <c r="A65" t="s">
        <v>51</v>
      </c>
      <c r="B65" s="8">
        <f>0.5-B64</f>
        <v>0.49588449572378945</v>
      </c>
      <c r="C65" s="8">
        <f>0.5+B64</f>
        <v>0.50411550427621055</v>
      </c>
      <c r="D65" s="8">
        <f>B65*B61</f>
        <v>28118.138561026033</v>
      </c>
      <c r="E65" s="8">
        <f>C65*B61</f>
        <v>28584.861438973967</v>
      </c>
    </row>
    <row r="66" spans="1:5" x14ac:dyDescent="0.2">
      <c r="A66" t="s">
        <v>52</v>
      </c>
      <c r="B66" s="8">
        <f>D40/B61</f>
        <v>0.50046734740666277</v>
      </c>
      <c r="C66" s="8"/>
      <c r="D66" s="8"/>
    </row>
    <row r="67" spans="1:5" x14ac:dyDescent="0.2">
      <c r="A67" t="s">
        <v>53</v>
      </c>
      <c r="B67" s="8">
        <f>E40/B61</f>
        <v>0.49953265259333723</v>
      </c>
      <c r="C67" s="8"/>
      <c r="D67" s="8"/>
    </row>
    <row r="69" spans="1:5" x14ac:dyDescent="0.2">
      <c r="A69" s="7" t="s">
        <v>58</v>
      </c>
    </row>
    <row r="70" spans="1:5" x14ac:dyDescent="0.2">
      <c r="A70" s="7" t="s">
        <v>59</v>
      </c>
      <c r="C70">
        <f>B61/B43</f>
        <v>8.2154090897895257E-2</v>
      </c>
    </row>
    <row r="71" spans="1:5" x14ac:dyDescent="0.2">
      <c r="A71" s="7" t="s">
        <v>60</v>
      </c>
      <c r="C71">
        <f>SQRT(C70*(1-C70)*((1/B40)+(1/C40)))</f>
        <v>6.6106081563872224E-4</v>
      </c>
      <c r="D71" s="8">
        <f>-1.96*C71</f>
        <v>-1.2956791986518956E-3</v>
      </c>
      <c r="E71" s="8">
        <f>C71*1.96</f>
        <v>1.2956791986518956E-3</v>
      </c>
    </row>
    <row r="72" spans="1:5" x14ac:dyDescent="0.2">
      <c r="A72" s="7" t="s">
        <v>61</v>
      </c>
      <c r="C72">
        <f>D40/B40</f>
        <v>8.2125813574576823E-2</v>
      </c>
    </row>
    <row r="73" spans="1:5" x14ac:dyDescent="0.2">
      <c r="A73" s="7" t="s">
        <v>62</v>
      </c>
      <c r="C73">
        <f>E40/C40</f>
        <v>8.2182440666163759E-2</v>
      </c>
    </row>
    <row r="74" spans="1:5" x14ac:dyDescent="0.2">
      <c r="A74" s="7" t="s">
        <v>63</v>
      </c>
      <c r="C74" s="10">
        <f>C73-C72</f>
        <v>5.6627091586936018E-5</v>
      </c>
    </row>
    <row r="76" spans="1:5" x14ac:dyDescent="0.2">
      <c r="A76" s="7" t="s">
        <v>64</v>
      </c>
    </row>
    <row r="77" spans="1:5" x14ac:dyDescent="0.2">
      <c r="A77" s="7" t="s">
        <v>66</v>
      </c>
      <c r="C77" s="12">
        <f>B52/(C79+C80)</f>
        <v>0.20860706740369866</v>
      </c>
    </row>
    <row r="78" spans="1:5" x14ac:dyDescent="0.2">
      <c r="A78" s="7" t="s">
        <v>60</v>
      </c>
      <c r="C78">
        <f>SQRT(C77*(1-C77)*((1/C79)+(1/C80)))</f>
        <v>4.3716753852259364E-3</v>
      </c>
    </row>
    <row r="79" spans="1:5" x14ac:dyDescent="0.2">
      <c r="A79" s="7" t="s">
        <v>67</v>
      </c>
      <c r="C79">
        <f>SUM(D3:D25)</f>
        <v>17293</v>
      </c>
      <c r="D79" s="7"/>
    </row>
    <row r="80" spans="1:5" x14ac:dyDescent="0.2">
      <c r="A80" s="7" t="s">
        <v>68</v>
      </c>
      <c r="C80">
        <f>SUM(E3:E25)</f>
        <v>17260</v>
      </c>
    </row>
    <row r="81" spans="1:5" x14ac:dyDescent="0.2">
      <c r="A81" s="7" t="s">
        <v>69</v>
      </c>
      <c r="C81" s="11">
        <v>1.96</v>
      </c>
    </row>
    <row r="82" spans="1:5" x14ac:dyDescent="0.2">
      <c r="A82" s="7" t="s">
        <v>70</v>
      </c>
      <c r="C82">
        <f>C81*C78</f>
        <v>8.5684837550428355E-3</v>
      </c>
    </row>
    <row r="83" spans="1:5" x14ac:dyDescent="0.2">
      <c r="A83" s="7" t="s">
        <v>71</v>
      </c>
      <c r="C83">
        <f>F26/C79</f>
        <v>0.2188746891805933</v>
      </c>
    </row>
    <row r="84" spans="1:5" x14ac:dyDescent="0.2">
      <c r="A84" s="7" t="s">
        <v>72</v>
      </c>
      <c r="C84">
        <f>G26/C80</f>
        <v>0.19831981460023174</v>
      </c>
    </row>
    <row r="85" spans="1:5" x14ac:dyDescent="0.2">
      <c r="A85" s="7" t="s">
        <v>73</v>
      </c>
      <c r="C85">
        <f>C84-C83</f>
        <v>-2.0554874580361565E-2</v>
      </c>
      <c r="D85" s="8">
        <f>C85-C82</f>
        <v>-2.9123358335404401E-2</v>
      </c>
      <c r="E85" s="8">
        <f>C85+C82</f>
        <v>-1.198639082531873E-2</v>
      </c>
    </row>
    <row r="86" spans="1:5" x14ac:dyDescent="0.2">
      <c r="D86" s="8"/>
      <c r="E86" s="8"/>
    </row>
    <row r="87" spans="1:5" x14ac:dyDescent="0.2">
      <c r="D87" s="8"/>
      <c r="E87" s="8"/>
    </row>
    <row r="88" spans="1:5" x14ac:dyDescent="0.2">
      <c r="A88" s="7" t="s">
        <v>74</v>
      </c>
      <c r="D88" s="8"/>
      <c r="E88" s="8"/>
    </row>
    <row r="89" spans="1:5" x14ac:dyDescent="0.2">
      <c r="A89" s="7" t="s">
        <v>66</v>
      </c>
      <c r="C89">
        <f>3978/(C79+C80)</f>
        <v>0.11512748531241861</v>
      </c>
      <c r="D89" s="8"/>
      <c r="E89" s="8"/>
    </row>
    <row r="90" spans="1:5" x14ac:dyDescent="0.2">
      <c r="A90" s="7" t="s">
        <v>60</v>
      </c>
      <c r="C90">
        <f>SQRT(C89*(1-C89)*((1/C79)+(1/C80)))</f>
        <v>3.4341335129324238E-3</v>
      </c>
      <c r="D90" s="8"/>
      <c r="E90" s="8"/>
    </row>
    <row r="91" spans="1:5" x14ac:dyDescent="0.2">
      <c r="A91" s="7" t="s">
        <v>67</v>
      </c>
      <c r="D91" s="8"/>
      <c r="E91" s="8"/>
    </row>
    <row r="92" spans="1:5" x14ac:dyDescent="0.2">
      <c r="A92" s="7" t="s">
        <v>68</v>
      </c>
      <c r="D92" s="8"/>
      <c r="E92" s="8"/>
    </row>
    <row r="93" spans="1:5" x14ac:dyDescent="0.2">
      <c r="A93" s="7" t="s">
        <v>69</v>
      </c>
      <c r="C93">
        <v>1.96</v>
      </c>
      <c r="D93" s="8"/>
      <c r="E93" s="8"/>
    </row>
    <row r="94" spans="1:5" x14ac:dyDescent="0.2">
      <c r="A94" s="7" t="s">
        <v>70</v>
      </c>
      <c r="C94">
        <f>C93*C90</f>
        <v>6.7309016853475505E-3</v>
      </c>
      <c r="D94" s="8"/>
      <c r="E94" s="8"/>
    </row>
    <row r="95" spans="1:5" x14ac:dyDescent="0.2">
      <c r="A95" s="7" t="s">
        <v>71</v>
      </c>
      <c r="C95">
        <f>H26/C79</f>
        <v>0.11756201931417337</v>
      </c>
      <c r="D95" s="8"/>
      <c r="E95" s="8"/>
    </row>
    <row r="96" spans="1:5" x14ac:dyDescent="0.2">
      <c r="A96" s="7" t="s">
        <v>72</v>
      </c>
      <c r="C96">
        <f>I26/C80</f>
        <v>0.1126882966396292</v>
      </c>
      <c r="D96" s="8"/>
      <c r="E96" s="8"/>
    </row>
    <row r="97" spans="1:5" x14ac:dyDescent="0.2">
      <c r="A97" s="7" t="s">
        <v>73</v>
      </c>
      <c r="C97">
        <f>C96-C95</f>
        <v>-4.8737226745441675E-3</v>
      </c>
      <c r="D97" s="8">
        <f>C97-C94</f>
        <v>-1.1604624359891718E-2</v>
      </c>
      <c r="E97" s="8">
        <f>C97+C94</f>
        <v>1.857179010803383E-3</v>
      </c>
    </row>
    <row r="98" spans="1:5" x14ac:dyDescent="0.2">
      <c r="D98" s="8"/>
      <c r="E98" s="8"/>
    </row>
  </sheetData>
  <mergeCells count="7">
    <mergeCell ref="R1:S1"/>
    <mergeCell ref="B1:C1"/>
    <mergeCell ref="D1:E1"/>
    <mergeCell ref="F1:G1"/>
    <mergeCell ref="H1:I1"/>
    <mergeCell ref="K1:L1"/>
    <mergeCell ref="O1:P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divchin</cp:lastModifiedBy>
  <dcterms:modified xsi:type="dcterms:W3CDTF">2017-02-01T07:23:20Z</dcterms:modified>
</cp:coreProperties>
</file>