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laud\Tafelbilder\03 - IT22-LFAE-ClauD\"/>
    </mc:Choice>
  </mc:AlternateContent>
  <xr:revisionPtr revIDLastSave="0" documentId="13_ncr:1_{8AFE7A45-E121-43CA-BA95-0BD6ABA92B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erechnung" sheetId="2" r:id="rId1"/>
    <sheet name="Unterrichtsbeteiligung" sheetId="5" r:id="rId2"/>
    <sheet name="Klausur1" sheetId="4" r:id="rId3"/>
    <sheet name="Klausur1Schlüssel" sheetId="6" r:id="rId4"/>
    <sheet name="Schlüssel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B2" i="4"/>
  <c r="A2" i="4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Y3" i="5"/>
  <c r="Y4" i="5"/>
  <c r="Y5" i="5"/>
  <c r="Y6" i="5"/>
  <c r="C6" i="2" s="1"/>
  <c r="Y7" i="5"/>
  <c r="C7" i="2" s="1"/>
  <c r="Y8" i="5"/>
  <c r="C8" i="2" s="1"/>
  <c r="Y9" i="5"/>
  <c r="C9" i="2" s="1"/>
  <c r="Y10" i="5"/>
  <c r="C10" i="2" s="1"/>
  <c r="Y11" i="5"/>
  <c r="C11" i="2" s="1"/>
  <c r="Y12" i="5"/>
  <c r="C12" i="2" s="1"/>
  <c r="Y13" i="5"/>
  <c r="C13" i="2" s="1"/>
  <c r="Y14" i="5"/>
  <c r="C14" i="2" s="1"/>
  <c r="Y15" i="5"/>
  <c r="C15" i="2" s="1"/>
  <c r="Y16" i="5"/>
  <c r="C16" i="2" s="1"/>
  <c r="Y17" i="5"/>
  <c r="C17" i="2" s="1"/>
  <c r="Y18" i="5"/>
  <c r="C18" i="2" s="1"/>
  <c r="Y19" i="5"/>
  <c r="C19" i="2" s="1"/>
  <c r="Y20" i="5"/>
  <c r="C20" i="2" s="1"/>
  <c r="Y21" i="5"/>
  <c r="C21" i="2" s="1"/>
  <c r="Y22" i="5"/>
  <c r="C22" i="2" s="1"/>
  <c r="Y23" i="5"/>
  <c r="C23" i="2" s="1"/>
  <c r="Y24" i="5"/>
  <c r="C24" i="2" s="1"/>
  <c r="Y25" i="5"/>
  <c r="C25" i="2" s="1"/>
  <c r="Y26" i="5"/>
  <c r="C26" i="2" s="1"/>
  <c r="Y27" i="5"/>
  <c r="C27" i="2" s="1"/>
  <c r="Y28" i="5"/>
  <c r="C28" i="2" s="1"/>
  <c r="Y29" i="5"/>
  <c r="C29" i="2" s="1"/>
  <c r="Y30" i="5"/>
  <c r="C30" i="2" s="1"/>
  <c r="Y31" i="5"/>
  <c r="C31" i="2" s="1"/>
  <c r="Y32" i="5"/>
  <c r="C32" i="2" s="1"/>
  <c r="Y33" i="5"/>
  <c r="C33" i="2" s="1"/>
  <c r="Y34" i="5"/>
  <c r="C34" i="2" s="1"/>
  <c r="Y35" i="5"/>
  <c r="C35" i="2" s="1"/>
  <c r="Y2" i="5"/>
  <c r="Z2" i="5"/>
  <c r="Z3" i="5" s="1"/>
  <c r="Z4" i="5" s="1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Z84" i="5" s="1"/>
  <c r="Z85" i="5" s="1"/>
  <c r="Z86" i="5" s="1"/>
  <c r="Z87" i="5" s="1"/>
  <c r="Z88" i="5" s="1"/>
  <c r="Z89" i="5" s="1"/>
  <c r="Z90" i="5" s="1"/>
  <c r="Z91" i="5" s="1"/>
  <c r="Z92" i="5" s="1"/>
  <c r="Z93" i="5" s="1"/>
  <c r="Z94" i="5" s="1"/>
  <c r="Z95" i="5" s="1"/>
  <c r="Z96" i="5" s="1"/>
  <c r="Z97" i="5" s="1"/>
  <c r="Z98" i="5" s="1"/>
  <c r="Z99" i="5" s="1"/>
  <c r="Z100" i="5" s="1"/>
  <c r="Z101" i="5" s="1"/>
  <c r="Z102" i="5" s="1"/>
  <c r="Z103" i="5" s="1"/>
  <c r="Z104" i="5" s="1"/>
  <c r="Z105" i="5" s="1"/>
  <c r="Z106" i="5" s="1"/>
  <c r="Z107" i="5" s="1"/>
  <c r="Z108" i="5" s="1"/>
  <c r="Z109" i="5" s="1"/>
  <c r="Z110" i="5" s="1"/>
  <c r="Z111" i="5" s="1"/>
  <c r="Z112" i="5" s="1"/>
  <c r="Z113" i="5" s="1"/>
  <c r="Z114" i="5" s="1"/>
  <c r="Z115" i="5" s="1"/>
  <c r="Z116" i="5" s="1"/>
  <c r="Z117" i="5" s="1"/>
  <c r="Z118" i="5" s="1"/>
  <c r="Z119" i="5" s="1"/>
  <c r="Z120" i="5" s="1"/>
  <c r="Z121" i="5" s="1"/>
  <c r="Z122" i="5" s="1"/>
  <c r="Z123" i="5" s="1"/>
  <c r="Z124" i="5" s="1"/>
  <c r="Z125" i="5" s="1"/>
  <c r="Z126" i="5" s="1"/>
  <c r="Z127" i="5" s="1"/>
  <c r="Z128" i="5" s="1"/>
  <c r="Z129" i="5" s="1"/>
  <c r="Z130" i="5" s="1"/>
  <c r="Z131" i="5" s="1"/>
  <c r="Z132" i="5" s="1"/>
  <c r="Z133" i="5" s="1"/>
  <c r="Z134" i="5" s="1"/>
  <c r="Z135" i="5" s="1"/>
  <c r="Z136" i="5" s="1"/>
  <c r="Z137" i="5" s="1"/>
  <c r="Z138" i="5" s="1"/>
  <c r="Z139" i="5" s="1"/>
  <c r="Z140" i="5" s="1"/>
  <c r="Z141" i="5" s="1"/>
  <c r="Z142" i="5" s="1"/>
  <c r="Z143" i="5" s="1"/>
  <c r="Z144" i="5" s="1"/>
  <c r="Z145" i="5" s="1"/>
  <c r="Z146" i="5" s="1"/>
  <c r="Z147" i="5" s="1"/>
  <c r="Z148" i="5" s="1"/>
  <c r="Z149" i="5" s="1"/>
  <c r="Z150" i="5" s="1"/>
  <c r="Z151" i="5" s="1"/>
  <c r="Z152" i="5" s="1"/>
  <c r="Z153" i="5" s="1"/>
  <c r="Z154" i="5" s="1"/>
  <c r="Z155" i="5" s="1"/>
  <c r="Z156" i="5" s="1"/>
  <c r="Z157" i="5" s="1"/>
  <c r="Z158" i="5" s="1"/>
  <c r="Z159" i="5" s="1"/>
  <c r="Z160" i="5" s="1"/>
  <c r="Z161" i="5" s="1"/>
  <c r="Z162" i="5" s="1"/>
  <c r="Z163" i="5" s="1"/>
  <c r="Z164" i="5" s="1"/>
  <c r="Z165" i="5" s="1"/>
  <c r="Z166" i="5" s="1"/>
  <c r="Z167" i="5" s="1"/>
  <c r="Z168" i="5" s="1"/>
  <c r="Z169" i="5" s="1"/>
  <c r="Z170" i="5" s="1"/>
  <c r="Z171" i="5" s="1"/>
  <c r="Z172" i="5" s="1"/>
  <c r="Z173" i="5" s="1"/>
  <c r="Z174" i="5" s="1"/>
  <c r="Z175" i="5" s="1"/>
  <c r="Z176" i="5" s="1"/>
  <c r="Z177" i="5" s="1"/>
  <c r="Z178" i="5" s="1"/>
  <c r="Z179" i="5" s="1"/>
  <c r="Z180" i="5" s="1"/>
  <c r="Z181" i="5" s="1"/>
  <c r="Z182" i="5" s="1"/>
  <c r="Z183" i="5" s="1"/>
  <c r="Z184" i="5" s="1"/>
  <c r="Z185" i="5" s="1"/>
  <c r="Z186" i="5" s="1"/>
  <c r="Z187" i="5" s="1"/>
  <c r="Z188" i="5" s="1"/>
  <c r="Z189" i="5" s="1"/>
  <c r="Z190" i="5" s="1"/>
  <c r="Z191" i="5" s="1"/>
  <c r="Z192" i="5" s="1"/>
  <c r="Z193" i="5" s="1"/>
  <c r="Z194" i="5" s="1"/>
  <c r="Z195" i="5" s="1"/>
  <c r="Z196" i="5" s="1"/>
  <c r="Z197" i="5" s="1"/>
  <c r="Z198" i="5" s="1"/>
  <c r="Z199" i="5" s="1"/>
  <c r="Z200" i="5" s="1"/>
  <c r="Z201" i="5" s="1"/>
  <c r="Z202" i="5" s="1"/>
  <c r="Z203" i="5" s="1"/>
  <c r="Z204" i="5" s="1"/>
  <c r="Z205" i="5" s="1"/>
  <c r="Z206" i="5" s="1"/>
  <c r="Z207" i="5" s="1"/>
  <c r="Z208" i="5" s="1"/>
  <c r="Z209" i="5" s="1"/>
  <c r="Z210" i="5" s="1"/>
  <c r="Z211" i="5" s="1"/>
  <c r="Z212" i="5" s="1"/>
  <c r="Z213" i="5" s="1"/>
  <c r="Z214" i="5" s="1"/>
  <c r="Z215" i="5" s="1"/>
  <c r="Z216" i="5" s="1"/>
  <c r="Z217" i="5" s="1"/>
  <c r="Z218" i="5" s="1"/>
  <c r="Z219" i="5" s="1"/>
  <c r="Z220" i="5" s="1"/>
  <c r="Z221" i="5" s="1"/>
  <c r="Z222" i="5" s="1"/>
  <c r="Z223" i="5" s="1"/>
  <c r="Z224" i="5" s="1"/>
  <c r="Z225" i="5" s="1"/>
  <c r="Z226" i="5" s="1"/>
  <c r="Z227" i="5" s="1"/>
  <c r="Z228" i="5" s="1"/>
  <c r="Z229" i="5" s="1"/>
  <c r="Z230" i="5" s="1"/>
  <c r="Z231" i="5" s="1"/>
  <c r="Z232" i="5" s="1"/>
  <c r="Z233" i="5" s="1"/>
  <c r="Z234" i="5" s="1"/>
  <c r="Z235" i="5" s="1"/>
  <c r="Z236" i="5" s="1"/>
  <c r="Z237" i="5" s="1"/>
  <c r="Z238" i="5" s="1"/>
  <c r="Z239" i="5" s="1"/>
  <c r="Z240" i="5" s="1"/>
  <c r="Z241" i="5" s="1"/>
  <c r="Z242" i="5" s="1"/>
  <c r="Z243" i="5" s="1"/>
  <c r="Z244" i="5" s="1"/>
  <c r="Z245" i="5" s="1"/>
  <c r="Z246" i="5" s="1"/>
  <c r="Z247" i="5" s="1"/>
  <c r="Z248" i="5" s="1"/>
  <c r="Z249" i="5" s="1"/>
  <c r="Z250" i="5" s="1"/>
  <c r="Z251" i="5" s="1"/>
  <c r="Z252" i="5" s="1"/>
  <c r="Z253" i="5" s="1"/>
  <c r="Z254" i="5" s="1"/>
  <c r="A3" i="5"/>
  <c r="B3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B2" i="5"/>
  <c r="A2" i="5"/>
  <c r="X3" i="2" l="1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2" i="2"/>
  <c r="H5" i="2"/>
  <c r="I27" i="2" s="1"/>
  <c r="H3" i="2"/>
  <c r="Y9" i="2" s="1"/>
  <c r="Y32" i="2" l="1"/>
  <c r="Y24" i="2"/>
  <c r="Y16" i="2"/>
  <c r="Y8" i="2"/>
  <c r="I22" i="2"/>
  <c r="I24" i="2"/>
  <c r="I26" i="2"/>
  <c r="J26" i="2" s="1"/>
  <c r="L26" i="2" s="1"/>
  <c r="I28" i="2"/>
  <c r="J28" i="2" s="1"/>
  <c r="L28" i="2" s="1"/>
  <c r="Y31" i="2"/>
  <c r="Y15" i="2"/>
  <c r="I30" i="2"/>
  <c r="I2" i="2"/>
  <c r="J2" i="2" s="1"/>
  <c r="L2" i="2" s="1"/>
  <c r="Y30" i="2"/>
  <c r="Y14" i="2"/>
  <c r="I7" i="2"/>
  <c r="J7" i="2" s="1"/>
  <c r="L7" i="2" s="1"/>
  <c r="I11" i="2"/>
  <c r="J11" i="2" s="1"/>
  <c r="L11" i="2" s="1"/>
  <c r="Y2" i="2"/>
  <c r="Y29" i="2"/>
  <c r="Y13" i="2"/>
  <c r="I15" i="2"/>
  <c r="I13" i="2"/>
  <c r="Y28" i="2"/>
  <c r="Y12" i="2"/>
  <c r="Y4" i="2"/>
  <c r="I25" i="2"/>
  <c r="I35" i="2"/>
  <c r="Y35" i="2"/>
  <c r="Y27" i="2"/>
  <c r="Y19" i="2"/>
  <c r="Y11" i="2"/>
  <c r="Y3" i="2"/>
  <c r="I31" i="2"/>
  <c r="J31" i="2" s="1"/>
  <c r="L31" i="2" s="1"/>
  <c r="I33" i="2"/>
  <c r="I4" i="2"/>
  <c r="I29" i="2"/>
  <c r="Y34" i="2"/>
  <c r="Y26" i="2"/>
  <c r="Y18" i="2"/>
  <c r="Y10" i="2"/>
  <c r="I6" i="2"/>
  <c r="J6" i="2" s="1"/>
  <c r="L6" i="2" s="1"/>
  <c r="I8" i="2"/>
  <c r="I10" i="2"/>
  <c r="I12" i="2"/>
  <c r="I3" i="2"/>
  <c r="J3" i="2" s="1"/>
  <c r="L3" i="2" s="1"/>
  <c r="Y23" i="2"/>
  <c r="Y7" i="2"/>
  <c r="I32" i="2"/>
  <c r="J32" i="2" s="1"/>
  <c r="L32" i="2" s="1"/>
  <c r="I34" i="2"/>
  <c r="J34" i="2" s="1"/>
  <c r="L34" i="2" s="1"/>
  <c r="Y22" i="2"/>
  <c r="Y6" i="2"/>
  <c r="I9" i="2"/>
  <c r="I5" i="2"/>
  <c r="J5" i="2" s="1"/>
  <c r="L5" i="2" s="1"/>
  <c r="Y21" i="2"/>
  <c r="Y5" i="2"/>
  <c r="I17" i="2"/>
  <c r="J17" i="2" s="1"/>
  <c r="L17" i="2" s="1"/>
  <c r="I19" i="2"/>
  <c r="J19" i="2" s="1"/>
  <c r="L19" i="2" s="1"/>
  <c r="Y20" i="2"/>
  <c r="I23" i="2"/>
  <c r="I21" i="2"/>
  <c r="Y33" i="2"/>
  <c r="Y25" i="2"/>
  <c r="Y17" i="2"/>
  <c r="I14" i="2"/>
  <c r="J14" i="2" s="1"/>
  <c r="L14" i="2" s="1"/>
  <c r="I16" i="2"/>
  <c r="J16" i="2" s="1"/>
  <c r="L16" i="2" s="1"/>
  <c r="I18" i="2"/>
  <c r="I20" i="2"/>
  <c r="S3" i="2"/>
  <c r="T3" i="2"/>
  <c r="U3" i="2"/>
  <c r="S4" i="2"/>
  <c r="T4" i="2"/>
  <c r="U4" i="2"/>
  <c r="S5" i="2"/>
  <c r="T5" i="2"/>
  <c r="U5" i="2"/>
  <c r="S6" i="2"/>
  <c r="T6" i="2"/>
  <c r="U6" i="2"/>
  <c r="S7" i="2"/>
  <c r="T7" i="2"/>
  <c r="U7" i="2"/>
  <c r="S8" i="2"/>
  <c r="T8" i="2"/>
  <c r="U8" i="2"/>
  <c r="S9" i="2"/>
  <c r="T9" i="2"/>
  <c r="U9" i="2"/>
  <c r="S10" i="2"/>
  <c r="T10" i="2"/>
  <c r="U10" i="2"/>
  <c r="S11" i="2"/>
  <c r="T11" i="2"/>
  <c r="U11" i="2"/>
  <c r="S12" i="2"/>
  <c r="T12" i="2"/>
  <c r="U12" i="2"/>
  <c r="S13" i="2"/>
  <c r="T13" i="2"/>
  <c r="U13" i="2"/>
  <c r="S14" i="2"/>
  <c r="T14" i="2"/>
  <c r="U14" i="2"/>
  <c r="S15" i="2"/>
  <c r="T15" i="2"/>
  <c r="U15" i="2"/>
  <c r="S16" i="2"/>
  <c r="T16" i="2"/>
  <c r="U16" i="2"/>
  <c r="S17" i="2"/>
  <c r="T17" i="2"/>
  <c r="U17" i="2"/>
  <c r="S18" i="2"/>
  <c r="T18" i="2"/>
  <c r="U18" i="2"/>
  <c r="S19" i="2"/>
  <c r="T19" i="2"/>
  <c r="U19" i="2"/>
  <c r="S20" i="2"/>
  <c r="T20" i="2"/>
  <c r="U20" i="2"/>
  <c r="S21" i="2"/>
  <c r="T21" i="2"/>
  <c r="U21" i="2"/>
  <c r="S22" i="2"/>
  <c r="T22" i="2"/>
  <c r="U22" i="2"/>
  <c r="S23" i="2"/>
  <c r="T23" i="2"/>
  <c r="U23" i="2"/>
  <c r="S24" i="2"/>
  <c r="T24" i="2"/>
  <c r="U24" i="2"/>
  <c r="S25" i="2"/>
  <c r="T25" i="2"/>
  <c r="U25" i="2"/>
  <c r="S26" i="2"/>
  <c r="T26" i="2"/>
  <c r="U26" i="2"/>
  <c r="S27" i="2"/>
  <c r="T27" i="2"/>
  <c r="U27" i="2"/>
  <c r="S28" i="2"/>
  <c r="T28" i="2"/>
  <c r="U28" i="2"/>
  <c r="S29" i="2"/>
  <c r="T29" i="2"/>
  <c r="U29" i="2"/>
  <c r="S30" i="2"/>
  <c r="T30" i="2"/>
  <c r="U30" i="2"/>
  <c r="S31" i="2"/>
  <c r="T31" i="2"/>
  <c r="U31" i="2"/>
  <c r="S32" i="2"/>
  <c r="T32" i="2"/>
  <c r="U32" i="2"/>
  <c r="S33" i="2"/>
  <c r="T33" i="2"/>
  <c r="U33" i="2"/>
  <c r="S34" i="2"/>
  <c r="T34" i="2"/>
  <c r="U34" i="2"/>
  <c r="S35" i="2"/>
  <c r="T35" i="2"/>
  <c r="U35" i="2"/>
  <c r="U2" i="2"/>
  <c r="T2" i="2"/>
  <c r="S2" i="2"/>
  <c r="K2" i="2"/>
  <c r="J4" i="2"/>
  <c r="L4" i="2" s="1"/>
  <c r="J8" i="2"/>
  <c r="L8" i="2" s="1"/>
  <c r="J9" i="2"/>
  <c r="L9" i="2" s="1"/>
  <c r="J10" i="2"/>
  <c r="L10" i="2" s="1"/>
  <c r="J12" i="2"/>
  <c r="L12" i="2" s="1"/>
  <c r="J13" i="2"/>
  <c r="L13" i="2" s="1"/>
  <c r="J15" i="2"/>
  <c r="L15" i="2" s="1"/>
  <c r="J18" i="2"/>
  <c r="L18" i="2" s="1"/>
  <c r="J20" i="2"/>
  <c r="L20" i="2" s="1"/>
  <c r="J21" i="2"/>
  <c r="L21" i="2" s="1"/>
  <c r="J22" i="2"/>
  <c r="L22" i="2" s="1"/>
  <c r="J23" i="2"/>
  <c r="L23" i="2" s="1"/>
  <c r="J24" i="2"/>
  <c r="L24" i="2" s="1"/>
  <c r="J25" i="2"/>
  <c r="L25" i="2" s="1"/>
  <c r="J27" i="2"/>
  <c r="L27" i="2" s="1"/>
  <c r="J29" i="2"/>
  <c r="L29" i="2" s="1"/>
  <c r="J30" i="2"/>
  <c r="L30" i="2" s="1"/>
  <c r="J33" i="2"/>
  <c r="L33" i="2" s="1"/>
  <c r="J35" i="2"/>
  <c r="L35" i="2" s="1"/>
  <c r="K35" i="2" l="1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H7" i="2"/>
  <c r="K6" i="2"/>
  <c r="K5" i="2"/>
  <c r="K4" i="2"/>
  <c r="K3" i="2"/>
</calcChain>
</file>

<file path=xl/sharedStrings.xml><?xml version="1.0" encoding="utf-8"?>
<sst xmlns="http://schemas.openxmlformats.org/spreadsheetml/2006/main" count="56" uniqueCount="50">
  <si>
    <t>Vorname</t>
  </si>
  <si>
    <t>Name</t>
  </si>
  <si>
    <t>Unterrichtsbe-teiligung</t>
  </si>
  <si>
    <t>Klausur 1</t>
  </si>
  <si>
    <t>Klausur 2</t>
  </si>
  <si>
    <t>Gewichtung</t>
  </si>
  <si>
    <t>Gesamtnote</t>
  </si>
  <si>
    <t>In Notenskala</t>
  </si>
  <si>
    <t>In Punkten</t>
  </si>
  <si>
    <t xml:space="preserve">Unterrichtsbeteiligung: </t>
  </si>
  <si>
    <t xml:space="preserve">Schriftliche Leistungen: </t>
  </si>
  <si>
    <t xml:space="preserve">Klausur 1:      </t>
  </si>
  <si>
    <t xml:space="preserve">Klausur 2:      </t>
  </si>
  <si>
    <t xml:space="preserve">Gesamt: </t>
  </si>
  <si>
    <t>Punkte oder Notenwerte?</t>
  </si>
  <si>
    <t>(P oder N)</t>
  </si>
  <si>
    <t>P</t>
  </si>
  <si>
    <t>Note als Zahl</t>
  </si>
  <si>
    <t>Note als Skala</t>
  </si>
  <si>
    <t>Punkte</t>
  </si>
  <si>
    <t>1+</t>
  </si>
  <si>
    <t>1-</t>
  </si>
  <si>
    <t>2+</t>
  </si>
  <si>
    <t>2-</t>
  </si>
  <si>
    <t>3+</t>
  </si>
  <si>
    <t>3-</t>
  </si>
  <si>
    <t>4+</t>
  </si>
  <si>
    <t>4-</t>
  </si>
  <si>
    <t>5+</t>
  </si>
  <si>
    <t>5-</t>
  </si>
  <si>
    <t>mit Zusatzleistungen</t>
  </si>
  <si>
    <t>%</t>
  </si>
  <si>
    <t>Ggf. Zusatzleistung 1</t>
  </si>
  <si>
    <t>Ggf. Zusatzleistung 2</t>
  </si>
  <si>
    <t>Ggf. Zusatzleistung 3</t>
  </si>
  <si>
    <t>Note 1. Hj.</t>
  </si>
  <si>
    <t>mdl.</t>
  </si>
  <si>
    <t>schrift.</t>
  </si>
  <si>
    <t>Datumsliste</t>
  </si>
  <si>
    <t>Aktueller Stand</t>
  </si>
  <si>
    <t>Punkteliste</t>
  </si>
  <si>
    <t>Finale Note</t>
  </si>
  <si>
    <t>Ahmed</t>
  </si>
  <si>
    <t>Yasin</t>
  </si>
  <si>
    <t>Amer</t>
  </si>
  <si>
    <t>Shaadouh</t>
  </si>
  <si>
    <t>Bosse</t>
  </si>
  <si>
    <t>Lüth</t>
  </si>
  <si>
    <t>Hendrik</t>
  </si>
  <si>
    <t>Mallon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</si>
</sst>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0B050"/>
      <name val="Calibri"/>
      <scheme val="minor"/>
    </font>
    <font>
      <sz val="11"/>
      <color rgb="FF00B050"/>
      <name val="Calibri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3"/>
        <bgColor theme="3"/>
      </patternFill>
    </fill>
    <fill>
      <patternFill patternType="solid">
        <fgColor theme="6"/>
        <bgColor theme="6"/>
      </patternFill>
    </fill>
    <fill>
      <patternFill patternType="solid">
        <fgColor theme="7" tint="0.59996337778862885"/>
        <bgColor theme="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theme="9"/>
      </patternFill>
    </fill>
    <fill>
      <patternFill patternType="solid">
        <fgColor theme="0" tint="-4.9989318521683403E-2"/>
        <bgColor theme="9" tint="0.79998168889431442"/>
      </patternFill>
    </fill>
  </fills>
  <borders count="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0">
    <xf numFmtId="0" fontId="0" fillId="0" borderId="0" xfId="0"/>
    <xf numFmtId="0" fontId="0" fillId="5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" fillId="5" borderId="3" xfId="0" applyFont="1" applyFill="1" applyBorder="1" applyAlignment="1">
      <alignment horizontal="right"/>
    </xf>
    <xf numFmtId="9" fontId="3" fillId="0" borderId="3" xfId="0" applyNumberFormat="1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6" borderId="3" xfId="0" applyFont="1" applyFill="1" applyBorder="1"/>
    <xf numFmtId="0" fontId="2" fillId="6" borderId="3" xfId="0" applyFont="1" applyFill="1" applyBorder="1" applyAlignment="1">
      <alignment horizontal="center"/>
    </xf>
    <xf numFmtId="0" fontId="0" fillId="0" borderId="4" xfId="0" applyBorder="1"/>
    <xf numFmtId="0" fontId="2" fillId="5" borderId="4" xfId="0" applyFont="1" applyFill="1" applyBorder="1" applyAlignment="1">
      <alignment horizontal="right"/>
    </xf>
    <xf numFmtId="9" fontId="4" fillId="0" borderId="4" xfId="0" applyNumberFormat="1" applyFont="1" applyBorder="1" applyAlignment="1">
      <alignment horizontal="right"/>
    </xf>
    <xf numFmtId="0" fontId="0" fillId="5" borderId="4" xfId="0" applyFill="1" applyBorder="1"/>
    <xf numFmtId="0" fontId="2" fillId="0" borderId="4" xfId="0" applyFont="1" applyBorder="1" applyAlignment="1">
      <alignment horizontal="center"/>
    </xf>
    <xf numFmtId="0" fontId="5" fillId="5" borderId="4" xfId="0" applyFont="1" applyFill="1" applyBorder="1" applyAlignment="1">
      <alignment horizontal="right"/>
    </xf>
    <xf numFmtId="9" fontId="2" fillId="0" borderId="4" xfId="0" applyNumberFormat="1" applyFont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7" fillId="11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3" xfId="0" applyFill="1" applyBorder="1" applyAlignment="1">
      <alignment horizontal="center"/>
    </xf>
    <xf numFmtId="9" fontId="0" fillId="13" borderId="3" xfId="0" applyNumberFormat="1" applyFill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9" fontId="0" fillId="0" borderId="3" xfId="0" applyNumberFormat="1" applyBorder="1"/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5" xfId="0" applyBorder="1"/>
    <xf numFmtId="14" fontId="7" fillId="0" borderId="1" xfId="0" applyNumberFormat="1" applyFont="1" applyBorder="1" applyAlignment="1">
      <alignment horizontal="center"/>
    </xf>
    <xf numFmtId="14" fontId="0" fillId="0" borderId="0" xfId="0" applyNumberFormat="1"/>
    <xf numFmtId="14" fontId="7" fillId="0" borderId="8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0" xfId="0" applyFont="1"/>
    <xf numFmtId="0" fontId="8" fillId="0" borderId="5" xfId="0" applyFont="1" applyBorder="1"/>
    <xf numFmtId="0" fontId="9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4" fontId="8" fillId="0" borderId="0" xfId="0" applyNumberFormat="1" applyFont="1"/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</cellXfs>
  <cellStyles count="2">
    <cellStyle name="Prozent" xfId="1" builtinId="5"/>
    <cellStyle name="Standard" xfId="0" builtinId="0"/>
  </cellStyles>
  <dxfs count="1">
    <dxf>
      <fill>
        <patternFill patternType="solid">
          <fgColor indexed="2"/>
          <bgColor indexed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5"/>
  <sheetViews>
    <sheetView tabSelected="1" workbookViewId="0">
      <selection activeCell="C3" sqref="C3"/>
    </sheetView>
  </sheetViews>
  <sheetFormatPr baseColWidth="10" defaultColWidth="10.7109375" defaultRowHeight="15" outlineLevelCol="2" x14ac:dyDescent="0.25"/>
  <cols>
    <col min="1" max="1" width="18.140625" customWidth="1"/>
    <col min="2" max="2" width="27" customWidth="1"/>
    <col min="3" max="3" width="13.28515625" style="33" customWidth="1" outlineLevel="1"/>
    <col min="4" max="4" width="10.7109375" style="34" customWidth="1" outlineLevel="1"/>
    <col min="5" max="5" width="10.7109375" style="35" customWidth="1" outlineLevel="1"/>
    <col min="6" max="6" width="10.7109375" style="35" hidden="1" customWidth="1" outlineLevel="2"/>
    <col min="7" max="7" width="22.28515625" style="1" customWidth="1" outlineLevel="1" collapsed="1"/>
    <col min="8" max="8" width="8.85546875" style="2" customWidth="1" outlineLevel="1"/>
    <col min="9" max="9" width="10.7109375" style="4" customWidth="1" outlineLevel="1"/>
    <col min="10" max="10" width="16.7109375" style="4" customWidth="1" outlineLevel="1"/>
    <col min="11" max="11" width="10.7109375" style="5" customWidth="1" outlineLevel="1"/>
    <col min="12" max="12" width="11.5703125" style="2"/>
    <col min="13" max="13" width="17.85546875" style="3" customWidth="1"/>
    <col min="14" max="14" width="7.140625" style="3" customWidth="1"/>
    <col min="15" max="15" width="17.85546875" style="3" customWidth="1"/>
    <col min="16" max="16" width="6.7109375" style="3" customWidth="1"/>
    <col min="17" max="17" width="17.85546875" style="3" customWidth="1"/>
    <col min="18" max="18" width="6.7109375" style="3" customWidth="1"/>
    <col min="19" max="21" width="10.7109375" hidden="1" customWidth="1"/>
    <col min="24" max="25" width="0" hidden="1" customWidth="1"/>
  </cols>
  <sheetData>
    <row r="1" spans="1:25" s="6" customFormat="1" ht="34.9" customHeight="1" x14ac:dyDescent="0.25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39" t="s">
        <v>35</v>
      </c>
      <c r="G1" s="10" t="s">
        <v>5</v>
      </c>
      <c r="I1" s="11" t="s">
        <v>6</v>
      </c>
      <c r="J1" s="27" t="s">
        <v>30</v>
      </c>
      <c r="K1" s="11" t="s">
        <v>7</v>
      </c>
      <c r="L1" s="11" t="s">
        <v>8</v>
      </c>
      <c r="M1" s="28" t="s">
        <v>32</v>
      </c>
      <c r="N1" s="28" t="s">
        <v>31</v>
      </c>
      <c r="O1" s="28" t="s">
        <v>33</v>
      </c>
      <c r="P1" s="28" t="s">
        <v>31</v>
      </c>
      <c r="Q1" s="28" t="s">
        <v>34</v>
      </c>
      <c r="R1" s="28" t="s">
        <v>31</v>
      </c>
      <c r="X1" s="44" t="s">
        <v>36</v>
      </c>
      <c r="Y1" s="44" t="s">
        <v>37</v>
      </c>
    </row>
    <row r="2" spans="1:25" s="12" customFormat="1" x14ac:dyDescent="0.25">
      <c r="A2" s="12" t="s">
        <v>42</v>
      </c>
      <c r="B2" s="12" t="s">
        <v>43</v>
      </c>
      <c r="C2" s="29">
        <v>10</v>
      </c>
      <c r="D2" s="30">
        <v>12</v>
      </c>
      <c r="E2" s="31"/>
      <c r="F2" s="40"/>
      <c r="G2" s="13" t="s">
        <v>9</v>
      </c>
      <c r="H2" s="14">
        <v>0.5</v>
      </c>
      <c r="I2" s="15">
        <f>IFERROR((C2*$H$2)+((D2*$H$4)+(E2*$H$5))*$H$3,"")</f>
        <v>11</v>
      </c>
      <c r="J2" s="15">
        <f>IF(AND(M2="",O2="",Q2=""), I2, (I2*(100%- (S2+T2+U2)))+(M2*S2+O2*T2+Q2*U2))</f>
        <v>11</v>
      </c>
      <c r="K2" s="16" t="str">
        <f>IF($H$11="N",VLOOKUP(I2,Schlüssel!$A$2:$B$17,2,TRUE),"")</f>
        <v/>
      </c>
      <c r="L2" s="17">
        <f>IFERROR(IF(F2="",IF($H$11="P",ROUND(J2,0),""),IF($H$11="P",ROUND(J2*60%+F2*40%,0),"")),"")</f>
        <v>11</v>
      </c>
      <c r="M2" s="36"/>
      <c r="N2" s="37"/>
      <c r="O2" s="36"/>
      <c r="P2" s="37"/>
      <c r="Q2" s="36"/>
      <c r="R2" s="36"/>
      <c r="S2" s="38">
        <f>IF(M2&gt;$C2,N2,0%)</f>
        <v>0</v>
      </c>
      <c r="T2" s="38">
        <f>IF(O2&gt;$C2,P2,0%)</f>
        <v>0</v>
      </c>
      <c r="U2" s="38">
        <f>IF(Q2&gt;$C2,R2,0%)</f>
        <v>0</v>
      </c>
      <c r="X2" s="45">
        <f>$H$2</f>
        <v>0.5</v>
      </c>
      <c r="Y2" s="45">
        <f>$H$3</f>
        <v>0.5</v>
      </c>
    </row>
    <row r="3" spans="1:25" s="18" customFormat="1" x14ac:dyDescent="0.25">
      <c r="A3" s="12" t="s">
        <v>44</v>
      </c>
      <c r="B3" s="12" t="s">
        <v>45</v>
      </c>
      <c r="C3" s="29">
        <v>7</v>
      </c>
      <c r="D3" s="30">
        <v>13</v>
      </c>
      <c r="E3" s="32"/>
      <c r="F3" s="41"/>
      <c r="G3" s="19" t="s">
        <v>10</v>
      </c>
      <c r="H3" s="42">
        <f>100%-H2</f>
        <v>0.5</v>
      </c>
      <c r="I3" s="15">
        <f t="shared" ref="I3:I35" si="0">IFERROR((C3*$H$2)+((D3*$H$4)+(E3*$H$5))*$H$3,"")</f>
        <v>10</v>
      </c>
      <c r="J3" s="15">
        <f t="shared" ref="J3:J35" si="1">IF(AND(M3="",O3="",Q3=""), I3, (I3*(100%- (S3+T3+U3)))+(M3*S3+O3*T3+Q3*U3))</f>
        <v>10</v>
      </c>
      <c r="K3" s="16" t="str">
        <f>IF($H$11="N",VLOOKUP(I3,Schlüssel!$A$2:$B$17,2,TRUE),"")</f>
        <v/>
      </c>
      <c r="L3" s="17">
        <f t="shared" ref="L3:L35" si="2">IFERROR(IF(F3="",IF($H$11="P",ROUND(J3,0),""),IF($H$11="P",ROUND(J3*60%+F3*40%,0),"")),"")</f>
        <v>10</v>
      </c>
      <c r="M3" s="36"/>
      <c r="N3" s="37"/>
      <c r="O3" s="36"/>
      <c r="P3" s="37"/>
      <c r="Q3" s="36"/>
      <c r="R3" s="36"/>
      <c r="S3" s="38">
        <f t="shared" ref="S3:S35" si="3">IF(M3&gt;$C3,N3,0%)</f>
        <v>0</v>
      </c>
      <c r="T3" s="38">
        <f t="shared" ref="T3:T35" si="4">IF(O3&gt;$C3,P3,0%)</f>
        <v>0</v>
      </c>
      <c r="U3" s="38">
        <f t="shared" ref="U3:U35" si="5">IF(Q3&gt;$C3,R3,0%)</f>
        <v>0</v>
      </c>
      <c r="X3" s="45">
        <f t="shared" ref="X3:X35" si="6">$H$2</f>
        <v>0.5</v>
      </c>
      <c r="Y3" s="45">
        <f t="shared" ref="Y3:Y35" si="7">$H$3</f>
        <v>0.5</v>
      </c>
    </row>
    <row r="4" spans="1:25" s="18" customFormat="1" x14ac:dyDescent="0.25">
      <c r="A4" s="12" t="s">
        <v>46</v>
      </c>
      <c r="B4" s="12" t="s">
        <v>47</v>
      </c>
      <c r="C4" s="29">
        <v>14</v>
      </c>
      <c r="D4" s="30">
        <v>12</v>
      </c>
      <c r="E4" s="32"/>
      <c r="F4" s="41"/>
      <c r="G4" s="19" t="s">
        <v>11</v>
      </c>
      <c r="H4" s="20">
        <v>1</v>
      </c>
      <c r="I4" s="15">
        <f t="shared" si="0"/>
        <v>13</v>
      </c>
      <c r="J4" s="15">
        <f t="shared" si="1"/>
        <v>13</v>
      </c>
      <c r="K4" s="16" t="str">
        <f>IF($H$11="N",VLOOKUP(I4,Schlüssel!$A$2:$B$17,2,TRUE),"")</f>
        <v/>
      </c>
      <c r="L4" s="17">
        <f t="shared" si="2"/>
        <v>13</v>
      </c>
      <c r="M4" s="36"/>
      <c r="N4" s="37"/>
      <c r="O4" s="36"/>
      <c r="P4" s="37"/>
      <c r="Q4" s="36"/>
      <c r="R4" s="36"/>
      <c r="S4" s="38">
        <f t="shared" si="3"/>
        <v>0</v>
      </c>
      <c r="T4" s="38">
        <f t="shared" si="4"/>
        <v>0</v>
      </c>
      <c r="U4" s="38">
        <f t="shared" si="5"/>
        <v>0</v>
      </c>
      <c r="X4" s="45">
        <f t="shared" si="6"/>
        <v>0.5</v>
      </c>
      <c r="Y4" s="45">
        <f t="shared" si="7"/>
        <v>0.5</v>
      </c>
    </row>
    <row r="5" spans="1:25" s="18" customFormat="1" x14ac:dyDescent="0.25">
      <c r="A5" s="12" t="s">
        <v>48</v>
      </c>
      <c r="B5" s="12" t="s">
        <v>49</v>
      </c>
      <c r="C5" s="29">
        <v>13</v>
      </c>
      <c r="D5" s="30">
        <v>13</v>
      </c>
      <c r="E5" s="32"/>
      <c r="F5" s="41"/>
      <c r="G5" s="19" t="s">
        <v>12</v>
      </c>
      <c r="H5" s="43">
        <f>100%-H4</f>
        <v>0</v>
      </c>
      <c r="I5" s="15">
        <f t="shared" si="0"/>
        <v>13</v>
      </c>
      <c r="J5" s="15">
        <f t="shared" si="1"/>
        <v>13</v>
      </c>
      <c r="K5" s="16" t="str">
        <f>IF($H$11="N",VLOOKUP(I5,Schlüssel!$A$2:$B$17,2,TRUE),"")</f>
        <v/>
      </c>
      <c r="L5" s="17">
        <f t="shared" si="2"/>
        <v>13</v>
      </c>
      <c r="M5" s="36"/>
      <c r="N5" s="37"/>
      <c r="O5" s="36"/>
      <c r="P5" s="37"/>
      <c r="Q5" s="36"/>
      <c r="R5" s="36"/>
      <c r="S5" s="38">
        <f t="shared" si="3"/>
        <v>0</v>
      </c>
      <c r="T5" s="38">
        <f t="shared" si="4"/>
        <v>0</v>
      </c>
      <c r="U5" s="38">
        <f t="shared" si="5"/>
        <v>0</v>
      </c>
      <c r="X5" s="45">
        <f t="shared" si="6"/>
        <v>0.5</v>
      </c>
      <c r="Y5" s="45">
        <f t="shared" si="7"/>
        <v>0.5</v>
      </c>
    </row>
    <row r="6" spans="1:25" s="18" customFormat="1" x14ac:dyDescent="0.25">
      <c r="C6" s="29" t="str">
        <f>Unterrichtsbeteiligung!Y6</f>
        <v>n / a</v>
      </c>
      <c r="D6" s="30">
        <f>Klausur1!N6</f>
        <v>0</v>
      </c>
      <c r="E6" s="32"/>
      <c r="F6" s="41"/>
      <c r="G6" s="21"/>
      <c r="H6" s="22"/>
      <c r="I6" s="15" t="str">
        <f t="shared" si="0"/>
        <v/>
      </c>
      <c r="J6" s="15" t="str">
        <f t="shared" si="1"/>
        <v/>
      </c>
      <c r="K6" s="16" t="str">
        <f>IF($H$11="N",VLOOKUP(I6,Schlüssel!$A$2:$B$17,2,TRUE),"")</f>
        <v/>
      </c>
      <c r="L6" s="17" t="str">
        <f t="shared" si="2"/>
        <v/>
      </c>
      <c r="M6" s="36"/>
      <c r="N6" s="37"/>
      <c r="O6" s="36"/>
      <c r="P6" s="37"/>
      <c r="Q6" s="36"/>
      <c r="R6" s="36"/>
      <c r="S6" s="38">
        <f t="shared" si="3"/>
        <v>0</v>
      </c>
      <c r="T6" s="38">
        <f t="shared" si="4"/>
        <v>0</v>
      </c>
      <c r="U6" s="38">
        <f t="shared" si="5"/>
        <v>0</v>
      </c>
      <c r="X6" s="45">
        <f t="shared" si="6"/>
        <v>0.5</v>
      </c>
      <c r="Y6" s="45">
        <f t="shared" si="7"/>
        <v>0.5</v>
      </c>
    </row>
    <row r="7" spans="1:25" s="18" customFormat="1" x14ac:dyDescent="0.25">
      <c r="A7" s="12"/>
      <c r="B7" s="12"/>
      <c r="C7" s="29" t="str">
        <f>Unterrichtsbeteiligung!Y7</f>
        <v>n / a</v>
      </c>
      <c r="D7" s="30">
        <f>Klausur1!N7</f>
        <v>0</v>
      </c>
      <c r="E7" s="32"/>
      <c r="F7" s="41"/>
      <c r="G7" s="23" t="s">
        <v>13</v>
      </c>
      <c r="H7" s="24">
        <f>H2+H3</f>
        <v>1</v>
      </c>
      <c r="I7" s="15" t="str">
        <f t="shared" si="0"/>
        <v/>
      </c>
      <c r="J7" s="15" t="str">
        <f t="shared" si="1"/>
        <v/>
      </c>
      <c r="K7" s="16" t="str">
        <f>IF($H$11="N",VLOOKUP(I7,Schlüssel!$A$2:$B$17,2,TRUE),"")</f>
        <v/>
      </c>
      <c r="L7" s="17" t="str">
        <f t="shared" si="2"/>
        <v/>
      </c>
      <c r="M7" s="36"/>
      <c r="N7" s="37"/>
      <c r="O7" s="36"/>
      <c r="P7" s="37"/>
      <c r="Q7" s="36"/>
      <c r="R7" s="36"/>
      <c r="S7" s="38">
        <f t="shared" si="3"/>
        <v>0</v>
      </c>
      <c r="T7" s="38">
        <f t="shared" si="4"/>
        <v>0</v>
      </c>
      <c r="U7" s="38">
        <f t="shared" si="5"/>
        <v>0</v>
      </c>
      <c r="X7" s="45">
        <f t="shared" si="6"/>
        <v>0.5</v>
      </c>
      <c r="Y7" s="45">
        <f t="shared" si="7"/>
        <v>0.5</v>
      </c>
    </row>
    <row r="8" spans="1:25" s="18" customFormat="1" x14ac:dyDescent="0.25">
      <c r="A8" s="12"/>
      <c r="B8" s="12"/>
      <c r="C8" s="29" t="str">
        <f>Unterrichtsbeteiligung!Y8</f>
        <v>n / a</v>
      </c>
      <c r="D8" s="30">
        <f>Klausur1!N8</f>
        <v>0</v>
      </c>
      <c r="E8" s="32"/>
      <c r="F8" s="41"/>
      <c r="G8" s="21"/>
      <c r="H8" s="22"/>
      <c r="I8" s="15" t="str">
        <f t="shared" si="0"/>
        <v/>
      </c>
      <c r="J8" s="15" t="str">
        <f t="shared" si="1"/>
        <v/>
      </c>
      <c r="K8" s="16" t="str">
        <f>IF($H$11="N",VLOOKUP(I8,Schlüssel!$A$2:$B$17,2,TRUE),"")</f>
        <v/>
      </c>
      <c r="L8" s="17" t="str">
        <f t="shared" si="2"/>
        <v/>
      </c>
      <c r="M8" s="36"/>
      <c r="N8" s="37"/>
      <c r="O8" s="36"/>
      <c r="P8" s="37"/>
      <c r="Q8" s="36"/>
      <c r="R8" s="36"/>
      <c r="S8" s="38">
        <f t="shared" si="3"/>
        <v>0</v>
      </c>
      <c r="T8" s="38">
        <f t="shared" si="4"/>
        <v>0</v>
      </c>
      <c r="U8" s="38">
        <f t="shared" si="5"/>
        <v>0</v>
      </c>
      <c r="X8" s="45">
        <f t="shared" si="6"/>
        <v>0.5</v>
      </c>
      <c r="Y8" s="45">
        <f t="shared" si="7"/>
        <v>0.5</v>
      </c>
    </row>
    <row r="9" spans="1:25" s="18" customFormat="1" x14ac:dyDescent="0.25">
      <c r="A9" s="12"/>
      <c r="B9" s="12"/>
      <c r="C9" s="29" t="str">
        <f>Unterrichtsbeteiligung!Y9</f>
        <v>n / a</v>
      </c>
      <c r="D9" s="30">
        <f>Klausur1!N9</f>
        <v>0</v>
      </c>
      <c r="E9" s="32"/>
      <c r="F9" s="41"/>
      <c r="G9" s="21"/>
      <c r="H9" s="22"/>
      <c r="I9" s="15" t="str">
        <f t="shared" si="0"/>
        <v/>
      </c>
      <c r="J9" s="15" t="str">
        <f t="shared" si="1"/>
        <v/>
      </c>
      <c r="K9" s="16" t="str">
        <f>IF($H$11="N",VLOOKUP(I9,Schlüssel!$A$2:$B$17,2,TRUE),"")</f>
        <v/>
      </c>
      <c r="L9" s="17" t="str">
        <f t="shared" si="2"/>
        <v/>
      </c>
      <c r="M9" s="36"/>
      <c r="N9" s="37"/>
      <c r="O9" s="36"/>
      <c r="P9" s="37"/>
      <c r="Q9" s="36"/>
      <c r="R9" s="36"/>
      <c r="S9" s="38">
        <f t="shared" si="3"/>
        <v>0</v>
      </c>
      <c r="T9" s="38">
        <f t="shared" si="4"/>
        <v>0</v>
      </c>
      <c r="U9" s="38">
        <f t="shared" si="5"/>
        <v>0</v>
      </c>
      <c r="X9" s="45">
        <f t="shared" si="6"/>
        <v>0.5</v>
      </c>
      <c r="Y9" s="45">
        <f t="shared" si="7"/>
        <v>0.5</v>
      </c>
    </row>
    <row r="10" spans="1:25" s="18" customFormat="1" x14ac:dyDescent="0.25">
      <c r="A10" s="12"/>
      <c r="B10" s="12"/>
      <c r="C10" s="29" t="str">
        <f>Unterrichtsbeteiligung!Y10</f>
        <v>n / a</v>
      </c>
      <c r="D10" s="30">
        <f>Klausur1!N10</f>
        <v>0</v>
      </c>
      <c r="E10" s="32"/>
      <c r="F10" s="41"/>
      <c r="G10" s="21" t="s">
        <v>14</v>
      </c>
      <c r="H10" s="22"/>
      <c r="I10" s="15" t="str">
        <f t="shared" si="0"/>
        <v/>
      </c>
      <c r="J10" s="15" t="str">
        <f t="shared" si="1"/>
        <v/>
      </c>
      <c r="K10" s="16" t="str">
        <f>IF($H$11="N",VLOOKUP(I10,Schlüssel!$A$2:$B$17,2,TRUE),"")</f>
        <v/>
      </c>
      <c r="L10" s="17" t="str">
        <f t="shared" si="2"/>
        <v/>
      </c>
      <c r="M10" s="36"/>
      <c r="N10" s="37"/>
      <c r="O10" s="36"/>
      <c r="P10" s="37"/>
      <c r="Q10" s="36"/>
      <c r="R10" s="36"/>
      <c r="S10" s="38">
        <f t="shared" si="3"/>
        <v>0</v>
      </c>
      <c r="T10" s="38">
        <f t="shared" si="4"/>
        <v>0</v>
      </c>
      <c r="U10" s="38">
        <f t="shared" si="5"/>
        <v>0</v>
      </c>
      <c r="X10" s="45">
        <f t="shared" si="6"/>
        <v>0.5</v>
      </c>
      <c r="Y10" s="45">
        <f t="shared" si="7"/>
        <v>0.5</v>
      </c>
    </row>
    <row r="11" spans="1:25" s="18" customFormat="1" x14ac:dyDescent="0.25">
      <c r="A11" s="12"/>
      <c r="B11" s="12"/>
      <c r="C11" s="29" t="str">
        <f>Unterrichtsbeteiligung!Y11</f>
        <v>n / a</v>
      </c>
      <c r="D11" s="30">
        <f>Klausur1!N11</f>
        <v>0</v>
      </c>
      <c r="E11" s="32"/>
      <c r="F11" s="41"/>
      <c r="G11" s="25" t="s">
        <v>15</v>
      </c>
      <c r="H11" s="26" t="s">
        <v>16</v>
      </c>
      <c r="I11" s="15" t="str">
        <f t="shared" si="0"/>
        <v/>
      </c>
      <c r="J11" s="15" t="str">
        <f t="shared" si="1"/>
        <v/>
      </c>
      <c r="K11" s="16" t="str">
        <f>IF($H$11="N",VLOOKUP(I11,Schlüssel!$A$2:$B$17,2,TRUE),"")</f>
        <v/>
      </c>
      <c r="L11" s="17" t="str">
        <f t="shared" si="2"/>
        <v/>
      </c>
      <c r="M11" s="36"/>
      <c r="N11" s="37"/>
      <c r="O11" s="36"/>
      <c r="P11" s="37"/>
      <c r="Q11" s="36"/>
      <c r="R11" s="36"/>
      <c r="S11" s="38">
        <f t="shared" si="3"/>
        <v>0</v>
      </c>
      <c r="T11" s="38">
        <f t="shared" si="4"/>
        <v>0</v>
      </c>
      <c r="U11" s="38">
        <f t="shared" si="5"/>
        <v>0</v>
      </c>
      <c r="X11" s="45">
        <f t="shared" si="6"/>
        <v>0.5</v>
      </c>
      <c r="Y11" s="45">
        <f t="shared" si="7"/>
        <v>0.5</v>
      </c>
    </row>
    <row r="12" spans="1:25" s="18" customFormat="1" x14ac:dyDescent="0.25">
      <c r="A12" s="12"/>
      <c r="B12" s="12"/>
      <c r="C12" s="29" t="str">
        <f>Unterrichtsbeteiligung!Y12</f>
        <v>n / a</v>
      </c>
      <c r="D12" s="30">
        <f>Klausur1!N12</f>
        <v>0</v>
      </c>
      <c r="E12" s="32"/>
      <c r="F12" s="41"/>
      <c r="G12" s="21"/>
      <c r="H12" s="22"/>
      <c r="I12" s="15" t="str">
        <f t="shared" si="0"/>
        <v/>
      </c>
      <c r="J12" s="15" t="str">
        <f t="shared" si="1"/>
        <v/>
      </c>
      <c r="K12" s="16" t="str">
        <f>IF($H$11="N",VLOOKUP(I12,Schlüssel!$A$2:$B$17,2,TRUE),"")</f>
        <v/>
      </c>
      <c r="L12" s="17" t="str">
        <f t="shared" si="2"/>
        <v/>
      </c>
      <c r="M12" s="36"/>
      <c r="N12" s="37"/>
      <c r="O12" s="36"/>
      <c r="P12" s="37"/>
      <c r="Q12" s="36"/>
      <c r="R12" s="36"/>
      <c r="S12" s="38">
        <f t="shared" si="3"/>
        <v>0</v>
      </c>
      <c r="T12" s="38">
        <f t="shared" si="4"/>
        <v>0</v>
      </c>
      <c r="U12" s="38">
        <f t="shared" si="5"/>
        <v>0</v>
      </c>
      <c r="X12" s="45">
        <f t="shared" si="6"/>
        <v>0.5</v>
      </c>
      <c r="Y12" s="45">
        <f t="shared" si="7"/>
        <v>0.5</v>
      </c>
    </row>
    <row r="13" spans="1:25" s="18" customFormat="1" x14ac:dyDescent="0.25">
      <c r="C13" s="29" t="str">
        <f>Unterrichtsbeteiligung!Y13</f>
        <v>n / a</v>
      </c>
      <c r="D13" s="30">
        <f>Klausur1!N13</f>
        <v>0</v>
      </c>
      <c r="E13" s="32"/>
      <c r="F13" s="41"/>
      <c r="G13" s="21"/>
      <c r="H13" s="22"/>
      <c r="I13" s="15" t="str">
        <f t="shared" si="0"/>
        <v/>
      </c>
      <c r="J13" s="15" t="str">
        <f t="shared" si="1"/>
        <v/>
      </c>
      <c r="K13" s="16" t="str">
        <f>IF($H$11="N",VLOOKUP(I13,Schlüssel!$A$2:$B$17,2,TRUE),"")</f>
        <v/>
      </c>
      <c r="L13" s="17" t="str">
        <f t="shared" si="2"/>
        <v/>
      </c>
      <c r="M13" s="36"/>
      <c r="N13" s="37"/>
      <c r="O13" s="36"/>
      <c r="P13" s="37"/>
      <c r="Q13" s="36"/>
      <c r="R13" s="36"/>
      <c r="S13" s="38">
        <f t="shared" si="3"/>
        <v>0</v>
      </c>
      <c r="T13" s="38">
        <f t="shared" si="4"/>
        <v>0</v>
      </c>
      <c r="U13" s="38">
        <f t="shared" si="5"/>
        <v>0</v>
      </c>
      <c r="X13" s="45">
        <f t="shared" si="6"/>
        <v>0.5</v>
      </c>
      <c r="Y13" s="45">
        <f t="shared" si="7"/>
        <v>0.5</v>
      </c>
    </row>
    <row r="14" spans="1:25" s="18" customFormat="1" x14ac:dyDescent="0.25">
      <c r="A14" s="12"/>
      <c r="B14" s="12"/>
      <c r="C14" s="29" t="str">
        <f>Unterrichtsbeteiligung!Y14</f>
        <v>n / a</v>
      </c>
      <c r="D14" s="30">
        <f>Klausur1!N14</f>
        <v>0</v>
      </c>
      <c r="E14" s="32"/>
      <c r="F14" s="41"/>
      <c r="G14" s="21"/>
      <c r="H14" s="22"/>
      <c r="I14" s="15" t="str">
        <f t="shared" si="0"/>
        <v/>
      </c>
      <c r="J14" s="15" t="str">
        <f t="shared" si="1"/>
        <v/>
      </c>
      <c r="K14" s="16" t="str">
        <f>IF($H$11="N",VLOOKUP(I14,Schlüssel!$A$2:$B$17,2,TRUE),"")</f>
        <v/>
      </c>
      <c r="L14" s="17" t="str">
        <f t="shared" si="2"/>
        <v/>
      </c>
      <c r="M14" s="36"/>
      <c r="N14" s="37"/>
      <c r="O14" s="36"/>
      <c r="P14" s="37"/>
      <c r="Q14" s="36"/>
      <c r="R14" s="36"/>
      <c r="S14" s="38">
        <f t="shared" si="3"/>
        <v>0</v>
      </c>
      <c r="T14" s="38">
        <f t="shared" si="4"/>
        <v>0</v>
      </c>
      <c r="U14" s="38">
        <f t="shared" si="5"/>
        <v>0</v>
      </c>
      <c r="X14" s="45">
        <f t="shared" si="6"/>
        <v>0.5</v>
      </c>
      <c r="Y14" s="45">
        <f t="shared" si="7"/>
        <v>0.5</v>
      </c>
    </row>
    <row r="15" spans="1:25" s="18" customFormat="1" x14ac:dyDescent="0.25">
      <c r="A15" s="12"/>
      <c r="B15" s="12"/>
      <c r="C15" s="29" t="str">
        <f>Unterrichtsbeteiligung!Y15</f>
        <v>n / a</v>
      </c>
      <c r="D15" s="30">
        <f>Klausur1!N15</f>
        <v>0</v>
      </c>
      <c r="E15" s="32"/>
      <c r="F15" s="41"/>
      <c r="G15" s="21"/>
      <c r="H15" s="22"/>
      <c r="I15" s="15" t="str">
        <f t="shared" si="0"/>
        <v/>
      </c>
      <c r="J15" s="15" t="str">
        <f t="shared" si="1"/>
        <v/>
      </c>
      <c r="K15" s="16" t="str">
        <f>IF($H$11="N",VLOOKUP(I15,Schlüssel!$A$2:$B$17,2,TRUE),"")</f>
        <v/>
      </c>
      <c r="L15" s="17" t="str">
        <f t="shared" si="2"/>
        <v/>
      </c>
      <c r="M15" s="36"/>
      <c r="N15" s="37"/>
      <c r="O15" s="36"/>
      <c r="P15" s="37"/>
      <c r="Q15" s="36"/>
      <c r="R15" s="36"/>
      <c r="S15" s="38">
        <f t="shared" si="3"/>
        <v>0</v>
      </c>
      <c r="T15" s="38">
        <f t="shared" si="4"/>
        <v>0</v>
      </c>
      <c r="U15" s="38">
        <f t="shared" si="5"/>
        <v>0</v>
      </c>
      <c r="X15" s="45">
        <f t="shared" si="6"/>
        <v>0.5</v>
      </c>
      <c r="Y15" s="45">
        <f t="shared" si="7"/>
        <v>0.5</v>
      </c>
    </row>
    <row r="16" spans="1:25" s="18" customFormat="1" x14ac:dyDescent="0.25">
      <c r="A16" s="12"/>
      <c r="B16" s="12"/>
      <c r="C16" s="29" t="str">
        <f>Unterrichtsbeteiligung!Y16</f>
        <v>n / a</v>
      </c>
      <c r="D16" s="30">
        <f>Klausur1!N16</f>
        <v>0</v>
      </c>
      <c r="E16" s="32"/>
      <c r="F16" s="41"/>
      <c r="G16" s="21"/>
      <c r="H16" s="22"/>
      <c r="I16" s="15" t="str">
        <f t="shared" si="0"/>
        <v/>
      </c>
      <c r="J16" s="15" t="str">
        <f t="shared" si="1"/>
        <v/>
      </c>
      <c r="K16" s="16" t="str">
        <f>IF($H$11="N",VLOOKUP(I16,Schlüssel!$A$2:$B$17,2,TRUE),"")</f>
        <v/>
      </c>
      <c r="L16" s="17" t="str">
        <f t="shared" si="2"/>
        <v/>
      </c>
      <c r="M16" s="36"/>
      <c r="N16" s="37"/>
      <c r="O16" s="36"/>
      <c r="P16" s="37"/>
      <c r="Q16" s="36"/>
      <c r="R16" s="36"/>
      <c r="S16" s="38">
        <f t="shared" si="3"/>
        <v>0</v>
      </c>
      <c r="T16" s="38">
        <f t="shared" si="4"/>
        <v>0</v>
      </c>
      <c r="U16" s="38">
        <f t="shared" si="5"/>
        <v>0</v>
      </c>
      <c r="X16" s="45">
        <f t="shared" si="6"/>
        <v>0.5</v>
      </c>
      <c r="Y16" s="45">
        <f t="shared" si="7"/>
        <v>0.5</v>
      </c>
    </row>
    <row r="17" spans="1:25" s="18" customFormat="1" x14ac:dyDescent="0.25">
      <c r="A17" s="12"/>
      <c r="B17" s="12"/>
      <c r="C17" s="29" t="str">
        <f>Unterrichtsbeteiligung!Y17</f>
        <v>n / a</v>
      </c>
      <c r="D17" s="30">
        <f>Klausur1!N17</f>
        <v>0</v>
      </c>
      <c r="E17" s="32"/>
      <c r="F17" s="41"/>
      <c r="G17" s="21"/>
      <c r="H17" s="22"/>
      <c r="I17" s="15" t="str">
        <f t="shared" si="0"/>
        <v/>
      </c>
      <c r="J17" s="15" t="str">
        <f t="shared" si="1"/>
        <v/>
      </c>
      <c r="K17" s="16" t="str">
        <f>IF($H$11="N",VLOOKUP(I17,Schlüssel!$A$2:$B$17,2,TRUE),"")</f>
        <v/>
      </c>
      <c r="L17" s="17" t="str">
        <f t="shared" si="2"/>
        <v/>
      </c>
      <c r="M17" s="36"/>
      <c r="N17" s="37"/>
      <c r="O17" s="36"/>
      <c r="P17" s="37"/>
      <c r="Q17" s="36"/>
      <c r="R17" s="36"/>
      <c r="S17" s="38">
        <f t="shared" si="3"/>
        <v>0</v>
      </c>
      <c r="T17" s="38">
        <f t="shared" si="4"/>
        <v>0</v>
      </c>
      <c r="U17" s="38">
        <f t="shared" si="5"/>
        <v>0</v>
      </c>
      <c r="X17" s="45">
        <f t="shared" si="6"/>
        <v>0.5</v>
      </c>
      <c r="Y17" s="45">
        <f t="shared" si="7"/>
        <v>0.5</v>
      </c>
    </row>
    <row r="18" spans="1:25" s="18" customFormat="1" x14ac:dyDescent="0.25">
      <c r="A18" s="12"/>
      <c r="B18" s="12"/>
      <c r="C18" s="29" t="str">
        <f>Unterrichtsbeteiligung!Y18</f>
        <v>n / a</v>
      </c>
      <c r="D18" s="30">
        <f>Klausur1!N18</f>
        <v>0</v>
      </c>
      <c r="E18" s="32"/>
      <c r="F18" s="41"/>
      <c r="G18" s="21"/>
      <c r="H18" s="22"/>
      <c r="I18" s="15" t="str">
        <f t="shared" si="0"/>
        <v/>
      </c>
      <c r="J18" s="15" t="str">
        <f t="shared" si="1"/>
        <v/>
      </c>
      <c r="K18" s="16" t="str">
        <f>IF($H$11="N",VLOOKUP(I18,Schlüssel!$A$2:$B$17,2,TRUE),"")</f>
        <v/>
      </c>
      <c r="L18" s="17" t="str">
        <f t="shared" si="2"/>
        <v/>
      </c>
      <c r="M18" s="36"/>
      <c r="N18" s="37"/>
      <c r="O18" s="36"/>
      <c r="P18" s="37"/>
      <c r="Q18" s="36"/>
      <c r="R18" s="36"/>
      <c r="S18" s="38">
        <f t="shared" si="3"/>
        <v>0</v>
      </c>
      <c r="T18" s="38">
        <f t="shared" si="4"/>
        <v>0</v>
      </c>
      <c r="U18" s="38">
        <f t="shared" si="5"/>
        <v>0</v>
      </c>
      <c r="X18" s="45">
        <f t="shared" si="6"/>
        <v>0.5</v>
      </c>
      <c r="Y18" s="45">
        <f t="shared" si="7"/>
        <v>0.5</v>
      </c>
    </row>
    <row r="19" spans="1:25" s="18" customFormat="1" x14ac:dyDescent="0.25">
      <c r="A19" s="12"/>
      <c r="B19" s="12"/>
      <c r="C19" s="29" t="str">
        <f>Unterrichtsbeteiligung!Y19</f>
        <v>n / a</v>
      </c>
      <c r="D19" s="30">
        <f>Klausur1!N19</f>
        <v>0</v>
      </c>
      <c r="E19" s="32"/>
      <c r="F19" s="41"/>
      <c r="G19" s="21"/>
      <c r="H19" s="22"/>
      <c r="I19" s="15" t="str">
        <f t="shared" si="0"/>
        <v/>
      </c>
      <c r="J19" s="15" t="str">
        <f t="shared" si="1"/>
        <v/>
      </c>
      <c r="K19" s="16" t="str">
        <f>IF($H$11="N",VLOOKUP(I19,Schlüssel!$A$2:$B$17,2,TRUE),"")</f>
        <v/>
      </c>
      <c r="L19" s="17" t="str">
        <f t="shared" si="2"/>
        <v/>
      </c>
      <c r="M19" s="36"/>
      <c r="N19" s="37"/>
      <c r="O19" s="36"/>
      <c r="P19" s="37"/>
      <c r="Q19" s="36"/>
      <c r="R19" s="36"/>
      <c r="S19" s="38">
        <f t="shared" si="3"/>
        <v>0</v>
      </c>
      <c r="T19" s="38">
        <f t="shared" si="4"/>
        <v>0</v>
      </c>
      <c r="U19" s="38">
        <f t="shared" si="5"/>
        <v>0</v>
      </c>
      <c r="X19" s="45">
        <f t="shared" si="6"/>
        <v>0.5</v>
      </c>
      <c r="Y19" s="45">
        <f t="shared" si="7"/>
        <v>0.5</v>
      </c>
    </row>
    <row r="20" spans="1:25" s="18" customFormat="1" x14ac:dyDescent="0.25">
      <c r="A20" s="12"/>
      <c r="B20" s="12"/>
      <c r="C20" s="29" t="str">
        <f>Unterrichtsbeteiligung!Y20</f>
        <v>n / a</v>
      </c>
      <c r="D20" s="30">
        <f>Klausur1!N20</f>
        <v>0</v>
      </c>
      <c r="E20" s="32"/>
      <c r="F20" s="41"/>
      <c r="G20" s="21"/>
      <c r="H20" s="22"/>
      <c r="I20" s="15" t="str">
        <f t="shared" si="0"/>
        <v/>
      </c>
      <c r="J20" s="15" t="str">
        <f t="shared" si="1"/>
        <v/>
      </c>
      <c r="K20" s="16" t="str">
        <f>IF($H$11="N",VLOOKUP(I20,Schlüssel!$A$2:$B$17,2,TRUE),"")</f>
        <v/>
      </c>
      <c r="L20" s="17" t="str">
        <f t="shared" si="2"/>
        <v/>
      </c>
      <c r="M20" s="36"/>
      <c r="N20" s="37"/>
      <c r="O20" s="36"/>
      <c r="P20" s="37"/>
      <c r="Q20" s="36"/>
      <c r="R20" s="36"/>
      <c r="S20" s="38">
        <f t="shared" si="3"/>
        <v>0</v>
      </c>
      <c r="T20" s="38">
        <f t="shared" si="4"/>
        <v>0</v>
      </c>
      <c r="U20" s="38">
        <f t="shared" si="5"/>
        <v>0</v>
      </c>
      <c r="X20" s="45">
        <f t="shared" si="6"/>
        <v>0.5</v>
      </c>
      <c r="Y20" s="45">
        <f t="shared" si="7"/>
        <v>0.5</v>
      </c>
    </row>
    <row r="21" spans="1:25" s="18" customFormat="1" x14ac:dyDescent="0.25">
      <c r="A21" s="12"/>
      <c r="B21" s="12"/>
      <c r="C21" s="29" t="str">
        <f>Unterrichtsbeteiligung!Y21</f>
        <v>n / a</v>
      </c>
      <c r="D21" s="30">
        <f>Klausur1!N21</f>
        <v>0</v>
      </c>
      <c r="E21" s="32"/>
      <c r="F21" s="41"/>
      <c r="G21" s="21"/>
      <c r="H21" s="22"/>
      <c r="I21" s="15" t="str">
        <f t="shared" si="0"/>
        <v/>
      </c>
      <c r="J21" s="15" t="str">
        <f t="shared" si="1"/>
        <v/>
      </c>
      <c r="K21" s="16" t="str">
        <f>IF($H$11="N",VLOOKUP(I21,Schlüssel!$A$2:$B$17,2,TRUE),"")</f>
        <v/>
      </c>
      <c r="L21" s="17" t="str">
        <f t="shared" si="2"/>
        <v/>
      </c>
      <c r="M21" s="36"/>
      <c r="N21" s="37"/>
      <c r="O21" s="36"/>
      <c r="P21" s="37"/>
      <c r="Q21" s="36"/>
      <c r="R21" s="36"/>
      <c r="S21" s="38">
        <f t="shared" si="3"/>
        <v>0</v>
      </c>
      <c r="T21" s="38">
        <f t="shared" si="4"/>
        <v>0</v>
      </c>
      <c r="U21" s="38">
        <f t="shared" si="5"/>
        <v>0</v>
      </c>
      <c r="X21" s="45">
        <f t="shared" si="6"/>
        <v>0.5</v>
      </c>
      <c r="Y21" s="45">
        <f t="shared" si="7"/>
        <v>0.5</v>
      </c>
    </row>
    <row r="22" spans="1:25" s="18" customFormat="1" x14ac:dyDescent="0.25">
      <c r="A22" s="12"/>
      <c r="B22" s="12"/>
      <c r="C22" s="29" t="str">
        <f>Unterrichtsbeteiligung!Y22</f>
        <v>n / a</v>
      </c>
      <c r="D22" s="30">
        <f>Klausur1!N22</f>
        <v>0</v>
      </c>
      <c r="E22" s="32"/>
      <c r="F22" s="41"/>
      <c r="G22" s="21"/>
      <c r="H22" s="22"/>
      <c r="I22" s="15" t="str">
        <f t="shared" si="0"/>
        <v/>
      </c>
      <c r="J22" s="15" t="str">
        <f t="shared" si="1"/>
        <v/>
      </c>
      <c r="K22" s="16" t="str">
        <f>IF($H$11="N",VLOOKUP(I22,Schlüssel!$A$2:$B$17,2,TRUE),"")</f>
        <v/>
      </c>
      <c r="L22" s="17" t="str">
        <f t="shared" si="2"/>
        <v/>
      </c>
      <c r="M22" s="36"/>
      <c r="N22" s="37"/>
      <c r="O22" s="36"/>
      <c r="P22" s="37"/>
      <c r="Q22" s="36"/>
      <c r="R22" s="36"/>
      <c r="S22" s="38">
        <f t="shared" si="3"/>
        <v>0</v>
      </c>
      <c r="T22" s="38">
        <f t="shared" si="4"/>
        <v>0</v>
      </c>
      <c r="U22" s="38">
        <f t="shared" si="5"/>
        <v>0</v>
      </c>
      <c r="X22" s="45">
        <f t="shared" si="6"/>
        <v>0.5</v>
      </c>
      <c r="Y22" s="45">
        <f t="shared" si="7"/>
        <v>0.5</v>
      </c>
    </row>
    <row r="23" spans="1:25" s="18" customFormat="1" x14ac:dyDescent="0.25">
      <c r="A23" s="12"/>
      <c r="B23" s="12"/>
      <c r="C23" s="29" t="str">
        <f>Unterrichtsbeteiligung!Y23</f>
        <v>n / a</v>
      </c>
      <c r="D23" s="30">
        <f>Klausur1!N23</f>
        <v>0</v>
      </c>
      <c r="E23" s="32"/>
      <c r="F23" s="41"/>
      <c r="G23" s="21"/>
      <c r="H23" s="22"/>
      <c r="I23" s="15" t="str">
        <f t="shared" si="0"/>
        <v/>
      </c>
      <c r="J23" s="15" t="str">
        <f t="shared" si="1"/>
        <v/>
      </c>
      <c r="K23" s="16" t="str">
        <f>IF($H$11="N",VLOOKUP(I23,Schlüssel!$A$2:$B$17,2,TRUE),"")</f>
        <v/>
      </c>
      <c r="L23" s="17" t="str">
        <f t="shared" si="2"/>
        <v/>
      </c>
      <c r="M23" s="36"/>
      <c r="N23" s="37"/>
      <c r="O23" s="36"/>
      <c r="P23" s="37"/>
      <c r="Q23" s="36"/>
      <c r="R23" s="36"/>
      <c r="S23" s="38">
        <f t="shared" si="3"/>
        <v>0</v>
      </c>
      <c r="T23" s="38">
        <f t="shared" si="4"/>
        <v>0</v>
      </c>
      <c r="U23" s="38">
        <f t="shared" si="5"/>
        <v>0</v>
      </c>
      <c r="X23" s="45">
        <f t="shared" si="6"/>
        <v>0.5</v>
      </c>
      <c r="Y23" s="45">
        <f t="shared" si="7"/>
        <v>0.5</v>
      </c>
    </row>
    <row r="24" spans="1:25" s="18" customFormat="1" x14ac:dyDescent="0.25">
      <c r="A24" s="12"/>
      <c r="B24" s="12"/>
      <c r="C24" s="29" t="str">
        <f>Unterrichtsbeteiligung!Y24</f>
        <v>n / a</v>
      </c>
      <c r="D24" s="30">
        <f>Klausur1!N24</f>
        <v>0</v>
      </c>
      <c r="E24" s="32"/>
      <c r="F24" s="41"/>
      <c r="G24" s="21"/>
      <c r="H24" s="22"/>
      <c r="I24" s="15" t="str">
        <f t="shared" si="0"/>
        <v/>
      </c>
      <c r="J24" s="15" t="str">
        <f t="shared" si="1"/>
        <v/>
      </c>
      <c r="K24" s="16" t="str">
        <f>IF($H$11="N",VLOOKUP(I24,Schlüssel!$A$2:$B$17,2,TRUE),"")</f>
        <v/>
      </c>
      <c r="L24" s="17" t="str">
        <f t="shared" si="2"/>
        <v/>
      </c>
      <c r="M24" s="36"/>
      <c r="N24" s="37"/>
      <c r="O24" s="36"/>
      <c r="P24" s="37"/>
      <c r="Q24" s="36"/>
      <c r="R24" s="36"/>
      <c r="S24" s="38">
        <f t="shared" si="3"/>
        <v>0</v>
      </c>
      <c r="T24" s="38">
        <f t="shared" si="4"/>
        <v>0</v>
      </c>
      <c r="U24" s="38">
        <f t="shared" si="5"/>
        <v>0</v>
      </c>
      <c r="X24" s="45">
        <f t="shared" si="6"/>
        <v>0.5</v>
      </c>
      <c r="Y24" s="45">
        <f t="shared" si="7"/>
        <v>0.5</v>
      </c>
    </row>
    <row r="25" spans="1:25" s="18" customFormat="1" x14ac:dyDescent="0.25">
      <c r="A25" s="12"/>
      <c r="B25" s="12"/>
      <c r="C25" s="29" t="str">
        <f>Unterrichtsbeteiligung!Y25</f>
        <v>n / a</v>
      </c>
      <c r="D25" s="30">
        <f>Klausur1!N25</f>
        <v>0</v>
      </c>
      <c r="E25" s="32"/>
      <c r="F25" s="41"/>
      <c r="G25" s="21"/>
      <c r="H25" s="22"/>
      <c r="I25" s="15" t="str">
        <f t="shared" si="0"/>
        <v/>
      </c>
      <c r="J25" s="15" t="str">
        <f t="shared" si="1"/>
        <v/>
      </c>
      <c r="K25" s="16" t="str">
        <f>IF($H$11="N",VLOOKUP(I25,Schlüssel!$A$2:$B$17,2,TRUE),"")</f>
        <v/>
      </c>
      <c r="L25" s="17" t="str">
        <f t="shared" si="2"/>
        <v/>
      </c>
      <c r="M25" s="36"/>
      <c r="N25" s="37"/>
      <c r="O25" s="36"/>
      <c r="P25" s="37"/>
      <c r="Q25" s="36"/>
      <c r="R25" s="36"/>
      <c r="S25" s="38">
        <f t="shared" si="3"/>
        <v>0</v>
      </c>
      <c r="T25" s="38">
        <f t="shared" si="4"/>
        <v>0</v>
      </c>
      <c r="U25" s="38">
        <f t="shared" si="5"/>
        <v>0</v>
      </c>
      <c r="X25" s="45">
        <f t="shared" si="6"/>
        <v>0.5</v>
      </c>
      <c r="Y25" s="45">
        <f t="shared" si="7"/>
        <v>0.5</v>
      </c>
    </row>
    <row r="26" spans="1:25" s="18" customFormat="1" x14ac:dyDescent="0.25">
      <c r="A26" s="12"/>
      <c r="B26" s="12"/>
      <c r="C26" s="29" t="str">
        <f>Unterrichtsbeteiligung!Y26</f>
        <v>n / a</v>
      </c>
      <c r="D26" s="30">
        <f>Klausur1!N26</f>
        <v>0</v>
      </c>
      <c r="E26" s="32"/>
      <c r="F26" s="41"/>
      <c r="G26" s="21"/>
      <c r="H26" s="22"/>
      <c r="I26" s="15" t="str">
        <f t="shared" si="0"/>
        <v/>
      </c>
      <c r="J26" s="15" t="str">
        <f t="shared" si="1"/>
        <v/>
      </c>
      <c r="K26" s="16" t="str">
        <f>IF($H$11="N",VLOOKUP(I26,Schlüssel!$A$2:$B$17,2,TRUE),"")</f>
        <v/>
      </c>
      <c r="L26" s="17" t="str">
        <f t="shared" si="2"/>
        <v/>
      </c>
      <c r="M26" s="36"/>
      <c r="N26" s="37"/>
      <c r="O26" s="36"/>
      <c r="P26" s="37"/>
      <c r="Q26" s="36"/>
      <c r="R26" s="36"/>
      <c r="S26" s="38">
        <f t="shared" si="3"/>
        <v>0</v>
      </c>
      <c r="T26" s="38">
        <f t="shared" si="4"/>
        <v>0</v>
      </c>
      <c r="U26" s="38">
        <f t="shared" si="5"/>
        <v>0</v>
      </c>
      <c r="X26" s="45">
        <f t="shared" si="6"/>
        <v>0.5</v>
      </c>
      <c r="Y26" s="45">
        <f t="shared" si="7"/>
        <v>0.5</v>
      </c>
    </row>
    <row r="27" spans="1:25" s="18" customFormat="1" x14ac:dyDescent="0.25">
      <c r="A27" s="12"/>
      <c r="B27" s="12"/>
      <c r="C27" s="29" t="str">
        <f>Unterrichtsbeteiligung!Y27</f>
        <v>n / a</v>
      </c>
      <c r="D27" s="30">
        <f>Klausur1!N27</f>
        <v>0</v>
      </c>
      <c r="E27" s="32"/>
      <c r="F27" s="41"/>
      <c r="G27" s="21"/>
      <c r="H27" s="22"/>
      <c r="I27" s="15" t="str">
        <f t="shared" si="0"/>
        <v/>
      </c>
      <c r="J27" s="15" t="str">
        <f t="shared" si="1"/>
        <v/>
      </c>
      <c r="K27" s="16" t="str">
        <f>IF($H$11="N",VLOOKUP(I27,Schlüssel!$A$2:$B$17,2,TRUE),"")</f>
        <v/>
      </c>
      <c r="L27" s="17" t="str">
        <f t="shared" si="2"/>
        <v/>
      </c>
      <c r="M27" s="36"/>
      <c r="N27" s="37"/>
      <c r="O27" s="36"/>
      <c r="P27" s="37"/>
      <c r="Q27" s="36"/>
      <c r="R27" s="36"/>
      <c r="S27" s="38">
        <f t="shared" si="3"/>
        <v>0</v>
      </c>
      <c r="T27" s="38">
        <f t="shared" si="4"/>
        <v>0</v>
      </c>
      <c r="U27" s="38">
        <f t="shared" si="5"/>
        <v>0</v>
      </c>
      <c r="X27" s="45">
        <f t="shared" si="6"/>
        <v>0.5</v>
      </c>
      <c r="Y27" s="45">
        <f t="shared" si="7"/>
        <v>0.5</v>
      </c>
    </row>
    <row r="28" spans="1:25" s="18" customFormat="1" x14ac:dyDescent="0.25">
      <c r="A28" s="12"/>
      <c r="B28" s="12"/>
      <c r="C28" s="29" t="str">
        <f>Unterrichtsbeteiligung!Y28</f>
        <v>n / a</v>
      </c>
      <c r="D28" s="30">
        <f>Klausur1!N28</f>
        <v>0</v>
      </c>
      <c r="E28" s="32"/>
      <c r="F28" s="41"/>
      <c r="G28" s="21"/>
      <c r="H28" s="22"/>
      <c r="I28" s="15" t="str">
        <f t="shared" si="0"/>
        <v/>
      </c>
      <c r="J28" s="15" t="str">
        <f t="shared" si="1"/>
        <v/>
      </c>
      <c r="K28" s="16" t="str">
        <f>IF($H$11="N",VLOOKUP(I28,Schlüssel!$A$2:$B$17,2,TRUE),"")</f>
        <v/>
      </c>
      <c r="L28" s="17" t="str">
        <f t="shared" si="2"/>
        <v/>
      </c>
      <c r="M28" s="36"/>
      <c r="N28" s="37"/>
      <c r="O28" s="36"/>
      <c r="P28" s="37"/>
      <c r="Q28" s="36"/>
      <c r="R28" s="36"/>
      <c r="S28" s="38">
        <f t="shared" si="3"/>
        <v>0</v>
      </c>
      <c r="T28" s="38">
        <f t="shared" si="4"/>
        <v>0</v>
      </c>
      <c r="U28" s="38">
        <f t="shared" si="5"/>
        <v>0</v>
      </c>
      <c r="X28" s="45">
        <f t="shared" si="6"/>
        <v>0.5</v>
      </c>
      <c r="Y28" s="45">
        <f t="shared" si="7"/>
        <v>0.5</v>
      </c>
    </row>
    <row r="29" spans="1:25" s="18" customFormat="1" x14ac:dyDescent="0.25">
      <c r="A29" s="12"/>
      <c r="B29" s="12"/>
      <c r="C29" s="29" t="str">
        <f>Unterrichtsbeteiligung!Y29</f>
        <v>n / a</v>
      </c>
      <c r="D29" s="30">
        <f>Klausur1!N29</f>
        <v>0</v>
      </c>
      <c r="E29" s="32"/>
      <c r="F29" s="41"/>
      <c r="G29" s="21"/>
      <c r="H29" s="22"/>
      <c r="I29" s="15" t="str">
        <f t="shared" si="0"/>
        <v/>
      </c>
      <c r="J29" s="15" t="str">
        <f t="shared" si="1"/>
        <v/>
      </c>
      <c r="K29" s="16" t="str">
        <f>IF($H$11="N",VLOOKUP(I29,Schlüssel!$A$2:$B$17,2,TRUE),"")</f>
        <v/>
      </c>
      <c r="L29" s="17" t="str">
        <f t="shared" si="2"/>
        <v/>
      </c>
      <c r="M29" s="36"/>
      <c r="N29" s="37"/>
      <c r="O29" s="36"/>
      <c r="P29" s="37"/>
      <c r="Q29" s="36"/>
      <c r="R29" s="36"/>
      <c r="S29" s="38">
        <f t="shared" si="3"/>
        <v>0</v>
      </c>
      <c r="T29" s="38">
        <f t="shared" si="4"/>
        <v>0</v>
      </c>
      <c r="U29" s="38">
        <f t="shared" si="5"/>
        <v>0</v>
      </c>
      <c r="X29" s="45">
        <f t="shared" si="6"/>
        <v>0.5</v>
      </c>
      <c r="Y29" s="45">
        <f t="shared" si="7"/>
        <v>0.5</v>
      </c>
    </row>
    <row r="30" spans="1:25" s="18" customFormat="1" x14ac:dyDescent="0.25">
      <c r="A30" s="12"/>
      <c r="B30" s="12"/>
      <c r="C30" s="29" t="str">
        <f>Unterrichtsbeteiligung!Y30</f>
        <v>n / a</v>
      </c>
      <c r="D30" s="30">
        <f>Klausur1!N30</f>
        <v>0</v>
      </c>
      <c r="E30" s="32"/>
      <c r="F30" s="41"/>
      <c r="G30" s="21"/>
      <c r="H30" s="22"/>
      <c r="I30" s="15" t="str">
        <f t="shared" si="0"/>
        <v/>
      </c>
      <c r="J30" s="15" t="str">
        <f t="shared" si="1"/>
        <v/>
      </c>
      <c r="K30" s="16" t="str">
        <f>IF($H$11="N",VLOOKUP(I30,Schlüssel!$A$2:$B$17,2,TRUE),"")</f>
        <v/>
      </c>
      <c r="L30" s="17" t="str">
        <f t="shared" si="2"/>
        <v/>
      </c>
      <c r="M30" s="36"/>
      <c r="N30" s="37"/>
      <c r="O30" s="36"/>
      <c r="P30" s="37"/>
      <c r="Q30" s="36"/>
      <c r="R30" s="36"/>
      <c r="S30" s="38">
        <f t="shared" si="3"/>
        <v>0</v>
      </c>
      <c r="T30" s="38">
        <f t="shared" si="4"/>
        <v>0</v>
      </c>
      <c r="U30" s="38">
        <f t="shared" si="5"/>
        <v>0</v>
      </c>
      <c r="X30" s="45">
        <f t="shared" si="6"/>
        <v>0.5</v>
      </c>
      <c r="Y30" s="45">
        <f t="shared" si="7"/>
        <v>0.5</v>
      </c>
    </row>
    <row r="31" spans="1:25" s="18" customFormat="1" x14ac:dyDescent="0.25">
      <c r="A31" s="12"/>
      <c r="B31" s="12"/>
      <c r="C31" s="29" t="str">
        <f>Unterrichtsbeteiligung!Y31</f>
        <v>n / a</v>
      </c>
      <c r="D31" s="30">
        <f>Klausur1!N31</f>
        <v>0</v>
      </c>
      <c r="E31" s="32"/>
      <c r="F31" s="41"/>
      <c r="G31" s="21"/>
      <c r="H31" s="22"/>
      <c r="I31" s="15" t="str">
        <f t="shared" si="0"/>
        <v/>
      </c>
      <c r="J31" s="15" t="str">
        <f t="shared" si="1"/>
        <v/>
      </c>
      <c r="K31" s="16" t="str">
        <f>IF($H$11="N",VLOOKUP(I31,Schlüssel!$A$2:$B$17,2,TRUE),"")</f>
        <v/>
      </c>
      <c r="L31" s="17" t="str">
        <f t="shared" si="2"/>
        <v/>
      </c>
      <c r="M31" s="36"/>
      <c r="N31" s="37"/>
      <c r="O31" s="36"/>
      <c r="P31" s="37"/>
      <c r="Q31" s="36"/>
      <c r="R31" s="36"/>
      <c r="S31" s="38">
        <f t="shared" si="3"/>
        <v>0</v>
      </c>
      <c r="T31" s="38">
        <f t="shared" si="4"/>
        <v>0</v>
      </c>
      <c r="U31" s="38">
        <f t="shared" si="5"/>
        <v>0</v>
      </c>
      <c r="X31" s="45">
        <f t="shared" si="6"/>
        <v>0.5</v>
      </c>
      <c r="Y31" s="45">
        <f t="shared" si="7"/>
        <v>0.5</v>
      </c>
    </row>
    <row r="32" spans="1:25" s="18" customFormat="1" x14ac:dyDescent="0.25">
      <c r="A32" s="12"/>
      <c r="B32" s="12"/>
      <c r="C32" s="29" t="str">
        <f>Unterrichtsbeteiligung!Y32</f>
        <v>n / a</v>
      </c>
      <c r="D32" s="30">
        <f>Klausur1!N32</f>
        <v>0</v>
      </c>
      <c r="E32" s="32"/>
      <c r="F32" s="41"/>
      <c r="G32" s="21"/>
      <c r="H32" s="22"/>
      <c r="I32" s="15" t="str">
        <f t="shared" si="0"/>
        <v/>
      </c>
      <c r="J32" s="15" t="str">
        <f t="shared" si="1"/>
        <v/>
      </c>
      <c r="K32" s="16" t="str">
        <f>IF($H$11="N",VLOOKUP(I32,Schlüssel!$A$2:$B$17,2,TRUE),"")</f>
        <v/>
      </c>
      <c r="L32" s="17" t="str">
        <f t="shared" si="2"/>
        <v/>
      </c>
      <c r="M32" s="36"/>
      <c r="N32" s="37"/>
      <c r="O32" s="36"/>
      <c r="P32" s="37"/>
      <c r="Q32" s="36"/>
      <c r="R32" s="36"/>
      <c r="S32" s="38">
        <f t="shared" si="3"/>
        <v>0</v>
      </c>
      <c r="T32" s="38">
        <f t="shared" si="4"/>
        <v>0</v>
      </c>
      <c r="U32" s="38">
        <f t="shared" si="5"/>
        <v>0</v>
      </c>
      <c r="X32" s="45">
        <f t="shared" si="6"/>
        <v>0.5</v>
      </c>
      <c r="Y32" s="45">
        <f t="shared" si="7"/>
        <v>0.5</v>
      </c>
    </row>
    <row r="33" spans="1:25" s="18" customFormat="1" x14ac:dyDescent="0.25">
      <c r="A33" s="12"/>
      <c r="B33" s="12"/>
      <c r="C33" s="29" t="str">
        <f>Unterrichtsbeteiligung!Y33</f>
        <v>n / a</v>
      </c>
      <c r="D33" s="30">
        <f>Klausur1!N33</f>
        <v>0</v>
      </c>
      <c r="E33" s="32"/>
      <c r="F33" s="41"/>
      <c r="G33" s="21"/>
      <c r="H33" s="22"/>
      <c r="I33" s="15" t="str">
        <f t="shared" si="0"/>
        <v/>
      </c>
      <c r="J33" s="15" t="str">
        <f t="shared" si="1"/>
        <v/>
      </c>
      <c r="K33" s="16" t="str">
        <f>IF($H$11="N",VLOOKUP(I33,Schlüssel!$A$2:$B$17,2,TRUE),"")</f>
        <v/>
      </c>
      <c r="L33" s="17" t="str">
        <f t="shared" si="2"/>
        <v/>
      </c>
      <c r="M33" s="36"/>
      <c r="N33" s="37"/>
      <c r="O33" s="36"/>
      <c r="P33" s="37"/>
      <c r="Q33" s="36"/>
      <c r="R33" s="36"/>
      <c r="S33" s="38">
        <f t="shared" si="3"/>
        <v>0</v>
      </c>
      <c r="T33" s="38">
        <f t="shared" si="4"/>
        <v>0</v>
      </c>
      <c r="U33" s="38">
        <f t="shared" si="5"/>
        <v>0</v>
      </c>
      <c r="X33" s="45">
        <f t="shared" si="6"/>
        <v>0.5</v>
      </c>
      <c r="Y33" s="45">
        <f t="shared" si="7"/>
        <v>0.5</v>
      </c>
    </row>
    <row r="34" spans="1:25" s="18" customFormat="1" x14ac:dyDescent="0.25">
      <c r="A34" s="12"/>
      <c r="B34" s="12"/>
      <c r="C34" s="29" t="str">
        <f>Unterrichtsbeteiligung!Y34</f>
        <v>n / a</v>
      </c>
      <c r="D34" s="30">
        <f>Klausur1!N34</f>
        <v>0</v>
      </c>
      <c r="E34" s="32"/>
      <c r="F34" s="41"/>
      <c r="G34" s="21"/>
      <c r="H34" s="22"/>
      <c r="I34" s="15" t="str">
        <f t="shared" si="0"/>
        <v/>
      </c>
      <c r="J34" s="15" t="str">
        <f t="shared" si="1"/>
        <v/>
      </c>
      <c r="K34" s="16" t="str">
        <f>IF($H$11="N",VLOOKUP(I34,Schlüssel!$A$2:$B$17,2,TRUE),"")</f>
        <v/>
      </c>
      <c r="L34" s="17" t="str">
        <f t="shared" si="2"/>
        <v/>
      </c>
      <c r="M34" s="36"/>
      <c r="N34" s="37"/>
      <c r="O34" s="36"/>
      <c r="P34" s="37"/>
      <c r="Q34" s="36"/>
      <c r="R34" s="36"/>
      <c r="S34" s="38">
        <f t="shared" si="3"/>
        <v>0</v>
      </c>
      <c r="T34" s="38">
        <f t="shared" si="4"/>
        <v>0</v>
      </c>
      <c r="U34" s="38">
        <f t="shared" si="5"/>
        <v>0</v>
      </c>
      <c r="X34" s="45">
        <f t="shared" si="6"/>
        <v>0.5</v>
      </c>
      <c r="Y34" s="45">
        <f t="shared" si="7"/>
        <v>0.5</v>
      </c>
    </row>
    <row r="35" spans="1:25" s="18" customFormat="1" x14ac:dyDescent="0.25">
      <c r="A35" s="12"/>
      <c r="B35" s="12"/>
      <c r="C35" s="29" t="str">
        <f>Unterrichtsbeteiligung!Y35</f>
        <v>n / a</v>
      </c>
      <c r="D35" s="30">
        <f>Klausur1!N35</f>
        <v>0</v>
      </c>
      <c r="E35" s="32"/>
      <c r="F35" s="41"/>
      <c r="G35" s="21"/>
      <c r="H35" s="22"/>
      <c r="I35" s="15" t="str">
        <f t="shared" si="0"/>
        <v/>
      </c>
      <c r="J35" s="15" t="str">
        <f t="shared" si="1"/>
        <v/>
      </c>
      <c r="K35" s="16" t="str">
        <f>IF($H$11="N",VLOOKUP(I35,Schlüssel!$A$2:$B$17,2,TRUE),"")</f>
        <v/>
      </c>
      <c r="L35" s="17" t="str">
        <f t="shared" si="2"/>
        <v/>
      </c>
      <c r="M35" s="36"/>
      <c r="N35" s="37"/>
      <c r="O35" s="36"/>
      <c r="P35" s="37"/>
      <c r="Q35" s="36"/>
      <c r="R35" s="36"/>
      <c r="S35" s="38">
        <f t="shared" si="3"/>
        <v>0</v>
      </c>
      <c r="T35" s="38">
        <f t="shared" si="4"/>
        <v>0</v>
      </c>
      <c r="U35" s="38">
        <f t="shared" si="5"/>
        <v>0</v>
      </c>
      <c r="X35" s="45">
        <f t="shared" si="6"/>
        <v>0.5</v>
      </c>
      <c r="Y35" s="45">
        <f t="shared" si="7"/>
        <v>0.5</v>
      </c>
    </row>
  </sheetData>
  <conditionalFormatting sqref="H7">
    <cfRule type="cellIs" dxfId="0" priority="1" operator="notEqual">
      <formula>1</formula>
    </cfRule>
  </conditionalFormatting>
  <pageMargins left="0.7" right="0.7" top="0.78740157500000008" bottom="0.78740157500000008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981E-7123-4C71-917D-712876F11DDC}">
  <dimension ref="A1:AA310"/>
  <sheetViews>
    <sheetView workbookViewId="0">
      <selection activeCell="C15" sqref="C15"/>
    </sheetView>
  </sheetViews>
  <sheetFormatPr baseColWidth="10" defaultRowHeight="15" x14ac:dyDescent="0.25"/>
  <cols>
    <col min="1" max="1" width="19.28515625" customWidth="1"/>
    <col min="2" max="2" width="18.7109375" style="48" customWidth="1"/>
    <col min="24" max="24" width="11.5703125" style="48"/>
    <col min="25" max="25" width="13.85546875" style="52" bestFit="1" customWidth="1"/>
    <col min="26" max="27" width="11.5703125" hidden="1" customWidth="1"/>
  </cols>
  <sheetData>
    <row r="1" spans="1:27" s="46" customFormat="1" ht="15.75" thickBot="1" x14ac:dyDescent="0.3">
      <c r="A1" s="46" t="s">
        <v>0</v>
      </c>
      <c r="B1" s="47" t="s">
        <v>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51" t="s">
        <v>39</v>
      </c>
      <c r="Z1" s="46" t="s">
        <v>38</v>
      </c>
      <c r="AA1" s="46" t="s">
        <v>40</v>
      </c>
    </row>
    <row r="2" spans="1:27" s="53" customFormat="1" ht="19.5" thickTop="1" x14ac:dyDescent="0.3">
      <c r="A2" s="53" t="str">
        <f>IF(Berechnung!A2="","",Berechnung!A2)</f>
        <v>Ahmed</v>
      </c>
      <c r="B2" s="54" t="str">
        <f>IF(Berechnung!B2="","",Berechnung!B2)</f>
        <v>Yasin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6" t="str">
        <f>IFERROR(AVERAGE(C2:X2),"n / a")</f>
        <v>n / a</v>
      </c>
      <c r="Z2" s="57">
        <f ca="1">TODAY()</f>
        <v>45839</v>
      </c>
      <c r="AA2" s="58">
        <v>0</v>
      </c>
    </row>
    <row r="3" spans="1:27" s="53" customFormat="1" ht="18.75" x14ac:dyDescent="0.3">
      <c r="A3" s="53" t="e">
        <f>IF(Berechnung!#REF!="","",Berechnung!#REF!)</f>
        <v>#REF!</v>
      </c>
      <c r="B3" s="54" t="e">
        <f>IF(Berechnung!#REF!="","",Berechnung!#REF!)</f>
        <v>#REF!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6" t="str">
        <f t="shared" ref="Y3:Y35" si="0">IFERROR(AVERAGE(C3:X3),"n / a")</f>
        <v>n / a</v>
      </c>
      <c r="Z3" s="57">
        <f ca="1">Z2-1</f>
        <v>45838</v>
      </c>
      <c r="AA3" s="58">
        <v>1</v>
      </c>
    </row>
    <row r="4" spans="1:27" s="53" customFormat="1" ht="18.75" x14ac:dyDescent="0.3">
      <c r="A4" s="53" t="str">
        <f>IF(Berechnung!A3="","",Berechnung!A3)</f>
        <v>Amer</v>
      </c>
      <c r="B4" s="54" t="str">
        <f>IF(Berechnung!B3="","",Berechnung!B3)</f>
        <v>Shaadouh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6" t="str">
        <f t="shared" si="0"/>
        <v>n / a</v>
      </c>
      <c r="Z4" s="57">
        <f t="shared" ref="Z4:Z67" ca="1" si="1">Z3-1</f>
        <v>45837</v>
      </c>
      <c r="AA4" s="58">
        <v>2</v>
      </c>
    </row>
    <row r="5" spans="1:27" s="53" customFormat="1" ht="18.75" x14ac:dyDescent="0.3">
      <c r="A5" s="53" t="e">
        <f>IF(Berechnung!#REF!="","",Berechnung!#REF!)</f>
        <v>#REF!</v>
      </c>
      <c r="B5" s="54" t="e">
        <f>IF(Berechnung!#REF!="","",Berechnung!#REF!)</f>
        <v>#REF!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6" t="str">
        <f t="shared" si="0"/>
        <v>n / a</v>
      </c>
      <c r="Z5" s="57">
        <f t="shared" ca="1" si="1"/>
        <v>45836</v>
      </c>
      <c r="AA5" s="58">
        <v>3</v>
      </c>
    </row>
    <row r="6" spans="1:27" s="53" customFormat="1" ht="18.75" x14ac:dyDescent="0.3">
      <c r="A6" s="53" t="str">
        <f>IF(Berechnung!A4="","",Berechnung!A4)</f>
        <v>Bosse</v>
      </c>
      <c r="B6" s="54" t="str">
        <f>IF(Berechnung!B4="","",Berechnung!B4)</f>
        <v>Lüth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6" t="str">
        <f t="shared" si="0"/>
        <v>n / a</v>
      </c>
      <c r="Z6" s="57">
        <f t="shared" ca="1" si="1"/>
        <v>45835</v>
      </c>
      <c r="AA6" s="58">
        <v>4</v>
      </c>
    </row>
    <row r="7" spans="1:27" s="53" customFormat="1" ht="18.75" x14ac:dyDescent="0.3">
      <c r="A7" s="53" t="str">
        <f>IF(Berechnung!A5="","",Berechnung!A5)</f>
        <v>Hendrik</v>
      </c>
      <c r="B7" s="54" t="str">
        <f>IF(Berechnung!B5="","",Berechnung!B5)</f>
        <v>Mallon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6" t="str">
        <f t="shared" si="0"/>
        <v>n / a</v>
      </c>
      <c r="Z7" s="57">
        <f t="shared" ca="1" si="1"/>
        <v>45834</v>
      </c>
      <c r="AA7" s="58">
        <v>5</v>
      </c>
    </row>
    <row r="8" spans="1:27" s="53" customFormat="1" ht="18.75" x14ac:dyDescent="0.3">
      <c r="A8" s="53" t="str">
        <f>IF(Berechnung!A7="","",Berechnung!A7)</f>
        <v/>
      </c>
      <c r="B8" s="54" t="str">
        <f>IF(Berechnung!B7="","",Berechnung!B7)</f>
        <v/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6" t="str">
        <f t="shared" si="0"/>
        <v>n / a</v>
      </c>
      <c r="Z8" s="57">
        <f t="shared" ca="1" si="1"/>
        <v>45833</v>
      </c>
      <c r="AA8" s="58">
        <v>6</v>
      </c>
    </row>
    <row r="9" spans="1:27" s="53" customFormat="1" ht="18.75" x14ac:dyDescent="0.3">
      <c r="A9" s="53" t="str">
        <f>IF(Berechnung!A8="","",Berechnung!A8)</f>
        <v/>
      </c>
      <c r="B9" s="54" t="str">
        <f>IF(Berechnung!B8="","",Berechnung!B8)</f>
        <v/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6" t="str">
        <f t="shared" si="0"/>
        <v>n / a</v>
      </c>
      <c r="Z9" s="57">
        <f t="shared" ca="1" si="1"/>
        <v>45832</v>
      </c>
      <c r="AA9" s="58">
        <v>7</v>
      </c>
    </row>
    <row r="10" spans="1:27" s="53" customFormat="1" ht="18.75" x14ac:dyDescent="0.3">
      <c r="A10" s="53" t="str">
        <f>IF(Berechnung!A9="","",Berechnung!A9)</f>
        <v/>
      </c>
      <c r="B10" s="54" t="str">
        <f>IF(Berechnung!B9="","",Berechnung!B9)</f>
        <v/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6" t="str">
        <f t="shared" si="0"/>
        <v>n / a</v>
      </c>
      <c r="Z10" s="57">
        <f t="shared" ca="1" si="1"/>
        <v>45831</v>
      </c>
      <c r="AA10" s="58">
        <v>8</v>
      </c>
    </row>
    <row r="11" spans="1:27" s="53" customFormat="1" ht="18.75" x14ac:dyDescent="0.3">
      <c r="A11" s="53" t="str">
        <f>IF(Berechnung!A10="","",Berechnung!A10)</f>
        <v/>
      </c>
      <c r="B11" s="54" t="str">
        <f>IF(Berechnung!B10="","",Berechnung!B10)</f>
        <v/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6" t="str">
        <f t="shared" si="0"/>
        <v>n / a</v>
      </c>
      <c r="Z11" s="57">
        <f t="shared" ca="1" si="1"/>
        <v>45830</v>
      </c>
      <c r="AA11" s="58">
        <v>9</v>
      </c>
    </row>
    <row r="12" spans="1:27" s="53" customFormat="1" ht="18.75" x14ac:dyDescent="0.3">
      <c r="A12" s="53" t="str">
        <f>IF(Berechnung!A11="","",Berechnung!A11)</f>
        <v/>
      </c>
      <c r="B12" s="54" t="str">
        <f>IF(Berechnung!B11="","",Berechnung!B11)</f>
        <v/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6" t="str">
        <f t="shared" si="0"/>
        <v>n / a</v>
      </c>
      <c r="Z12" s="57">
        <f t="shared" ca="1" si="1"/>
        <v>45829</v>
      </c>
      <c r="AA12" s="58">
        <v>10</v>
      </c>
    </row>
    <row r="13" spans="1:27" s="53" customFormat="1" ht="18.75" x14ac:dyDescent="0.3">
      <c r="A13" s="53" t="str">
        <f>IF(Berechnung!A12="","",Berechnung!A12)</f>
        <v/>
      </c>
      <c r="B13" s="54" t="str">
        <f>IF(Berechnung!B12="","",Berechnung!B12)</f>
        <v/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6" t="str">
        <f t="shared" si="0"/>
        <v>n / a</v>
      </c>
      <c r="Z13" s="57">
        <f t="shared" ca="1" si="1"/>
        <v>45828</v>
      </c>
      <c r="AA13" s="58">
        <v>11</v>
      </c>
    </row>
    <row r="14" spans="1:27" s="53" customFormat="1" ht="18.75" x14ac:dyDescent="0.3">
      <c r="A14" s="53" t="str">
        <f>IF(Berechnung!A14="","",Berechnung!A14)</f>
        <v/>
      </c>
      <c r="B14" s="54" t="str">
        <f>IF(Berechnung!B14="","",Berechnung!B14)</f>
        <v/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6" t="str">
        <f t="shared" si="0"/>
        <v>n / a</v>
      </c>
      <c r="Z14" s="57">
        <f t="shared" ca="1" si="1"/>
        <v>45827</v>
      </c>
      <c r="AA14" s="58">
        <v>12</v>
      </c>
    </row>
    <row r="15" spans="1:27" s="53" customFormat="1" ht="18.75" x14ac:dyDescent="0.3">
      <c r="A15" s="53" t="str">
        <f>IF(Berechnung!A15="","",Berechnung!A15)</f>
        <v/>
      </c>
      <c r="B15" s="54" t="str">
        <f>IF(Berechnung!B15="","",Berechnung!B15)</f>
        <v/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6" t="str">
        <f t="shared" si="0"/>
        <v>n / a</v>
      </c>
      <c r="Z15" s="57">
        <f t="shared" ca="1" si="1"/>
        <v>45826</v>
      </c>
      <c r="AA15" s="58">
        <v>13</v>
      </c>
    </row>
    <row r="16" spans="1:27" s="53" customFormat="1" ht="18.75" x14ac:dyDescent="0.3">
      <c r="A16" s="53" t="str">
        <f>IF(Berechnung!A16="","",Berechnung!A16)</f>
        <v/>
      </c>
      <c r="B16" s="54" t="str">
        <f>IF(Berechnung!B16="","",Berechnung!B16)</f>
        <v/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6" t="str">
        <f t="shared" si="0"/>
        <v>n / a</v>
      </c>
      <c r="Z16" s="57">
        <f t="shared" ca="1" si="1"/>
        <v>45825</v>
      </c>
      <c r="AA16" s="58">
        <v>14</v>
      </c>
    </row>
    <row r="17" spans="1:27" s="53" customFormat="1" ht="18.75" x14ac:dyDescent="0.3">
      <c r="A17" s="53" t="str">
        <f>IF(Berechnung!A17="","",Berechnung!A17)</f>
        <v/>
      </c>
      <c r="B17" s="54" t="str">
        <f>IF(Berechnung!B17="","",Berechnung!B17)</f>
        <v/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6" t="str">
        <f t="shared" si="0"/>
        <v>n / a</v>
      </c>
      <c r="Z17" s="57">
        <f t="shared" ca="1" si="1"/>
        <v>45824</v>
      </c>
      <c r="AA17" s="58">
        <v>15</v>
      </c>
    </row>
    <row r="18" spans="1:27" s="53" customFormat="1" ht="18.75" x14ac:dyDescent="0.3">
      <c r="A18" s="53" t="str">
        <f>IF(Berechnung!A18="","",Berechnung!A18)</f>
        <v/>
      </c>
      <c r="B18" s="54" t="str">
        <f>IF(Berechnung!B18="","",Berechnung!B18)</f>
        <v/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6" t="str">
        <f t="shared" si="0"/>
        <v>n / a</v>
      </c>
      <c r="Z18" s="57">
        <f t="shared" ca="1" si="1"/>
        <v>45823</v>
      </c>
    </row>
    <row r="19" spans="1:27" s="53" customFormat="1" ht="18.75" x14ac:dyDescent="0.3">
      <c r="A19" s="53" t="str">
        <f>IF(Berechnung!A19="","",Berechnung!A19)</f>
        <v/>
      </c>
      <c r="B19" s="54" t="str">
        <f>IF(Berechnung!B19="","",Berechnung!B19)</f>
        <v/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6" t="str">
        <f t="shared" si="0"/>
        <v>n / a</v>
      </c>
      <c r="Z19" s="57">
        <f t="shared" ca="1" si="1"/>
        <v>45822</v>
      </c>
    </row>
    <row r="20" spans="1:27" s="53" customFormat="1" ht="18.75" x14ac:dyDescent="0.3">
      <c r="A20" s="53" t="str">
        <f>IF(Berechnung!A20="","",Berechnung!A20)</f>
        <v/>
      </c>
      <c r="B20" s="54" t="str">
        <f>IF(Berechnung!B20="","",Berechnung!B20)</f>
        <v/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6" t="str">
        <f t="shared" si="0"/>
        <v>n / a</v>
      </c>
      <c r="Z20" s="57">
        <f t="shared" ca="1" si="1"/>
        <v>45821</v>
      </c>
    </row>
    <row r="21" spans="1:27" s="53" customFormat="1" ht="18.75" x14ac:dyDescent="0.3">
      <c r="A21" s="53" t="str">
        <f>IF(Berechnung!A21="","",Berechnung!A21)</f>
        <v/>
      </c>
      <c r="B21" s="54" t="str">
        <f>IF(Berechnung!B21="","",Berechnung!B21)</f>
        <v/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6" t="str">
        <f t="shared" si="0"/>
        <v>n / a</v>
      </c>
      <c r="Z21" s="57">
        <f t="shared" ca="1" si="1"/>
        <v>45820</v>
      </c>
    </row>
    <row r="22" spans="1:27" s="53" customFormat="1" ht="18.75" x14ac:dyDescent="0.3">
      <c r="A22" s="53" t="str">
        <f>IF(Berechnung!A22="","",Berechnung!A22)</f>
        <v/>
      </c>
      <c r="B22" s="54" t="str">
        <f>IF(Berechnung!B22="","",Berechnung!B22)</f>
        <v/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6" t="str">
        <f t="shared" si="0"/>
        <v>n / a</v>
      </c>
      <c r="Z22" s="57">
        <f t="shared" ca="1" si="1"/>
        <v>45819</v>
      </c>
    </row>
    <row r="23" spans="1:27" s="53" customFormat="1" ht="18.75" x14ac:dyDescent="0.3">
      <c r="A23" s="53" t="str">
        <f>IF(Berechnung!A23="","",Berechnung!A23)</f>
        <v/>
      </c>
      <c r="B23" s="54" t="str">
        <f>IF(Berechnung!B23="","",Berechnung!B23)</f>
        <v/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6" t="str">
        <f t="shared" si="0"/>
        <v>n / a</v>
      </c>
      <c r="Z23" s="57">
        <f t="shared" ca="1" si="1"/>
        <v>45818</v>
      </c>
    </row>
    <row r="24" spans="1:27" s="53" customFormat="1" ht="18.75" x14ac:dyDescent="0.3">
      <c r="A24" s="53" t="str">
        <f>IF(Berechnung!A24="","",Berechnung!A24)</f>
        <v/>
      </c>
      <c r="B24" s="54" t="str">
        <f>IF(Berechnung!B24="","",Berechnung!B24)</f>
        <v/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6" t="str">
        <f t="shared" si="0"/>
        <v>n / a</v>
      </c>
      <c r="Z24" s="57">
        <f t="shared" ca="1" si="1"/>
        <v>45817</v>
      </c>
    </row>
    <row r="25" spans="1:27" s="53" customFormat="1" ht="18.75" x14ac:dyDescent="0.3">
      <c r="A25" s="53" t="str">
        <f>IF(Berechnung!A25="","",Berechnung!A25)</f>
        <v/>
      </c>
      <c r="B25" s="54" t="str">
        <f>IF(Berechnung!B25="","",Berechnung!B25)</f>
        <v/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6" t="str">
        <f t="shared" si="0"/>
        <v>n / a</v>
      </c>
      <c r="Z25" s="57">
        <f t="shared" ca="1" si="1"/>
        <v>45816</v>
      </c>
    </row>
    <row r="26" spans="1:27" s="53" customFormat="1" ht="18.75" x14ac:dyDescent="0.3">
      <c r="A26" s="53" t="str">
        <f>IF(Berechnung!A26="","",Berechnung!A26)</f>
        <v/>
      </c>
      <c r="B26" s="54" t="str">
        <f>IF(Berechnung!B26="","",Berechnung!B26)</f>
        <v/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6" t="str">
        <f t="shared" si="0"/>
        <v>n / a</v>
      </c>
      <c r="Z26" s="57">
        <f t="shared" ca="1" si="1"/>
        <v>45815</v>
      </c>
    </row>
    <row r="27" spans="1:27" s="53" customFormat="1" ht="18.75" x14ac:dyDescent="0.3">
      <c r="A27" s="53" t="str">
        <f>IF(Berechnung!A27="","",Berechnung!A27)</f>
        <v/>
      </c>
      <c r="B27" s="54" t="str">
        <f>IF(Berechnung!B27="","",Berechnung!B27)</f>
        <v/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6" t="str">
        <f t="shared" si="0"/>
        <v>n / a</v>
      </c>
      <c r="Z27" s="57">
        <f t="shared" ca="1" si="1"/>
        <v>45814</v>
      </c>
    </row>
    <row r="28" spans="1:27" s="53" customFormat="1" ht="18.75" x14ac:dyDescent="0.3">
      <c r="A28" s="53" t="str">
        <f>IF(Berechnung!A28="","",Berechnung!A28)</f>
        <v/>
      </c>
      <c r="B28" s="54" t="str">
        <f>IF(Berechnung!B28="","",Berechnung!B28)</f>
        <v/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6" t="str">
        <f t="shared" si="0"/>
        <v>n / a</v>
      </c>
      <c r="Z28" s="57">
        <f t="shared" ca="1" si="1"/>
        <v>45813</v>
      </c>
    </row>
    <row r="29" spans="1:27" s="53" customFormat="1" ht="18.75" x14ac:dyDescent="0.3">
      <c r="A29" s="53" t="str">
        <f>IF(Berechnung!A29="","",Berechnung!A29)</f>
        <v/>
      </c>
      <c r="B29" s="54" t="str">
        <f>IF(Berechnung!B29="","",Berechnung!B29)</f>
        <v/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6" t="str">
        <f t="shared" si="0"/>
        <v>n / a</v>
      </c>
      <c r="Z29" s="57">
        <f t="shared" ca="1" si="1"/>
        <v>45812</v>
      </c>
    </row>
    <row r="30" spans="1:27" s="53" customFormat="1" ht="18.75" x14ac:dyDescent="0.3">
      <c r="A30" s="53" t="str">
        <f>IF(Berechnung!A30="","",Berechnung!A30)</f>
        <v/>
      </c>
      <c r="B30" s="54" t="str">
        <f>IF(Berechnung!B30="","",Berechnung!B30)</f>
        <v/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6" t="str">
        <f t="shared" si="0"/>
        <v>n / a</v>
      </c>
      <c r="Z30" s="57">
        <f t="shared" ca="1" si="1"/>
        <v>45811</v>
      </c>
    </row>
    <row r="31" spans="1:27" s="53" customFormat="1" ht="18.75" x14ac:dyDescent="0.3">
      <c r="A31" s="53" t="str">
        <f>IF(Berechnung!A31="","",Berechnung!A31)</f>
        <v/>
      </c>
      <c r="B31" s="54" t="str">
        <f>IF(Berechnung!B31="","",Berechnung!B31)</f>
        <v/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6" t="str">
        <f t="shared" si="0"/>
        <v>n / a</v>
      </c>
      <c r="Z31" s="57">
        <f t="shared" ca="1" si="1"/>
        <v>45810</v>
      </c>
    </row>
    <row r="32" spans="1:27" s="53" customFormat="1" ht="18.75" x14ac:dyDescent="0.3">
      <c r="A32" s="53" t="str">
        <f>IF(Berechnung!A32="","",Berechnung!A32)</f>
        <v/>
      </c>
      <c r="B32" s="54" t="str">
        <f>IF(Berechnung!B32="","",Berechnung!B32)</f>
        <v/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6" t="str">
        <f t="shared" si="0"/>
        <v>n / a</v>
      </c>
      <c r="Z32" s="57">
        <f t="shared" ca="1" si="1"/>
        <v>45809</v>
      </c>
    </row>
    <row r="33" spans="1:26" s="53" customFormat="1" ht="18.75" x14ac:dyDescent="0.3">
      <c r="A33" s="53" t="str">
        <f>IF(Berechnung!A33="","",Berechnung!A33)</f>
        <v/>
      </c>
      <c r="B33" s="54" t="str">
        <f>IF(Berechnung!B33="","",Berechnung!B33)</f>
        <v/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6" t="str">
        <f t="shared" si="0"/>
        <v>n / a</v>
      </c>
      <c r="Z33" s="57">
        <f t="shared" ca="1" si="1"/>
        <v>45808</v>
      </c>
    </row>
    <row r="34" spans="1:26" s="53" customFormat="1" ht="18.75" x14ac:dyDescent="0.3">
      <c r="A34" s="53" t="str">
        <f>IF(Berechnung!A34="","",Berechnung!A34)</f>
        <v/>
      </c>
      <c r="B34" s="54" t="str">
        <f>IF(Berechnung!B34="","",Berechnung!B34)</f>
        <v/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6" t="str">
        <f t="shared" si="0"/>
        <v>n / a</v>
      </c>
      <c r="Z34" s="57">
        <f t="shared" ca="1" si="1"/>
        <v>45807</v>
      </c>
    </row>
    <row r="35" spans="1:26" s="53" customFormat="1" ht="18.75" x14ac:dyDescent="0.3">
      <c r="A35" s="53" t="str">
        <f>IF(Berechnung!A35="","",Berechnung!A35)</f>
        <v/>
      </c>
      <c r="B35" s="54" t="str">
        <f>IF(Berechnung!B35="","",Berechnung!B35)</f>
        <v/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6" t="str">
        <f t="shared" si="0"/>
        <v>n / a</v>
      </c>
      <c r="Z35" s="57">
        <f t="shared" ca="1" si="1"/>
        <v>45806</v>
      </c>
    </row>
    <row r="36" spans="1:26" x14ac:dyDescent="0.25">
      <c r="Z36" s="50">
        <f t="shared" ca="1" si="1"/>
        <v>45805</v>
      </c>
    </row>
    <row r="37" spans="1:26" x14ac:dyDescent="0.25">
      <c r="Z37" s="50">
        <f t="shared" ca="1" si="1"/>
        <v>45804</v>
      </c>
    </row>
    <row r="38" spans="1:26" x14ac:dyDescent="0.25">
      <c r="Z38" s="50">
        <f t="shared" ca="1" si="1"/>
        <v>45803</v>
      </c>
    </row>
    <row r="39" spans="1:26" x14ac:dyDescent="0.25">
      <c r="Z39" s="50">
        <f t="shared" ca="1" si="1"/>
        <v>45802</v>
      </c>
    </row>
    <row r="40" spans="1:26" x14ac:dyDescent="0.25">
      <c r="Z40" s="50">
        <f t="shared" ca="1" si="1"/>
        <v>45801</v>
      </c>
    </row>
    <row r="41" spans="1:26" x14ac:dyDescent="0.25">
      <c r="Z41" s="50">
        <f t="shared" ca="1" si="1"/>
        <v>45800</v>
      </c>
    </row>
    <row r="42" spans="1:26" x14ac:dyDescent="0.25">
      <c r="Z42" s="50">
        <f t="shared" ca="1" si="1"/>
        <v>45799</v>
      </c>
    </row>
    <row r="43" spans="1:26" x14ac:dyDescent="0.25">
      <c r="Z43" s="50">
        <f t="shared" ca="1" si="1"/>
        <v>45798</v>
      </c>
    </row>
    <row r="44" spans="1:26" x14ac:dyDescent="0.25">
      <c r="Z44" s="50">
        <f t="shared" ca="1" si="1"/>
        <v>45797</v>
      </c>
    </row>
    <row r="45" spans="1:26" x14ac:dyDescent="0.25">
      <c r="Z45" s="50">
        <f t="shared" ca="1" si="1"/>
        <v>45796</v>
      </c>
    </row>
    <row r="46" spans="1:26" x14ac:dyDescent="0.25">
      <c r="Z46" s="50">
        <f t="shared" ca="1" si="1"/>
        <v>45795</v>
      </c>
    </row>
    <row r="47" spans="1:26" x14ac:dyDescent="0.25">
      <c r="Z47" s="50">
        <f t="shared" ca="1" si="1"/>
        <v>45794</v>
      </c>
    </row>
    <row r="48" spans="1:26" x14ac:dyDescent="0.25">
      <c r="Z48" s="50">
        <f t="shared" ca="1" si="1"/>
        <v>45793</v>
      </c>
    </row>
    <row r="49" spans="26:26" x14ac:dyDescent="0.25">
      <c r="Z49" s="50">
        <f t="shared" ca="1" si="1"/>
        <v>45792</v>
      </c>
    </row>
    <row r="50" spans="26:26" x14ac:dyDescent="0.25">
      <c r="Z50" s="50">
        <f t="shared" ca="1" si="1"/>
        <v>45791</v>
      </c>
    </row>
    <row r="51" spans="26:26" x14ac:dyDescent="0.25">
      <c r="Z51" s="50">
        <f t="shared" ca="1" si="1"/>
        <v>45790</v>
      </c>
    </row>
    <row r="52" spans="26:26" x14ac:dyDescent="0.25">
      <c r="Z52" s="50">
        <f t="shared" ca="1" si="1"/>
        <v>45789</v>
      </c>
    </row>
    <row r="53" spans="26:26" x14ac:dyDescent="0.25">
      <c r="Z53" s="50">
        <f t="shared" ca="1" si="1"/>
        <v>45788</v>
      </c>
    </row>
    <row r="54" spans="26:26" x14ac:dyDescent="0.25">
      <c r="Z54" s="50">
        <f t="shared" ca="1" si="1"/>
        <v>45787</v>
      </c>
    </row>
    <row r="55" spans="26:26" x14ac:dyDescent="0.25">
      <c r="Z55" s="50">
        <f t="shared" ca="1" si="1"/>
        <v>45786</v>
      </c>
    </row>
    <row r="56" spans="26:26" x14ac:dyDescent="0.25">
      <c r="Z56" s="50">
        <f t="shared" ca="1" si="1"/>
        <v>45785</v>
      </c>
    </row>
    <row r="57" spans="26:26" x14ac:dyDescent="0.25">
      <c r="Z57" s="50">
        <f t="shared" ca="1" si="1"/>
        <v>45784</v>
      </c>
    </row>
    <row r="58" spans="26:26" x14ac:dyDescent="0.25">
      <c r="Z58" s="50">
        <f t="shared" ca="1" si="1"/>
        <v>45783</v>
      </c>
    </row>
    <row r="59" spans="26:26" x14ac:dyDescent="0.25">
      <c r="Z59" s="50">
        <f t="shared" ca="1" si="1"/>
        <v>45782</v>
      </c>
    </row>
    <row r="60" spans="26:26" x14ac:dyDescent="0.25">
      <c r="Z60" s="50">
        <f t="shared" ca="1" si="1"/>
        <v>45781</v>
      </c>
    </row>
    <row r="61" spans="26:26" x14ac:dyDescent="0.25">
      <c r="Z61" s="50">
        <f t="shared" ca="1" si="1"/>
        <v>45780</v>
      </c>
    </row>
    <row r="62" spans="26:26" x14ac:dyDescent="0.25">
      <c r="Z62" s="50">
        <f t="shared" ca="1" si="1"/>
        <v>45779</v>
      </c>
    </row>
    <row r="63" spans="26:26" x14ac:dyDescent="0.25">
      <c r="Z63" s="50">
        <f t="shared" ca="1" si="1"/>
        <v>45778</v>
      </c>
    </row>
    <row r="64" spans="26:26" x14ac:dyDescent="0.25">
      <c r="Z64" s="50">
        <f t="shared" ca="1" si="1"/>
        <v>45777</v>
      </c>
    </row>
    <row r="65" spans="26:26" x14ac:dyDescent="0.25">
      <c r="Z65" s="50">
        <f t="shared" ca="1" si="1"/>
        <v>45776</v>
      </c>
    </row>
    <row r="66" spans="26:26" x14ac:dyDescent="0.25">
      <c r="Z66" s="50">
        <f t="shared" ca="1" si="1"/>
        <v>45775</v>
      </c>
    </row>
    <row r="67" spans="26:26" x14ac:dyDescent="0.25">
      <c r="Z67" s="50">
        <f t="shared" ca="1" si="1"/>
        <v>45774</v>
      </c>
    </row>
    <row r="68" spans="26:26" x14ac:dyDescent="0.25">
      <c r="Z68" s="50">
        <f t="shared" ref="Z68:Z131" ca="1" si="2">Z67-1</f>
        <v>45773</v>
      </c>
    </row>
    <row r="69" spans="26:26" x14ac:dyDescent="0.25">
      <c r="Z69" s="50">
        <f t="shared" ca="1" si="2"/>
        <v>45772</v>
      </c>
    </row>
    <row r="70" spans="26:26" x14ac:dyDescent="0.25">
      <c r="Z70" s="50">
        <f t="shared" ca="1" si="2"/>
        <v>45771</v>
      </c>
    </row>
    <row r="71" spans="26:26" x14ac:dyDescent="0.25">
      <c r="Z71" s="50">
        <f t="shared" ca="1" si="2"/>
        <v>45770</v>
      </c>
    </row>
    <row r="72" spans="26:26" x14ac:dyDescent="0.25">
      <c r="Z72" s="50">
        <f t="shared" ca="1" si="2"/>
        <v>45769</v>
      </c>
    </row>
    <row r="73" spans="26:26" x14ac:dyDescent="0.25">
      <c r="Z73" s="50">
        <f t="shared" ca="1" si="2"/>
        <v>45768</v>
      </c>
    </row>
    <row r="74" spans="26:26" x14ac:dyDescent="0.25">
      <c r="Z74" s="50">
        <f t="shared" ca="1" si="2"/>
        <v>45767</v>
      </c>
    </row>
    <row r="75" spans="26:26" x14ac:dyDescent="0.25">
      <c r="Z75" s="50">
        <f t="shared" ca="1" si="2"/>
        <v>45766</v>
      </c>
    </row>
    <row r="76" spans="26:26" x14ac:dyDescent="0.25">
      <c r="Z76" s="50">
        <f t="shared" ca="1" si="2"/>
        <v>45765</v>
      </c>
    </row>
    <row r="77" spans="26:26" x14ac:dyDescent="0.25">
      <c r="Z77" s="50">
        <f t="shared" ca="1" si="2"/>
        <v>45764</v>
      </c>
    </row>
    <row r="78" spans="26:26" x14ac:dyDescent="0.25">
      <c r="Z78" s="50">
        <f t="shared" ca="1" si="2"/>
        <v>45763</v>
      </c>
    </row>
    <row r="79" spans="26:26" x14ac:dyDescent="0.25">
      <c r="Z79" s="50">
        <f t="shared" ca="1" si="2"/>
        <v>45762</v>
      </c>
    </row>
    <row r="80" spans="26:26" x14ac:dyDescent="0.25">
      <c r="Z80" s="50">
        <f t="shared" ca="1" si="2"/>
        <v>45761</v>
      </c>
    </row>
    <row r="81" spans="26:26" x14ac:dyDescent="0.25">
      <c r="Z81" s="50">
        <f t="shared" ca="1" si="2"/>
        <v>45760</v>
      </c>
    </row>
    <row r="82" spans="26:26" x14ac:dyDescent="0.25">
      <c r="Z82" s="50">
        <f t="shared" ca="1" si="2"/>
        <v>45759</v>
      </c>
    </row>
    <row r="83" spans="26:26" x14ac:dyDescent="0.25">
      <c r="Z83" s="50">
        <f t="shared" ca="1" si="2"/>
        <v>45758</v>
      </c>
    </row>
    <row r="84" spans="26:26" x14ac:dyDescent="0.25">
      <c r="Z84" s="50">
        <f t="shared" ca="1" si="2"/>
        <v>45757</v>
      </c>
    </row>
    <row r="85" spans="26:26" x14ac:dyDescent="0.25">
      <c r="Z85" s="50">
        <f t="shared" ca="1" si="2"/>
        <v>45756</v>
      </c>
    </row>
    <row r="86" spans="26:26" x14ac:dyDescent="0.25">
      <c r="Z86" s="50">
        <f t="shared" ca="1" si="2"/>
        <v>45755</v>
      </c>
    </row>
    <row r="87" spans="26:26" x14ac:dyDescent="0.25">
      <c r="Z87" s="50">
        <f t="shared" ca="1" si="2"/>
        <v>45754</v>
      </c>
    </row>
    <row r="88" spans="26:26" x14ac:dyDescent="0.25">
      <c r="Z88" s="50">
        <f t="shared" ca="1" si="2"/>
        <v>45753</v>
      </c>
    </row>
    <row r="89" spans="26:26" x14ac:dyDescent="0.25">
      <c r="Z89" s="50">
        <f t="shared" ca="1" si="2"/>
        <v>45752</v>
      </c>
    </row>
    <row r="90" spans="26:26" x14ac:dyDescent="0.25">
      <c r="Z90" s="50">
        <f t="shared" ca="1" si="2"/>
        <v>45751</v>
      </c>
    </row>
    <row r="91" spans="26:26" x14ac:dyDescent="0.25">
      <c r="Z91" s="50">
        <f t="shared" ca="1" si="2"/>
        <v>45750</v>
      </c>
    </row>
    <row r="92" spans="26:26" x14ac:dyDescent="0.25">
      <c r="Z92" s="50">
        <f t="shared" ca="1" si="2"/>
        <v>45749</v>
      </c>
    </row>
    <row r="93" spans="26:26" x14ac:dyDescent="0.25">
      <c r="Z93" s="50">
        <f t="shared" ca="1" si="2"/>
        <v>45748</v>
      </c>
    </row>
    <row r="94" spans="26:26" x14ac:dyDescent="0.25">
      <c r="Z94" s="50">
        <f t="shared" ca="1" si="2"/>
        <v>45747</v>
      </c>
    </row>
    <row r="95" spans="26:26" x14ac:dyDescent="0.25">
      <c r="Z95" s="50">
        <f t="shared" ca="1" si="2"/>
        <v>45746</v>
      </c>
    </row>
    <row r="96" spans="26:26" x14ac:dyDescent="0.25">
      <c r="Z96" s="50">
        <f t="shared" ca="1" si="2"/>
        <v>45745</v>
      </c>
    </row>
    <row r="97" spans="26:26" x14ac:dyDescent="0.25">
      <c r="Z97" s="50">
        <f t="shared" ca="1" si="2"/>
        <v>45744</v>
      </c>
    </row>
    <row r="98" spans="26:26" x14ac:dyDescent="0.25">
      <c r="Z98" s="50">
        <f t="shared" ca="1" si="2"/>
        <v>45743</v>
      </c>
    </row>
    <row r="99" spans="26:26" x14ac:dyDescent="0.25">
      <c r="Z99" s="50">
        <f t="shared" ca="1" si="2"/>
        <v>45742</v>
      </c>
    </row>
    <row r="100" spans="26:26" x14ac:dyDescent="0.25">
      <c r="Z100" s="50">
        <f t="shared" ca="1" si="2"/>
        <v>45741</v>
      </c>
    </row>
    <row r="101" spans="26:26" x14ac:dyDescent="0.25">
      <c r="Z101" s="50">
        <f t="shared" ca="1" si="2"/>
        <v>45740</v>
      </c>
    </row>
    <row r="102" spans="26:26" x14ac:dyDescent="0.25">
      <c r="Z102" s="50">
        <f t="shared" ca="1" si="2"/>
        <v>45739</v>
      </c>
    </row>
    <row r="103" spans="26:26" x14ac:dyDescent="0.25">
      <c r="Z103" s="50">
        <f t="shared" ca="1" si="2"/>
        <v>45738</v>
      </c>
    </row>
    <row r="104" spans="26:26" x14ac:dyDescent="0.25">
      <c r="Z104" s="50">
        <f t="shared" ca="1" si="2"/>
        <v>45737</v>
      </c>
    </row>
    <row r="105" spans="26:26" x14ac:dyDescent="0.25">
      <c r="Z105" s="50">
        <f t="shared" ca="1" si="2"/>
        <v>45736</v>
      </c>
    </row>
    <row r="106" spans="26:26" x14ac:dyDescent="0.25">
      <c r="Z106" s="50">
        <f t="shared" ca="1" si="2"/>
        <v>45735</v>
      </c>
    </row>
    <row r="107" spans="26:26" x14ac:dyDescent="0.25">
      <c r="Z107" s="50">
        <f t="shared" ca="1" si="2"/>
        <v>45734</v>
      </c>
    </row>
    <row r="108" spans="26:26" x14ac:dyDescent="0.25">
      <c r="Z108" s="50">
        <f t="shared" ca="1" si="2"/>
        <v>45733</v>
      </c>
    </row>
    <row r="109" spans="26:26" x14ac:dyDescent="0.25">
      <c r="Z109" s="50">
        <f t="shared" ca="1" si="2"/>
        <v>45732</v>
      </c>
    </row>
    <row r="110" spans="26:26" x14ac:dyDescent="0.25">
      <c r="Z110" s="50">
        <f t="shared" ca="1" si="2"/>
        <v>45731</v>
      </c>
    </row>
    <row r="111" spans="26:26" x14ac:dyDescent="0.25">
      <c r="Z111" s="50">
        <f t="shared" ca="1" si="2"/>
        <v>45730</v>
      </c>
    </row>
    <row r="112" spans="26:26" x14ac:dyDescent="0.25">
      <c r="Z112" s="50">
        <f t="shared" ca="1" si="2"/>
        <v>45729</v>
      </c>
    </row>
    <row r="113" spans="26:26" x14ac:dyDescent="0.25">
      <c r="Z113" s="50">
        <f t="shared" ca="1" si="2"/>
        <v>45728</v>
      </c>
    </row>
    <row r="114" spans="26:26" x14ac:dyDescent="0.25">
      <c r="Z114" s="50">
        <f t="shared" ca="1" si="2"/>
        <v>45727</v>
      </c>
    </row>
    <row r="115" spans="26:26" x14ac:dyDescent="0.25">
      <c r="Z115" s="50">
        <f t="shared" ca="1" si="2"/>
        <v>45726</v>
      </c>
    </row>
    <row r="116" spans="26:26" x14ac:dyDescent="0.25">
      <c r="Z116" s="50">
        <f t="shared" ca="1" si="2"/>
        <v>45725</v>
      </c>
    </row>
    <row r="117" spans="26:26" x14ac:dyDescent="0.25">
      <c r="Z117" s="50">
        <f t="shared" ca="1" si="2"/>
        <v>45724</v>
      </c>
    </row>
    <row r="118" spans="26:26" x14ac:dyDescent="0.25">
      <c r="Z118" s="50">
        <f t="shared" ca="1" si="2"/>
        <v>45723</v>
      </c>
    </row>
    <row r="119" spans="26:26" x14ac:dyDescent="0.25">
      <c r="Z119" s="50">
        <f t="shared" ca="1" si="2"/>
        <v>45722</v>
      </c>
    </row>
    <row r="120" spans="26:26" x14ac:dyDescent="0.25">
      <c r="Z120" s="50">
        <f t="shared" ca="1" si="2"/>
        <v>45721</v>
      </c>
    </row>
    <row r="121" spans="26:26" x14ac:dyDescent="0.25">
      <c r="Z121" s="50">
        <f t="shared" ca="1" si="2"/>
        <v>45720</v>
      </c>
    </row>
    <row r="122" spans="26:26" x14ac:dyDescent="0.25">
      <c r="Z122" s="50">
        <f t="shared" ca="1" si="2"/>
        <v>45719</v>
      </c>
    </row>
    <row r="123" spans="26:26" x14ac:dyDescent="0.25">
      <c r="Z123" s="50">
        <f t="shared" ca="1" si="2"/>
        <v>45718</v>
      </c>
    </row>
    <row r="124" spans="26:26" x14ac:dyDescent="0.25">
      <c r="Z124" s="50">
        <f t="shared" ca="1" si="2"/>
        <v>45717</v>
      </c>
    </row>
    <row r="125" spans="26:26" x14ac:dyDescent="0.25">
      <c r="Z125" s="50">
        <f t="shared" ca="1" si="2"/>
        <v>45716</v>
      </c>
    </row>
    <row r="126" spans="26:26" x14ac:dyDescent="0.25">
      <c r="Z126" s="50">
        <f t="shared" ca="1" si="2"/>
        <v>45715</v>
      </c>
    </row>
    <row r="127" spans="26:26" x14ac:dyDescent="0.25">
      <c r="Z127" s="50">
        <f t="shared" ca="1" si="2"/>
        <v>45714</v>
      </c>
    </row>
    <row r="128" spans="26:26" x14ac:dyDescent="0.25">
      <c r="Z128" s="50">
        <f t="shared" ca="1" si="2"/>
        <v>45713</v>
      </c>
    </row>
    <row r="129" spans="26:26" x14ac:dyDescent="0.25">
      <c r="Z129" s="50">
        <f t="shared" ca="1" si="2"/>
        <v>45712</v>
      </c>
    </row>
    <row r="130" spans="26:26" x14ac:dyDescent="0.25">
      <c r="Z130" s="50">
        <f t="shared" ca="1" si="2"/>
        <v>45711</v>
      </c>
    </row>
    <row r="131" spans="26:26" x14ac:dyDescent="0.25">
      <c r="Z131" s="50">
        <f t="shared" ca="1" si="2"/>
        <v>45710</v>
      </c>
    </row>
    <row r="132" spans="26:26" x14ac:dyDescent="0.25">
      <c r="Z132" s="50">
        <f t="shared" ref="Z132:Z195" ca="1" si="3">Z131-1</f>
        <v>45709</v>
      </c>
    </row>
    <row r="133" spans="26:26" x14ac:dyDescent="0.25">
      <c r="Z133" s="50">
        <f t="shared" ca="1" si="3"/>
        <v>45708</v>
      </c>
    </row>
    <row r="134" spans="26:26" x14ac:dyDescent="0.25">
      <c r="Z134" s="50">
        <f t="shared" ca="1" si="3"/>
        <v>45707</v>
      </c>
    </row>
    <row r="135" spans="26:26" x14ac:dyDescent="0.25">
      <c r="Z135" s="50">
        <f t="shared" ca="1" si="3"/>
        <v>45706</v>
      </c>
    </row>
    <row r="136" spans="26:26" x14ac:dyDescent="0.25">
      <c r="Z136" s="50">
        <f t="shared" ca="1" si="3"/>
        <v>45705</v>
      </c>
    </row>
    <row r="137" spans="26:26" x14ac:dyDescent="0.25">
      <c r="Z137" s="50">
        <f t="shared" ca="1" si="3"/>
        <v>45704</v>
      </c>
    </row>
    <row r="138" spans="26:26" x14ac:dyDescent="0.25">
      <c r="Z138" s="50">
        <f t="shared" ca="1" si="3"/>
        <v>45703</v>
      </c>
    </row>
    <row r="139" spans="26:26" x14ac:dyDescent="0.25">
      <c r="Z139" s="50">
        <f t="shared" ca="1" si="3"/>
        <v>45702</v>
      </c>
    </row>
    <row r="140" spans="26:26" x14ac:dyDescent="0.25">
      <c r="Z140" s="50">
        <f t="shared" ca="1" si="3"/>
        <v>45701</v>
      </c>
    </row>
    <row r="141" spans="26:26" x14ac:dyDescent="0.25">
      <c r="Z141" s="50">
        <f t="shared" ca="1" si="3"/>
        <v>45700</v>
      </c>
    </row>
    <row r="142" spans="26:26" x14ac:dyDescent="0.25">
      <c r="Z142" s="50">
        <f t="shared" ca="1" si="3"/>
        <v>45699</v>
      </c>
    </row>
    <row r="143" spans="26:26" x14ac:dyDescent="0.25">
      <c r="Z143" s="50">
        <f t="shared" ca="1" si="3"/>
        <v>45698</v>
      </c>
    </row>
    <row r="144" spans="26:26" x14ac:dyDescent="0.25">
      <c r="Z144" s="50">
        <f t="shared" ca="1" si="3"/>
        <v>45697</v>
      </c>
    </row>
    <row r="145" spans="26:26" x14ac:dyDescent="0.25">
      <c r="Z145" s="50">
        <f t="shared" ca="1" si="3"/>
        <v>45696</v>
      </c>
    </row>
    <row r="146" spans="26:26" x14ac:dyDescent="0.25">
      <c r="Z146" s="50">
        <f t="shared" ca="1" si="3"/>
        <v>45695</v>
      </c>
    </row>
    <row r="147" spans="26:26" x14ac:dyDescent="0.25">
      <c r="Z147" s="50">
        <f t="shared" ca="1" si="3"/>
        <v>45694</v>
      </c>
    </row>
    <row r="148" spans="26:26" x14ac:dyDescent="0.25">
      <c r="Z148" s="50">
        <f t="shared" ca="1" si="3"/>
        <v>45693</v>
      </c>
    </row>
    <row r="149" spans="26:26" x14ac:dyDescent="0.25">
      <c r="Z149" s="50">
        <f t="shared" ca="1" si="3"/>
        <v>45692</v>
      </c>
    </row>
    <row r="150" spans="26:26" x14ac:dyDescent="0.25">
      <c r="Z150" s="50">
        <f t="shared" ca="1" si="3"/>
        <v>45691</v>
      </c>
    </row>
    <row r="151" spans="26:26" x14ac:dyDescent="0.25">
      <c r="Z151" s="50">
        <f t="shared" ca="1" si="3"/>
        <v>45690</v>
      </c>
    </row>
    <row r="152" spans="26:26" x14ac:dyDescent="0.25">
      <c r="Z152" s="50">
        <f t="shared" ca="1" si="3"/>
        <v>45689</v>
      </c>
    </row>
    <row r="153" spans="26:26" x14ac:dyDescent="0.25">
      <c r="Z153" s="50">
        <f t="shared" ca="1" si="3"/>
        <v>45688</v>
      </c>
    </row>
    <row r="154" spans="26:26" x14ac:dyDescent="0.25">
      <c r="Z154" s="50">
        <f t="shared" ca="1" si="3"/>
        <v>45687</v>
      </c>
    </row>
    <row r="155" spans="26:26" x14ac:dyDescent="0.25">
      <c r="Z155" s="50">
        <f t="shared" ca="1" si="3"/>
        <v>45686</v>
      </c>
    </row>
    <row r="156" spans="26:26" x14ac:dyDescent="0.25">
      <c r="Z156" s="50">
        <f t="shared" ca="1" si="3"/>
        <v>45685</v>
      </c>
    </row>
    <row r="157" spans="26:26" x14ac:dyDescent="0.25">
      <c r="Z157" s="50">
        <f t="shared" ca="1" si="3"/>
        <v>45684</v>
      </c>
    </row>
    <row r="158" spans="26:26" x14ac:dyDescent="0.25">
      <c r="Z158" s="50">
        <f t="shared" ca="1" si="3"/>
        <v>45683</v>
      </c>
    </row>
    <row r="159" spans="26:26" x14ac:dyDescent="0.25">
      <c r="Z159" s="50">
        <f t="shared" ca="1" si="3"/>
        <v>45682</v>
      </c>
    </row>
    <row r="160" spans="26:26" x14ac:dyDescent="0.25">
      <c r="Z160" s="50">
        <f t="shared" ca="1" si="3"/>
        <v>45681</v>
      </c>
    </row>
    <row r="161" spans="26:26" x14ac:dyDescent="0.25">
      <c r="Z161" s="50">
        <f t="shared" ca="1" si="3"/>
        <v>45680</v>
      </c>
    </row>
    <row r="162" spans="26:26" x14ac:dyDescent="0.25">
      <c r="Z162" s="50">
        <f t="shared" ca="1" si="3"/>
        <v>45679</v>
      </c>
    </row>
    <row r="163" spans="26:26" x14ac:dyDescent="0.25">
      <c r="Z163" s="50">
        <f t="shared" ca="1" si="3"/>
        <v>45678</v>
      </c>
    </row>
    <row r="164" spans="26:26" x14ac:dyDescent="0.25">
      <c r="Z164" s="50">
        <f t="shared" ca="1" si="3"/>
        <v>45677</v>
      </c>
    </row>
    <row r="165" spans="26:26" x14ac:dyDescent="0.25">
      <c r="Z165" s="50">
        <f t="shared" ca="1" si="3"/>
        <v>45676</v>
      </c>
    </row>
    <row r="166" spans="26:26" x14ac:dyDescent="0.25">
      <c r="Z166" s="50">
        <f t="shared" ca="1" si="3"/>
        <v>45675</v>
      </c>
    </row>
    <row r="167" spans="26:26" x14ac:dyDescent="0.25">
      <c r="Z167" s="50">
        <f t="shared" ca="1" si="3"/>
        <v>45674</v>
      </c>
    </row>
    <row r="168" spans="26:26" x14ac:dyDescent="0.25">
      <c r="Z168" s="50">
        <f t="shared" ca="1" si="3"/>
        <v>45673</v>
      </c>
    </row>
    <row r="169" spans="26:26" x14ac:dyDescent="0.25">
      <c r="Z169" s="50">
        <f t="shared" ca="1" si="3"/>
        <v>45672</v>
      </c>
    </row>
    <row r="170" spans="26:26" x14ac:dyDescent="0.25">
      <c r="Z170" s="50">
        <f t="shared" ca="1" si="3"/>
        <v>45671</v>
      </c>
    </row>
    <row r="171" spans="26:26" x14ac:dyDescent="0.25">
      <c r="Z171" s="50">
        <f t="shared" ca="1" si="3"/>
        <v>45670</v>
      </c>
    </row>
    <row r="172" spans="26:26" x14ac:dyDescent="0.25">
      <c r="Z172" s="50">
        <f t="shared" ca="1" si="3"/>
        <v>45669</v>
      </c>
    </row>
    <row r="173" spans="26:26" x14ac:dyDescent="0.25">
      <c r="Z173" s="50">
        <f t="shared" ca="1" si="3"/>
        <v>45668</v>
      </c>
    </row>
    <row r="174" spans="26:26" x14ac:dyDescent="0.25">
      <c r="Z174" s="50">
        <f t="shared" ca="1" si="3"/>
        <v>45667</v>
      </c>
    </row>
    <row r="175" spans="26:26" x14ac:dyDescent="0.25">
      <c r="Z175" s="50">
        <f t="shared" ca="1" si="3"/>
        <v>45666</v>
      </c>
    </row>
    <row r="176" spans="26:26" x14ac:dyDescent="0.25">
      <c r="Z176" s="50">
        <f t="shared" ca="1" si="3"/>
        <v>45665</v>
      </c>
    </row>
    <row r="177" spans="26:26" x14ac:dyDescent="0.25">
      <c r="Z177" s="50">
        <f t="shared" ca="1" si="3"/>
        <v>45664</v>
      </c>
    </row>
    <row r="178" spans="26:26" x14ac:dyDescent="0.25">
      <c r="Z178" s="50">
        <f t="shared" ca="1" si="3"/>
        <v>45663</v>
      </c>
    </row>
    <row r="179" spans="26:26" x14ac:dyDescent="0.25">
      <c r="Z179" s="50">
        <f t="shared" ca="1" si="3"/>
        <v>45662</v>
      </c>
    </row>
    <row r="180" spans="26:26" x14ac:dyDescent="0.25">
      <c r="Z180" s="50">
        <f t="shared" ca="1" si="3"/>
        <v>45661</v>
      </c>
    </row>
    <row r="181" spans="26:26" x14ac:dyDescent="0.25">
      <c r="Z181" s="50">
        <f t="shared" ca="1" si="3"/>
        <v>45660</v>
      </c>
    </row>
    <row r="182" spans="26:26" x14ac:dyDescent="0.25">
      <c r="Z182" s="50">
        <f t="shared" ca="1" si="3"/>
        <v>45659</v>
      </c>
    </row>
    <row r="183" spans="26:26" x14ac:dyDescent="0.25">
      <c r="Z183" s="50">
        <f t="shared" ca="1" si="3"/>
        <v>45658</v>
      </c>
    </row>
    <row r="184" spans="26:26" x14ac:dyDescent="0.25">
      <c r="Z184" s="50">
        <f t="shared" ca="1" si="3"/>
        <v>45657</v>
      </c>
    </row>
    <row r="185" spans="26:26" x14ac:dyDescent="0.25">
      <c r="Z185" s="50">
        <f t="shared" ca="1" si="3"/>
        <v>45656</v>
      </c>
    </row>
    <row r="186" spans="26:26" x14ac:dyDescent="0.25">
      <c r="Z186" s="50">
        <f t="shared" ca="1" si="3"/>
        <v>45655</v>
      </c>
    </row>
    <row r="187" spans="26:26" x14ac:dyDescent="0.25">
      <c r="Z187" s="50">
        <f t="shared" ca="1" si="3"/>
        <v>45654</v>
      </c>
    </row>
    <row r="188" spans="26:26" x14ac:dyDescent="0.25">
      <c r="Z188" s="50">
        <f t="shared" ca="1" si="3"/>
        <v>45653</v>
      </c>
    </row>
    <row r="189" spans="26:26" x14ac:dyDescent="0.25">
      <c r="Z189" s="50">
        <f t="shared" ca="1" si="3"/>
        <v>45652</v>
      </c>
    </row>
    <row r="190" spans="26:26" x14ac:dyDescent="0.25">
      <c r="Z190" s="50">
        <f t="shared" ca="1" si="3"/>
        <v>45651</v>
      </c>
    </row>
    <row r="191" spans="26:26" x14ac:dyDescent="0.25">
      <c r="Z191" s="50">
        <f t="shared" ca="1" si="3"/>
        <v>45650</v>
      </c>
    </row>
    <row r="192" spans="26:26" x14ac:dyDescent="0.25">
      <c r="Z192" s="50">
        <f t="shared" ca="1" si="3"/>
        <v>45649</v>
      </c>
    </row>
    <row r="193" spans="26:26" x14ac:dyDescent="0.25">
      <c r="Z193" s="50">
        <f t="shared" ca="1" si="3"/>
        <v>45648</v>
      </c>
    </row>
    <row r="194" spans="26:26" x14ac:dyDescent="0.25">
      <c r="Z194" s="50">
        <f t="shared" ca="1" si="3"/>
        <v>45647</v>
      </c>
    </row>
    <row r="195" spans="26:26" x14ac:dyDescent="0.25">
      <c r="Z195" s="50">
        <f t="shared" ca="1" si="3"/>
        <v>45646</v>
      </c>
    </row>
    <row r="196" spans="26:26" x14ac:dyDescent="0.25">
      <c r="Z196" s="50">
        <f t="shared" ref="Z196:Z254" ca="1" si="4">Z195-1</f>
        <v>45645</v>
      </c>
    </row>
    <row r="197" spans="26:26" x14ac:dyDescent="0.25">
      <c r="Z197" s="50">
        <f t="shared" ca="1" si="4"/>
        <v>45644</v>
      </c>
    </row>
    <row r="198" spans="26:26" x14ac:dyDescent="0.25">
      <c r="Z198" s="50">
        <f t="shared" ca="1" si="4"/>
        <v>45643</v>
      </c>
    </row>
    <row r="199" spans="26:26" x14ac:dyDescent="0.25">
      <c r="Z199" s="50">
        <f t="shared" ca="1" si="4"/>
        <v>45642</v>
      </c>
    </row>
    <row r="200" spans="26:26" x14ac:dyDescent="0.25">
      <c r="Z200" s="50">
        <f t="shared" ca="1" si="4"/>
        <v>45641</v>
      </c>
    </row>
    <row r="201" spans="26:26" x14ac:dyDescent="0.25">
      <c r="Z201" s="50">
        <f t="shared" ca="1" si="4"/>
        <v>45640</v>
      </c>
    </row>
    <row r="202" spans="26:26" x14ac:dyDescent="0.25">
      <c r="Z202" s="50">
        <f t="shared" ca="1" si="4"/>
        <v>45639</v>
      </c>
    </row>
    <row r="203" spans="26:26" x14ac:dyDescent="0.25">
      <c r="Z203" s="50">
        <f t="shared" ca="1" si="4"/>
        <v>45638</v>
      </c>
    </row>
    <row r="204" spans="26:26" x14ac:dyDescent="0.25">
      <c r="Z204" s="50">
        <f t="shared" ca="1" si="4"/>
        <v>45637</v>
      </c>
    </row>
    <row r="205" spans="26:26" x14ac:dyDescent="0.25">
      <c r="Z205" s="50">
        <f t="shared" ca="1" si="4"/>
        <v>45636</v>
      </c>
    </row>
    <row r="206" spans="26:26" x14ac:dyDescent="0.25">
      <c r="Z206" s="50">
        <f t="shared" ca="1" si="4"/>
        <v>45635</v>
      </c>
    </row>
    <row r="207" spans="26:26" x14ac:dyDescent="0.25">
      <c r="Z207" s="50">
        <f t="shared" ca="1" si="4"/>
        <v>45634</v>
      </c>
    </row>
    <row r="208" spans="26:26" x14ac:dyDescent="0.25">
      <c r="Z208" s="50">
        <f t="shared" ca="1" si="4"/>
        <v>45633</v>
      </c>
    </row>
    <row r="209" spans="26:26" x14ac:dyDescent="0.25">
      <c r="Z209" s="50">
        <f t="shared" ca="1" si="4"/>
        <v>45632</v>
      </c>
    </row>
    <row r="210" spans="26:26" x14ac:dyDescent="0.25">
      <c r="Z210" s="50">
        <f t="shared" ca="1" si="4"/>
        <v>45631</v>
      </c>
    </row>
    <row r="211" spans="26:26" x14ac:dyDescent="0.25">
      <c r="Z211" s="50">
        <f t="shared" ca="1" si="4"/>
        <v>45630</v>
      </c>
    </row>
    <row r="212" spans="26:26" x14ac:dyDescent="0.25">
      <c r="Z212" s="50">
        <f t="shared" ca="1" si="4"/>
        <v>45629</v>
      </c>
    </row>
    <row r="213" spans="26:26" x14ac:dyDescent="0.25">
      <c r="Z213" s="50">
        <f t="shared" ca="1" si="4"/>
        <v>45628</v>
      </c>
    </row>
    <row r="214" spans="26:26" x14ac:dyDescent="0.25">
      <c r="Z214" s="50">
        <f t="shared" ca="1" si="4"/>
        <v>45627</v>
      </c>
    </row>
    <row r="215" spans="26:26" x14ac:dyDescent="0.25">
      <c r="Z215" s="50">
        <f t="shared" ca="1" si="4"/>
        <v>45626</v>
      </c>
    </row>
    <row r="216" spans="26:26" x14ac:dyDescent="0.25">
      <c r="Z216" s="50">
        <f t="shared" ca="1" si="4"/>
        <v>45625</v>
      </c>
    </row>
    <row r="217" spans="26:26" x14ac:dyDescent="0.25">
      <c r="Z217" s="50">
        <f t="shared" ca="1" si="4"/>
        <v>45624</v>
      </c>
    </row>
    <row r="218" spans="26:26" x14ac:dyDescent="0.25">
      <c r="Z218" s="50">
        <f t="shared" ca="1" si="4"/>
        <v>45623</v>
      </c>
    </row>
    <row r="219" spans="26:26" x14ac:dyDescent="0.25">
      <c r="Z219" s="50">
        <f t="shared" ca="1" si="4"/>
        <v>45622</v>
      </c>
    </row>
    <row r="220" spans="26:26" x14ac:dyDescent="0.25">
      <c r="Z220" s="50">
        <f t="shared" ca="1" si="4"/>
        <v>45621</v>
      </c>
    </row>
    <row r="221" spans="26:26" x14ac:dyDescent="0.25">
      <c r="Z221" s="50">
        <f t="shared" ca="1" si="4"/>
        <v>45620</v>
      </c>
    </row>
    <row r="222" spans="26:26" x14ac:dyDescent="0.25">
      <c r="Z222" s="50">
        <f t="shared" ca="1" si="4"/>
        <v>45619</v>
      </c>
    </row>
    <row r="223" spans="26:26" x14ac:dyDescent="0.25">
      <c r="Z223" s="50">
        <f t="shared" ca="1" si="4"/>
        <v>45618</v>
      </c>
    </row>
    <row r="224" spans="26:26" x14ac:dyDescent="0.25">
      <c r="Z224" s="50">
        <f t="shared" ca="1" si="4"/>
        <v>45617</v>
      </c>
    </row>
    <row r="225" spans="26:26" x14ac:dyDescent="0.25">
      <c r="Z225" s="50">
        <f t="shared" ca="1" si="4"/>
        <v>45616</v>
      </c>
    </row>
    <row r="226" spans="26:26" x14ac:dyDescent="0.25">
      <c r="Z226" s="50">
        <f t="shared" ca="1" si="4"/>
        <v>45615</v>
      </c>
    </row>
    <row r="227" spans="26:26" x14ac:dyDescent="0.25">
      <c r="Z227" s="50">
        <f t="shared" ca="1" si="4"/>
        <v>45614</v>
      </c>
    </row>
    <row r="228" spans="26:26" x14ac:dyDescent="0.25">
      <c r="Z228" s="50">
        <f t="shared" ca="1" si="4"/>
        <v>45613</v>
      </c>
    </row>
    <row r="229" spans="26:26" x14ac:dyDescent="0.25">
      <c r="Z229" s="50">
        <f t="shared" ca="1" si="4"/>
        <v>45612</v>
      </c>
    </row>
    <row r="230" spans="26:26" x14ac:dyDescent="0.25">
      <c r="Z230" s="50">
        <f t="shared" ca="1" si="4"/>
        <v>45611</v>
      </c>
    </row>
    <row r="231" spans="26:26" x14ac:dyDescent="0.25">
      <c r="Z231" s="50">
        <f t="shared" ca="1" si="4"/>
        <v>45610</v>
      </c>
    </row>
    <row r="232" spans="26:26" x14ac:dyDescent="0.25">
      <c r="Z232" s="50">
        <f t="shared" ca="1" si="4"/>
        <v>45609</v>
      </c>
    </row>
    <row r="233" spans="26:26" x14ac:dyDescent="0.25">
      <c r="Z233" s="50">
        <f t="shared" ca="1" si="4"/>
        <v>45608</v>
      </c>
    </row>
    <row r="234" spans="26:26" x14ac:dyDescent="0.25">
      <c r="Z234" s="50">
        <f t="shared" ca="1" si="4"/>
        <v>45607</v>
      </c>
    </row>
    <row r="235" spans="26:26" x14ac:dyDescent="0.25">
      <c r="Z235" s="50">
        <f t="shared" ca="1" si="4"/>
        <v>45606</v>
      </c>
    </row>
    <row r="236" spans="26:26" x14ac:dyDescent="0.25">
      <c r="Z236" s="50">
        <f t="shared" ca="1" si="4"/>
        <v>45605</v>
      </c>
    </row>
    <row r="237" spans="26:26" x14ac:dyDescent="0.25">
      <c r="Z237" s="50">
        <f t="shared" ca="1" si="4"/>
        <v>45604</v>
      </c>
    </row>
    <row r="238" spans="26:26" x14ac:dyDescent="0.25">
      <c r="Z238" s="50">
        <f t="shared" ca="1" si="4"/>
        <v>45603</v>
      </c>
    </row>
    <row r="239" spans="26:26" x14ac:dyDescent="0.25">
      <c r="Z239" s="50">
        <f t="shared" ca="1" si="4"/>
        <v>45602</v>
      </c>
    </row>
    <row r="240" spans="26:26" x14ac:dyDescent="0.25">
      <c r="Z240" s="50">
        <f t="shared" ca="1" si="4"/>
        <v>45601</v>
      </c>
    </row>
    <row r="241" spans="26:26" x14ac:dyDescent="0.25">
      <c r="Z241" s="50">
        <f t="shared" ca="1" si="4"/>
        <v>45600</v>
      </c>
    </row>
    <row r="242" spans="26:26" x14ac:dyDescent="0.25">
      <c r="Z242" s="50">
        <f t="shared" ca="1" si="4"/>
        <v>45599</v>
      </c>
    </row>
    <row r="243" spans="26:26" x14ac:dyDescent="0.25">
      <c r="Z243" s="50">
        <f t="shared" ca="1" si="4"/>
        <v>45598</v>
      </c>
    </row>
    <row r="244" spans="26:26" x14ac:dyDescent="0.25">
      <c r="Z244" s="50">
        <f t="shared" ca="1" si="4"/>
        <v>45597</v>
      </c>
    </row>
    <row r="245" spans="26:26" x14ac:dyDescent="0.25">
      <c r="Z245" s="50">
        <f t="shared" ca="1" si="4"/>
        <v>45596</v>
      </c>
    </row>
    <row r="246" spans="26:26" x14ac:dyDescent="0.25">
      <c r="Z246" s="50">
        <f t="shared" ca="1" si="4"/>
        <v>45595</v>
      </c>
    </row>
    <row r="247" spans="26:26" x14ac:dyDescent="0.25">
      <c r="Z247" s="50">
        <f t="shared" ca="1" si="4"/>
        <v>45594</v>
      </c>
    </row>
    <row r="248" spans="26:26" x14ac:dyDescent="0.25">
      <c r="Z248" s="50">
        <f t="shared" ca="1" si="4"/>
        <v>45593</v>
      </c>
    </row>
    <row r="249" spans="26:26" x14ac:dyDescent="0.25">
      <c r="Z249" s="50">
        <f t="shared" ca="1" si="4"/>
        <v>45592</v>
      </c>
    </row>
    <row r="250" spans="26:26" x14ac:dyDescent="0.25">
      <c r="Z250" s="50">
        <f t="shared" ca="1" si="4"/>
        <v>45591</v>
      </c>
    </row>
    <row r="251" spans="26:26" x14ac:dyDescent="0.25">
      <c r="Z251" s="50">
        <f t="shared" ca="1" si="4"/>
        <v>45590</v>
      </c>
    </row>
    <row r="252" spans="26:26" x14ac:dyDescent="0.25">
      <c r="Z252" s="50">
        <f t="shared" ca="1" si="4"/>
        <v>45589</v>
      </c>
    </row>
    <row r="253" spans="26:26" x14ac:dyDescent="0.25">
      <c r="Z253" s="50">
        <f t="shared" ca="1" si="4"/>
        <v>45588</v>
      </c>
    </row>
    <row r="254" spans="26:26" x14ac:dyDescent="0.25">
      <c r="Z254" s="50">
        <f t="shared" ca="1" si="4"/>
        <v>45587</v>
      </c>
    </row>
    <row r="255" spans="26:26" x14ac:dyDescent="0.25">
      <c r="Z255" s="50"/>
    </row>
    <row r="256" spans="26:26" x14ac:dyDescent="0.25">
      <c r="Z256" s="50"/>
    </row>
    <row r="257" spans="26:26" x14ac:dyDescent="0.25">
      <c r="Z257" s="50"/>
    </row>
    <row r="258" spans="26:26" x14ac:dyDescent="0.25">
      <c r="Z258" s="50"/>
    </row>
    <row r="259" spans="26:26" x14ac:dyDescent="0.25">
      <c r="Z259" s="50"/>
    </row>
    <row r="260" spans="26:26" x14ac:dyDescent="0.25">
      <c r="Z260" s="50"/>
    </row>
    <row r="261" spans="26:26" x14ac:dyDescent="0.25">
      <c r="Z261" s="50"/>
    </row>
    <row r="262" spans="26:26" x14ac:dyDescent="0.25">
      <c r="Z262" s="50"/>
    </row>
    <row r="263" spans="26:26" x14ac:dyDescent="0.25">
      <c r="Z263" s="50"/>
    </row>
    <row r="264" spans="26:26" x14ac:dyDescent="0.25">
      <c r="Z264" s="50"/>
    </row>
    <row r="265" spans="26:26" x14ac:dyDescent="0.25">
      <c r="Z265" s="50"/>
    </row>
    <row r="266" spans="26:26" x14ac:dyDescent="0.25">
      <c r="Z266" s="50"/>
    </row>
    <row r="267" spans="26:26" x14ac:dyDescent="0.25">
      <c r="Z267" s="50"/>
    </row>
    <row r="268" spans="26:26" x14ac:dyDescent="0.25">
      <c r="Z268" s="50"/>
    </row>
    <row r="269" spans="26:26" x14ac:dyDescent="0.25">
      <c r="Z269" s="50"/>
    </row>
    <row r="270" spans="26:26" x14ac:dyDescent="0.25">
      <c r="Z270" s="50"/>
    </row>
    <row r="271" spans="26:26" x14ac:dyDescent="0.25">
      <c r="Z271" s="50"/>
    </row>
    <row r="272" spans="26:26" x14ac:dyDescent="0.25">
      <c r="Z272" s="50"/>
    </row>
    <row r="273" spans="26:26" x14ac:dyDescent="0.25">
      <c r="Z273" s="50"/>
    </row>
    <row r="274" spans="26:26" x14ac:dyDescent="0.25">
      <c r="Z274" s="50"/>
    </row>
    <row r="275" spans="26:26" x14ac:dyDescent="0.25">
      <c r="Z275" s="50"/>
    </row>
    <row r="276" spans="26:26" x14ac:dyDescent="0.25">
      <c r="Z276" s="50"/>
    </row>
    <row r="277" spans="26:26" x14ac:dyDescent="0.25">
      <c r="Z277" s="50"/>
    </row>
    <row r="278" spans="26:26" x14ac:dyDescent="0.25">
      <c r="Z278" s="50"/>
    </row>
    <row r="279" spans="26:26" x14ac:dyDescent="0.25">
      <c r="Z279" s="50"/>
    </row>
    <row r="280" spans="26:26" x14ac:dyDescent="0.25">
      <c r="Z280" s="50"/>
    </row>
    <row r="281" spans="26:26" x14ac:dyDescent="0.25">
      <c r="Z281" s="50"/>
    </row>
    <row r="282" spans="26:26" x14ac:dyDescent="0.25">
      <c r="Z282" s="50"/>
    </row>
    <row r="283" spans="26:26" x14ac:dyDescent="0.25">
      <c r="Z283" s="50"/>
    </row>
    <row r="284" spans="26:26" x14ac:dyDescent="0.25">
      <c r="Z284" s="50"/>
    </row>
    <row r="285" spans="26:26" x14ac:dyDescent="0.25">
      <c r="Z285" s="50"/>
    </row>
    <row r="286" spans="26:26" x14ac:dyDescent="0.25">
      <c r="Z286" s="50"/>
    </row>
    <row r="287" spans="26:26" x14ac:dyDescent="0.25">
      <c r="Z287" s="50"/>
    </row>
    <row r="288" spans="26:26" x14ac:dyDescent="0.25">
      <c r="Z288" s="50"/>
    </row>
    <row r="289" spans="26:26" x14ac:dyDescent="0.25">
      <c r="Z289" s="50"/>
    </row>
    <row r="290" spans="26:26" x14ac:dyDescent="0.25">
      <c r="Z290" s="50"/>
    </row>
    <row r="291" spans="26:26" x14ac:dyDescent="0.25">
      <c r="Z291" s="50"/>
    </row>
    <row r="292" spans="26:26" x14ac:dyDescent="0.25">
      <c r="Z292" s="50"/>
    </row>
    <row r="293" spans="26:26" x14ac:dyDescent="0.25">
      <c r="Z293" s="50"/>
    </row>
    <row r="294" spans="26:26" x14ac:dyDescent="0.25">
      <c r="Z294" s="50"/>
    </row>
    <row r="295" spans="26:26" x14ac:dyDescent="0.25">
      <c r="Z295" s="50"/>
    </row>
    <row r="296" spans="26:26" x14ac:dyDescent="0.25">
      <c r="Z296" s="50"/>
    </row>
    <row r="297" spans="26:26" x14ac:dyDescent="0.25">
      <c r="Z297" s="50"/>
    </row>
    <row r="298" spans="26:26" x14ac:dyDescent="0.25">
      <c r="Z298" s="50"/>
    </row>
    <row r="299" spans="26:26" x14ac:dyDescent="0.25">
      <c r="Z299" s="50"/>
    </row>
    <row r="300" spans="26:26" x14ac:dyDescent="0.25">
      <c r="Z300" s="50"/>
    </row>
    <row r="301" spans="26:26" x14ac:dyDescent="0.25">
      <c r="Z301" s="50"/>
    </row>
    <row r="302" spans="26:26" x14ac:dyDescent="0.25">
      <c r="Z302" s="50"/>
    </row>
    <row r="303" spans="26:26" x14ac:dyDescent="0.25">
      <c r="Z303" s="50"/>
    </row>
    <row r="304" spans="26:26" x14ac:dyDescent="0.25">
      <c r="Z304" s="50"/>
    </row>
    <row r="305" spans="26:26" x14ac:dyDescent="0.25">
      <c r="Z305" s="50"/>
    </row>
    <row r="306" spans="26:26" x14ac:dyDescent="0.25">
      <c r="Z306" s="50"/>
    </row>
    <row r="307" spans="26:26" x14ac:dyDescent="0.25">
      <c r="Z307" s="50"/>
    </row>
    <row r="308" spans="26:26" x14ac:dyDescent="0.25">
      <c r="Z308" s="50"/>
    </row>
    <row r="309" spans="26:26" x14ac:dyDescent="0.25">
      <c r="Z309" s="50"/>
    </row>
    <row r="310" spans="26:26" x14ac:dyDescent="0.25">
      <c r="Z310" s="50"/>
    </row>
  </sheetData>
  <conditionalFormatting sqref="C2:X35">
    <cfRule type="colorScale" priority="1">
      <colorScale>
        <cfvo type="num" val="0"/>
        <cfvo type="num" val="7"/>
        <cfvo type="num" val="15"/>
        <color rgb="FFFF7128"/>
        <color rgb="FFFFEB84"/>
        <color theme="9"/>
      </colorScale>
    </cfRule>
  </conditionalFormatting>
  <dataValidations count="2">
    <dataValidation type="list" allowBlank="1" showInputMessage="1" showErrorMessage="1" sqref="C2:X35" xr:uid="{B49872CA-0B73-4722-B468-748D4A5E4355}">
      <formula1>$AA$2:$AA$17</formula1>
    </dataValidation>
    <dataValidation type="list" allowBlank="1" showInputMessage="1" showErrorMessage="1" sqref="C1:X1" xr:uid="{D706BAFE-7BE9-405B-B659-D818671E92D8}">
      <formula1>$Z$2:$Z$254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3E95-14A4-4249-9A70-0F4A2413CE7F}">
  <dimension ref="A1:N35"/>
  <sheetViews>
    <sheetView workbookViewId="0">
      <selection activeCell="D33" sqref="D33"/>
    </sheetView>
  </sheetViews>
  <sheetFormatPr baseColWidth="10" defaultRowHeight="15" x14ac:dyDescent="0.25"/>
  <sheetData>
    <row r="1" spans="1:14" s="46" customFormat="1" ht="15.75" thickBot="1" x14ac:dyDescent="0.3">
      <c r="A1" s="46" t="s">
        <v>0</v>
      </c>
      <c r="B1" s="46" t="s">
        <v>1</v>
      </c>
      <c r="N1" s="46" t="s">
        <v>41</v>
      </c>
    </row>
    <row r="2" spans="1:14" ht="15.75" thickTop="1" x14ac:dyDescent="0.25">
      <c r="A2" t="str">
        <f>IF(Berechnung!A2="","",Berechnung!A2)</f>
        <v>Ahmed</v>
      </c>
      <c r="B2" t="str">
        <f>IF(Berechnung!B2="","",Berechnung!B2)</f>
        <v>Yasin</v>
      </c>
    </row>
    <row r="3" spans="1:14" x14ac:dyDescent="0.25">
      <c r="A3" t="e">
        <f>IF(Berechnung!#REF!="","",Berechnung!#REF!)</f>
        <v>#REF!</v>
      </c>
      <c r="B3" t="e">
        <f>IF(Berechnung!#REF!="","",Berechnung!#REF!)</f>
        <v>#REF!</v>
      </c>
    </row>
    <row r="4" spans="1:14" x14ac:dyDescent="0.25">
      <c r="A4" t="str">
        <f>IF(Berechnung!A3="","",Berechnung!A3)</f>
        <v>Amer</v>
      </c>
      <c r="B4" t="str">
        <f>IF(Berechnung!B3="","",Berechnung!B3)</f>
        <v>Shaadouh</v>
      </c>
    </row>
    <row r="5" spans="1:14" x14ac:dyDescent="0.25">
      <c r="A5" t="e">
        <f>IF(Berechnung!#REF!="","",Berechnung!#REF!)</f>
        <v>#REF!</v>
      </c>
      <c r="B5" t="e">
        <f>IF(Berechnung!#REF!="","",Berechnung!#REF!)</f>
        <v>#REF!</v>
      </c>
    </row>
    <row r="6" spans="1:14" x14ac:dyDescent="0.25">
      <c r="A6" t="str">
        <f>IF(Berechnung!A4="","",Berechnung!A4)</f>
        <v>Bosse</v>
      </c>
      <c r="B6" t="str">
        <f>IF(Berechnung!B4="","",Berechnung!B4)</f>
        <v>Lüth</v>
      </c>
    </row>
    <row r="7" spans="1:14" x14ac:dyDescent="0.25">
      <c r="A7" t="str">
        <f>IF(Berechnung!A5="","",Berechnung!A5)</f>
        <v>Hendrik</v>
      </c>
      <c r="B7" t="str">
        <f>IF(Berechnung!B5="","",Berechnung!B5)</f>
        <v>Mallon</v>
      </c>
    </row>
    <row r="8" spans="1:14" x14ac:dyDescent="0.25">
      <c r="A8" t="str">
        <f>IF(Berechnung!A7="","",Berechnung!A7)</f>
        <v/>
      </c>
      <c r="B8" t="str">
        <f>IF(Berechnung!B7="","",Berechnung!B7)</f>
        <v/>
      </c>
    </row>
    <row r="9" spans="1:14" x14ac:dyDescent="0.25">
      <c r="A9" t="str">
        <f>IF(Berechnung!A8="","",Berechnung!A8)</f>
        <v/>
      </c>
      <c r="B9" t="str">
        <f>IF(Berechnung!B8="","",Berechnung!B8)</f>
        <v/>
      </c>
    </row>
    <row r="10" spans="1:14" x14ac:dyDescent="0.25">
      <c r="A10" t="str">
        <f>IF(Berechnung!A9="","",Berechnung!A9)</f>
        <v/>
      </c>
      <c r="B10" t="str">
        <f>IF(Berechnung!B9="","",Berechnung!B9)</f>
        <v/>
      </c>
    </row>
    <row r="11" spans="1:14" x14ac:dyDescent="0.25">
      <c r="A11" t="str">
        <f>IF(Berechnung!A10="","",Berechnung!A10)</f>
        <v/>
      </c>
      <c r="B11" t="str">
        <f>IF(Berechnung!B10="","",Berechnung!B10)</f>
        <v/>
      </c>
    </row>
    <row r="12" spans="1:14" x14ac:dyDescent="0.25">
      <c r="A12" t="str">
        <f>IF(Berechnung!A11="","",Berechnung!A11)</f>
        <v/>
      </c>
      <c r="B12" t="str">
        <f>IF(Berechnung!B11="","",Berechnung!B11)</f>
        <v/>
      </c>
    </row>
    <row r="13" spans="1:14" x14ac:dyDescent="0.25">
      <c r="A13" t="str">
        <f>IF(Berechnung!A12="","",Berechnung!A12)</f>
        <v/>
      </c>
      <c r="B13" t="str">
        <f>IF(Berechnung!B12="","",Berechnung!B12)</f>
        <v/>
      </c>
    </row>
    <row r="14" spans="1:14" x14ac:dyDescent="0.25">
      <c r="A14" t="str">
        <f>IF(Berechnung!A14="","",Berechnung!A14)</f>
        <v/>
      </c>
      <c r="B14" t="str">
        <f>IF(Berechnung!B14="","",Berechnung!B14)</f>
        <v/>
      </c>
    </row>
    <row r="15" spans="1:14" x14ac:dyDescent="0.25">
      <c r="A15" t="str">
        <f>IF(Berechnung!A15="","",Berechnung!A15)</f>
        <v/>
      </c>
      <c r="B15" t="str">
        <f>IF(Berechnung!B15="","",Berechnung!B15)</f>
        <v/>
      </c>
    </row>
    <row r="16" spans="1:14" x14ac:dyDescent="0.25">
      <c r="A16" t="str">
        <f>IF(Berechnung!A16="","",Berechnung!A16)</f>
        <v/>
      </c>
      <c r="B16" t="str">
        <f>IF(Berechnung!B16="","",Berechnung!B16)</f>
        <v/>
      </c>
    </row>
    <row r="17" spans="1:2" x14ac:dyDescent="0.25">
      <c r="A17" t="str">
        <f>IF(Berechnung!A17="","",Berechnung!A17)</f>
        <v/>
      </c>
      <c r="B17" t="str">
        <f>IF(Berechnung!B17="","",Berechnung!B17)</f>
        <v/>
      </c>
    </row>
    <row r="18" spans="1:2" x14ac:dyDescent="0.25">
      <c r="A18" t="str">
        <f>IF(Berechnung!A18="","",Berechnung!A18)</f>
        <v/>
      </c>
      <c r="B18" t="str">
        <f>IF(Berechnung!B18="","",Berechnung!B18)</f>
        <v/>
      </c>
    </row>
    <row r="19" spans="1:2" x14ac:dyDescent="0.25">
      <c r="A19" t="str">
        <f>IF(Berechnung!A19="","",Berechnung!A19)</f>
        <v/>
      </c>
      <c r="B19" t="str">
        <f>IF(Berechnung!B19="","",Berechnung!B19)</f>
        <v/>
      </c>
    </row>
    <row r="20" spans="1:2" x14ac:dyDescent="0.25">
      <c r="A20" t="str">
        <f>IF(Berechnung!A20="","",Berechnung!A20)</f>
        <v/>
      </c>
      <c r="B20" t="str">
        <f>IF(Berechnung!B20="","",Berechnung!B20)</f>
        <v/>
      </c>
    </row>
    <row r="21" spans="1:2" x14ac:dyDescent="0.25">
      <c r="A21" t="str">
        <f>IF(Berechnung!A21="","",Berechnung!A21)</f>
        <v/>
      </c>
      <c r="B21" t="str">
        <f>IF(Berechnung!B21="","",Berechnung!B21)</f>
        <v/>
      </c>
    </row>
    <row r="22" spans="1:2" x14ac:dyDescent="0.25">
      <c r="A22" t="str">
        <f>IF(Berechnung!A22="","",Berechnung!A22)</f>
        <v/>
      </c>
      <c r="B22" t="str">
        <f>IF(Berechnung!B22="","",Berechnung!B22)</f>
        <v/>
      </c>
    </row>
    <row r="23" spans="1:2" x14ac:dyDescent="0.25">
      <c r="A23" t="str">
        <f>IF(Berechnung!A23="","",Berechnung!A23)</f>
        <v/>
      </c>
      <c r="B23" t="str">
        <f>IF(Berechnung!B23="","",Berechnung!B23)</f>
        <v/>
      </c>
    </row>
    <row r="24" spans="1:2" x14ac:dyDescent="0.25">
      <c r="A24" t="str">
        <f>IF(Berechnung!A24="","",Berechnung!A24)</f>
        <v/>
      </c>
      <c r="B24" t="str">
        <f>IF(Berechnung!B24="","",Berechnung!B24)</f>
        <v/>
      </c>
    </row>
    <row r="25" spans="1:2" x14ac:dyDescent="0.25">
      <c r="A25" t="str">
        <f>IF(Berechnung!A25="","",Berechnung!A25)</f>
        <v/>
      </c>
      <c r="B25" t="str">
        <f>IF(Berechnung!B25="","",Berechnung!B25)</f>
        <v/>
      </c>
    </row>
    <row r="26" spans="1:2" x14ac:dyDescent="0.25">
      <c r="A26" t="str">
        <f>IF(Berechnung!A26="","",Berechnung!A26)</f>
        <v/>
      </c>
      <c r="B26" t="str">
        <f>IF(Berechnung!B26="","",Berechnung!B26)</f>
        <v/>
      </c>
    </row>
    <row r="27" spans="1:2" x14ac:dyDescent="0.25">
      <c r="A27" t="str">
        <f>IF(Berechnung!A27="","",Berechnung!A27)</f>
        <v/>
      </c>
      <c r="B27" t="str">
        <f>IF(Berechnung!B27="","",Berechnung!B27)</f>
        <v/>
      </c>
    </row>
    <row r="28" spans="1:2" x14ac:dyDescent="0.25">
      <c r="A28" t="str">
        <f>IF(Berechnung!A28="","",Berechnung!A28)</f>
        <v/>
      </c>
      <c r="B28" t="str">
        <f>IF(Berechnung!B28="","",Berechnung!B28)</f>
        <v/>
      </c>
    </row>
    <row r="29" spans="1:2" x14ac:dyDescent="0.25">
      <c r="A29" t="str">
        <f>IF(Berechnung!A29="","",Berechnung!A29)</f>
        <v/>
      </c>
      <c r="B29" t="str">
        <f>IF(Berechnung!B29="","",Berechnung!B29)</f>
        <v/>
      </c>
    </row>
    <row r="30" spans="1:2" x14ac:dyDescent="0.25">
      <c r="A30" t="str">
        <f>IF(Berechnung!A30="","",Berechnung!A30)</f>
        <v/>
      </c>
      <c r="B30" t="str">
        <f>IF(Berechnung!B30="","",Berechnung!B30)</f>
        <v/>
      </c>
    </row>
    <row r="31" spans="1:2" x14ac:dyDescent="0.25">
      <c r="A31" t="str">
        <f>IF(Berechnung!A31="","",Berechnung!A31)</f>
        <v/>
      </c>
      <c r="B31" t="str">
        <f>IF(Berechnung!B31="","",Berechnung!B31)</f>
        <v/>
      </c>
    </row>
    <row r="32" spans="1:2" x14ac:dyDescent="0.25">
      <c r="A32" t="str">
        <f>IF(Berechnung!A32="","",Berechnung!A32)</f>
        <v/>
      </c>
      <c r="B32" t="str">
        <f>IF(Berechnung!B32="","",Berechnung!B32)</f>
        <v/>
      </c>
    </row>
    <row r="33" spans="1:2" x14ac:dyDescent="0.25">
      <c r="A33" t="str">
        <f>IF(Berechnung!A33="","",Berechnung!A33)</f>
        <v/>
      </c>
      <c r="B33" t="str">
        <f>IF(Berechnung!B33="","",Berechnung!B33)</f>
        <v/>
      </c>
    </row>
    <row r="34" spans="1:2" x14ac:dyDescent="0.25">
      <c r="A34" t="str">
        <f>IF(Berechnung!A34="","",Berechnung!A34)</f>
        <v/>
      </c>
      <c r="B34" t="str">
        <f>IF(Berechnung!B34="","",Berechnung!B34)</f>
        <v/>
      </c>
    </row>
    <row r="35" spans="1:2" x14ac:dyDescent="0.25">
      <c r="A35" t="str">
        <f>IF(Berechnung!A35="","",Berechnung!A35)</f>
        <v/>
      </c>
      <c r="B35" t="str">
        <f>IF(Berechnung!B35="","",Berechnung!B35)</f>
        <v/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1F8D-C8E9-4AFC-84A7-A824FE647435}">
  <dimension ref="A1"/>
  <sheetViews>
    <sheetView workbookViewId="0">
      <selection activeCell="F21" sqref="F2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21" sqref="C21"/>
    </sheetView>
  </sheetViews>
  <sheetFormatPr baseColWidth="10" defaultColWidth="10.7109375" defaultRowHeight="15" x14ac:dyDescent="0.25"/>
  <cols>
    <col min="1" max="1" width="11.85546875" style="3" bestFit="1" customWidth="1"/>
    <col min="2" max="2" width="12.7109375" style="3" bestFit="1" customWidth="1"/>
    <col min="3" max="3" width="11.5703125" style="3"/>
  </cols>
  <sheetData>
    <row r="1" spans="1:3" s="2" customFormat="1" x14ac:dyDescent="0.25">
      <c r="A1" s="2" t="s">
        <v>17</v>
      </c>
      <c r="B1" s="2" t="s">
        <v>18</v>
      </c>
      <c r="C1" s="2" t="s">
        <v>19</v>
      </c>
    </row>
    <row r="2" spans="1:3" x14ac:dyDescent="0.25">
      <c r="A2" s="3">
        <v>0.7</v>
      </c>
      <c r="B2" s="3" t="s">
        <v>20</v>
      </c>
      <c r="C2" s="3">
        <v>15</v>
      </c>
    </row>
    <row r="3" spans="1:3" x14ac:dyDescent="0.25">
      <c r="A3" s="3">
        <v>1</v>
      </c>
      <c r="B3" s="3">
        <v>1</v>
      </c>
      <c r="C3" s="3">
        <v>14</v>
      </c>
    </row>
    <row r="4" spans="1:3" x14ac:dyDescent="0.25">
      <c r="A4" s="3">
        <v>1.3</v>
      </c>
      <c r="B4" s="3" t="s">
        <v>21</v>
      </c>
      <c r="C4" s="3">
        <v>13</v>
      </c>
    </row>
    <row r="5" spans="1:3" x14ac:dyDescent="0.25">
      <c r="A5" s="3">
        <v>1.7</v>
      </c>
      <c r="B5" s="3" t="s">
        <v>22</v>
      </c>
      <c r="C5" s="3">
        <v>12</v>
      </c>
    </row>
    <row r="6" spans="1:3" x14ac:dyDescent="0.25">
      <c r="A6" s="3">
        <v>2</v>
      </c>
      <c r="B6" s="3">
        <v>2</v>
      </c>
      <c r="C6" s="3">
        <v>11</v>
      </c>
    </row>
    <row r="7" spans="1:3" x14ac:dyDescent="0.25">
      <c r="A7" s="3">
        <v>2.2999999999999998</v>
      </c>
      <c r="B7" s="3" t="s">
        <v>23</v>
      </c>
      <c r="C7" s="3">
        <v>10</v>
      </c>
    </row>
    <row r="8" spans="1:3" x14ac:dyDescent="0.25">
      <c r="A8" s="3">
        <v>2.7</v>
      </c>
      <c r="B8" s="3" t="s">
        <v>24</v>
      </c>
      <c r="C8" s="3">
        <v>9</v>
      </c>
    </row>
    <row r="9" spans="1:3" x14ac:dyDescent="0.25">
      <c r="A9" s="3">
        <v>3</v>
      </c>
      <c r="B9" s="3">
        <v>3</v>
      </c>
      <c r="C9" s="3">
        <v>8</v>
      </c>
    </row>
    <row r="10" spans="1:3" x14ac:dyDescent="0.25">
      <c r="A10" s="3">
        <v>3.3</v>
      </c>
      <c r="B10" s="3" t="s">
        <v>25</v>
      </c>
      <c r="C10" s="3">
        <v>7</v>
      </c>
    </row>
    <row r="11" spans="1:3" x14ac:dyDescent="0.25">
      <c r="A11" s="3">
        <v>3.7</v>
      </c>
      <c r="B11" s="3" t="s">
        <v>26</v>
      </c>
      <c r="C11" s="3">
        <v>6</v>
      </c>
    </row>
    <row r="12" spans="1:3" x14ac:dyDescent="0.25">
      <c r="A12" s="3">
        <v>4</v>
      </c>
      <c r="B12" s="3">
        <v>4</v>
      </c>
      <c r="C12" s="3">
        <v>5</v>
      </c>
    </row>
    <row r="13" spans="1:3" x14ac:dyDescent="0.25">
      <c r="A13" s="3">
        <v>4.3</v>
      </c>
      <c r="B13" s="3" t="s">
        <v>27</v>
      </c>
      <c r="C13" s="3">
        <v>4</v>
      </c>
    </row>
    <row r="14" spans="1:3" x14ac:dyDescent="0.25">
      <c r="A14" s="3">
        <v>4.7</v>
      </c>
      <c r="B14" s="3" t="s">
        <v>28</v>
      </c>
      <c r="C14" s="3">
        <v>3</v>
      </c>
    </row>
    <row r="15" spans="1:3" x14ac:dyDescent="0.25">
      <c r="A15" s="3">
        <v>5</v>
      </c>
      <c r="B15" s="3">
        <v>5</v>
      </c>
      <c r="C15" s="3">
        <v>2</v>
      </c>
    </row>
    <row r="16" spans="1:3" x14ac:dyDescent="0.25">
      <c r="A16" s="3">
        <v>5.3</v>
      </c>
      <c r="B16" s="3" t="s">
        <v>29</v>
      </c>
      <c r="C16" s="3">
        <v>1</v>
      </c>
    </row>
    <row r="17" spans="1:3" x14ac:dyDescent="0.25">
      <c r="A17" s="3">
        <v>6</v>
      </c>
      <c r="B17" s="3">
        <v>6</v>
      </c>
      <c r="C17" s="3">
        <v>0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Berechnung</vt:lpstr>
      <vt:lpstr>Unterrichtsbeteiligung</vt:lpstr>
      <vt:lpstr>Klausur1</vt:lpstr>
      <vt:lpstr>Klausur1Schlüssel</vt:lpstr>
      <vt:lpstr>Schlüssel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Clausen</dc:creator>
  <cp:lastModifiedBy>Clausen, Dennis</cp:lastModifiedBy>
  <cp:revision>1</cp:revision>
  <dcterms:created xsi:type="dcterms:W3CDTF">2021-05-19T19:41:25Z</dcterms:created>
  <dcterms:modified xsi:type="dcterms:W3CDTF">2025-07-01T10:49:32Z</dcterms:modified>
</cp:coreProperties>
</file>